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namedSheetViews/namedSheetView1.xml" ContentType="application/vnd.ms-excel.namedsheetviews+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namedSheetViews/namedSheetView2.xml" ContentType="application/vnd.ms-excel.namedsheetview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18"/>
  <workbookPr codeName="ThisWorkbook" hidePivotFieldList="1"/>
  <mc:AlternateContent xmlns:mc="http://schemas.openxmlformats.org/markup-compatibility/2006">
    <mc:Choice Requires="x15">
      <x15ac:absPath xmlns:x15ac="http://schemas.microsoft.com/office/spreadsheetml/2010/11/ac" url="C:\Users\Eduardo\Downloads\Test8\"/>
    </mc:Choice>
  </mc:AlternateContent>
  <xr:revisionPtr revIDLastSave="0" documentId="8_{D4FF0D92-9955-41AA-AB77-EC50C545E76E}" xr6:coauthVersionLast="47" xr6:coauthVersionMax="47" xr10:uidLastSave="{00000000-0000-0000-0000-000000000000}"/>
  <bookViews>
    <workbookView xWindow="-48" yWindow="-48" windowWidth="23136" windowHeight="12456" xr2:uid="{00000000-000D-0000-FFFF-FFFF00000000}"/>
  </bookViews>
  <sheets>
    <sheet name="Probacionistas" sheetId="1" r:id="rId1"/>
    <sheet name="Resultado para Informe." sheetId="9" r:id="rId2"/>
    <sheet name="Parámetros" sheetId="3" r:id="rId3"/>
    <sheet name="Fechas de clase" sheetId="8" r:id="rId4"/>
    <sheet name="Gráficos_" sheetId="7" r:id="rId5"/>
    <sheet name="Hoja2" sheetId="2" state="hidden" r:id="rId6"/>
    <sheet name="Regla 3ra clase" sheetId="5" state="hidden" r:id="rId7"/>
  </sheets>
  <definedNames>
    <definedName name="grupos">Parámetros!$E$2:$E$17</definedName>
    <definedName name="medios">Parámetros!$P$2:$P$8</definedName>
    <definedName name="mot_alta">Parámetros!$AA$2:$AA$5</definedName>
    <definedName name="SegmentaciónDeDatos_Año_Inscrito">#N/A</definedName>
    <definedName name="SegmentaciónDeDatos_Curso111">#N/A</definedName>
    <definedName name="SegmentaciónDeDatos_Curso12">#N/A</definedName>
    <definedName name="SegmentaciónDeDatos_Curso2">#N/A</definedName>
    <definedName name="SegmentaciónDeDatos_Dia_de_clases_Inscrito11">#N/A</definedName>
    <definedName name="SegmentaciónDeDatos_Fecha_Inicio_grupo1">#N/A</definedName>
    <definedName name="SegmentaciónDeDatos_Fecha_Inicio_grupo111">#N/A</definedName>
    <definedName name="SegmentaciónDeDatos_Fecha_Inicio_grupo12">#N/A</definedName>
    <definedName name="SegmentaciónDeDatos_Horario_Inscrito11">#N/A</definedName>
    <definedName name="SegmentaciónDeDatos_Mes_Inscrito1111">#N/A</definedName>
    <definedName name="SegmentaciónDeDatos_Mes_Inscrito2">#N/A</definedName>
    <definedName name="SegmentaciónDeDatos_Mes_Inscrito21">#N/A</definedName>
    <definedName name="SegmentaciónDeDatos_Tipo_Incrito11">#N/A</definedName>
    <definedName name="SegmentaciónDeDatos_Tipo_Incrito2">#N/A</definedName>
    <definedName name="SegmentaciónDeDatos_Tipo_Incrito211">#N/A</definedName>
  </definedNames>
  <calcPr calcId="191028"/>
  <pivotCaches>
    <pivotCache cacheId="2772" r:id="rId8"/>
    <pivotCache cacheId="2781" r:id="rId9"/>
    <pivotCache cacheId="2790" r:id="rId10"/>
    <pivotCache cacheId="2803"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59" i="1" l="1"/>
  <c r="V59" i="1"/>
  <c r="V27" i="1"/>
  <c r="U27" i="1"/>
  <c r="BE4" i="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E730" i="1"/>
  <c r="BE731" i="1"/>
  <c r="BE732" i="1"/>
  <c r="BE733" i="1"/>
  <c r="BE734" i="1"/>
  <c r="BE735" i="1"/>
  <c r="BE736" i="1"/>
  <c r="BE737" i="1"/>
  <c r="BE738" i="1"/>
  <c r="BE739" i="1"/>
  <c r="BE740" i="1"/>
  <c r="BE741" i="1"/>
  <c r="BE742" i="1"/>
  <c r="BE743" i="1"/>
  <c r="BE744" i="1"/>
  <c r="BE745" i="1"/>
  <c r="BE746" i="1"/>
  <c r="BE747" i="1"/>
  <c r="BE748" i="1"/>
  <c r="BE749" i="1"/>
  <c r="BE750" i="1"/>
  <c r="BE751" i="1"/>
  <c r="BE752" i="1"/>
  <c r="BE753" i="1"/>
  <c r="BE754" i="1"/>
  <c r="BE755" i="1"/>
  <c r="BE756" i="1"/>
  <c r="BE757" i="1"/>
  <c r="BE758" i="1"/>
  <c r="BE759" i="1"/>
  <c r="BE760" i="1"/>
  <c r="BE761" i="1"/>
  <c r="BE762" i="1"/>
  <c r="BE763" i="1"/>
  <c r="BE764" i="1"/>
  <c r="BE765" i="1"/>
  <c r="BE766" i="1"/>
  <c r="BE767"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E836"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E881" i="1"/>
  <c r="BE882" i="1"/>
  <c r="BE883" i="1"/>
  <c r="BE884" i="1"/>
  <c r="BE885" i="1"/>
  <c r="BE886" i="1"/>
  <c r="BE887" i="1"/>
  <c r="BE888" i="1"/>
  <c r="BE889" i="1"/>
  <c r="BE890" i="1"/>
  <c r="BE891" i="1"/>
  <c r="BE892" i="1"/>
  <c r="BE893" i="1"/>
  <c r="BE894" i="1"/>
  <c r="BE895" i="1"/>
  <c r="BE896" i="1"/>
  <c r="BE897" i="1"/>
  <c r="BE898" i="1"/>
  <c r="BE899" i="1"/>
  <c r="BE900" i="1"/>
  <c r="BE901" i="1"/>
  <c r="BE902" i="1"/>
  <c r="BE903" i="1"/>
  <c r="BE904" i="1"/>
  <c r="BE905" i="1"/>
  <c r="BE906" i="1"/>
  <c r="BE907" i="1"/>
  <c r="BE908" i="1"/>
  <c r="BE909" i="1"/>
  <c r="BE910" i="1"/>
  <c r="BE911" i="1"/>
  <c r="BE912" i="1"/>
  <c r="BE913" i="1"/>
  <c r="BE914"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E939" i="1"/>
  <c r="BE940" i="1"/>
  <c r="BE941" i="1"/>
  <c r="BE942" i="1"/>
  <c r="BE943" i="1"/>
  <c r="BE944" i="1"/>
  <c r="BE945" i="1"/>
  <c r="BE946" i="1"/>
  <c r="BE947" i="1"/>
  <c r="BE948" i="1"/>
  <c r="BE949" i="1"/>
  <c r="BE950" i="1"/>
  <c r="BE951" i="1"/>
  <c r="BE952" i="1"/>
  <c r="BE953" i="1"/>
  <c r="BE954" i="1"/>
  <c r="BE955" i="1"/>
  <c r="BE956" i="1"/>
  <c r="BE957"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86" i="1"/>
  <c r="BE987" i="1"/>
  <c r="BE988" i="1"/>
  <c r="BE989" i="1"/>
  <c r="BE990" i="1"/>
  <c r="BE991" i="1"/>
  <c r="BE992" i="1"/>
  <c r="BE993" i="1"/>
  <c r="BE994" i="1"/>
  <c r="BE995" i="1"/>
  <c r="BE996" i="1"/>
  <c r="BE997" i="1"/>
  <c r="BE998" i="1"/>
  <c r="BE999" i="1"/>
  <c r="BE1000" i="1"/>
  <c r="U17" i="1"/>
  <c r="V21" i="1"/>
  <c r="U21" i="1"/>
  <c r="Q18" i="9" a="1"/>
  <c r="Q18" i="9" s="1"/>
  <c r="P18" i="9" a="1"/>
  <c r="P18" i="9" s="1"/>
  <c r="O18" i="9" a="1"/>
  <c r="O18" i="9" s="1"/>
  <c r="N18" i="9" a="1"/>
  <c r="N18" i="9" s="1"/>
  <c r="M18" i="9" a="1"/>
  <c r="M18" i="9" s="1"/>
  <c r="L18" i="9" a="1"/>
  <c r="L18" i="9" s="1"/>
  <c r="K18" i="9" a="1"/>
  <c r="K18" i="9" s="1"/>
  <c r="J18" i="9" a="1"/>
  <c r="J18" i="9" s="1"/>
  <c r="I18" i="9" a="1"/>
  <c r="I18" i="9" s="1"/>
  <c r="H18" i="9" a="1"/>
  <c r="H18" i="9" s="1"/>
  <c r="G18" i="9" a="1"/>
  <c r="G18" i="9" s="1"/>
  <c r="F18" i="9" a="1"/>
  <c r="F18" i="9" s="1"/>
  <c r="BK4" i="1"/>
  <c r="BK5" i="1"/>
  <c r="BK6" i="1"/>
  <c r="BK7" i="1"/>
  <c r="BK8" i="1"/>
  <c r="BK9" i="1"/>
  <c r="BK10" i="1"/>
  <c r="BK11" i="1"/>
  <c r="BK12" i="1"/>
  <c r="BK13" i="1"/>
  <c r="BK14" i="1"/>
  <c r="BK15" i="1"/>
  <c r="BK16" i="1"/>
  <c r="BK17" i="1"/>
  <c r="BK18" i="1"/>
  <c r="BK19" i="1"/>
  <c r="BK20" i="1"/>
  <c r="BK21" i="1"/>
  <c r="BK22" i="1"/>
  <c r="BK23"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7"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4" i="1"/>
  <c r="BK375" i="1"/>
  <c r="BK376" i="1"/>
  <c r="BK377" i="1"/>
  <c r="BK378" i="1"/>
  <c r="BK379"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4"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4"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K557" i="1"/>
  <c r="BK558" i="1"/>
  <c r="BK559" i="1"/>
  <c r="BK560" i="1"/>
  <c r="BK561" i="1"/>
  <c r="BK562" i="1"/>
  <c r="BK563" i="1"/>
  <c r="BK564" i="1"/>
  <c r="BK565" i="1"/>
  <c r="BK566" i="1"/>
  <c r="BK567" i="1"/>
  <c r="BK568" i="1"/>
  <c r="BK569" i="1"/>
  <c r="BK570" i="1"/>
  <c r="BK571" i="1"/>
  <c r="BK572" i="1"/>
  <c r="BK573" i="1"/>
  <c r="BK574" i="1"/>
  <c r="BK575" i="1"/>
  <c r="BK576" i="1"/>
  <c r="BK577" i="1"/>
  <c r="BK578" i="1"/>
  <c r="BK579" i="1"/>
  <c r="BK580" i="1"/>
  <c r="BK581" i="1"/>
  <c r="BK582" i="1"/>
  <c r="BK583" i="1"/>
  <c r="BK584" i="1"/>
  <c r="BK585" i="1"/>
  <c r="BK586" i="1"/>
  <c r="BK587" i="1"/>
  <c r="BK588" i="1"/>
  <c r="BK589" i="1"/>
  <c r="BK590" i="1"/>
  <c r="BK591" i="1"/>
  <c r="BK592" i="1"/>
  <c r="BK593" i="1"/>
  <c r="BK594" i="1"/>
  <c r="BK595" i="1"/>
  <c r="BK596" i="1"/>
  <c r="BK597" i="1"/>
  <c r="BK598" i="1"/>
  <c r="BK599" i="1"/>
  <c r="BK600" i="1"/>
  <c r="BK601" i="1"/>
  <c r="BK602" i="1"/>
  <c r="BK603" i="1"/>
  <c r="BK604" i="1"/>
  <c r="BK605" i="1"/>
  <c r="BK606" i="1"/>
  <c r="BK607" i="1"/>
  <c r="BK608" i="1"/>
  <c r="BK609" i="1"/>
  <c r="BK610" i="1"/>
  <c r="BK611" i="1"/>
  <c r="BK612" i="1"/>
  <c r="BK613" i="1"/>
  <c r="BK614" i="1"/>
  <c r="BK615" i="1"/>
  <c r="BK616" i="1"/>
  <c r="BK617" i="1"/>
  <c r="BK618" i="1"/>
  <c r="BK619" i="1"/>
  <c r="BK620" i="1"/>
  <c r="BK621" i="1"/>
  <c r="BK622" i="1"/>
  <c r="BK623" i="1"/>
  <c r="BK624" i="1"/>
  <c r="BK625" i="1"/>
  <c r="BK626" i="1"/>
  <c r="BK627" i="1"/>
  <c r="BK628" i="1"/>
  <c r="BK629" i="1"/>
  <c r="BK630" i="1"/>
  <c r="BK631" i="1"/>
  <c r="BK632" i="1"/>
  <c r="BK633" i="1"/>
  <c r="BK634" i="1"/>
  <c r="BK635" i="1"/>
  <c r="BK636" i="1"/>
  <c r="BK637" i="1"/>
  <c r="BK638" i="1"/>
  <c r="BK639" i="1"/>
  <c r="BK640" i="1"/>
  <c r="BK641" i="1"/>
  <c r="BK642" i="1"/>
  <c r="BK643" i="1"/>
  <c r="BK644" i="1"/>
  <c r="BK645" i="1"/>
  <c r="BK646" i="1"/>
  <c r="BK647" i="1"/>
  <c r="BK648" i="1"/>
  <c r="BK649" i="1"/>
  <c r="BK650" i="1"/>
  <c r="BK651" i="1"/>
  <c r="BK652" i="1"/>
  <c r="BK653" i="1"/>
  <c r="BK654" i="1"/>
  <c r="BK655" i="1"/>
  <c r="BK656" i="1"/>
  <c r="BK657" i="1"/>
  <c r="BK658" i="1"/>
  <c r="BK659" i="1"/>
  <c r="BK660" i="1"/>
  <c r="BK661" i="1"/>
  <c r="BK662" i="1"/>
  <c r="BK663" i="1"/>
  <c r="BK664" i="1"/>
  <c r="BK665" i="1"/>
  <c r="BK666" i="1"/>
  <c r="BK667" i="1"/>
  <c r="BK668" i="1"/>
  <c r="BK669" i="1"/>
  <c r="BK670" i="1"/>
  <c r="BK671" i="1"/>
  <c r="BK672" i="1"/>
  <c r="BK673" i="1"/>
  <c r="BK674" i="1"/>
  <c r="BK675" i="1"/>
  <c r="BK676" i="1"/>
  <c r="BK677" i="1"/>
  <c r="BK678" i="1"/>
  <c r="BK679" i="1"/>
  <c r="BK680" i="1"/>
  <c r="BK681" i="1"/>
  <c r="BK682" i="1"/>
  <c r="BK683" i="1"/>
  <c r="BK684" i="1"/>
  <c r="BK685" i="1"/>
  <c r="BK686" i="1"/>
  <c r="BK687" i="1"/>
  <c r="BK688" i="1"/>
  <c r="BK689" i="1"/>
  <c r="BK690" i="1"/>
  <c r="BK691" i="1"/>
  <c r="BK692" i="1"/>
  <c r="BK693" i="1"/>
  <c r="BK694" i="1"/>
  <c r="BK695" i="1"/>
  <c r="BK696" i="1"/>
  <c r="BK697" i="1"/>
  <c r="BK698" i="1"/>
  <c r="BK699" i="1"/>
  <c r="BK700" i="1"/>
  <c r="BK701" i="1"/>
  <c r="BK702" i="1"/>
  <c r="BK703" i="1"/>
  <c r="BK704" i="1"/>
  <c r="BK705" i="1"/>
  <c r="BK706" i="1"/>
  <c r="BK707" i="1"/>
  <c r="BK708" i="1"/>
  <c r="BK709" i="1"/>
  <c r="BK710" i="1"/>
  <c r="BK711" i="1"/>
  <c r="BK712" i="1"/>
  <c r="BK713" i="1"/>
  <c r="BK714" i="1"/>
  <c r="BK715" i="1"/>
  <c r="BK716" i="1"/>
  <c r="BK717" i="1"/>
  <c r="BK718" i="1"/>
  <c r="BK719" i="1"/>
  <c r="BK720" i="1"/>
  <c r="BK721" i="1"/>
  <c r="BK722" i="1"/>
  <c r="BK723" i="1"/>
  <c r="BK724" i="1"/>
  <c r="BK725" i="1"/>
  <c r="BK726" i="1"/>
  <c r="BK727" i="1"/>
  <c r="BK728" i="1"/>
  <c r="BK729" i="1"/>
  <c r="BK730" i="1"/>
  <c r="BK731" i="1"/>
  <c r="BK732" i="1"/>
  <c r="BK733" i="1"/>
  <c r="BK734" i="1"/>
  <c r="BK735" i="1"/>
  <c r="BK736" i="1"/>
  <c r="BK737" i="1"/>
  <c r="BK738" i="1"/>
  <c r="BK739" i="1"/>
  <c r="BK740" i="1"/>
  <c r="BK741" i="1"/>
  <c r="BK742" i="1"/>
  <c r="BK743" i="1"/>
  <c r="BK744" i="1"/>
  <c r="BK745" i="1"/>
  <c r="BK746" i="1"/>
  <c r="BK747" i="1"/>
  <c r="BK748" i="1"/>
  <c r="BK749" i="1"/>
  <c r="BK750" i="1"/>
  <c r="BK751" i="1"/>
  <c r="BK752" i="1"/>
  <c r="BK753" i="1"/>
  <c r="BK754" i="1"/>
  <c r="BK755" i="1"/>
  <c r="BK756" i="1"/>
  <c r="BK757" i="1"/>
  <c r="BK758" i="1"/>
  <c r="BK759" i="1"/>
  <c r="BK760" i="1"/>
  <c r="BK761" i="1"/>
  <c r="BK762" i="1"/>
  <c r="BK763" i="1"/>
  <c r="BK764" i="1"/>
  <c r="BK765" i="1"/>
  <c r="BK766" i="1"/>
  <c r="BK767" i="1"/>
  <c r="BK768" i="1"/>
  <c r="BK769" i="1"/>
  <c r="BK770" i="1"/>
  <c r="BK771" i="1"/>
  <c r="BK772" i="1"/>
  <c r="BK773" i="1"/>
  <c r="BK774" i="1"/>
  <c r="BK775" i="1"/>
  <c r="BK776" i="1"/>
  <c r="BK777" i="1"/>
  <c r="BK778" i="1"/>
  <c r="BK779" i="1"/>
  <c r="BK780" i="1"/>
  <c r="BK781" i="1"/>
  <c r="BK782" i="1"/>
  <c r="BK783" i="1"/>
  <c r="BK784" i="1"/>
  <c r="BK785" i="1"/>
  <c r="BK786" i="1"/>
  <c r="BK787" i="1"/>
  <c r="BK788" i="1"/>
  <c r="BK789" i="1"/>
  <c r="BK790" i="1"/>
  <c r="BK791" i="1"/>
  <c r="BK792" i="1"/>
  <c r="BK793"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819" i="1"/>
  <c r="BK820" i="1"/>
  <c r="BK821" i="1"/>
  <c r="BK822" i="1"/>
  <c r="BK823" i="1"/>
  <c r="BK824" i="1"/>
  <c r="BK825" i="1"/>
  <c r="BK826" i="1"/>
  <c r="BK827" i="1"/>
  <c r="BK828" i="1"/>
  <c r="BK829" i="1"/>
  <c r="BK830" i="1"/>
  <c r="BK831" i="1"/>
  <c r="BK832" i="1"/>
  <c r="BK833" i="1"/>
  <c r="BK834" i="1"/>
  <c r="BK835" i="1"/>
  <c r="BK836" i="1"/>
  <c r="BK837" i="1"/>
  <c r="BK838" i="1"/>
  <c r="BK839" i="1"/>
  <c r="BK840" i="1"/>
  <c r="BK841" i="1"/>
  <c r="BK842" i="1"/>
  <c r="BK843" i="1"/>
  <c r="BK844" i="1"/>
  <c r="BK845" i="1"/>
  <c r="BK846" i="1"/>
  <c r="BK847" i="1"/>
  <c r="BK848" i="1"/>
  <c r="BK849" i="1"/>
  <c r="BK850" i="1"/>
  <c r="BK851" i="1"/>
  <c r="BK852" i="1"/>
  <c r="BK853" i="1"/>
  <c r="BK854" i="1"/>
  <c r="BK855" i="1"/>
  <c r="BK856" i="1"/>
  <c r="BK857" i="1"/>
  <c r="BK858" i="1"/>
  <c r="BK859" i="1"/>
  <c r="BK860" i="1"/>
  <c r="BK861" i="1"/>
  <c r="BK862" i="1"/>
  <c r="BK863" i="1"/>
  <c r="BK864" i="1"/>
  <c r="BK865" i="1"/>
  <c r="BK866" i="1"/>
  <c r="BK867" i="1"/>
  <c r="BK868" i="1"/>
  <c r="BK869" i="1"/>
  <c r="BK870" i="1"/>
  <c r="BK871" i="1"/>
  <c r="BK872" i="1"/>
  <c r="BK873" i="1"/>
  <c r="BK874" i="1"/>
  <c r="BK875" i="1"/>
  <c r="BK876" i="1"/>
  <c r="BK877" i="1"/>
  <c r="BK878" i="1"/>
  <c r="BK879" i="1"/>
  <c r="BK880" i="1"/>
  <c r="BK881" i="1"/>
  <c r="BK882" i="1"/>
  <c r="BK883" i="1"/>
  <c r="BK884" i="1"/>
  <c r="BK885" i="1"/>
  <c r="BK886" i="1"/>
  <c r="BK887" i="1"/>
  <c r="BK888" i="1"/>
  <c r="BK889" i="1"/>
  <c r="BK890" i="1"/>
  <c r="BK891" i="1"/>
  <c r="BK892" i="1"/>
  <c r="BK893" i="1"/>
  <c r="BK894" i="1"/>
  <c r="BK895" i="1"/>
  <c r="BK896" i="1"/>
  <c r="BK897" i="1"/>
  <c r="BK898" i="1"/>
  <c r="BK899" i="1"/>
  <c r="BK900" i="1"/>
  <c r="BK901" i="1"/>
  <c r="BK902" i="1"/>
  <c r="BK903" i="1"/>
  <c r="BK904" i="1"/>
  <c r="BK905" i="1"/>
  <c r="BK906" i="1"/>
  <c r="BK907" i="1"/>
  <c r="BK908" i="1"/>
  <c r="BK909" i="1"/>
  <c r="BK910" i="1"/>
  <c r="BK911" i="1"/>
  <c r="BK912" i="1"/>
  <c r="BK913" i="1"/>
  <c r="BK914" i="1"/>
  <c r="BK915" i="1"/>
  <c r="BK916" i="1"/>
  <c r="BK917" i="1"/>
  <c r="BK918" i="1"/>
  <c r="BK919" i="1"/>
  <c r="BK920" i="1"/>
  <c r="BK921" i="1"/>
  <c r="BK922" i="1"/>
  <c r="BK923" i="1"/>
  <c r="BK924" i="1"/>
  <c r="BK925" i="1"/>
  <c r="BK926" i="1"/>
  <c r="BK927" i="1"/>
  <c r="BK928" i="1"/>
  <c r="BK929" i="1"/>
  <c r="BK930" i="1"/>
  <c r="BK931" i="1"/>
  <c r="BK932" i="1"/>
  <c r="BK933" i="1"/>
  <c r="BK934" i="1"/>
  <c r="BK935" i="1"/>
  <c r="BK936" i="1"/>
  <c r="BK937" i="1"/>
  <c r="BK938" i="1"/>
  <c r="BK939" i="1"/>
  <c r="BK940" i="1"/>
  <c r="BK941" i="1"/>
  <c r="BK942" i="1"/>
  <c r="BK943" i="1"/>
  <c r="BK944" i="1"/>
  <c r="BK945" i="1"/>
  <c r="BK946" i="1"/>
  <c r="BK947" i="1"/>
  <c r="BK948" i="1"/>
  <c r="BK949" i="1"/>
  <c r="BK950" i="1"/>
  <c r="BK951" i="1"/>
  <c r="BK952" i="1"/>
  <c r="BK953" i="1"/>
  <c r="BK954" i="1"/>
  <c r="BK955" i="1"/>
  <c r="BK956" i="1"/>
  <c r="BK957" i="1"/>
  <c r="BK958" i="1"/>
  <c r="BK959" i="1"/>
  <c r="BK960" i="1"/>
  <c r="BK961" i="1"/>
  <c r="BK962" i="1"/>
  <c r="BK963" i="1"/>
  <c r="BK964" i="1"/>
  <c r="BK965" i="1"/>
  <c r="BK966" i="1"/>
  <c r="BK967" i="1"/>
  <c r="BK968" i="1"/>
  <c r="BK969" i="1"/>
  <c r="BK970" i="1"/>
  <c r="BK971" i="1"/>
  <c r="BK972" i="1"/>
  <c r="BK973" i="1"/>
  <c r="BK974" i="1"/>
  <c r="BK975" i="1"/>
  <c r="BK976" i="1"/>
  <c r="BK977" i="1"/>
  <c r="BK978" i="1"/>
  <c r="BK979" i="1"/>
  <c r="BK980" i="1"/>
  <c r="BK981" i="1"/>
  <c r="BK982" i="1"/>
  <c r="BK983" i="1"/>
  <c r="BK984" i="1"/>
  <c r="BK985" i="1"/>
  <c r="BK986" i="1"/>
  <c r="BK987" i="1"/>
  <c r="BK988" i="1"/>
  <c r="BK989" i="1"/>
  <c r="BK990" i="1"/>
  <c r="BK991" i="1"/>
  <c r="BK992" i="1"/>
  <c r="BK993" i="1"/>
  <c r="BK994" i="1"/>
  <c r="BK995" i="1"/>
  <c r="BK996" i="1"/>
  <c r="BK997" i="1"/>
  <c r="BK998" i="1"/>
  <c r="BK999" i="1"/>
  <c r="BK1000" i="1"/>
  <c r="BK1001" i="1"/>
  <c r="BK1002" i="1"/>
  <c r="BK1003" i="1"/>
  <c r="BK1004" i="1"/>
  <c r="BK1005" i="1"/>
  <c r="BK1006" i="1"/>
  <c r="BK1007" i="1"/>
  <c r="BK1008" i="1"/>
  <c r="BK1009" i="1"/>
  <c r="BK1010" i="1"/>
  <c r="BK1011" i="1"/>
  <c r="BK1012" i="1"/>
  <c r="BK1013" i="1"/>
  <c r="BK1014" i="1"/>
  <c r="BK1015" i="1"/>
  <c r="BK1016" i="1"/>
  <c r="BK1017" i="1"/>
  <c r="BK1018" i="1"/>
  <c r="BK1019" i="1"/>
  <c r="BK1020" i="1"/>
  <c r="BK1021" i="1"/>
  <c r="BK1022" i="1"/>
  <c r="BK1023" i="1"/>
  <c r="BK1024" i="1"/>
  <c r="BK1025" i="1"/>
  <c r="BK1026" i="1"/>
  <c r="BK1027" i="1"/>
  <c r="BK1028" i="1"/>
  <c r="BK1029" i="1"/>
  <c r="BK1030" i="1"/>
  <c r="BK1031" i="1"/>
  <c r="BK1032" i="1"/>
  <c r="BK1033" i="1"/>
  <c r="BK1034" i="1"/>
  <c r="BK1035" i="1"/>
  <c r="BK1036" i="1"/>
  <c r="BK1037" i="1"/>
  <c r="BK1038" i="1"/>
  <c r="BK1039" i="1"/>
  <c r="BK1040" i="1"/>
  <c r="BK1041" i="1"/>
  <c r="BK1042" i="1"/>
  <c r="BK1043" i="1"/>
  <c r="BK1044" i="1"/>
  <c r="BK1045" i="1"/>
  <c r="BK1046" i="1"/>
  <c r="BK1047" i="1"/>
  <c r="BK1048" i="1"/>
  <c r="BK1049" i="1"/>
  <c r="BK1050" i="1"/>
  <c r="BK1051" i="1"/>
  <c r="BK1052" i="1"/>
  <c r="BK1053" i="1"/>
  <c r="BK1054" i="1"/>
  <c r="BK1055" i="1"/>
  <c r="BK1056" i="1"/>
  <c r="BK1057" i="1"/>
  <c r="BK1058" i="1"/>
  <c r="BK1059" i="1"/>
  <c r="BK1060" i="1"/>
  <c r="BK1061" i="1"/>
  <c r="BK1062" i="1"/>
  <c r="BK1063" i="1"/>
  <c r="BK1064" i="1"/>
  <c r="BK1065" i="1"/>
  <c r="BK1066" i="1"/>
  <c r="BK1067" i="1"/>
  <c r="BK1068" i="1"/>
  <c r="BK1069" i="1"/>
  <c r="BK1070" i="1"/>
  <c r="BK1071" i="1"/>
  <c r="BK1072" i="1"/>
  <c r="BK1073" i="1"/>
  <c r="BK1074" i="1"/>
  <c r="BK1075" i="1"/>
  <c r="BK1076" i="1"/>
  <c r="BK1077" i="1"/>
  <c r="BK1078" i="1"/>
  <c r="BK1079" i="1"/>
  <c r="BK1080" i="1"/>
  <c r="BK1081" i="1"/>
  <c r="BK1082" i="1"/>
  <c r="BK1083" i="1"/>
  <c r="BK1084" i="1"/>
  <c r="BK1085" i="1"/>
  <c r="BK1086" i="1"/>
  <c r="BK1087" i="1"/>
  <c r="BK1088" i="1"/>
  <c r="BK1089" i="1"/>
  <c r="BK1090" i="1"/>
  <c r="BK1091" i="1"/>
  <c r="BK1092" i="1"/>
  <c r="BK1093" i="1"/>
  <c r="BK1094" i="1"/>
  <c r="BK1095" i="1"/>
  <c r="BK1096" i="1"/>
  <c r="BK1097" i="1"/>
  <c r="BK1098" i="1"/>
  <c r="BK1099" i="1"/>
  <c r="BJ4" i="1"/>
  <c r="BJ5"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J794" i="1"/>
  <c r="BJ795" i="1"/>
  <c r="BJ796" i="1"/>
  <c r="BJ797" i="1"/>
  <c r="BJ798" i="1"/>
  <c r="BJ799" i="1"/>
  <c r="BJ800" i="1"/>
  <c r="BJ801" i="1"/>
  <c r="BJ802" i="1"/>
  <c r="BJ803" i="1"/>
  <c r="BJ804" i="1"/>
  <c r="BJ805" i="1"/>
  <c r="BJ806" i="1"/>
  <c r="BJ807" i="1"/>
  <c r="BJ808" i="1"/>
  <c r="BJ809" i="1"/>
  <c r="BJ810" i="1"/>
  <c r="BJ811"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J836"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J881" i="1"/>
  <c r="BJ882" i="1"/>
  <c r="BJ883" i="1"/>
  <c r="BJ884" i="1"/>
  <c r="BJ885" i="1"/>
  <c r="BJ886" i="1"/>
  <c r="BJ887" i="1"/>
  <c r="BJ888" i="1"/>
  <c r="BJ889" i="1"/>
  <c r="BJ890" i="1"/>
  <c r="BJ891" i="1"/>
  <c r="BJ892" i="1"/>
  <c r="BJ893" i="1"/>
  <c r="BJ894" i="1"/>
  <c r="BJ895" i="1"/>
  <c r="BJ896" i="1"/>
  <c r="BJ897" i="1"/>
  <c r="BJ898" i="1"/>
  <c r="BJ899" i="1"/>
  <c r="BJ900" i="1"/>
  <c r="BJ901" i="1"/>
  <c r="BJ902" i="1"/>
  <c r="BJ903" i="1"/>
  <c r="BJ904" i="1"/>
  <c r="BJ905" i="1"/>
  <c r="BJ906" i="1"/>
  <c r="BJ907" i="1"/>
  <c r="BJ908" i="1"/>
  <c r="BJ909" i="1"/>
  <c r="BJ910" i="1"/>
  <c r="BJ911" i="1"/>
  <c r="BJ912" i="1"/>
  <c r="BJ913" i="1"/>
  <c r="BJ914"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J939" i="1"/>
  <c r="BJ940" i="1"/>
  <c r="BJ941" i="1"/>
  <c r="BJ942" i="1"/>
  <c r="BJ943" i="1"/>
  <c r="BJ944" i="1"/>
  <c r="BJ945" i="1"/>
  <c r="BJ946" i="1"/>
  <c r="BJ947" i="1"/>
  <c r="BJ948" i="1"/>
  <c r="BJ949" i="1"/>
  <c r="BJ950" i="1"/>
  <c r="BJ951" i="1"/>
  <c r="BJ952" i="1"/>
  <c r="BJ953" i="1"/>
  <c r="BJ954" i="1"/>
  <c r="BJ955" i="1"/>
  <c r="BJ956" i="1"/>
  <c r="BJ957" i="1"/>
  <c r="BJ958" i="1"/>
  <c r="BJ959" i="1"/>
  <c r="BJ960" i="1"/>
  <c r="BJ961" i="1"/>
  <c r="BJ962" i="1"/>
  <c r="BJ963" i="1"/>
  <c r="BJ964" i="1"/>
  <c r="BJ965" i="1"/>
  <c r="BJ966" i="1"/>
  <c r="BJ967" i="1"/>
  <c r="BJ968" i="1"/>
  <c r="BJ969" i="1"/>
  <c r="BJ970" i="1"/>
  <c r="BJ971" i="1"/>
  <c r="BJ972" i="1"/>
  <c r="BJ973" i="1"/>
  <c r="BJ974" i="1"/>
  <c r="BJ975" i="1"/>
  <c r="BJ976" i="1"/>
  <c r="BJ977" i="1"/>
  <c r="BJ978" i="1"/>
  <c r="BJ979" i="1"/>
  <c r="BJ980" i="1"/>
  <c r="BJ981" i="1"/>
  <c r="BJ982" i="1"/>
  <c r="BJ983" i="1"/>
  <c r="BJ984" i="1"/>
  <c r="BJ985" i="1"/>
  <c r="BJ986" i="1"/>
  <c r="BJ987" i="1"/>
  <c r="BJ988" i="1"/>
  <c r="BJ989" i="1"/>
  <c r="BJ990" i="1"/>
  <c r="BJ991" i="1"/>
  <c r="BJ992" i="1"/>
  <c r="BJ993" i="1"/>
  <c r="BJ994" i="1"/>
  <c r="BJ995" i="1"/>
  <c r="BJ996" i="1"/>
  <c r="BJ997" i="1"/>
  <c r="BJ998" i="1"/>
  <c r="BJ999" i="1"/>
  <c r="BJ1000" i="1"/>
  <c r="BJ1001" i="1"/>
  <c r="BJ1002" i="1"/>
  <c r="BJ1003" i="1"/>
  <c r="BJ1004" i="1"/>
  <c r="BJ1005" i="1"/>
  <c r="BJ1006" i="1"/>
  <c r="BJ1007" i="1"/>
  <c r="BJ1008" i="1"/>
  <c r="BJ1009" i="1"/>
  <c r="BJ1010" i="1"/>
  <c r="BJ1011" i="1"/>
  <c r="BJ1012" i="1"/>
  <c r="BJ1013" i="1"/>
  <c r="BJ1014" i="1"/>
  <c r="BJ1015" i="1"/>
  <c r="BJ1016" i="1"/>
  <c r="BJ1017" i="1"/>
  <c r="BJ1018" i="1"/>
  <c r="BJ1019" i="1"/>
  <c r="BJ1020" i="1"/>
  <c r="BJ1021" i="1"/>
  <c r="BJ1022" i="1"/>
  <c r="BJ1023" i="1"/>
  <c r="BJ1024" i="1"/>
  <c r="BJ1025" i="1"/>
  <c r="BJ1026" i="1"/>
  <c r="BJ1027" i="1"/>
  <c r="BJ1028" i="1"/>
  <c r="BJ1029" i="1"/>
  <c r="BJ1030" i="1"/>
  <c r="BJ1031" i="1"/>
  <c r="BJ1032" i="1"/>
  <c r="BJ1033" i="1"/>
  <c r="BJ1034" i="1"/>
  <c r="BJ1035" i="1"/>
  <c r="BJ1036" i="1"/>
  <c r="BJ1037" i="1"/>
  <c r="BJ1038" i="1"/>
  <c r="BJ1039" i="1"/>
  <c r="BJ1040" i="1"/>
  <c r="BJ1041" i="1"/>
  <c r="BJ1042" i="1"/>
  <c r="BJ1043" i="1"/>
  <c r="BJ1044" i="1"/>
  <c r="BJ1045" i="1"/>
  <c r="BJ1046" i="1"/>
  <c r="BJ1047" i="1"/>
  <c r="BJ1048" i="1"/>
  <c r="BJ1049" i="1"/>
  <c r="BJ1050" i="1"/>
  <c r="BJ1051" i="1"/>
  <c r="BJ1052" i="1"/>
  <c r="BJ1053" i="1"/>
  <c r="BJ1054" i="1"/>
  <c r="BJ1055" i="1"/>
  <c r="BJ1056" i="1"/>
  <c r="BJ1057" i="1"/>
  <c r="BJ1058" i="1"/>
  <c r="BJ1059" i="1"/>
  <c r="BJ1060" i="1"/>
  <c r="BJ1061" i="1"/>
  <c r="BJ1062" i="1"/>
  <c r="BJ1063" i="1"/>
  <c r="BJ1064" i="1"/>
  <c r="BJ1065" i="1"/>
  <c r="BJ1066" i="1"/>
  <c r="BJ1067" i="1"/>
  <c r="BJ1068" i="1"/>
  <c r="BJ1069" i="1"/>
  <c r="BJ1070" i="1"/>
  <c r="BJ1071" i="1"/>
  <c r="BJ1072" i="1"/>
  <c r="BJ1073" i="1"/>
  <c r="BJ1074" i="1"/>
  <c r="BJ1075" i="1"/>
  <c r="BJ1076" i="1"/>
  <c r="BJ1077" i="1"/>
  <c r="BJ1078" i="1"/>
  <c r="BJ1079" i="1"/>
  <c r="BJ1080" i="1"/>
  <c r="BJ1081" i="1"/>
  <c r="BJ1082" i="1"/>
  <c r="BJ1083" i="1"/>
  <c r="BJ1084" i="1"/>
  <c r="BJ1085" i="1"/>
  <c r="BJ1086" i="1"/>
  <c r="BJ1087" i="1"/>
  <c r="BJ1088" i="1"/>
  <c r="BJ1089" i="1"/>
  <c r="BJ1090" i="1"/>
  <c r="BJ1091" i="1"/>
  <c r="BJ1092" i="1"/>
  <c r="BJ1093" i="1"/>
  <c r="BJ1094" i="1"/>
  <c r="BJ1095" i="1"/>
  <c r="BJ1096" i="1"/>
  <c r="BJ1097" i="1"/>
  <c r="BJ1098" i="1"/>
  <c r="BJ1099" i="1"/>
  <c r="BI5" i="1"/>
  <c r="BI31" i="1"/>
  <c r="BI32" i="1"/>
  <c r="BI36" i="1"/>
  <c r="BI37" i="1"/>
  <c r="BI45" i="1"/>
  <c r="BI47" i="1"/>
  <c r="BI55" i="1"/>
  <c r="BI56"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I470" i="1"/>
  <c r="BI471" i="1"/>
  <c r="BI472" i="1"/>
  <c r="BI473" i="1"/>
  <c r="BI474" i="1"/>
  <c r="BI475" i="1"/>
  <c r="BI476" i="1"/>
  <c r="BI477" i="1"/>
  <c r="BI478" i="1"/>
  <c r="BI479" i="1"/>
  <c r="BI480" i="1"/>
  <c r="BI481" i="1"/>
  <c r="BI482" i="1"/>
  <c r="BI483" i="1"/>
  <c r="BI484" i="1"/>
  <c r="BI485" i="1"/>
  <c r="BI486" i="1"/>
  <c r="BI487" i="1"/>
  <c r="BI488" i="1"/>
  <c r="BI489" i="1"/>
  <c r="BI490" i="1"/>
  <c r="BI491" i="1"/>
  <c r="BI492" i="1"/>
  <c r="BI493" i="1"/>
  <c r="BI494" i="1"/>
  <c r="BI495" i="1"/>
  <c r="BI496" i="1"/>
  <c r="BI497" i="1"/>
  <c r="BI498" i="1"/>
  <c r="BI499" i="1"/>
  <c r="BI500" i="1"/>
  <c r="BI501" i="1"/>
  <c r="BI502" i="1"/>
  <c r="BI503" i="1"/>
  <c r="BI504" i="1"/>
  <c r="BI505" i="1"/>
  <c r="BI506" i="1"/>
  <c r="BI507" i="1"/>
  <c r="BI508" i="1"/>
  <c r="BI509" i="1"/>
  <c r="BI510" i="1"/>
  <c r="BI511" i="1"/>
  <c r="BI512" i="1"/>
  <c r="BI513" i="1"/>
  <c r="BI514" i="1"/>
  <c r="BI515" i="1"/>
  <c r="BI516" i="1"/>
  <c r="BI517" i="1"/>
  <c r="BI518" i="1"/>
  <c r="BI519" i="1"/>
  <c r="BI520" i="1"/>
  <c r="BI521" i="1"/>
  <c r="BI522" i="1"/>
  <c r="BI523" i="1"/>
  <c r="BI524" i="1"/>
  <c r="BI525" i="1"/>
  <c r="BI526" i="1"/>
  <c r="BI527" i="1"/>
  <c r="BI528" i="1"/>
  <c r="BI529" i="1"/>
  <c r="BI530" i="1"/>
  <c r="BI531" i="1"/>
  <c r="BI532" i="1"/>
  <c r="BI533" i="1"/>
  <c r="BI534" i="1"/>
  <c r="BI535" i="1"/>
  <c r="BI536" i="1"/>
  <c r="BI537" i="1"/>
  <c r="BI538" i="1"/>
  <c r="BI539" i="1"/>
  <c r="BI540" i="1"/>
  <c r="BI541" i="1"/>
  <c r="BI542" i="1"/>
  <c r="BI543" i="1"/>
  <c r="BI544" i="1"/>
  <c r="BI545" i="1"/>
  <c r="BI546" i="1"/>
  <c r="BI547" i="1"/>
  <c r="BI548" i="1"/>
  <c r="BI549" i="1"/>
  <c r="BI550" i="1"/>
  <c r="BI551" i="1"/>
  <c r="BI552" i="1"/>
  <c r="BI553" i="1"/>
  <c r="BI554" i="1"/>
  <c r="BI555" i="1"/>
  <c r="BI556" i="1"/>
  <c r="BI557" i="1"/>
  <c r="BI558" i="1"/>
  <c r="BI559" i="1"/>
  <c r="BI560" i="1"/>
  <c r="BI561" i="1"/>
  <c r="BI562" i="1"/>
  <c r="BI563" i="1"/>
  <c r="BI564" i="1"/>
  <c r="BI565" i="1"/>
  <c r="BI566" i="1"/>
  <c r="BI567" i="1"/>
  <c r="BI568" i="1"/>
  <c r="BI569" i="1"/>
  <c r="BI570" i="1"/>
  <c r="BI571" i="1"/>
  <c r="BI572" i="1"/>
  <c r="BI573" i="1"/>
  <c r="BI574" i="1"/>
  <c r="BI575" i="1"/>
  <c r="BI576"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696" i="1"/>
  <c r="BI697" i="1"/>
  <c r="BI698" i="1"/>
  <c r="BI699" i="1"/>
  <c r="BI700" i="1"/>
  <c r="BI701" i="1"/>
  <c r="BI702" i="1"/>
  <c r="BI703" i="1"/>
  <c r="BI704" i="1"/>
  <c r="BI705" i="1"/>
  <c r="BI706" i="1"/>
  <c r="BI707" i="1"/>
  <c r="BI708" i="1"/>
  <c r="BI709" i="1"/>
  <c r="BI710" i="1"/>
  <c r="BI711" i="1"/>
  <c r="BI712" i="1"/>
  <c r="BI713" i="1"/>
  <c r="BI714" i="1"/>
  <c r="BI715" i="1"/>
  <c r="BI716" i="1"/>
  <c r="BI717" i="1"/>
  <c r="BI718" i="1"/>
  <c r="BI719" i="1"/>
  <c r="BI720" i="1"/>
  <c r="BI721" i="1"/>
  <c r="BI722" i="1"/>
  <c r="BI723" i="1"/>
  <c r="BI724" i="1"/>
  <c r="BI725" i="1"/>
  <c r="BI726" i="1"/>
  <c r="BI727" i="1"/>
  <c r="BI728" i="1"/>
  <c r="BI729" i="1"/>
  <c r="BI730" i="1"/>
  <c r="BI731" i="1"/>
  <c r="BI732" i="1"/>
  <c r="BI733" i="1"/>
  <c r="BI734" i="1"/>
  <c r="BI735" i="1"/>
  <c r="BI736" i="1"/>
  <c r="BI737" i="1"/>
  <c r="BI738" i="1"/>
  <c r="BI739" i="1"/>
  <c r="BI740" i="1"/>
  <c r="BI741" i="1"/>
  <c r="BI742" i="1"/>
  <c r="BI743" i="1"/>
  <c r="BI744" i="1"/>
  <c r="BI745" i="1"/>
  <c r="BI746" i="1"/>
  <c r="BI747" i="1"/>
  <c r="BI748" i="1"/>
  <c r="BI749" i="1"/>
  <c r="BI750" i="1"/>
  <c r="BI751" i="1"/>
  <c r="BI752" i="1"/>
  <c r="BI753" i="1"/>
  <c r="BI754" i="1"/>
  <c r="BI755" i="1"/>
  <c r="BI756" i="1"/>
  <c r="BI757" i="1"/>
  <c r="BI758" i="1"/>
  <c r="BI759" i="1"/>
  <c r="BI760" i="1"/>
  <c r="BI761" i="1"/>
  <c r="BI762" i="1"/>
  <c r="BI763" i="1"/>
  <c r="BI764" i="1"/>
  <c r="BI765" i="1"/>
  <c r="BI766" i="1"/>
  <c r="BI767"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I794" i="1"/>
  <c r="BI795" i="1"/>
  <c r="BI796" i="1"/>
  <c r="BI797" i="1"/>
  <c r="BI798" i="1"/>
  <c r="BI799" i="1"/>
  <c r="BI800" i="1"/>
  <c r="BI801" i="1"/>
  <c r="BI802" i="1"/>
  <c r="BI803" i="1"/>
  <c r="BI804" i="1"/>
  <c r="BI805" i="1"/>
  <c r="BI806" i="1"/>
  <c r="BI807" i="1"/>
  <c r="BI808" i="1"/>
  <c r="BI809" i="1"/>
  <c r="BI810" i="1"/>
  <c r="BI811"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I836"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I881" i="1"/>
  <c r="BI882" i="1"/>
  <c r="BI883" i="1"/>
  <c r="BI884" i="1"/>
  <c r="BI885" i="1"/>
  <c r="BI886" i="1"/>
  <c r="BI887" i="1"/>
  <c r="BI888" i="1"/>
  <c r="BI889" i="1"/>
  <c r="BI890" i="1"/>
  <c r="BI891" i="1"/>
  <c r="BI892" i="1"/>
  <c r="BI893" i="1"/>
  <c r="BI894" i="1"/>
  <c r="BI895" i="1"/>
  <c r="BI896" i="1"/>
  <c r="BI897" i="1"/>
  <c r="BI898" i="1"/>
  <c r="BI899" i="1"/>
  <c r="BI900" i="1"/>
  <c r="BI901" i="1"/>
  <c r="BI902" i="1"/>
  <c r="BI903" i="1"/>
  <c r="BI904" i="1"/>
  <c r="BI905" i="1"/>
  <c r="BI906" i="1"/>
  <c r="BI907" i="1"/>
  <c r="BI908" i="1"/>
  <c r="BI909" i="1"/>
  <c r="BI910" i="1"/>
  <c r="BI911" i="1"/>
  <c r="BI912" i="1"/>
  <c r="BI913" i="1"/>
  <c r="BI914"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I939" i="1"/>
  <c r="BI940" i="1"/>
  <c r="BI941" i="1"/>
  <c r="BI942" i="1"/>
  <c r="BI943" i="1"/>
  <c r="BI944" i="1"/>
  <c r="BI945" i="1"/>
  <c r="BI946" i="1"/>
  <c r="BI947" i="1"/>
  <c r="BI948" i="1"/>
  <c r="BI949" i="1"/>
  <c r="BI950" i="1"/>
  <c r="BI951" i="1"/>
  <c r="BI952" i="1"/>
  <c r="BI953" i="1"/>
  <c r="BI954" i="1"/>
  <c r="BI955" i="1"/>
  <c r="BI956" i="1"/>
  <c r="BI957" i="1"/>
  <c r="BI958" i="1"/>
  <c r="BI959" i="1"/>
  <c r="BI960" i="1"/>
  <c r="BI961" i="1"/>
  <c r="BI962" i="1"/>
  <c r="BI963" i="1"/>
  <c r="BI964" i="1"/>
  <c r="BI965" i="1"/>
  <c r="BI966" i="1"/>
  <c r="BI967" i="1"/>
  <c r="BI968" i="1"/>
  <c r="BI969" i="1"/>
  <c r="BI970" i="1"/>
  <c r="BI971" i="1"/>
  <c r="BI972" i="1"/>
  <c r="BI973" i="1"/>
  <c r="BI974" i="1"/>
  <c r="BI975" i="1"/>
  <c r="BI976" i="1"/>
  <c r="BI977" i="1"/>
  <c r="BI978" i="1"/>
  <c r="BI979" i="1"/>
  <c r="BI980" i="1"/>
  <c r="BI981" i="1"/>
  <c r="BI982" i="1"/>
  <c r="BI983" i="1"/>
  <c r="BI984" i="1"/>
  <c r="BI985" i="1"/>
  <c r="BI986" i="1"/>
  <c r="BI987" i="1"/>
  <c r="BI988" i="1"/>
  <c r="BI989" i="1"/>
  <c r="BI990" i="1"/>
  <c r="BI991" i="1"/>
  <c r="BI992" i="1"/>
  <c r="BI993" i="1"/>
  <c r="BI994" i="1"/>
  <c r="BI995" i="1"/>
  <c r="BI996" i="1"/>
  <c r="BI997" i="1"/>
  <c r="BI998" i="1"/>
  <c r="BI999" i="1"/>
  <c r="BI1000" i="1"/>
  <c r="BI1001" i="1"/>
  <c r="BI1002" i="1"/>
  <c r="BI1003" i="1"/>
  <c r="BI1004" i="1"/>
  <c r="BI1005" i="1"/>
  <c r="BI1006" i="1"/>
  <c r="BI1007" i="1"/>
  <c r="BI1008" i="1"/>
  <c r="BI1009" i="1"/>
  <c r="BI1010" i="1"/>
  <c r="BI1011" i="1"/>
  <c r="BI1012" i="1"/>
  <c r="BI1013" i="1"/>
  <c r="BI1014" i="1"/>
  <c r="BI1015" i="1"/>
  <c r="BI1016" i="1"/>
  <c r="BI1017" i="1"/>
  <c r="BI1018" i="1"/>
  <c r="BI1019" i="1"/>
  <c r="BI1020" i="1"/>
  <c r="BI1021" i="1"/>
  <c r="BI1022" i="1"/>
  <c r="BI1023" i="1"/>
  <c r="BI1024" i="1"/>
  <c r="BI1025" i="1"/>
  <c r="BI1026" i="1"/>
  <c r="BI1027" i="1"/>
  <c r="BI1028" i="1"/>
  <c r="BI1029" i="1"/>
  <c r="BI1030" i="1"/>
  <c r="BI1031" i="1"/>
  <c r="BI1032" i="1"/>
  <c r="BI1033" i="1"/>
  <c r="BI1034" i="1"/>
  <c r="BI1035" i="1"/>
  <c r="BI1036" i="1"/>
  <c r="BI1037" i="1"/>
  <c r="BI1038" i="1"/>
  <c r="BI1039" i="1"/>
  <c r="BI1040" i="1"/>
  <c r="BI1041" i="1"/>
  <c r="BI1042" i="1"/>
  <c r="BI1043" i="1"/>
  <c r="BI1044" i="1"/>
  <c r="BI1045" i="1"/>
  <c r="BI1046" i="1"/>
  <c r="BI1047" i="1"/>
  <c r="BI1048" i="1"/>
  <c r="BI1049" i="1"/>
  <c r="BI1050" i="1"/>
  <c r="BI1051" i="1"/>
  <c r="BI1052" i="1"/>
  <c r="BI1053" i="1"/>
  <c r="BI1054" i="1"/>
  <c r="BI1055" i="1"/>
  <c r="BI1056" i="1"/>
  <c r="BI1057" i="1"/>
  <c r="BI1058" i="1"/>
  <c r="BI1059" i="1"/>
  <c r="BI1060" i="1"/>
  <c r="BI1061" i="1"/>
  <c r="BI1062" i="1"/>
  <c r="BI1063" i="1"/>
  <c r="BI1064" i="1"/>
  <c r="BI1065" i="1"/>
  <c r="BI1066" i="1"/>
  <c r="BI1067" i="1"/>
  <c r="BI1068" i="1"/>
  <c r="BI1069" i="1"/>
  <c r="BI1070" i="1"/>
  <c r="BI1071" i="1"/>
  <c r="BI1072" i="1"/>
  <c r="BI1073" i="1"/>
  <c r="BI1074" i="1"/>
  <c r="BI1075" i="1"/>
  <c r="BI1076" i="1"/>
  <c r="BI1077" i="1"/>
  <c r="BI1078" i="1"/>
  <c r="BI1079" i="1"/>
  <c r="BI1080" i="1"/>
  <c r="BI1081" i="1"/>
  <c r="BI1082" i="1"/>
  <c r="BI1083" i="1"/>
  <c r="BI1084" i="1"/>
  <c r="BI1085" i="1"/>
  <c r="BI1086" i="1"/>
  <c r="BI1087" i="1"/>
  <c r="BI1088" i="1"/>
  <c r="BI1089" i="1"/>
  <c r="BI1090" i="1"/>
  <c r="BI1091" i="1"/>
  <c r="BI1092" i="1"/>
  <c r="BI1093" i="1"/>
  <c r="BI1094" i="1"/>
  <c r="BI1095" i="1"/>
  <c r="BI1096" i="1"/>
  <c r="BI1097" i="1"/>
  <c r="BI1098" i="1"/>
  <c r="BI1099"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1017" i="1"/>
  <c r="BH1018" i="1"/>
  <c r="BH1019" i="1"/>
  <c r="BH1020" i="1"/>
  <c r="BH1021" i="1"/>
  <c r="BH1022" i="1"/>
  <c r="BH1023" i="1"/>
  <c r="BH1024" i="1"/>
  <c r="BH1025" i="1"/>
  <c r="BH1026" i="1"/>
  <c r="BH1027" i="1"/>
  <c r="BH1028" i="1"/>
  <c r="BH1029" i="1"/>
  <c r="BH1030" i="1"/>
  <c r="BH1031" i="1"/>
  <c r="BH1032" i="1"/>
  <c r="BH1033" i="1"/>
  <c r="BH1034" i="1"/>
  <c r="BH1035" i="1"/>
  <c r="BH1036" i="1"/>
  <c r="BH1037" i="1"/>
  <c r="BH1038" i="1"/>
  <c r="BH1039" i="1"/>
  <c r="BH1040" i="1"/>
  <c r="BH1041" i="1"/>
  <c r="BH1042" i="1"/>
  <c r="BH1043" i="1"/>
  <c r="BH1044" i="1"/>
  <c r="BH1045" i="1"/>
  <c r="BH1046" i="1"/>
  <c r="BH1047" i="1"/>
  <c r="BH1048" i="1"/>
  <c r="BH1049" i="1"/>
  <c r="BH1050" i="1"/>
  <c r="BH1051" i="1"/>
  <c r="BH1052" i="1"/>
  <c r="BH1053" i="1"/>
  <c r="BH1054" i="1"/>
  <c r="BH1055" i="1"/>
  <c r="BH1056" i="1"/>
  <c r="BH1057" i="1"/>
  <c r="BH1058" i="1"/>
  <c r="BH1059" i="1"/>
  <c r="BH1060" i="1"/>
  <c r="BH1061" i="1"/>
  <c r="BH1062" i="1"/>
  <c r="BH1063" i="1"/>
  <c r="BH1064" i="1"/>
  <c r="BH1065" i="1"/>
  <c r="BH1066" i="1"/>
  <c r="BH1067" i="1"/>
  <c r="BH1068" i="1"/>
  <c r="BH1069" i="1"/>
  <c r="BH1070" i="1"/>
  <c r="BH1071" i="1"/>
  <c r="BH1072" i="1"/>
  <c r="BH1073" i="1"/>
  <c r="BH1074" i="1"/>
  <c r="BH1075" i="1"/>
  <c r="BH1076" i="1"/>
  <c r="BH1077" i="1"/>
  <c r="BH1078" i="1"/>
  <c r="BH1079" i="1"/>
  <c r="BH1080" i="1"/>
  <c r="BH1081" i="1"/>
  <c r="BH1082" i="1"/>
  <c r="BH1083" i="1"/>
  <c r="BH1084" i="1"/>
  <c r="BH1085" i="1"/>
  <c r="BH1086" i="1"/>
  <c r="BH1087" i="1"/>
  <c r="BH1088" i="1"/>
  <c r="BH1089" i="1"/>
  <c r="BH1090" i="1"/>
  <c r="BH1091" i="1"/>
  <c r="BH1092" i="1"/>
  <c r="BH1093" i="1"/>
  <c r="BH1094" i="1"/>
  <c r="BH1095" i="1"/>
  <c r="BH1096" i="1"/>
  <c r="BH1097" i="1"/>
  <c r="BH1098" i="1"/>
  <c r="BH1099" i="1"/>
  <c r="R27" i="9"/>
  <c r="Q27" i="9"/>
  <c r="P27" i="9"/>
  <c r="O27" i="9"/>
  <c r="N27" i="9"/>
  <c r="M27" i="9"/>
  <c r="L27" i="9"/>
  <c r="K27" i="9"/>
  <c r="J27" i="9"/>
  <c r="I27" i="9"/>
  <c r="H27" i="9"/>
  <c r="G27" i="9"/>
  <c r="F27" i="9"/>
  <c r="R26" i="9"/>
  <c r="Q26" i="9"/>
  <c r="P26" i="9"/>
  <c r="O26" i="9"/>
  <c r="N26" i="9"/>
  <c r="M26" i="9"/>
  <c r="L26" i="9"/>
  <c r="K26" i="9"/>
  <c r="J26" i="9"/>
  <c r="I26" i="9"/>
  <c r="H26" i="9"/>
  <c r="G26" i="9"/>
  <c r="F26" i="9"/>
  <c r="E26" i="9"/>
  <c r="R25" i="9"/>
  <c r="Q25" i="9"/>
  <c r="P25" i="9"/>
  <c r="O25" i="9"/>
  <c r="N25" i="9"/>
  <c r="M25" i="9"/>
  <c r="L25" i="9"/>
  <c r="K25" i="9"/>
  <c r="J25" i="9"/>
  <c r="I25" i="9"/>
  <c r="H25" i="9"/>
  <c r="G25" i="9"/>
  <c r="F25" i="9"/>
  <c r="E25" i="9"/>
  <c r="R24" i="9"/>
  <c r="Q24" i="9"/>
  <c r="P24" i="9"/>
  <c r="O24" i="9"/>
  <c r="N24" i="9"/>
  <c r="M24" i="9"/>
  <c r="L24" i="9"/>
  <c r="K24" i="9"/>
  <c r="J24" i="9"/>
  <c r="I24" i="9"/>
  <c r="H24" i="9"/>
  <c r="G24" i="9"/>
  <c r="F24" i="9"/>
  <c r="E24" i="9"/>
  <c r="R23" i="9"/>
  <c r="Q23" i="9"/>
  <c r="P23" i="9"/>
  <c r="O23" i="9"/>
  <c r="N23" i="9"/>
  <c r="M23" i="9"/>
  <c r="L23" i="9"/>
  <c r="K23" i="9"/>
  <c r="J23" i="9"/>
  <c r="I23" i="9"/>
  <c r="H23" i="9"/>
  <c r="G23" i="9"/>
  <c r="F23" i="9"/>
  <c r="E23" i="9"/>
  <c r="R22" i="9"/>
  <c r="Q22" i="9"/>
  <c r="P22" i="9"/>
  <c r="O22" i="9"/>
  <c r="N22" i="9"/>
  <c r="M22" i="9"/>
  <c r="L22" i="9"/>
  <c r="K22" i="9"/>
  <c r="J22" i="9"/>
  <c r="I22" i="9"/>
  <c r="H22" i="9"/>
  <c r="G22" i="9"/>
  <c r="F22" i="9"/>
  <c r="E22" i="9"/>
  <c r="R21" i="9"/>
  <c r="Q21" i="9"/>
  <c r="P21" i="9"/>
  <c r="O21" i="9"/>
  <c r="N21" i="9"/>
  <c r="M21" i="9"/>
  <c r="L21" i="9"/>
  <c r="K21" i="9"/>
  <c r="J21" i="9"/>
  <c r="I21" i="9"/>
  <c r="H21" i="9"/>
  <c r="G21" i="9"/>
  <c r="F21" i="9"/>
  <c r="R20" i="9"/>
  <c r="Q20" i="9"/>
  <c r="P20" i="9"/>
  <c r="O20" i="9"/>
  <c r="N20" i="9"/>
  <c r="M20" i="9"/>
  <c r="L20" i="9"/>
  <c r="K20" i="9"/>
  <c r="J20" i="9"/>
  <c r="I20" i="9"/>
  <c r="H20" i="9"/>
  <c r="G20" i="9"/>
  <c r="F20" i="9"/>
  <c r="E20" i="9"/>
  <c r="R19" i="9"/>
  <c r="R18" i="9"/>
  <c r="R17" i="9"/>
  <c r="R16" i="9"/>
  <c r="R15" i="9"/>
  <c r="R14" i="9"/>
  <c r="R13" i="9"/>
  <c r="Q13" i="9"/>
  <c r="P13" i="9"/>
  <c r="O13" i="9"/>
  <c r="N13" i="9"/>
  <c r="M13" i="9"/>
  <c r="L13" i="9"/>
  <c r="K13" i="9"/>
  <c r="J13" i="9"/>
  <c r="I13" i="9"/>
  <c r="H13" i="9"/>
  <c r="G13" i="9"/>
  <c r="F13" i="9"/>
  <c r="R12" i="9"/>
  <c r="R11" i="9"/>
  <c r="Q11" i="9"/>
  <c r="P11" i="9"/>
  <c r="O11" i="9"/>
  <c r="N11" i="9"/>
  <c r="M11" i="9"/>
  <c r="L11" i="9"/>
  <c r="K11" i="9"/>
  <c r="J11" i="9"/>
  <c r="I11" i="9"/>
  <c r="H11" i="9"/>
  <c r="G11" i="9"/>
  <c r="F11" i="9"/>
  <c r="R10" i="9"/>
  <c r="E10" i="9"/>
  <c r="R9" i="9"/>
  <c r="R8" i="9"/>
  <c r="E8" i="9"/>
  <c r="R7" i="9"/>
  <c r="R6" i="9"/>
  <c r="R5" i="9"/>
  <c r="E5" i="9"/>
  <c r="D5" i="9"/>
  <c r="C5" i="9"/>
  <c r="B2" i="9"/>
  <c r="B1" i="9"/>
  <c r="Y102" i="8"/>
  <c r="X102" i="8"/>
  <c r="W102" i="8"/>
  <c r="V102" i="8"/>
  <c r="U102" i="8"/>
  <c r="T102" i="8"/>
  <c r="S102" i="8"/>
  <c r="R102" i="8"/>
  <c r="Q102" i="8"/>
  <c r="P102" i="8"/>
  <c r="O102" i="8"/>
  <c r="N102" i="8"/>
  <c r="M102" i="8"/>
  <c r="L102" i="8"/>
  <c r="K102" i="8"/>
  <c r="J102" i="8"/>
  <c r="Y101" i="8"/>
  <c r="X101" i="8"/>
  <c r="W101" i="8"/>
  <c r="V101" i="8"/>
  <c r="U101" i="8"/>
  <c r="T101" i="8"/>
  <c r="S101" i="8"/>
  <c r="R101" i="8"/>
  <c r="Q101" i="8"/>
  <c r="P101" i="8"/>
  <c r="O101" i="8"/>
  <c r="N101" i="8"/>
  <c r="M101" i="8"/>
  <c r="L101" i="8"/>
  <c r="K101" i="8"/>
  <c r="J101" i="8"/>
  <c r="Y100" i="8"/>
  <c r="X100" i="8"/>
  <c r="W100" i="8"/>
  <c r="V100" i="8"/>
  <c r="U100" i="8"/>
  <c r="T100" i="8"/>
  <c r="S100" i="8"/>
  <c r="R100" i="8"/>
  <c r="Q100" i="8"/>
  <c r="P100" i="8"/>
  <c r="O100" i="8"/>
  <c r="N100" i="8"/>
  <c r="M100" i="8"/>
  <c r="L100" i="8"/>
  <c r="K100" i="8"/>
  <c r="J100" i="8"/>
  <c r="Y99" i="8"/>
  <c r="X99" i="8"/>
  <c r="W99" i="8"/>
  <c r="V99" i="8"/>
  <c r="U99" i="8"/>
  <c r="T99" i="8"/>
  <c r="S99" i="8"/>
  <c r="R99" i="8"/>
  <c r="Q99" i="8"/>
  <c r="P99" i="8"/>
  <c r="O99" i="8"/>
  <c r="N99" i="8"/>
  <c r="M99" i="8"/>
  <c r="L99" i="8"/>
  <c r="K99" i="8"/>
  <c r="J99" i="8"/>
  <c r="Y98" i="8"/>
  <c r="X98" i="8"/>
  <c r="W98" i="8"/>
  <c r="V98" i="8"/>
  <c r="U98" i="8"/>
  <c r="T98" i="8"/>
  <c r="S98" i="8"/>
  <c r="R98" i="8"/>
  <c r="Q98" i="8"/>
  <c r="P98" i="8"/>
  <c r="O98" i="8"/>
  <c r="N98" i="8"/>
  <c r="M98" i="8"/>
  <c r="L98" i="8"/>
  <c r="K98" i="8"/>
  <c r="J98" i="8"/>
  <c r="Y97" i="8"/>
  <c r="X97" i="8"/>
  <c r="W97" i="8"/>
  <c r="V97" i="8"/>
  <c r="U97" i="8"/>
  <c r="T97" i="8"/>
  <c r="S97" i="8"/>
  <c r="R97" i="8"/>
  <c r="Q97" i="8"/>
  <c r="P97" i="8"/>
  <c r="O97" i="8"/>
  <c r="N97" i="8"/>
  <c r="M97" i="8"/>
  <c r="L97" i="8"/>
  <c r="K97" i="8"/>
  <c r="J97" i="8"/>
  <c r="Y96" i="8"/>
  <c r="X96" i="8"/>
  <c r="W96" i="8"/>
  <c r="V96" i="8"/>
  <c r="U96" i="8"/>
  <c r="T96" i="8"/>
  <c r="S96" i="8"/>
  <c r="R96" i="8"/>
  <c r="Q96" i="8"/>
  <c r="P96" i="8"/>
  <c r="O96" i="8"/>
  <c r="N96" i="8"/>
  <c r="M96" i="8"/>
  <c r="L96" i="8"/>
  <c r="K96" i="8"/>
  <c r="J96" i="8"/>
  <c r="Y95" i="8"/>
  <c r="X95" i="8"/>
  <c r="W95" i="8"/>
  <c r="V95" i="8"/>
  <c r="U95" i="8"/>
  <c r="T95" i="8"/>
  <c r="S95" i="8"/>
  <c r="R95" i="8"/>
  <c r="Q95" i="8"/>
  <c r="P95" i="8"/>
  <c r="O95" i="8"/>
  <c r="N95" i="8"/>
  <c r="M95" i="8"/>
  <c r="L95" i="8"/>
  <c r="K95" i="8"/>
  <c r="J95" i="8"/>
  <c r="Y94" i="8"/>
  <c r="X94" i="8"/>
  <c r="W94" i="8"/>
  <c r="V94" i="8"/>
  <c r="U94" i="8"/>
  <c r="T94" i="8"/>
  <c r="S94" i="8"/>
  <c r="R94" i="8"/>
  <c r="Q94" i="8"/>
  <c r="P94" i="8"/>
  <c r="O94" i="8"/>
  <c r="N94" i="8"/>
  <c r="M94" i="8"/>
  <c r="L94" i="8"/>
  <c r="K94" i="8"/>
  <c r="J94" i="8"/>
  <c r="Y93" i="8"/>
  <c r="X93" i="8"/>
  <c r="W93" i="8"/>
  <c r="V93" i="8"/>
  <c r="U93" i="8"/>
  <c r="T93" i="8"/>
  <c r="S93" i="8"/>
  <c r="R93" i="8"/>
  <c r="Q93" i="8"/>
  <c r="P93" i="8"/>
  <c r="O93" i="8"/>
  <c r="N93" i="8"/>
  <c r="M93" i="8"/>
  <c r="L93" i="8"/>
  <c r="K93" i="8"/>
  <c r="J93" i="8"/>
  <c r="Y92" i="8"/>
  <c r="X92" i="8"/>
  <c r="W92" i="8"/>
  <c r="V92" i="8"/>
  <c r="U92" i="8"/>
  <c r="T92" i="8"/>
  <c r="S92" i="8"/>
  <c r="R92" i="8"/>
  <c r="Q92" i="8"/>
  <c r="P92" i="8"/>
  <c r="O92" i="8"/>
  <c r="N92" i="8"/>
  <c r="M92" i="8"/>
  <c r="L92" i="8"/>
  <c r="K92" i="8"/>
  <c r="J92" i="8"/>
  <c r="Y91" i="8"/>
  <c r="X91" i="8"/>
  <c r="W91" i="8"/>
  <c r="V91" i="8"/>
  <c r="U91" i="8"/>
  <c r="T91" i="8"/>
  <c r="S91" i="8"/>
  <c r="R91" i="8"/>
  <c r="Q91" i="8"/>
  <c r="P91" i="8"/>
  <c r="O91" i="8"/>
  <c r="N91" i="8"/>
  <c r="M91" i="8"/>
  <c r="L91" i="8"/>
  <c r="K91" i="8"/>
  <c r="J91" i="8"/>
  <c r="Y90" i="8"/>
  <c r="X90" i="8"/>
  <c r="W90" i="8"/>
  <c r="V90" i="8"/>
  <c r="U90" i="8"/>
  <c r="T90" i="8"/>
  <c r="S90" i="8"/>
  <c r="R90" i="8"/>
  <c r="Q90" i="8"/>
  <c r="P90" i="8"/>
  <c r="O90" i="8"/>
  <c r="N90" i="8"/>
  <c r="M90" i="8"/>
  <c r="L90" i="8"/>
  <c r="K90" i="8"/>
  <c r="J90" i="8"/>
  <c r="Y89" i="8"/>
  <c r="X89" i="8"/>
  <c r="W89" i="8"/>
  <c r="V89" i="8"/>
  <c r="U89" i="8"/>
  <c r="T89" i="8"/>
  <c r="S89" i="8"/>
  <c r="R89" i="8"/>
  <c r="Q89" i="8"/>
  <c r="P89" i="8"/>
  <c r="O89" i="8"/>
  <c r="N89" i="8"/>
  <c r="M89" i="8"/>
  <c r="L89" i="8"/>
  <c r="K89" i="8"/>
  <c r="J89" i="8"/>
  <c r="Y88" i="8"/>
  <c r="X88" i="8"/>
  <c r="W88" i="8"/>
  <c r="V88" i="8"/>
  <c r="U88" i="8"/>
  <c r="T88" i="8"/>
  <c r="S88" i="8"/>
  <c r="R88" i="8"/>
  <c r="Q88" i="8"/>
  <c r="P88" i="8"/>
  <c r="O88" i="8"/>
  <c r="N88" i="8"/>
  <c r="M88" i="8"/>
  <c r="L88" i="8"/>
  <c r="K88" i="8"/>
  <c r="J88" i="8"/>
  <c r="Y87" i="8"/>
  <c r="X87" i="8"/>
  <c r="W87" i="8"/>
  <c r="V87" i="8"/>
  <c r="U87" i="8"/>
  <c r="T87" i="8"/>
  <c r="S87" i="8"/>
  <c r="R87" i="8"/>
  <c r="Q87" i="8"/>
  <c r="P87" i="8"/>
  <c r="O87" i="8"/>
  <c r="N87" i="8"/>
  <c r="M87" i="8"/>
  <c r="L87" i="8"/>
  <c r="K87" i="8"/>
  <c r="J87" i="8"/>
  <c r="Y86" i="8"/>
  <c r="X86" i="8"/>
  <c r="W86" i="8"/>
  <c r="V86" i="8"/>
  <c r="U86" i="8"/>
  <c r="T86" i="8"/>
  <c r="S86" i="8"/>
  <c r="R86" i="8"/>
  <c r="Q86" i="8"/>
  <c r="P86" i="8"/>
  <c r="O86" i="8"/>
  <c r="N86" i="8"/>
  <c r="M86" i="8"/>
  <c r="L86" i="8"/>
  <c r="K86" i="8"/>
  <c r="J86" i="8"/>
  <c r="Y85" i="8"/>
  <c r="X85" i="8"/>
  <c r="W85" i="8"/>
  <c r="V85" i="8"/>
  <c r="U85" i="8"/>
  <c r="T85" i="8"/>
  <c r="S85" i="8"/>
  <c r="R85" i="8"/>
  <c r="Q85" i="8"/>
  <c r="P85" i="8"/>
  <c r="O85" i="8"/>
  <c r="N85" i="8"/>
  <c r="M85" i="8"/>
  <c r="L85" i="8"/>
  <c r="K85" i="8"/>
  <c r="J85" i="8"/>
  <c r="Y84" i="8"/>
  <c r="X84" i="8"/>
  <c r="W84" i="8"/>
  <c r="V84" i="8"/>
  <c r="U84" i="8"/>
  <c r="T84" i="8"/>
  <c r="S84" i="8"/>
  <c r="R84" i="8"/>
  <c r="Q84" i="8"/>
  <c r="P84" i="8"/>
  <c r="O84" i="8"/>
  <c r="N84" i="8"/>
  <c r="M84" i="8"/>
  <c r="L84" i="8"/>
  <c r="K84" i="8"/>
  <c r="J84" i="8"/>
  <c r="Y83" i="8"/>
  <c r="X83" i="8"/>
  <c r="W83" i="8"/>
  <c r="V83" i="8"/>
  <c r="U83" i="8"/>
  <c r="T83" i="8"/>
  <c r="S83" i="8"/>
  <c r="R83" i="8"/>
  <c r="Q83" i="8"/>
  <c r="P83" i="8"/>
  <c r="O83" i="8"/>
  <c r="N83" i="8"/>
  <c r="M83" i="8"/>
  <c r="L83" i="8"/>
  <c r="K83" i="8"/>
  <c r="J83" i="8"/>
  <c r="Y82" i="8"/>
  <c r="X82" i="8"/>
  <c r="W82" i="8"/>
  <c r="V82" i="8"/>
  <c r="U82" i="8"/>
  <c r="T82" i="8"/>
  <c r="S82" i="8"/>
  <c r="R82" i="8"/>
  <c r="Q82" i="8"/>
  <c r="P82" i="8"/>
  <c r="O82" i="8"/>
  <c r="N82" i="8"/>
  <c r="M82" i="8"/>
  <c r="L82" i="8"/>
  <c r="K82" i="8"/>
  <c r="J82" i="8"/>
  <c r="Y81" i="8"/>
  <c r="X81" i="8"/>
  <c r="W81" i="8"/>
  <c r="V81" i="8"/>
  <c r="U81" i="8"/>
  <c r="T81" i="8"/>
  <c r="S81" i="8"/>
  <c r="R81" i="8"/>
  <c r="Q81" i="8"/>
  <c r="P81" i="8"/>
  <c r="O81" i="8"/>
  <c r="N81" i="8"/>
  <c r="M81" i="8"/>
  <c r="L81" i="8"/>
  <c r="K81" i="8"/>
  <c r="J81" i="8"/>
  <c r="Y80" i="8"/>
  <c r="X80" i="8"/>
  <c r="W80" i="8"/>
  <c r="V80" i="8"/>
  <c r="U80" i="8"/>
  <c r="T80" i="8"/>
  <c r="S80" i="8"/>
  <c r="R80" i="8"/>
  <c r="Q80" i="8"/>
  <c r="P80" i="8"/>
  <c r="O80" i="8"/>
  <c r="N80" i="8"/>
  <c r="M80" i="8"/>
  <c r="L80" i="8"/>
  <c r="K80" i="8"/>
  <c r="J80" i="8"/>
  <c r="Y79" i="8"/>
  <c r="X79" i="8"/>
  <c r="W79" i="8"/>
  <c r="V79" i="8"/>
  <c r="U79" i="8"/>
  <c r="T79" i="8"/>
  <c r="S79" i="8"/>
  <c r="R79" i="8"/>
  <c r="Q79" i="8"/>
  <c r="P79" i="8"/>
  <c r="O79" i="8"/>
  <c r="N79" i="8"/>
  <c r="M79" i="8"/>
  <c r="L79" i="8"/>
  <c r="K79" i="8"/>
  <c r="J79" i="8"/>
  <c r="Y78" i="8"/>
  <c r="X78" i="8"/>
  <c r="W78" i="8"/>
  <c r="V78" i="8"/>
  <c r="U78" i="8"/>
  <c r="T78" i="8"/>
  <c r="S78" i="8"/>
  <c r="R78" i="8"/>
  <c r="Q78" i="8"/>
  <c r="P78" i="8"/>
  <c r="O78" i="8"/>
  <c r="N78" i="8"/>
  <c r="M78" i="8"/>
  <c r="L78" i="8"/>
  <c r="K78" i="8"/>
  <c r="J78" i="8"/>
  <c r="Y77" i="8"/>
  <c r="X77" i="8"/>
  <c r="W77" i="8"/>
  <c r="V77" i="8"/>
  <c r="U77" i="8"/>
  <c r="T77" i="8"/>
  <c r="S77" i="8"/>
  <c r="R77" i="8"/>
  <c r="Q77" i="8"/>
  <c r="P77" i="8"/>
  <c r="O77" i="8"/>
  <c r="N77" i="8"/>
  <c r="M77" i="8"/>
  <c r="L77" i="8"/>
  <c r="K77" i="8"/>
  <c r="J77" i="8"/>
  <c r="Y76" i="8"/>
  <c r="X76" i="8"/>
  <c r="W76" i="8"/>
  <c r="V76" i="8"/>
  <c r="U76" i="8"/>
  <c r="T76" i="8"/>
  <c r="S76" i="8"/>
  <c r="R76" i="8"/>
  <c r="Q76" i="8"/>
  <c r="P76" i="8"/>
  <c r="O76" i="8"/>
  <c r="N76" i="8"/>
  <c r="M76" i="8"/>
  <c r="L76" i="8"/>
  <c r="K76" i="8"/>
  <c r="J76" i="8"/>
  <c r="Y75" i="8"/>
  <c r="X75" i="8"/>
  <c r="W75" i="8"/>
  <c r="V75" i="8"/>
  <c r="U75" i="8"/>
  <c r="T75" i="8"/>
  <c r="S75" i="8"/>
  <c r="R75" i="8"/>
  <c r="Q75" i="8"/>
  <c r="P75" i="8"/>
  <c r="O75" i="8"/>
  <c r="N75" i="8"/>
  <c r="M75" i="8"/>
  <c r="L75" i="8"/>
  <c r="K75" i="8"/>
  <c r="J75" i="8"/>
  <c r="Y74" i="8"/>
  <c r="X74" i="8"/>
  <c r="W74" i="8"/>
  <c r="V74" i="8"/>
  <c r="U74" i="8"/>
  <c r="T74" i="8"/>
  <c r="S74" i="8"/>
  <c r="R74" i="8"/>
  <c r="Q74" i="8"/>
  <c r="P74" i="8"/>
  <c r="O74" i="8"/>
  <c r="N74" i="8"/>
  <c r="M74" i="8"/>
  <c r="L74" i="8"/>
  <c r="K74" i="8"/>
  <c r="J74" i="8"/>
  <c r="Y73" i="8"/>
  <c r="X73" i="8"/>
  <c r="W73" i="8"/>
  <c r="V73" i="8"/>
  <c r="U73" i="8"/>
  <c r="T73" i="8"/>
  <c r="S73" i="8"/>
  <c r="R73" i="8"/>
  <c r="Q73" i="8"/>
  <c r="P73" i="8"/>
  <c r="O73" i="8"/>
  <c r="N73" i="8"/>
  <c r="M73" i="8"/>
  <c r="L73" i="8"/>
  <c r="K73" i="8"/>
  <c r="J73" i="8"/>
  <c r="Y72" i="8"/>
  <c r="X72" i="8"/>
  <c r="W72" i="8"/>
  <c r="V72" i="8"/>
  <c r="U72" i="8"/>
  <c r="T72" i="8"/>
  <c r="S72" i="8"/>
  <c r="R72" i="8"/>
  <c r="Q72" i="8"/>
  <c r="P72" i="8"/>
  <c r="O72" i="8"/>
  <c r="N72" i="8"/>
  <c r="M72" i="8"/>
  <c r="L72" i="8"/>
  <c r="K72" i="8"/>
  <c r="J72" i="8"/>
  <c r="Y71" i="8"/>
  <c r="X71" i="8"/>
  <c r="W71" i="8"/>
  <c r="V71" i="8"/>
  <c r="U71" i="8"/>
  <c r="T71" i="8"/>
  <c r="S71" i="8"/>
  <c r="R71" i="8"/>
  <c r="Q71" i="8"/>
  <c r="P71" i="8"/>
  <c r="O71" i="8"/>
  <c r="N71" i="8"/>
  <c r="M71" i="8"/>
  <c r="L71" i="8"/>
  <c r="K71" i="8"/>
  <c r="J71" i="8"/>
  <c r="Y70" i="8"/>
  <c r="X70" i="8"/>
  <c r="W70" i="8"/>
  <c r="V70" i="8"/>
  <c r="U70" i="8"/>
  <c r="T70" i="8"/>
  <c r="S70" i="8"/>
  <c r="R70" i="8"/>
  <c r="Q70" i="8"/>
  <c r="P70" i="8"/>
  <c r="O70" i="8"/>
  <c r="N70" i="8"/>
  <c r="M70" i="8"/>
  <c r="L70" i="8"/>
  <c r="K70" i="8"/>
  <c r="J70" i="8"/>
  <c r="Y69" i="8"/>
  <c r="X69" i="8"/>
  <c r="W69" i="8"/>
  <c r="V69" i="8"/>
  <c r="U69" i="8"/>
  <c r="T69" i="8"/>
  <c r="S69" i="8"/>
  <c r="R69" i="8"/>
  <c r="Q69" i="8"/>
  <c r="P69" i="8"/>
  <c r="O69" i="8"/>
  <c r="N69" i="8"/>
  <c r="M69" i="8"/>
  <c r="L69" i="8"/>
  <c r="K69" i="8"/>
  <c r="J69" i="8"/>
  <c r="Y68" i="8"/>
  <c r="X68" i="8"/>
  <c r="W68" i="8"/>
  <c r="V68" i="8"/>
  <c r="U68" i="8"/>
  <c r="T68" i="8"/>
  <c r="S68" i="8"/>
  <c r="R68" i="8"/>
  <c r="Q68" i="8"/>
  <c r="P68" i="8"/>
  <c r="O68" i="8"/>
  <c r="N68" i="8"/>
  <c r="M68" i="8"/>
  <c r="L68" i="8"/>
  <c r="K68" i="8"/>
  <c r="J68" i="8"/>
  <c r="Y67" i="8"/>
  <c r="X67" i="8"/>
  <c r="W67" i="8"/>
  <c r="V67" i="8"/>
  <c r="U67" i="8"/>
  <c r="T67" i="8"/>
  <c r="S67" i="8"/>
  <c r="R67" i="8"/>
  <c r="Q67" i="8"/>
  <c r="P67" i="8"/>
  <c r="O67" i="8"/>
  <c r="N67" i="8"/>
  <c r="M67" i="8"/>
  <c r="L67" i="8"/>
  <c r="K67" i="8"/>
  <c r="J67" i="8"/>
  <c r="Y66" i="8"/>
  <c r="X66" i="8"/>
  <c r="W66" i="8"/>
  <c r="V66" i="8"/>
  <c r="U66" i="8"/>
  <c r="T66" i="8"/>
  <c r="S66" i="8"/>
  <c r="R66" i="8"/>
  <c r="Q66" i="8"/>
  <c r="P66" i="8"/>
  <c r="O66" i="8"/>
  <c r="N66" i="8"/>
  <c r="M66" i="8"/>
  <c r="L66" i="8"/>
  <c r="K66" i="8"/>
  <c r="J66" i="8"/>
  <c r="Y65" i="8"/>
  <c r="X65" i="8"/>
  <c r="W65" i="8"/>
  <c r="V65" i="8"/>
  <c r="U65" i="8"/>
  <c r="T65" i="8"/>
  <c r="S65" i="8"/>
  <c r="R65" i="8"/>
  <c r="Q65" i="8"/>
  <c r="P65" i="8"/>
  <c r="O65" i="8"/>
  <c r="N65" i="8"/>
  <c r="M65" i="8"/>
  <c r="L65" i="8"/>
  <c r="K65" i="8"/>
  <c r="J65" i="8"/>
  <c r="Y64" i="8"/>
  <c r="X64" i="8"/>
  <c r="W64" i="8"/>
  <c r="V64" i="8"/>
  <c r="U64" i="8"/>
  <c r="T64" i="8"/>
  <c r="S64" i="8"/>
  <c r="R64" i="8"/>
  <c r="Q64" i="8"/>
  <c r="P64" i="8"/>
  <c r="O64" i="8"/>
  <c r="N64" i="8"/>
  <c r="M64" i="8"/>
  <c r="L64" i="8"/>
  <c r="K64" i="8"/>
  <c r="J64" i="8"/>
  <c r="Y63" i="8"/>
  <c r="X63" i="8"/>
  <c r="W63" i="8"/>
  <c r="V63" i="8"/>
  <c r="U63" i="8"/>
  <c r="T63" i="8"/>
  <c r="S63" i="8"/>
  <c r="R63" i="8"/>
  <c r="Q63" i="8"/>
  <c r="P63" i="8"/>
  <c r="O63" i="8"/>
  <c r="N63" i="8"/>
  <c r="M63" i="8"/>
  <c r="L63" i="8"/>
  <c r="K63" i="8"/>
  <c r="J63" i="8"/>
  <c r="Y62" i="8"/>
  <c r="X62" i="8"/>
  <c r="W62" i="8"/>
  <c r="V62" i="8"/>
  <c r="U62" i="8"/>
  <c r="T62" i="8"/>
  <c r="S62" i="8"/>
  <c r="R62" i="8"/>
  <c r="Q62" i="8"/>
  <c r="P62" i="8"/>
  <c r="O62" i="8"/>
  <c r="N62" i="8"/>
  <c r="M62" i="8"/>
  <c r="L62" i="8"/>
  <c r="K62" i="8"/>
  <c r="J62" i="8"/>
  <c r="Y61" i="8"/>
  <c r="X61" i="8"/>
  <c r="W61" i="8"/>
  <c r="V61" i="8"/>
  <c r="U61" i="8"/>
  <c r="T61" i="8"/>
  <c r="S61" i="8"/>
  <c r="R61" i="8"/>
  <c r="Q61" i="8"/>
  <c r="P61" i="8"/>
  <c r="O61" i="8"/>
  <c r="N61" i="8"/>
  <c r="M61" i="8"/>
  <c r="L61" i="8"/>
  <c r="K61" i="8"/>
  <c r="J61" i="8"/>
  <c r="Y60" i="8"/>
  <c r="X60" i="8"/>
  <c r="W60" i="8"/>
  <c r="V60" i="8"/>
  <c r="U60" i="8"/>
  <c r="T60" i="8"/>
  <c r="S60" i="8"/>
  <c r="R60" i="8"/>
  <c r="Q60" i="8"/>
  <c r="P60" i="8"/>
  <c r="O60" i="8"/>
  <c r="N60" i="8"/>
  <c r="M60" i="8"/>
  <c r="L60" i="8"/>
  <c r="K60" i="8"/>
  <c r="J60" i="8"/>
  <c r="Y59" i="8"/>
  <c r="X59" i="8"/>
  <c r="W59" i="8"/>
  <c r="V59" i="8"/>
  <c r="U59" i="8"/>
  <c r="T59" i="8"/>
  <c r="S59" i="8"/>
  <c r="R59" i="8"/>
  <c r="Q59" i="8"/>
  <c r="P59" i="8"/>
  <c r="O59" i="8"/>
  <c r="N59" i="8"/>
  <c r="M59" i="8"/>
  <c r="L59" i="8"/>
  <c r="K59" i="8"/>
  <c r="J59" i="8"/>
  <c r="Y58" i="8"/>
  <c r="X58" i="8"/>
  <c r="W58" i="8"/>
  <c r="V58" i="8"/>
  <c r="U58" i="8"/>
  <c r="T58" i="8"/>
  <c r="S58" i="8"/>
  <c r="R58" i="8"/>
  <c r="Q58" i="8"/>
  <c r="P58" i="8"/>
  <c r="O58" i="8"/>
  <c r="N58" i="8"/>
  <c r="M58" i="8"/>
  <c r="L58" i="8"/>
  <c r="K58" i="8"/>
  <c r="J58" i="8"/>
  <c r="Y57" i="8"/>
  <c r="X57" i="8"/>
  <c r="W57" i="8"/>
  <c r="V57" i="8"/>
  <c r="U57" i="8"/>
  <c r="T57" i="8"/>
  <c r="S57" i="8"/>
  <c r="R57" i="8"/>
  <c r="Q57" i="8"/>
  <c r="P57" i="8"/>
  <c r="O57" i="8"/>
  <c r="N57" i="8"/>
  <c r="M57" i="8"/>
  <c r="L57" i="8"/>
  <c r="K57" i="8"/>
  <c r="J57" i="8"/>
  <c r="Y56" i="8"/>
  <c r="X56" i="8"/>
  <c r="W56" i="8"/>
  <c r="V56" i="8"/>
  <c r="U56" i="8"/>
  <c r="T56" i="8"/>
  <c r="S56" i="8"/>
  <c r="R56" i="8"/>
  <c r="Q56" i="8"/>
  <c r="P56" i="8"/>
  <c r="O56" i="8"/>
  <c r="N56" i="8"/>
  <c r="M56" i="8"/>
  <c r="L56" i="8"/>
  <c r="K56" i="8"/>
  <c r="J56" i="8"/>
  <c r="Y55" i="8"/>
  <c r="X55" i="8"/>
  <c r="W55" i="8"/>
  <c r="V55" i="8"/>
  <c r="U55" i="8"/>
  <c r="T55" i="8"/>
  <c r="S55" i="8"/>
  <c r="R55" i="8"/>
  <c r="Q55" i="8"/>
  <c r="P55" i="8"/>
  <c r="O55" i="8"/>
  <c r="N55" i="8"/>
  <c r="M55" i="8"/>
  <c r="L55" i="8"/>
  <c r="K55" i="8"/>
  <c r="J55" i="8"/>
  <c r="Y54" i="8"/>
  <c r="X54" i="8"/>
  <c r="W54" i="8"/>
  <c r="V54" i="8"/>
  <c r="U54" i="8"/>
  <c r="T54" i="8"/>
  <c r="S54" i="8"/>
  <c r="R54" i="8"/>
  <c r="Q54" i="8"/>
  <c r="P54" i="8"/>
  <c r="O54" i="8"/>
  <c r="N54" i="8"/>
  <c r="M54" i="8"/>
  <c r="L54" i="8"/>
  <c r="K54" i="8"/>
  <c r="J54" i="8"/>
  <c r="Y53" i="8"/>
  <c r="X53" i="8"/>
  <c r="W53" i="8"/>
  <c r="V53" i="8"/>
  <c r="U53" i="8"/>
  <c r="T53" i="8"/>
  <c r="S53" i="8"/>
  <c r="R53" i="8"/>
  <c r="Q53" i="8"/>
  <c r="P53" i="8"/>
  <c r="O53" i="8"/>
  <c r="N53" i="8"/>
  <c r="M53" i="8"/>
  <c r="L53" i="8"/>
  <c r="K53" i="8"/>
  <c r="J53" i="8"/>
  <c r="Y52" i="8"/>
  <c r="X52" i="8"/>
  <c r="W52" i="8"/>
  <c r="V52" i="8"/>
  <c r="U52" i="8"/>
  <c r="T52" i="8"/>
  <c r="S52" i="8"/>
  <c r="R52" i="8"/>
  <c r="Q52" i="8"/>
  <c r="P52" i="8"/>
  <c r="O52" i="8"/>
  <c r="N52" i="8"/>
  <c r="M52" i="8"/>
  <c r="L52" i="8"/>
  <c r="K52" i="8"/>
  <c r="J52" i="8"/>
  <c r="Y51" i="8"/>
  <c r="X51" i="8"/>
  <c r="W51" i="8"/>
  <c r="V51" i="8"/>
  <c r="U51" i="8"/>
  <c r="T51" i="8"/>
  <c r="S51" i="8"/>
  <c r="R51" i="8"/>
  <c r="Q51" i="8"/>
  <c r="P51" i="8"/>
  <c r="O51" i="8"/>
  <c r="N51" i="8"/>
  <c r="M51" i="8"/>
  <c r="L51" i="8"/>
  <c r="K51" i="8"/>
  <c r="J51" i="8"/>
  <c r="Y50" i="8"/>
  <c r="X50" i="8"/>
  <c r="W50" i="8"/>
  <c r="V50" i="8"/>
  <c r="U50" i="8"/>
  <c r="T50" i="8"/>
  <c r="S50" i="8"/>
  <c r="R50" i="8"/>
  <c r="Q50" i="8"/>
  <c r="P50" i="8"/>
  <c r="O50" i="8"/>
  <c r="N50" i="8"/>
  <c r="M50" i="8"/>
  <c r="L50" i="8"/>
  <c r="K50" i="8"/>
  <c r="J50" i="8"/>
  <c r="Y49" i="8"/>
  <c r="X49" i="8"/>
  <c r="W49" i="8"/>
  <c r="V49" i="8"/>
  <c r="U49" i="8"/>
  <c r="T49" i="8"/>
  <c r="S49" i="8"/>
  <c r="R49" i="8"/>
  <c r="Q49" i="8"/>
  <c r="P49" i="8"/>
  <c r="O49" i="8"/>
  <c r="N49" i="8"/>
  <c r="M49" i="8"/>
  <c r="L49" i="8"/>
  <c r="K49" i="8"/>
  <c r="J49" i="8"/>
  <c r="Y48" i="8"/>
  <c r="X48" i="8"/>
  <c r="W48" i="8"/>
  <c r="V48" i="8"/>
  <c r="U48" i="8"/>
  <c r="T48" i="8"/>
  <c r="S48" i="8"/>
  <c r="R48" i="8"/>
  <c r="Q48" i="8"/>
  <c r="P48" i="8"/>
  <c r="O48" i="8"/>
  <c r="N48" i="8"/>
  <c r="M48" i="8"/>
  <c r="L48" i="8"/>
  <c r="K48" i="8"/>
  <c r="J48" i="8"/>
  <c r="Y47" i="8"/>
  <c r="X47" i="8"/>
  <c r="W47" i="8"/>
  <c r="V47" i="8"/>
  <c r="U47" i="8"/>
  <c r="T47" i="8"/>
  <c r="S47" i="8"/>
  <c r="R47" i="8"/>
  <c r="Q47" i="8"/>
  <c r="P47" i="8"/>
  <c r="O47" i="8"/>
  <c r="N47" i="8"/>
  <c r="M47" i="8"/>
  <c r="L47" i="8"/>
  <c r="K47" i="8"/>
  <c r="J47" i="8"/>
  <c r="Y46" i="8"/>
  <c r="X46" i="8"/>
  <c r="W46" i="8"/>
  <c r="V46" i="8"/>
  <c r="U46" i="8"/>
  <c r="T46" i="8"/>
  <c r="S46" i="8"/>
  <c r="R46" i="8"/>
  <c r="Q46" i="8"/>
  <c r="P46" i="8"/>
  <c r="O46" i="8"/>
  <c r="N46" i="8"/>
  <c r="M46" i="8"/>
  <c r="L46" i="8"/>
  <c r="K46" i="8"/>
  <c r="J46" i="8"/>
  <c r="Y45" i="8"/>
  <c r="X45" i="8"/>
  <c r="W45" i="8"/>
  <c r="V45" i="8"/>
  <c r="U45" i="8"/>
  <c r="T45" i="8"/>
  <c r="S45" i="8"/>
  <c r="R45" i="8"/>
  <c r="Q45" i="8"/>
  <c r="P45" i="8"/>
  <c r="O45" i="8"/>
  <c r="N45" i="8"/>
  <c r="M45" i="8"/>
  <c r="L45" i="8"/>
  <c r="K45" i="8"/>
  <c r="J45" i="8"/>
  <c r="Y44" i="8"/>
  <c r="X44" i="8"/>
  <c r="W44" i="8"/>
  <c r="V44" i="8"/>
  <c r="U44" i="8"/>
  <c r="T44" i="8"/>
  <c r="S44" i="8"/>
  <c r="R44" i="8"/>
  <c r="Q44" i="8"/>
  <c r="P44" i="8"/>
  <c r="O44" i="8"/>
  <c r="N44" i="8"/>
  <c r="M44" i="8"/>
  <c r="L44" i="8"/>
  <c r="K44" i="8"/>
  <c r="J44" i="8"/>
  <c r="Y43" i="8"/>
  <c r="X43" i="8"/>
  <c r="W43" i="8"/>
  <c r="V43" i="8"/>
  <c r="U43" i="8"/>
  <c r="T43" i="8"/>
  <c r="S43" i="8"/>
  <c r="R43" i="8"/>
  <c r="Q43" i="8"/>
  <c r="P43" i="8"/>
  <c r="O43" i="8"/>
  <c r="N43" i="8"/>
  <c r="M43" i="8"/>
  <c r="L43" i="8"/>
  <c r="K43" i="8"/>
  <c r="J43" i="8"/>
  <c r="Y42" i="8"/>
  <c r="X42" i="8"/>
  <c r="W42" i="8"/>
  <c r="V42" i="8"/>
  <c r="U42" i="8"/>
  <c r="T42" i="8"/>
  <c r="S42" i="8"/>
  <c r="R42" i="8"/>
  <c r="Q42" i="8"/>
  <c r="P42" i="8"/>
  <c r="O42" i="8"/>
  <c r="N42" i="8"/>
  <c r="M42" i="8"/>
  <c r="L42" i="8"/>
  <c r="K42" i="8"/>
  <c r="J42" i="8"/>
  <c r="Y41" i="8"/>
  <c r="X41" i="8"/>
  <c r="W41" i="8"/>
  <c r="V41" i="8"/>
  <c r="U41" i="8"/>
  <c r="T41" i="8"/>
  <c r="S41" i="8"/>
  <c r="R41" i="8"/>
  <c r="Q41" i="8"/>
  <c r="P41" i="8"/>
  <c r="O41" i="8"/>
  <c r="N41" i="8"/>
  <c r="M41" i="8"/>
  <c r="L41" i="8"/>
  <c r="K41" i="8"/>
  <c r="J41" i="8"/>
  <c r="Y40" i="8"/>
  <c r="X40" i="8"/>
  <c r="W40" i="8"/>
  <c r="V40" i="8"/>
  <c r="U40" i="8"/>
  <c r="T40" i="8"/>
  <c r="S40" i="8"/>
  <c r="R40" i="8"/>
  <c r="Q40" i="8"/>
  <c r="P40" i="8"/>
  <c r="O40" i="8"/>
  <c r="N40" i="8"/>
  <c r="M40" i="8"/>
  <c r="L40" i="8"/>
  <c r="K40" i="8"/>
  <c r="J40" i="8"/>
  <c r="Y39" i="8"/>
  <c r="X39" i="8"/>
  <c r="W39" i="8"/>
  <c r="V39" i="8"/>
  <c r="U39" i="8"/>
  <c r="T39" i="8"/>
  <c r="S39" i="8"/>
  <c r="R39" i="8"/>
  <c r="Q39" i="8"/>
  <c r="P39" i="8"/>
  <c r="O39" i="8"/>
  <c r="N39" i="8"/>
  <c r="M39" i="8"/>
  <c r="L39" i="8"/>
  <c r="K39" i="8"/>
  <c r="J39" i="8"/>
  <c r="Y38" i="8"/>
  <c r="X38" i="8"/>
  <c r="W38" i="8"/>
  <c r="V38" i="8"/>
  <c r="U38" i="8"/>
  <c r="T38" i="8"/>
  <c r="S38" i="8"/>
  <c r="R38" i="8"/>
  <c r="Q38" i="8"/>
  <c r="P38" i="8"/>
  <c r="O38" i="8"/>
  <c r="N38" i="8"/>
  <c r="M38" i="8"/>
  <c r="L38" i="8"/>
  <c r="K38" i="8"/>
  <c r="J38" i="8"/>
  <c r="Y37" i="8"/>
  <c r="X37" i="8"/>
  <c r="W37" i="8"/>
  <c r="V37" i="8"/>
  <c r="U37" i="8"/>
  <c r="T37" i="8"/>
  <c r="S37" i="8"/>
  <c r="R37" i="8"/>
  <c r="Q37" i="8"/>
  <c r="P37" i="8"/>
  <c r="O37" i="8"/>
  <c r="N37" i="8"/>
  <c r="M37" i="8"/>
  <c r="L37" i="8"/>
  <c r="K37" i="8"/>
  <c r="J37" i="8"/>
  <c r="Y36" i="8"/>
  <c r="X36" i="8"/>
  <c r="W36" i="8"/>
  <c r="V36" i="8"/>
  <c r="U36" i="8"/>
  <c r="T36" i="8"/>
  <c r="S36" i="8"/>
  <c r="R36" i="8"/>
  <c r="Q36" i="8"/>
  <c r="P36" i="8"/>
  <c r="O36" i="8"/>
  <c r="N36" i="8"/>
  <c r="M36" i="8"/>
  <c r="L36" i="8"/>
  <c r="K36" i="8"/>
  <c r="J36" i="8"/>
  <c r="Y35" i="8"/>
  <c r="X35" i="8"/>
  <c r="W35" i="8"/>
  <c r="V35" i="8"/>
  <c r="U35" i="8"/>
  <c r="T35" i="8"/>
  <c r="S35" i="8"/>
  <c r="R35" i="8"/>
  <c r="Q35" i="8"/>
  <c r="P35" i="8"/>
  <c r="O35" i="8"/>
  <c r="N35" i="8"/>
  <c r="M35" i="8"/>
  <c r="L35" i="8"/>
  <c r="K35" i="8"/>
  <c r="J35" i="8"/>
  <c r="Y34" i="8"/>
  <c r="X34" i="8"/>
  <c r="W34" i="8"/>
  <c r="V34" i="8"/>
  <c r="U34" i="8"/>
  <c r="T34" i="8"/>
  <c r="S34" i="8"/>
  <c r="R34" i="8"/>
  <c r="Q34" i="8"/>
  <c r="P34" i="8"/>
  <c r="O34" i="8"/>
  <c r="N34" i="8"/>
  <c r="M34" i="8"/>
  <c r="L34" i="8"/>
  <c r="K34" i="8"/>
  <c r="J34" i="8"/>
  <c r="Y33" i="8"/>
  <c r="X33" i="8"/>
  <c r="W33" i="8"/>
  <c r="V33" i="8"/>
  <c r="U33" i="8"/>
  <c r="T33" i="8"/>
  <c r="S33" i="8"/>
  <c r="R33" i="8"/>
  <c r="Q33" i="8"/>
  <c r="P33" i="8"/>
  <c r="O33" i="8"/>
  <c r="N33" i="8"/>
  <c r="M33" i="8"/>
  <c r="L33" i="8"/>
  <c r="K33" i="8"/>
  <c r="J33" i="8"/>
  <c r="Y32" i="8"/>
  <c r="X32" i="8"/>
  <c r="W32" i="8"/>
  <c r="V32" i="8"/>
  <c r="U32" i="8"/>
  <c r="T32" i="8"/>
  <c r="S32" i="8"/>
  <c r="R32" i="8"/>
  <c r="Q32" i="8"/>
  <c r="P32" i="8"/>
  <c r="O32" i="8"/>
  <c r="N32" i="8"/>
  <c r="M32" i="8"/>
  <c r="L32" i="8"/>
  <c r="K32" i="8"/>
  <c r="J32" i="8"/>
  <c r="Y31" i="8"/>
  <c r="X31" i="8"/>
  <c r="W31" i="8"/>
  <c r="V31" i="8"/>
  <c r="U31" i="8"/>
  <c r="T31" i="8"/>
  <c r="S31" i="8"/>
  <c r="R31" i="8"/>
  <c r="Q31" i="8"/>
  <c r="P31" i="8"/>
  <c r="O31" i="8"/>
  <c r="N31" i="8"/>
  <c r="M31" i="8"/>
  <c r="L31" i="8"/>
  <c r="K31" i="8"/>
  <c r="J31" i="8"/>
  <c r="Y30" i="8"/>
  <c r="X30" i="8"/>
  <c r="W30" i="8"/>
  <c r="V30" i="8"/>
  <c r="U30" i="8"/>
  <c r="T30" i="8"/>
  <c r="S30" i="8"/>
  <c r="R30" i="8"/>
  <c r="Q30" i="8"/>
  <c r="P30" i="8"/>
  <c r="O30" i="8"/>
  <c r="N30" i="8"/>
  <c r="M30" i="8"/>
  <c r="L30" i="8"/>
  <c r="K30" i="8"/>
  <c r="J30" i="8"/>
  <c r="Y29" i="8"/>
  <c r="X29" i="8"/>
  <c r="W29" i="8"/>
  <c r="V29" i="8"/>
  <c r="U29" i="8"/>
  <c r="T29" i="8"/>
  <c r="S29" i="8"/>
  <c r="R29" i="8"/>
  <c r="Q29" i="8"/>
  <c r="P29" i="8"/>
  <c r="O29" i="8"/>
  <c r="N29" i="8"/>
  <c r="M29" i="8"/>
  <c r="L29" i="8"/>
  <c r="K29" i="8"/>
  <c r="J29" i="8"/>
  <c r="Y28" i="8"/>
  <c r="X28" i="8"/>
  <c r="W28" i="8"/>
  <c r="V28" i="8"/>
  <c r="U28" i="8"/>
  <c r="T28" i="8"/>
  <c r="S28" i="8"/>
  <c r="R28" i="8"/>
  <c r="Q28" i="8"/>
  <c r="P28" i="8"/>
  <c r="O28" i="8"/>
  <c r="N28" i="8"/>
  <c r="M28" i="8"/>
  <c r="L28" i="8"/>
  <c r="K28" i="8"/>
  <c r="J28" i="8"/>
  <c r="Y27" i="8"/>
  <c r="X27" i="8"/>
  <c r="W27" i="8"/>
  <c r="V27" i="8"/>
  <c r="U27" i="8"/>
  <c r="T27" i="8"/>
  <c r="S27" i="8"/>
  <c r="R27" i="8"/>
  <c r="Q27" i="8"/>
  <c r="P27" i="8"/>
  <c r="O27" i="8"/>
  <c r="N27" i="8"/>
  <c r="M27" i="8"/>
  <c r="L27" i="8"/>
  <c r="K27" i="8"/>
  <c r="J27" i="8"/>
  <c r="Y26" i="8"/>
  <c r="X26" i="8"/>
  <c r="W26" i="8"/>
  <c r="V26" i="8"/>
  <c r="U26" i="8"/>
  <c r="T26" i="8"/>
  <c r="S26" i="8"/>
  <c r="R26" i="8"/>
  <c r="Q26" i="8"/>
  <c r="P26" i="8"/>
  <c r="O26" i="8"/>
  <c r="N26" i="8"/>
  <c r="M26" i="8"/>
  <c r="L26" i="8"/>
  <c r="K26" i="8"/>
  <c r="J26" i="8"/>
  <c r="Y25" i="8"/>
  <c r="X25" i="8"/>
  <c r="W25" i="8"/>
  <c r="V25" i="8"/>
  <c r="U25" i="8"/>
  <c r="T25" i="8"/>
  <c r="S25" i="8"/>
  <c r="R25" i="8"/>
  <c r="Q25" i="8"/>
  <c r="P25" i="8"/>
  <c r="O25" i="8"/>
  <c r="N25" i="8"/>
  <c r="M25" i="8"/>
  <c r="L25" i="8"/>
  <c r="K25" i="8"/>
  <c r="J25" i="8"/>
  <c r="Y24" i="8"/>
  <c r="X24" i="8"/>
  <c r="W24" i="8"/>
  <c r="V24" i="8"/>
  <c r="U24" i="8"/>
  <c r="T24" i="8"/>
  <c r="S24" i="8"/>
  <c r="R24" i="8"/>
  <c r="Q24" i="8"/>
  <c r="P24" i="8"/>
  <c r="O24" i="8"/>
  <c r="N24" i="8"/>
  <c r="M24" i="8"/>
  <c r="L24" i="8"/>
  <c r="K24" i="8"/>
  <c r="J24" i="8"/>
  <c r="Y23" i="8"/>
  <c r="X23" i="8"/>
  <c r="W23" i="8"/>
  <c r="V23" i="8"/>
  <c r="U23" i="8"/>
  <c r="T23" i="8"/>
  <c r="S23" i="8"/>
  <c r="R23" i="8"/>
  <c r="Q23" i="8"/>
  <c r="P23" i="8"/>
  <c r="O23" i="8"/>
  <c r="N23" i="8"/>
  <c r="M23" i="8"/>
  <c r="L23" i="8"/>
  <c r="K23" i="8"/>
  <c r="J23" i="8"/>
  <c r="Y22" i="8"/>
  <c r="X22" i="8"/>
  <c r="W22" i="8"/>
  <c r="V22" i="8"/>
  <c r="U22" i="8"/>
  <c r="T22" i="8"/>
  <c r="S22" i="8"/>
  <c r="R22" i="8"/>
  <c r="Q22" i="8"/>
  <c r="P22" i="8"/>
  <c r="O22" i="8"/>
  <c r="N22" i="8"/>
  <c r="M22" i="8"/>
  <c r="L22" i="8"/>
  <c r="K22" i="8"/>
  <c r="J22" i="8"/>
  <c r="Y21" i="8"/>
  <c r="X21" i="8"/>
  <c r="W21" i="8"/>
  <c r="V21" i="8"/>
  <c r="U21" i="8"/>
  <c r="T21" i="8"/>
  <c r="S21" i="8"/>
  <c r="R21" i="8"/>
  <c r="Q21" i="8"/>
  <c r="P21" i="8"/>
  <c r="O21" i="8"/>
  <c r="N21" i="8"/>
  <c r="M21" i="8"/>
  <c r="L21" i="8"/>
  <c r="K21" i="8"/>
  <c r="J21" i="8"/>
  <c r="Y20" i="8"/>
  <c r="X20" i="8"/>
  <c r="W20" i="8"/>
  <c r="V20" i="8"/>
  <c r="U20" i="8"/>
  <c r="T20" i="8"/>
  <c r="S20" i="8"/>
  <c r="R20" i="8"/>
  <c r="Q20" i="8"/>
  <c r="P20" i="8"/>
  <c r="O20" i="8"/>
  <c r="N20" i="8"/>
  <c r="M20" i="8"/>
  <c r="L20" i="8"/>
  <c r="K20" i="8"/>
  <c r="J20" i="8"/>
  <c r="Y19" i="8"/>
  <c r="X19" i="8"/>
  <c r="W19" i="8"/>
  <c r="V19" i="8"/>
  <c r="U19" i="8"/>
  <c r="T19" i="8"/>
  <c r="S19" i="8"/>
  <c r="R19" i="8"/>
  <c r="Q19" i="8"/>
  <c r="P19" i="8"/>
  <c r="O19" i="8"/>
  <c r="N19" i="8"/>
  <c r="M19" i="8"/>
  <c r="L19" i="8"/>
  <c r="K19" i="8"/>
  <c r="J19" i="8"/>
  <c r="Y18" i="8"/>
  <c r="X18" i="8"/>
  <c r="W18" i="8"/>
  <c r="V18" i="8"/>
  <c r="U18" i="8"/>
  <c r="T18" i="8"/>
  <c r="S18" i="8"/>
  <c r="R18" i="8"/>
  <c r="Q18" i="8"/>
  <c r="P18" i="8"/>
  <c r="O18" i="8"/>
  <c r="N18" i="8"/>
  <c r="M18" i="8"/>
  <c r="L18" i="8"/>
  <c r="K18" i="8"/>
  <c r="J18" i="8"/>
  <c r="Y17" i="8"/>
  <c r="X17" i="8"/>
  <c r="W17" i="8"/>
  <c r="V17" i="8"/>
  <c r="U17" i="8"/>
  <c r="T17" i="8"/>
  <c r="S17" i="8"/>
  <c r="R17" i="8"/>
  <c r="Q17" i="8"/>
  <c r="P17" i="8"/>
  <c r="O17" i="8"/>
  <c r="N17" i="8"/>
  <c r="M17" i="8"/>
  <c r="L17" i="8"/>
  <c r="K17" i="8"/>
  <c r="J17" i="8"/>
  <c r="Y16" i="8"/>
  <c r="X16" i="8"/>
  <c r="W16" i="8"/>
  <c r="V16" i="8"/>
  <c r="U16" i="8"/>
  <c r="T16" i="8"/>
  <c r="S16" i="8"/>
  <c r="R16" i="8"/>
  <c r="Q16" i="8"/>
  <c r="P16" i="8"/>
  <c r="O16" i="8"/>
  <c r="N16" i="8"/>
  <c r="M16" i="8"/>
  <c r="L16" i="8"/>
  <c r="K16" i="8"/>
  <c r="J16" i="8"/>
  <c r="Y15" i="8"/>
  <c r="X15" i="8"/>
  <c r="W15" i="8"/>
  <c r="V15" i="8"/>
  <c r="U15" i="8"/>
  <c r="T15" i="8"/>
  <c r="S15" i="8"/>
  <c r="R15" i="8"/>
  <c r="Q15" i="8"/>
  <c r="P15" i="8"/>
  <c r="O15" i="8"/>
  <c r="N15" i="8"/>
  <c r="M15" i="8"/>
  <c r="L15" i="8"/>
  <c r="K15" i="8"/>
  <c r="J15" i="8"/>
  <c r="Y14" i="8"/>
  <c r="X14" i="8"/>
  <c r="W14" i="8"/>
  <c r="V14" i="8"/>
  <c r="U14" i="8"/>
  <c r="T14" i="8"/>
  <c r="S14" i="8"/>
  <c r="R14" i="8"/>
  <c r="Q14" i="8"/>
  <c r="P14" i="8"/>
  <c r="O14" i="8"/>
  <c r="N14" i="8"/>
  <c r="M14" i="8"/>
  <c r="L14" i="8"/>
  <c r="K14" i="8"/>
  <c r="J14" i="8"/>
  <c r="Y13" i="8"/>
  <c r="X13" i="8"/>
  <c r="W13" i="8"/>
  <c r="V13" i="8"/>
  <c r="U13" i="8"/>
  <c r="T13" i="8"/>
  <c r="S13" i="8"/>
  <c r="R13" i="8"/>
  <c r="Q13" i="8"/>
  <c r="P13" i="8"/>
  <c r="O13" i="8"/>
  <c r="N13" i="8"/>
  <c r="M13" i="8"/>
  <c r="L13" i="8"/>
  <c r="K13" i="8"/>
  <c r="J13" i="8"/>
  <c r="Y12" i="8"/>
  <c r="X12" i="8"/>
  <c r="W12" i="8"/>
  <c r="V12" i="8"/>
  <c r="U12" i="8"/>
  <c r="T12" i="8"/>
  <c r="S12" i="8"/>
  <c r="R12" i="8"/>
  <c r="Q12" i="8"/>
  <c r="P12" i="8"/>
  <c r="O12" i="8"/>
  <c r="N12" i="8"/>
  <c r="M12" i="8"/>
  <c r="L12" i="8"/>
  <c r="K12" i="8"/>
  <c r="J12" i="8"/>
  <c r="Y11" i="8"/>
  <c r="X11" i="8"/>
  <c r="W11" i="8"/>
  <c r="V11" i="8"/>
  <c r="U11" i="8"/>
  <c r="T11" i="8"/>
  <c r="S11" i="8"/>
  <c r="R11" i="8"/>
  <c r="Q11" i="8"/>
  <c r="P11" i="8"/>
  <c r="O11" i="8"/>
  <c r="N11" i="8"/>
  <c r="M11" i="8"/>
  <c r="L11" i="8"/>
  <c r="K11" i="8"/>
  <c r="J11" i="8"/>
  <c r="Y10" i="8"/>
  <c r="X10" i="8"/>
  <c r="W10" i="8"/>
  <c r="V10" i="8"/>
  <c r="U10" i="8"/>
  <c r="T10" i="8"/>
  <c r="S10" i="8"/>
  <c r="R10" i="8"/>
  <c r="Q10" i="8"/>
  <c r="P10" i="8"/>
  <c r="O10" i="8"/>
  <c r="N10" i="8"/>
  <c r="M10" i="8"/>
  <c r="L10" i="8"/>
  <c r="K10" i="8"/>
  <c r="J10" i="8"/>
  <c r="K9" i="8"/>
  <c r="L9" i="8" s="1"/>
  <c r="M9" i="8" s="1"/>
  <c r="N9" i="8" s="1"/>
  <c r="O9" i="8" s="1"/>
  <c r="P9" i="8" s="1"/>
  <c r="Q9" i="8" s="1"/>
  <c r="R9" i="8" s="1"/>
  <c r="S9" i="8" s="1"/>
  <c r="T9" i="8" s="1"/>
  <c r="U9" i="8" s="1"/>
  <c r="V9" i="8" s="1"/>
  <c r="W9" i="8" s="1"/>
  <c r="X9" i="8" s="1"/>
  <c r="Y9" i="8" s="1"/>
  <c r="J9" i="8"/>
  <c r="K8" i="8"/>
  <c r="L8" i="8" s="1"/>
  <c r="M8" i="8" s="1"/>
  <c r="N8" i="8" s="1"/>
  <c r="O8" i="8" s="1"/>
  <c r="P8" i="8" s="1"/>
  <c r="Q8" i="8" s="1"/>
  <c r="R8" i="8" s="1"/>
  <c r="S8" i="8" s="1"/>
  <c r="T8" i="8" s="1"/>
  <c r="U8" i="8" s="1"/>
  <c r="V8" i="8" s="1"/>
  <c r="W8" i="8" s="1"/>
  <c r="X8" i="8" s="1"/>
  <c r="Y8" i="8" s="1"/>
  <c r="J8" i="8"/>
  <c r="K7" i="8"/>
  <c r="L7" i="8" s="1"/>
  <c r="M7" i="8" s="1"/>
  <c r="N7" i="8" s="1"/>
  <c r="O7" i="8" s="1"/>
  <c r="P7" i="8" s="1"/>
  <c r="Q7" i="8" s="1"/>
  <c r="R7" i="8" s="1"/>
  <c r="S7" i="8" s="1"/>
  <c r="T7" i="8" s="1"/>
  <c r="U7" i="8" s="1"/>
  <c r="V7" i="8" s="1"/>
  <c r="W7" i="8" s="1"/>
  <c r="X7" i="8" s="1"/>
  <c r="Y7" i="8" s="1"/>
  <c r="J7" i="8"/>
  <c r="K6" i="8"/>
  <c r="L6" i="8" s="1"/>
  <c r="M6" i="8" s="1"/>
  <c r="N6" i="8" s="1"/>
  <c r="O6" i="8" s="1"/>
  <c r="P6" i="8" s="1"/>
  <c r="Q6" i="8" s="1"/>
  <c r="R6" i="8" s="1"/>
  <c r="S6" i="8" s="1"/>
  <c r="T6" i="8" s="1"/>
  <c r="U6" i="8" s="1"/>
  <c r="V6" i="8" s="1"/>
  <c r="W6" i="8" s="1"/>
  <c r="X6" i="8" s="1"/>
  <c r="Y6" i="8" s="1"/>
  <c r="J6" i="8"/>
  <c r="V4" i="1"/>
  <c r="AZ4" i="1" s="1"/>
  <c r="U9" i="1"/>
  <c r="U8" i="1"/>
  <c r="U7" i="1"/>
  <c r="U6" i="1"/>
  <c r="U5" i="1"/>
  <c r="U4" i="1"/>
  <c r="U73" i="1"/>
  <c r="V73" i="1"/>
  <c r="AZ73" i="1" s="1"/>
  <c r="U74" i="1"/>
  <c r="V74" i="1"/>
  <c r="U75" i="1"/>
  <c r="V75" i="1"/>
  <c r="U76" i="1"/>
  <c r="V76" i="1"/>
  <c r="AX76" i="1" s="1"/>
  <c r="U77" i="1"/>
  <c r="V77" i="1"/>
  <c r="U78" i="1"/>
  <c r="V78" i="1"/>
  <c r="AX78" i="1" s="1"/>
  <c r="U79" i="1"/>
  <c r="V79" i="1"/>
  <c r="AZ79" i="1" s="1"/>
  <c r="U80" i="1"/>
  <c r="V80" i="1"/>
  <c r="AX80" i="1" s="1"/>
  <c r="U81" i="1"/>
  <c r="V81" i="1"/>
  <c r="AZ81" i="1" s="1"/>
  <c r="U82" i="1"/>
  <c r="V82" i="1"/>
  <c r="AX82" i="1" s="1"/>
  <c r="U83" i="1"/>
  <c r="V83" i="1"/>
  <c r="AZ83" i="1" s="1"/>
  <c r="U84" i="1"/>
  <c r="V84" i="1"/>
  <c r="AZ84" i="1" s="1"/>
  <c r="U85" i="1"/>
  <c r="V85" i="1"/>
  <c r="AE100" i="7"/>
  <c r="AE99" i="7"/>
  <c r="AE98" i="7"/>
  <c r="AE97" i="7"/>
  <c r="AE96" i="7"/>
  <c r="AE95"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E69" i="7"/>
  <c r="AE68" i="7"/>
  <c r="AE67" i="7"/>
  <c r="AE66" i="7"/>
  <c r="AE65" i="7"/>
  <c r="AE64" i="7"/>
  <c r="AE63" i="7"/>
  <c r="AE62" i="7"/>
  <c r="AE61" i="7"/>
  <c r="AE60" i="7"/>
  <c r="AE59" i="7"/>
  <c r="AE58" i="7"/>
  <c r="AE57" i="7"/>
  <c r="AE56" i="7"/>
  <c r="AE55" i="7"/>
  <c r="AE54" i="7"/>
  <c r="AE53" i="7"/>
  <c r="AE52" i="7"/>
  <c r="AE51" i="7"/>
  <c r="AE50" i="7"/>
  <c r="AE49" i="7"/>
  <c r="AE48" i="7"/>
  <c r="AE47" i="7"/>
  <c r="AE46" i="7"/>
  <c r="AE45" i="7"/>
  <c r="AE44" i="7"/>
  <c r="AE43" i="7"/>
  <c r="AE42" i="7"/>
  <c r="AE41" i="7"/>
  <c r="AE40" i="7"/>
  <c r="AE39" i="7"/>
  <c r="AE38" i="7"/>
  <c r="AE37" i="7"/>
  <c r="AE36" i="7"/>
  <c r="AE35" i="7"/>
  <c r="AE34" i="7"/>
  <c r="AE33" i="7"/>
  <c r="AE32" i="7"/>
  <c r="AE31" i="7"/>
  <c r="AE30" i="7"/>
  <c r="AE29" i="7"/>
  <c r="AE28" i="7"/>
  <c r="AE27" i="7"/>
  <c r="AE26" i="7"/>
  <c r="AE25" i="7"/>
  <c r="AE24" i="7"/>
  <c r="AE23" i="7"/>
  <c r="AE22" i="7"/>
  <c r="AE8" i="7"/>
  <c r="AE9" i="7"/>
  <c r="AE10" i="7"/>
  <c r="AE11" i="7"/>
  <c r="AE12" i="7"/>
  <c r="AE13" i="7"/>
  <c r="AE14" i="7"/>
  <c r="AE15" i="7"/>
  <c r="AE16" i="7"/>
  <c r="AE17" i="7"/>
  <c r="AE18" i="7"/>
  <c r="AE19" i="7"/>
  <c r="AE20" i="7"/>
  <c r="AE21" i="7"/>
  <c r="AE7" i="7"/>
  <c r="V5" i="1"/>
  <c r="V6" i="1"/>
  <c r="AZ6" i="1" s="1"/>
  <c r="V7" i="1"/>
  <c r="AZ7" i="1" s="1"/>
  <c r="V8" i="1"/>
  <c r="AZ8" i="1" s="1"/>
  <c r="V9" i="1"/>
  <c r="AZ9" i="1" s="1"/>
  <c r="V10" i="1"/>
  <c r="AZ10" i="1" s="1"/>
  <c r="V11" i="1"/>
  <c r="AX11" i="1" s="1"/>
  <c r="V12" i="1"/>
  <c r="AX12" i="1" s="1"/>
  <c r="V13" i="1"/>
  <c r="V14" i="1"/>
  <c r="AZ14" i="1" s="1"/>
  <c r="V15" i="1"/>
  <c r="AX15" i="1" s="1"/>
  <c r="V16" i="1"/>
  <c r="AZ16" i="1" s="1"/>
  <c r="V17" i="1"/>
  <c r="AZ17" i="1" s="1"/>
  <c r="V18" i="1"/>
  <c r="AZ18" i="1" s="1"/>
  <c r="V19" i="1"/>
  <c r="AZ19" i="1" s="1"/>
  <c r="V20" i="1"/>
  <c r="AZ20" i="1" s="1"/>
  <c r="V22" i="1"/>
  <c r="AZ22" i="1" s="1"/>
  <c r="V23" i="1"/>
  <c r="AX23" i="1" s="1"/>
  <c r="V24" i="1"/>
  <c r="AZ24" i="1" s="1"/>
  <c r="V25" i="1"/>
  <c r="AZ25" i="1" s="1"/>
  <c r="V26" i="1"/>
  <c r="AZ26" i="1" s="1"/>
  <c r="AZ27" i="1"/>
  <c r="AZ28" i="1"/>
  <c r="V29" i="1"/>
  <c r="V30" i="1"/>
  <c r="AZ30" i="1" s="1"/>
  <c r="V31" i="1"/>
  <c r="AZ31" i="1" s="1"/>
  <c r="V32" i="1"/>
  <c r="AZ32" i="1" s="1"/>
  <c r="V33" i="1"/>
  <c r="AZ33" i="1" s="1"/>
  <c r="V34" i="1"/>
  <c r="AZ34" i="1" s="1"/>
  <c r="V35" i="1"/>
  <c r="AX35" i="1" s="1"/>
  <c r="V36" i="1"/>
  <c r="AX36" i="1" s="1"/>
  <c r="V37" i="1"/>
  <c r="V38" i="1"/>
  <c r="AZ38" i="1" s="1"/>
  <c r="V39" i="1"/>
  <c r="AX39" i="1" s="1"/>
  <c r="V40" i="1"/>
  <c r="AZ40" i="1" s="1"/>
  <c r="V41" i="1"/>
  <c r="AZ41" i="1" s="1"/>
  <c r="V42" i="1"/>
  <c r="AZ42" i="1" s="1"/>
  <c r="V43" i="1"/>
  <c r="AZ43" i="1" s="1"/>
  <c r="V44" i="1"/>
  <c r="AZ44" i="1" s="1"/>
  <c r="V45" i="1"/>
  <c r="V46" i="1"/>
  <c r="AZ46" i="1" s="1"/>
  <c r="V47" i="1"/>
  <c r="AX47" i="1" s="1"/>
  <c r="V48" i="1"/>
  <c r="AZ48" i="1" s="1"/>
  <c r="V49" i="1"/>
  <c r="AX49" i="1" s="1"/>
  <c r="V50" i="1"/>
  <c r="AZ50" i="1" s="1"/>
  <c r="V51" i="1"/>
  <c r="AZ51" i="1" s="1"/>
  <c r="V52" i="1"/>
  <c r="AZ52" i="1" s="1"/>
  <c r="V53" i="1"/>
  <c r="V54" i="1"/>
  <c r="AZ54" i="1" s="1"/>
  <c r="V55" i="1"/>
  <c r="AX55" i="1" s="1"/>
  <c r="V56" i="1"/>
  <c r="AZ56" i="1" s="1"/>
  <c r="V57" i="1"/>
  <c r="AZ57" i="1" s="1"/>
  <c r="V58" i="1"/>
  <c r="AZ58" i="1" s="1"/>
  <c r="AZ59" i="1"/>
  <c r="V60" i="1"/>
  <c r="AX60" i="1" s="1"/>
  <c r="V61" i="1"/>
  <c r="AX61" i="1" s="1"/>
  <c r="V62" i="1"/>
  <c r="AZ62" i="1" s="1"/>
  <c r="V63" i="1"/>
  <c r="AX63" i="1" s="1"/>
  <c r="V64" i="1"/>
  <c r="AZ64" i="1" s="1"/>
  <c r="V65" i="1"/>
  <c r="AZ65" i="1" s="1"/>
  <c r="V66" i="1"/>
  <c r="AZ66" i="1" s="1"/>
  <c r="V67" i="1"/>
  <c r="AZ67" i="1" s="1"/>
  <c r="V68" i="1"/>
  <c r="AZ68" i="1" s="1"/>
  <c r="V69" i="1"/>
  <c r="V70" i="1"/>
  <c r="AZ70" i="1" s="1"/>
  <c r="V71" i="1"/>
  <c r="AZ71" i="1" s="1"/>
  <c r="V72" i="1"/>
  <c r="AZ72" i="1" s="1"/>
  <c r="AZ75" i="1"/>
  <c r="V86" i="1"/>
  <c r="AZ86" i="1" s="1"/>
  <c r="V87" i="1"/>
  <c r="AX87" i="1" s="1"/>
  <c r="V88" i="1"/>
  <c r="AZ88" i="1" s="1"/>
  <c r="V89" i="1"/>
  <c r="AX89" i="1" s="1"/>
  <c r="V90" i="1"/>
  <c r="AZ90" i="1" s="1"/>
  <c r="V91" i="1"/>
  <c r="AZ91" i="1" s="1"/>
  <c r="V92" i="1"/>
  <c r="AZ92" i="1" s="1"/>
  <c r="V93" i="1"/>
  <c r="V94" i="1"/>
  <c r="AZ94" i="1" s="1"/>
  <c r="V95" i="1"/>
  <c r="AZ95" i="1" s="1"/>
  <c r="V96" i="1"/>
  <c r="AZ96" i="1" s="1"/>
  <c r="V97" i="1"/>
  <c r="AZ97" i="1" s="1"/>
  <c r="V98" i="1"/>
  <c r="AZ98" i="1" s="1"/>
  <c r="V99" i="1"/>
  <c r="AZ99" i="1" s="1"/>
  <c r="V100" i="1"/>
  <c r="AZ100" i="1" s="1"/>
  <c r="V101" i="1"/>
  <c r="V102" i="1"/>
  <c r="AX102" i="1" s="1"/>
  <c r="V103" i="1"/>
  <c r="AX103" i="1" s="1"/>
  <c r="V104" i="1"/>
  <c r="AZ104" i="1" s="1"/>
  <c r="V105" i="1"/>
  <c r="AX105" i="1" s="1"/>
  <c r="V106" i="1"/>
  <c r="AZ106" i="1" s="1"/>
  <c r="V107" i="1"/>
  <c r="AZ107" i="1" s="1"/>
  <c r="V108" i="1"/>
  <c r="AZ108" i="1" s="1"/>
  <c r="V109" i="1"/>
  <c r="V110" i="1"/>
  <c r="AZ110" i="1" s="1"/>
  <c r="V111" i="1"/>
  <c r="AZ111" i="1" s="1"/>
  <c r="V112" i="1"/>
  <c r="AZ112" i="1" s="1"/>
  <c r="V113" i="1"/>
  <c r="AX113" i="1" s="1"/>
  <c r="V114" i="1"/>
  <c r="AZ114" i="1" s="1"/>
  <c r="V115" i="1"/>
  <c r="AX115" i="1" s="1"/>
  <c r="V116" i="1"/>
  <c r="AZ116" i="1" s="1"/>
  <c r="V117" i="1"/>
  <c r="V118" i="1"/>
  <c r="AZ118" i="1" s="1"/>
  <c r="V119" i="1"/>
  <c r="AZ119" i="1" s="1"/>
  <c r="V120" i="1"/>
  <c r="AZ120" i="1" s="1"/>
  <c r="V121" i="1"/>
  <c r="AX121" i="1" s="1"/>
  <c r="V122" i="1"/>
  <c r="AZ122" i="1" s="1"/>
  <c r="V123" i="1"/>
  <c r="AZ123" i="1" s="1"/>
  <c r="V124" i="1"/>
  <c r="AZ124" i="1" s="1"/>
  <c r="V125" i="1"/>
  <c r="V126" i="1"/>
  <c r="AX126" i="1" s="1"/>
  <c r="V127" i="1"/>
  <c r="AX127" i="1" s="1"/>
  <c r="V128" i="1"/>
  <c r="AZ128" i="1" s="1"/>
  <c r="V129" i="1"/>
  <c r="AX129" i="1" s="1"/>
  <c r="V130" i="1"/>
  <c r="AZ130" i="1" s="1"/>
  <c r="V131" i="1"/>
  <c r="AZ131" i="1" s="1"/>
  <c r="V132" i="1"/>
  <c r="AZ132" i="1" s="1"/>
  <c r="V133" i="1"/>
  <c r="V134" i="1"/>
  <c r="AZ134" i="1" s="1"/>
  <c r="V135" i="1"/>
  <c r="AZ135" i="1" s="1"/>
  <c r="V136" i="1"/>
  <c r="AZ136" i="1" s="1"/>
  <c r="V137" i="1"/>
  <c r="AZ137" i="1" s="1"/>
  <c r="V138" i="1"/>
  <c r="AZ138" i="1" s="1"/>
  <c r="V139" i="1"/>
  <c r="AZ139" i="1" s="1"/>
  <c r="V140" i="1"/>
  <c r="AZ140" i="1" s="1"/>
  <c r="V141" i="1"/>
  <c r="AX141" i="1" s="1"/>
  <c r="V142" i="1"/>
  <c r="AX142" i="1" s="1"/>
  <c r="V143" i="1"/>
  <c r="AX143" i="1" s="1"/>
  <c r="V144" i="1"/>
  <c r="AZ144" i="1" s="1"/>
  <c r="V145" i="1"/>
  <c r="AX145" i="1" s="1"/>
  <c r="V146" i="1"/>
  <c r="AZ146" i="1" s="1"/>
  <c r="V147" i="1"/>
  <c r="AZ147" i="1" s="1"/>
  <c r="V148" i="1"/>
  <c r="AZ148" i="1" s="1"/>
  <c r="V149" i="1"/>
  <c r="V150" i="1"/>
  <c r="AZ150" i="1" s="1"/>
  <c r="V151" i="1"/>
  <c r="AX151" i="1" s="1"/>
  <c r="V152" i="1"/>
  <c r="AZ152" i="1" s="1"/>
  <c r="V153" i="1"/>
  <c r="AX153" i="1" s="1"/>
  <c r="V154" i="1"/>
  <c r="AZ154" i="1" s="1"/>
  <c r="V155" i="1"/>
  <c r="AZ155" i="1" s="1"/>
  <c r="V156" i="1"/>
  <c r="AZ156" i="1" s="1"/>
  <c r="V157" i="1"/>
  <c r="V158" i="1"/>
  <c r="AZ158" i="1" s="1"/>
  <c r="V159" i="1"/>
  <c r="AZ159" i="1" s="1"/>
  <c r="V160" i="1"/>
  <c r="AZ160" i="1" s="1"/>
  <c r="V161" i="1"/>
  <c r="AZ161" i="1" s="1"/>
  <c r="V162" i="1"/>
  <c r="AZ162" i="1" s="1"/>
  <c r="V163" i="1"/>
  <c r="AZ163" i="1" s="1"/>
  <c r="V164" i="1"/>
  <c r="AZ164" i="1" s="1"/>
  <c r="V165" i="1"/>
  <c r="V166" i="1"/>
  <c r="AX166" i="1" s="1"/>
  <c r="V167" i="1"/>
  <c r="AX167" i="1" s="1"/>
  <c r="V168" i="1"/>
  <c r="AZ168" i="1" s="1"/>
  <c r="V169" i="1"/>
  <c r="AX169" i="1" s="1"/>
  <c r="V170" i="1"/>
  <c r="AZ170" i="1" s="1"/>
  <c r="V171" i="1"/>
  <c r="AZ171" i="1" s="1"/>
  <c r="V172" i="1"/>
  <c r="AZ172" i="1" s="1"/>
  <c r="V173" i="1"/>
  <c r="V174" i="1"/>
  <c r="AZ174" i="1" s="1"/>
  <c r="V175" i="1"/>
  <c r="AZ175" i="1" s="1"/>
  <c r="V176" i="1"/>
  <c r="AZ176" i="1" s="1"/>
  <c r="V177" i="1"/>
  <c r="AX177" i="1" s="1"/>
  <c r="V178" i="1"/>
  <c r="AZ178" i="1" s="1"/>
  <c r="V179" i="1"/>
  <c r="AX179" i="1" s="1"/>
  <c r="V180" i="1"/>
  <c r="AZ180" i="1" s="1"/>
  <c r="V181" i="1"/>
  <c r="V182" i="1"/>
  <c r="AZ182" i="1" s="1"/>
  <c r="V183" i="1"/>
  <c r="AZ183" i="1" s="1"/>
  <c r="V184" i="1"/>
  <c r="AZ184" i="1" s="1"/>
  <c r="V185" i="1"/>
  <c r="AX185" i="1" s="1"/>
  <c r="V186" i="1"/>
  <c r="AZ186" i="1" s="1"/>
  <c r="V187" i="1"/>
  <c r="AZ187" i="1" s="1"/>
  <c r="V188" i="1"/>
  <c r="AZ188" i="1" s="1"/>
  <c r="V189" i="1"/>
  <c r="V190" i="1"/>
  <c r="AX190" i="1" s="1"/>
  <c r="V191" i="1"/>
  <c r="AX191" i="1" s="1"/>
  <c r="V192" i="1"/>
  <c r="AZ192" i="1" s="1"/>
  <c r="V193" i="1"/>
  <c r="AX193" i="1" s="1"/>
  <c r="V194" i="1"/>
  <c r="AZ194" i="1" s="1"/>
  <c r="V195" i="1"/>
  <c r="AZ195" i="1" s="1"/>
  <c r="V196" i="1"/>
  <c r="AZ196" i="1" s="1"/>
  <c r="V197" i="1"/>
  <c r="V198" i="1"/>
  <c r="AZ198" i="1" s="1"/>
  <c r="V199" i="1"/>
  <c r="AZ199" i="1" s="1"/>
  <c r="V200" i="1"/>
  <c r="AZ200" i="1" s="1"/>
  <c r="V201" i="1"/>
  <c r="AZ201" i="1" s="1"/>
  <c r="V202" i="1"/>
  <c r="AZ202" i="1" s="1"/>
  <c r="V203" i="1"/>
  <c r="AZ203" i="1" s="1"/>
  <c r="V204" i="1"/>
  <c r="AZ204" i="1" s="1"/>
  <c r="V205" i="1"/>
  <c r="AX205" i="1" s="1"/>
  <c r="V206" i="1"/>
  <c r="AX206" i="1" s="1"/>
  <c r="V207" i="1"/>
  <c r="AX207" i="1" s="1"/>
  <c r="V208" i="1"/>
  <c r="AZ208" i="1" s="1"/>
  <c r="V209" i="1"/>
  <c r="AX209" i="1" s="1"/>
  <c r="V210" i="1"/>
  <c r="AZ210" i="1" s="1"/>
  <c r="V211" i="1"/>
  <c r="AZ211" i="1" s="1"/>
  <c r="V212" i="1"/>
  <c r="AZ212" i="1" s="1"/>
  <c r="V213" i="1"/>
  <c r="V214" i="1"/>
  <c r="AZ214" i="1" s="1"/>
  <c r="V215" i="1"/>
  <c r="AX215" i="1" s="1"/>
  <c r="V216" i="1"/>
  <c r="AZ216" i="1" s="1"/>
  <c r="V217" i="1"/>
  <c r="AX217" i="1" s="1"/>
  <c r="V218" i="1"/>
  <c r="AZ218" i="1" s="1"/>
  <c r="V219" i="1"/>
  <c r="AZ219" i="1" s="1"/>
  <c r="V220" i="1"/>
  <c r="AZ220" i="1" s="1"/>
  <c r="V221" i="1"/>
  <c r="V222" i="1"/>
  <c r="AZ222" i="1" s="1"/>
  <c r="V223" i="1"/>
  <c r="AZ223" i="1" s="1"/>
  <c r="V224" i="1"/>
  <c r="AZ224" i="1" s="1"/>
  <c r="V225" i="1"/>
  <c r="AZ225" i="1" s="1"/>
  <c r="V226" i="1"/>
  <c r="AZ226" i="1" s="1"/>
  <c r="V227" i="1"/>
  <c r="AZ227" i="1" s="1"/>
  <c r="V228" i="1"/>
  <c r="AZ228" i="1" s="1"/>
  <c r="V229" i="1"/>
  <c r="V230" i="1"/>
  <c r="AX230" i="1" s="1"/>
  <c r="V231" i="1"/>
  <c r="AX231" i="1" s="1"/>
  <c r="V232" i="1"/>
  <c r="AZ232" i="1" s="1"/>
  <c r="V233" i="1"/>
  <c r="AX233" i="1" s="1"/>
  <c r="V234" i="1"/>
  <c r="AZ234" i="1" s="1"/>
  <c r="V235" i="1"/>
  <c r="AZ235" i="1" s="1"/>
  <c r="V236" i="1"/>
  <c r="AZ236" i="1" s="1"/>
  <c r="V237" i="1"/>
  <c r="V238" i="1"/>
  <c r="AZ238" i="1" s="1"/>
  <c r="V239" i="1"/>
  <c r="AZ239" i="1" s="1"/>
  <c r="V240" i="1"/>
  <c r="AZ240" i="1" s="1"/>
  <c r="V241" i="1"/>
  <c r="AZ241" i="1" s="1"/>
  <c r="V242" i="1"/>
  <c r="AZ242" i="1" s="1"/>
  <c r="V243" i="1"/>
  <c r="AZ243" i="1" s="1"/>
  <c r="V244" i="1"/>
  <c r="AZ244" i="1" s="1"/>
  <c r="V245" i="1"/>
  <c r="V246" i="1"/>
  <c r="AZ246" i="1" s="1"/>
  <c r="V247" i="1"/>
  <c r="AX247" i="1" s="1"/>
  <c r="V248" i="1"/>
  <c r="AZ248" i="1" s="1"/>
  <c r="V249" i="1"/>
  <c r="AZ249" i="1" s="1"/>
  <c r="V250" i="1"/>
  <c r="AZ250" i="1" s="1"/>
  <c r="V251" i="1"/>
  <c r="AZ251" i="1" s="1"/>
  <c r="V252" i="1"/>
  <c r="AZ252" i="1" s="1"/>
  <c r="V253" i="1"/>
  <c r="V254" i="1"/>
  <c r="AZ254" i="1" s="1"/>
  <c r="V255" i="1"/>
  <c r="AZ255" i="1" s="1"/>
  <c r="V256" i="1"/>
  <c r="AZ256" i="1" s="1"/>
  <c r="V257" i="1"/>
  <c r="AZ257" i="1" s="1"/>
  <c r="V258" i="1"/>
  <c r="AZ258" i="1" s="1"/>
  <c r="V259" i="1"/>
  <c r="AZ259" i="1" s="1"/>
  <c r="V260" i="1"/>
  <c r="AZ260" i="1" s="1"/>
  <c r="V261" i="1"/>
  <c r="V262" i="1"/>
  <c r="AZ262" i="1" s="1"/>
  <c r="V263" i="1"/>
  <c r="AZ263" i="1" s="1"/>
  <c r="V264" i="1"/>
  <c r="AZ264" i="1" s="1"/>
  <c r="V265" i="1"/>
  <c r="AZ265" i="1" s="1"/>
  <c r="V266" i="1"/>
  <c r="AZ266" i="1" s="1"/>
  <c r="V267" i="1"/>
  <c r="AZ267" i="1" s="1"/>
  <c r="V268" i="1"/>
  <c r="AZ268" i="1" s="1"/>
  <c r="V269" i="1"/>
  <c r="V270" i="1"/>
  <c r="AZ270" i="1" s="1"/>
  <c r="V271" i="1"/>
  <c r="AX271" i="1" s="1"/>
  <c r="V272" i="1"/>
  <c r="AZ272" i="1" s="1"/>
  <c r="V273" i="1"/>
  <c r="AZ273" i="1" s="1"/>
  <c r="V274" i="1"/>
  <c r="AZ274" i="1" s="1"/>
  <c r="V275" i="1"/>
  <c r="AZ275" i="1" s="1"/>
  <c r="V276" i="1"/>
  <c r="AZ276" i="1" s="1"/>
  <c r="V277" i="1"/>
  <c r="V278" i="1"/>
  <c r="AZ278" i="1" s="1"/>
  <c r="V279" i="1"/>
  <c r="AZ279" i="1" s="1"/>
  <c r="V280" i="1"/>
  <c r="AZ280" i="1" s="1"/>
  <c r="V281" i="1"/>
  <c r="AZ281" i="1" s="1"/>
  <c r="V282" i="1"/>
  <c r="AZ282" i="1" s="1"/>
  <c r="V283" i="1"/>
  <c r="AZ283" i="1" s="1"/>
  <c r="V284" i="1"/>
  <c r="AZ284" i="1" s="1"/>
  <c r="V285" i="1"/>
  <c r="V286" i="1"/>
  <c r="AZ286" i="1" s="1"/>
  <c r="V287" i="1"/>
  <c r="AX287" i="1" s="1"/>
  <c r="V288" i="1"/>
  <c r="AZ288" i="1" s="1"/>
  <c r="V289" i="1"/>
  <c r="AZ289" i="1" s="1"/>
  <c r="V290" i="1"/>
  <c r="AZ290" i="1" s="1"/>
  <c r="V291" i="1"/>
  <c r="AX291" i="1" s="1"/>
  <c r="V292" i="1"/>
  <c r="AZ292" i="1" s="1"/>
  <c r="V293" i="1"/>
  <c r="V294" i="1"/>
  <c r="AZ294" i="1" s="1"/>
  <c r="V295" i="1"/>
  <c r="AX295" i="1" s="1"/>
  <c r="V296" i="1"/>
  <c r="AZ296" i="1" s="1"/>
  <c r="V297" i="1"/>
  <c r="AZ297" i="1" s="1"/>
  <c r="V298" i="1"/>
  <c r="AZ298" i="1" s="1"/>
  <c r="V299" i="1"/>
  <c r="AZ299" i="1" s="1"/>
  <c r="V300" i="1"/>
  <c r="AZ300" i="1" s="1"/>
  <c r="V301" i="1"/>
  <c r="V302" i="1"/>
  <c r="AZ302" i="1" s="1"/>
  <c r="V303" i="1"/>
  <c r="AZ303" i="1" s="1"/>
  <c r="V304" i="1"/>
  <c r="AZ304" i="1" s="1"/>
  <c r="V305" i="1"/>
  <c r="AZ305" i="1" s="1"/>
  <c r="V306" i="1"/>
  <c r="AZ306" i="1" s="1"/>
  <c r="V307" i="1"/>
  <c r="AZ307" i="1" s="1"/>
  <c r="V308" i="1"/>
  <c r="AZ308" i="1" s="1"/>
  <c r="V309" i="1"/>
  <c r="V310" i="1"/>
  <c r="AZ310" i="1" s="1"/>
  <c r="V311" i="1"/>
  <c r="AX311" i="1" s="1"/>
  <c r="V312" i="1"/>
  <c r="AZ312" i="1" s="1"/>
  <c r="V313" i="1"/>
  <c r="AZ313" i="1" s="1"/>
  <c r="V314" i="1"/>
  <c r="AZ314" i="1" s="1"/>
  <c r="V315" i="1"/>
  <c r="AZ315" i="1" s="1"/>
  <c r="V316" i="1"/>
  <c r="AZ316" i="1" s="1"/>
  <c r="V317" i="1"/>
  <c r="V318" i="1"/>
  <c r="AZ318" i="1" s="1"/>
  <c r="V319" i="1"/>
  <c r="AZ319" i="1" s="1"/>
  <c r="V320" i="1"/>
  <c r="AZ320" i="1" s="1"/>
  <c r="V321" i="1"/>
  <c r="AZ321" i="1" s="1"/>
  <c r="V322" i="1"/>
  <c r="AZ322" i="1" s="1"/>
  <c r="V323" i="1"/>
  <c r="AZ323" i="1" s="1"/>
  <c r="V324" i="1"/>
  <c r="AZ324" i="1" s="1"/>
  <c r="V325" i="1"/>
  <c r="V326" i="1"/>
  <c r="AZ326" i="1" s="1"/>
  <c r="V327" i="1"/>
  <c r="AZ327" i="1" s="1"/>
  <c r="V328" i="1"/>
  <c r="AZ328" i="1" s="1"/>
  <c r="V329" i="1"/>
  <c r="AZ329" i="1" s="1"/>
  <c r="V330" i="1"/>
  <c r="AZ330" i="1" s="1"/>
  <c r="V331" i="1"/>
  <c r="AZ331" i="1" s="1"/>
  <c r="V332" i="1"/>
  <c r="AZ332" i="1" s="1"/>
  <c r="V333" i="1"/>
  <c r="V334" i="1"/>
  <c r="AZ334" i="1" s="1"/>
  <c r="V335" i="1"/>
  <c r="AX335" i="1" s="1"/>
  <c r="V336" i="1"/>
  <c r="AZ336" i="1" s="1"/>
  <c r="V337" i="1"/>
  <c r="AZ337" i="1" s="1"/>
  <c r="V338" i="1"/>
  <c r="AZ338" i="1" s="1"/>
  <c r="V339" i="1"/>
  <c r="AZ339" i="1" s="1"/>
  <c r="V340" i="1"/>
  <c r="AZ340" i="1" s="1"/>
  <c r="V341" i="1"/>
  <c r="V342" i="1"/>
  <c r="AZ342" i="1" s="1"/>
  <c r="V343" i="1"/>
  <c r="AZ343" i="1" s="1"/>
  <c r="V344" i="1"/>
  <c r="AZ344" i="1" s="1"/>
  <c r="V345" i="1"/>
  <c r="AZ345" i="1" s="1"/>
  <c r="V346" i="1"/>
  <c r="AZ346" i="1" s="1"/>
  <c r="V347" i="1"/>
  <c r="AZ347" i="1" s="1"/>
  <c r="V348" i="1"/>
  <c r="AZ348" i="1" s="1"/>
  <c r="V349" i="1"/>
  <c r="V350" i="1"/>
  <c r="AZ350" i="1" s="1"/>
  <c r="V351" i="1"/>
  <c r="AX351" i="1" s="1"/>
  <c r="V352" i="1"/>
  <c r="AZ352" i="1" s="1"/>
  <c r="V353" i="1"/>
  <c r="AZ353" i="1" s="1"/>
  <c r="V354" i="1"/>
  <c r="AZ354" i="1" s="1"/>
  <c r="V355" i="1"/>
  <c r="AX355" i="1" s="1"/>
  <c r="V356" i="1"/>
  <c r="AZ356" i="1" s="1"/>
  <c r="V357" i="1"/>
  <c r="V358" i="1"/>
  <c r="AZ358" i="1" s="1"/>
  <c r="V359" i="1"/>
  <c r="AX359" i="1" s="1"/>
  <c r="V360" i="1"/>
  <c r="AZ360" i="1" s="1"/>
  <c r="V361" i="1"/>
  <c r="AZ361" i="1" s="1"/>
  <c r="V362" i="1"/>
  <c r="AZ362" i="1" s="1"/>
  <c r="V363" i="1"/>
  <c r="AZ363" i="1" s="1"/>
  <c r="V364" i="1"/>
  <c r="AZ364" i="1" s="1"/>
  <c r="V365" i="1"/>
  <c r="V366" i="1"/>
  <c r="AZ366" i="1" s="1"/>
  <c r="V367" i="1"/>
  <c r="AZ367" i="1" s="1"/>
  <c r="V368" i="1"/>
  <c r="AZ368" i="1" s="1"/>
  <c r="V369" i="1"/>
  <c r="AZ369" i="1" s="1"/>
  <c r="V370" i="1"/>
  <c r="AZ370" i="1" s="1"/>
  <c r="V371" i="1"/>
  <c r="AZ371" i="1" s="1"/>
  <c r="V372" i="1"/>
  <c r="AZ372" i="1" s="1"/>
  <c r="V373" i="1"/>
  <c r="V374" i="1"/>
  <c r="AZ374" i="1" s="1"/>
  <c r="V375" i="1"/>
  <c r="AX375" i="1" s="1"/>
  <c r="V376" i="1"/>
  <c r="AZ376" i="1" s="1"/>
  <c r="V377" i="1"/>
  <c r="AZ377" i="1" s="1"/>
  <c r="V378" i="1"/>
  <c r="AZ378" i="1" s="1"/>
  <c r="V379" i="1"/>
  <c r="AZ379" i="1" s="1"/>
  <c r="V380" i="1"/>
  <c r="AZ380" i="1" s="1"/>
  <c r="V381" i="1"/>
  <c r="V382" i="1"/>
  <c r="AZ382" i="1" s="1"/>
  <c r="V383" i="1"/>
  <c r="AZ383" i="1" s="1"/>
  <c r="V384" i="1"/>
  <c r="AZ384" i="1" s="1"/>
  <c r="V385" i="1"/>
  <c r="AZ385" i="1" s="1"/>
  <c r="V386" i="1"/>
  <c r="AZ386" i="1" s="1"/>
  <c r="V387" i="1"/>
  <c r="AZ387" i="1" s="1"/>
  <c r="V388" i="1"/>
  <c r="AZ388" i="1" s="1"/>
  <c r="V389" i="1"/>
  <c r="V390" i="1"/>
  <c r="AZ390" i="1" s="1"/>
  <c r="V391" i="1"/>
  <c r="AZ391" i="1" s="1"/>
  <c r="V392" i="1"/>
  <c r="AZ392" i="1" s="1"/>
  <c r="V393" i="1"/>
  <c r="AZ393" i="1" s="1"/>
  <c r="V394" i="1"/>
  <c r="AZ394" i="1" s="1"/>
  <c r="V395" i="1"/>
  <c r="AZ395" i="1" s="1"/>
  <c r="V396" i="1"/>
  <c r="AZ396" i="1" s="1"/>
  <c r="V397" i="1"/>
  <c r="V398" i="1"/>
  <c r="AZ398" i="1" s="1"/>
  <c r="V399" i="1"/>
  <c r="AX399" i="1" s="1"/>
  <c r="V400" i="1"/>
  <c r="AZ400" i="1" s="1"/>
  <c r="V401" i="1"/>
  <c r="AZ401" i="1" s="1"/>
  <c r="V402" i="1"/>
  <c r="AZ402" i="1" s="1"/>
  <c r="V403" i="1"/>
  <c r="AZ403" i="1" s="1"/>
  <c r="V404" i="1"/>
  <c r="AZ404" i="1" s="1"/>
  <c r="V405" i="1"/>
  <c r="V406" i="1"/>
  <c r="AZ406" i="1" s="1"/>
  <c r="V407" i="1"/>
  <c r="AZ407" i="1" s="1"/>
  <c r="V408" i="1"/>
  <c r="AZ408" i="1" s="1"/>
  <c r="V409" i="1"/>
  <c r="AZ409" i="1" s="1"/>
  <c r="V410" i="1"/>
  <c r="AZ410" i="1" s="1"/>
  <c r="V411" i="1"/>
  <c r="AZ411" i="1" s="1"/>
  <c r="V412" i="1"/>
  <c r="AZ412" i="1" s="1"/>
  <c r="V413" i="1"/>
  <c r="V414" i="1"/>
  <c r="AZ414" i="1" s="1"/>
  <c r="V415" i="1"/>
  <c r="AX415" i="1" s="1"/>
  <c r="V416" i="1"/>
  <c r="AZ416" i="1" s="1"/>
  <c r="V417" i="1"/>
  <c r="AZ417" i="1" s="1"/>
  <c r="V418" i="1"/>
  <c r="AZ418" i="1" s="1"/>
  <c r="V419" i="1"/>
  <c r="AX419" i="1" s="1"/>
  <c r="V420" i="1"/>
  <c r="AZ420" i="1" s="1"/>
  <c r="V421" i="1"/>
  <c r="V422" i="1"/>
  <c r="AZ422" i="1" s="1"/>
  <c r="V423" i="1"/>
  <c r="AZ423" i="1" s="1"/>
  <c r="V424" i="1"/>
  <c r="AZ424" i="1" s="1"/>
  <c r="V425" i="1"/>
  <c r="AZ425" i="1" s="1"/>
  <c r="V426" i="1"/>
  <c r="AZ426" i="1" s="1"/>
  <c r="V427" i="1"/>
  <c r="AZ427" i="1" s="1"/>
  <c r="V428" i="1"/>
  <c r="AZ428" i="1" s="1"/>
  <c r="V429" i="1"/>
  <c r="V430" i="1"/>
  <c r="AZ430" i="1" s="1"/>
  <c r="V431" i="1"/>
  <c r="AZ431" i="1" s="1"/>
  <c r="V432" i="1"/>
  <c r="AZ432" i="1" s="1"/>
  <c r="V433" i="1"/>
  <c r="AZ433" i="1" s="1"/>
  <c r="V434" i="1"/>
  <c r="AZ434" i="1" s="1"/>
  <c r="V435" i="1"/>
  <c r="AZ435" i="1" s="1"/>
  <c r="V436" i="1"/>
  <c r="AZ436" i="1" s="1"/>
  <c r="V437" i="1"/>
  <c r="V438" i="1"/>
  <c r="AZ438" i="1" s="1"/>
  <c r="V439" i="1"/>
  <c r="AZ439" i="1" s="1"/>
  <c r="V440" i="1"/>
  <c r="AZ440" i="1" s="1"/>
  <c r="V441" i="1"/>
  <c r="AZ441" i="1" s="1"/>
  <c r="V442" i="1"/>
  <c r="AZ442" i="1" s="1"/>
  <c r="V443" i="1"/>
  <c r="AZ443" i="1" s="1"/>
  <c r="V444" i="1"/>
  <c r="AZ444" i="1" s="1"/>
  <c r="V445" i="1"/>
  <c r="V446" i="1"/>
  <c r="AZ446" i="1" s="1"/>
  <c r="V447" i="1"/>
  <c r="AZ447" i="1" s="1"/>
  <c r="V448" i="1"/>
  <c r="AZ448" i="1" s="1"/>
  <c r="V449" i="1"/>
  <c r="AZ449" i="1" s="1"/>
  <c r="V450" i="1"/>
  <c r="AZ450" i="1" s="1"/>
  <c r="V451" i="1"/>
  <c r="AZ451" i="1" s="1"/>
  <c r="V452" i="1"/>
  <c r="AZ452" i="1" s="1"/>
  <c r="V453" i="1"/>
  <c r="V454" i="1"/>
  <c r="AZ454" i="1" s="1"/>
  <c r="V455" i="1"/>
  <c r="AZ455" i="1" s="1"/>
  <c r="V456" i="1"/>
  <c r="AZ456" i="1" s="1"/>
  <c r="V457" i="1"/>
  <c r="AZ457" i="1" s="1"/>
  <c r="V458" i="1"/>
  <c r="AZ458" i="1" s="1"/>
  <c r="V459" i="1"/>
  <c r="AZ459" i="1" s="1"/>
  <c r="V460" i="1"/>
  <c r="AZ460" i="1" s="1"/>
  <c r="V461" i="1"/>
  <c r="V462" i="1"/>
  <c r="AZ462" i="1" s="1"/>
  <c r="V463" i="1"/>
  <c r="AZ463" i="1" s="1"/>
  <c r="V464" i="1"/>
  <c r="AZ464" i="1" s="1"/>
  <c r="V465" i="1"/>
  <c r="AZ465" i="1" s="1"/>
  <c r="V466" i="1"/>
  <c r="AZ466" i="1" s="1"/>
  <c r="V467" i="1"/>
  <c r="AZ467" i="1" s="1"/>
  <c r="V468" i="1"/>
  <c r="AZ468" i="1" s="1"/>
  <c r="V469" i="1"/>
  <c r="V470" i="1"/>
  <c r="AZ470" i="1" s="1"/>
  <c r="V471" i="1"/>
  <c r="AZ471" i="1" s="1"/>
  <c r="V472" i="1"/>
  <c r="AZ472" i="1" s="1"/>
  <c r="V473" i="1"/>
  <c r="AZ473" i="1" s="1"/>
  <c r="V474" i="1"/>
  <c r="AZ474" i="1" s="1"/>
  <c r="V475" i="1"/>
  <c r="AZ475" i="1" s="1"/>
  <c r="V476" i="1"/>
  <c r="AZ476" i="1" s="1"/>
  <c r="V477" i="1"/>
  <c r="V478" i="1"/>
  <c r="AZ478" i="1" s="1"/>
  <c r="V479" i="1"/>
  <c r="AZ479" i="1" s="1"/>
  <c r="V480" i="1"/>
  <c r="AZ480" i="1" s="1"/>
  <c r="V481" i="1"/>
  <c r="AZ481" i="1" s="1"/>
  <c r="V482" i="1"/>
  <c r="AZ482" i="1" s="1"/>
  <c r="V483" i="1"/>
  <c r="AZ483" i="1" s="1"/>
  <c r="V484" i="1"/>
  <c r="AZ484" i="1" s="1"/>
  <c r="V485" i="1"/>
  <c r="V486" i="1"/>
  <c r="AZ486" i="1" s="1"/>
  <c r="V487" i="1"/>
  <c r="AZ487" i="1" s="1"/>
  <c r="V488" i="1"/>
  <c r="AZ488" i="1" s="1"/>
  <c r="V489" i="1"/>
  <c r="AZ489" i="1" s="1"/>
  <c r="V490" i="1"/>
  <c r="AZ490" i="1" s="1"/>
  <c r="V491" i="1"/>
  <c r="AZ491" i="1" s="1"/>
  <c r="V492" i="1"/>
  <c r="AZ492" i="1" s="1"/>
  <c r="V493" i="1"/>
  <c r="V494" i="1"/>
  <c r="AZ494" i="1" s="1"/>
  <c r="V495" i="1"/>
  <c r="AZ495" i="1" s="1"/>
  <c r="V496" i="1"/>
  <c r="AZ496" i="1" s="1"/>
  <c r="V497" i="1"/>
  <c r="AZ497" i="1" s="1"/>
  <c r="V498" i="1"/>
  <c r="AZ498" i="1" s="1"/>
  <c r="V499" i="1"/>
  <c r="AZ499" i="1" s="1"/>
  <c r="V500" i="1"/>
  <c r="AZ500" i="1" s="1"/>
  <c r="V501" i="1"/>
  <c r="V502" i="1"/>
  <c r="AZ502" i="1" s="1"/>
  <c r="V503" i="1"/>
  <c r="AZ503" i="1" s="1"/>
  <c r="V504" i="1"/>
  <c r="AZ504" i="1" s="1"/>
  <c r="V505" i="1"/>
  <c r="AZ505" i="1" s="1"/>
  <c r="V506" i="1"/>
  <c r="AZ506" i="1" s="1"/>
  <c r="V507" i="1"/>
  <c r="AZ507" i="1" s="1"/>
  <c r="V508" i="1"/>
  <c r="AZ508" i="1" s="1"/>
  <c r="V509" i="1"/>
  <c r="V510" i="1"/>
  <c r="AZ510" i="1" s="1"/>
  <c r="V511" i="1"/>
  <c r="AZ511" i="1" s="1"/>
  <c r="V512" i="1"/>
  <c r="AZ512" i="1" s="1"/>
  <c r="V513" i="1"/>
  <c r="AZ513" i="1" s="1"/>
  <c r="V514" i="1"/>
  <c r="AZ514" i="1" s="1"/>
  <c r="V515" i="1"/>
  <c r="AZ515" i="1" s="1"/>
  <c r="V516" i="1"/>
  <c r="AZ516" i="1" s="1"/>
  <c r="V517" i="1"/>
  <c r="V518" i="1"/>
  <c r="AZ518" i="1" s="1"/>
  <c r="V519" i="1"/>
  <c r="AZ519" i="1" s="1"/>
  <c r="V520" i="1"/>
  <c r="AZ520" i="1" s="1"/>
  <c r="V521" i="1"/>
  <c r="AZ521" i="1" s="1"/>
  <c r="V522" i="1"/>
  <c r="AZ522" i="1" s="1"/>
  <c r="V523" i="1"/>
  <c r="AZ523" i="1" s="1"/>
  <c r="V524" i="1"/>
  <c r="AZ524" i="1" s="1"/>
  <c r="V525" i="1"/>
  <c r="V526" i="1"/>
  <c r="AZ526" i="1" s="1"/>
  <c r="V527" i="1"/>
  <c r="AZ527" i="1" s="1"/>
  <c r="V528" i="1"/>
  <c r="AZ528" i="1" s="1"/>
  <c r="V529" i="1"/>
  <c r="AZ529" i="1" s="1"/>
  <c r="V530" i="1"/>
  <c r="AZ530" i="1" s="1"/>
  <c r="V531" i="1"/>
  <c r="AZ531" i="1" s="1"/>
  <c r="V532" i="1"/>
  <c r="AZ532" i="1" s="1"/>
  <c r="V533" i="1"/>
  <c r="V534" i="1"/>
  <c r="AZ534" i="1" s="1"/>
  <c r="V535" i="1"/>
  <c r="AZ535" i="1" s="1"/>
  <c r="V536" i="1"/>
  <c r="AZ536" i="1" s="1"/>
  <c r="V537" i="1"/>
  <c r="AZ537" i="1" s="1"/>
  <c r="V538" i="1"/>
  <c r="AZ538" i="1" s="1"/>
  <c r="V539" i="1"/>
  <c r="AZ539" i="1" s="1"/>
  <c r="V540" i="1"/>
  <c r="AZ540" i="1" s="1"/>
  <c r="V541" i="1"/>
  <c r="V542" i="1"/>
  <c r="AZ542" i="1" s="1"/>
  <c r="V543" i="1"/>
  <c r="AZ543" i="1" s="1"/>
  <c r="V544" i="1"/>
  <c r="AZ544" i="1" s="1"/>
  <c r="V545" i="1"/>
  <c r="AZ545" i="1" s="1"/>
  <c r="V546" i="1"/>
  <c r="AZ546" i="1" s="1"/>
  <c r="V547" i="1"/>
  <c r="AZ547" i="1" s="1"/>
  <c r="V548" i="1"/>
  <c r="AZ548" i="1" s="1"/>
  <c r="V549" i="1"/>
  <c r="V550" i="1"/>
  <c r="AZ550" i="1" s="1"/>
  <c r="V551" i="1"/>
  <c r="AZ551" i="1" s="1"/>
  <c r="V552" i="1"/>
  <c r="AZ552" i="1" s="1"/>
  <c r="V553" i="1"/>
  <c r="AZ553" i="1" s="1"/>
  <c r="V554" i="1"/>
  <c r="AZ554" i="1" s="1"/>
  <c r="V555" i="1"/>
  <c r="AZ555" i="1" s="1"/>
  <c r="V556" i="1"/>
  <c r="AZ556" i="1" s="1"/>
  <c r="V557" i="1"/>
  <c r="V558" i="1"/>
  <c r="AZ558" i="1" s="1"/>
  <c r="V559" i="1"/>
  <c r="AZ559" i="1" s="1"/>
  <c r="V560" i="1"/>
  <c r="AZ560" i="1" s="1"/>
  <c r="V561" i="1"/>
  <c r="AZ561" i="1" s="1"/>
  <c r="V562" i="1"/>
  <c r="AZ562" i="1" s="1"/>
  <c r="V563" i="1"/>
  <c r="AZ563" i="1" s="1"/>
  <c r="V564" i="1"/>
  <c r="AZ564" i="1" s="1"/>
  <c r="V565" i="1"/>
  <c r="V566" i="1"/>
  <c r="AZ566" i="1" s="1"/>
  <c r="V567" i="1"/>
  <c r="AZ567" i="1" s="1"/>
  <c r="V568" i="1"/>
  <c r="AZ568" i="1" s="1"/>
  <c r="V569" i="1"/>
  <c r="AZ569" i="1" s="1"/>
  <c r="V570" i="1"/>
  <c r="AZ570" i="1" s="1"/>
  <c r="V571" i="1"/>
  <c r="AZ571" i="1" s="1"/>
  <c r="V572" i="1"/>
  <c r="AZ572" i="1" s="1"/>
  <c r="V573" i="1"/>
  <c r="V574" i="1"/>
  <c r="AZ574" i="1" s="1"/>
  <c r="V575" i="1"/>
  <c r="AZ575" i="1" s="1"/>
  <c r="V576" i="1"/>
  <c r="AZ576" i="1" s="1"/>
  <c r="V577" i="1"/>
  <c r="AZ577" i="1" s="1"/>
  <c r="V578" i="1"/>
  <c r="AZ578" i="1" s="1"/>
  <c r="V579" i="1"/>
  <c r="AX579" i="1" s="1"/>
  <c r="V580" i="1"/>
  <c r="AZ580" i="1" s="1"/>
  <c r="V581" i="1"/>
  <c r="V582" i="1"/>
  <c r="AZ582" i="1" s="1"/>
  <c r="V583" i="1"/>
  <c r="AZ583" i="1" s="1"/>
  <c r="V584" i="1"/>
  <c r="AZ584" i="1" s="1"/>
  <c r="V585" i="1"/>
  <c r="AZ585" i="1" s="1"/>
  <c r="V586" i="1"/>
  <c r="AZ586" i="1" s="1"/>
  <c r="V587" i="1"/>
  <c r="AZ587" i="1" s="1"/>
  <c r="V588" i="1"/>
  <c r="AZ588" i="1" s="1"/>
  <c r="V589" i="1"/>
  <c r="V590" i="1"/>
  <c r="AZ590" i="1" s="1"/>
  <c r="V591" i="1"/>
  <c r="AZ591" i="1" s="1"/>
  <c r="V592" i="1"/>
  <c r="AZ592" i="1" s="1"/>
  <c r="V593" i="1"/>
  <c r="AZ593" i="1" s="1"/>
  <c r="V594" i="1"/>
  <c r="AZ594" i="1" s="1"/>
  <c r="V595" i="1"/>
  <c r="AZ595" i="1" s="1"/>
  <c r="V596" i="1"/>
  <c r="AZ596" i="1" s="1"/>
  <c r="V597" i="1"/>
  <c r="V598" i="1"/>
  <c r="AZ598" i="1" s="1"/>
  <c r="V599" i="1"/>
  <c r="AZ599" i="1" s="1"/>
  <c r="V600" i="1"/>
  <c r="AZ600" i="1" s="1"/>
  <c r="V601" i="1"/>
  <c r="AZ601" i="1" s="1"/>
  <c r="V602" i="1"/>
  <c r="AZ602" i="1" s="1"/>
  <c r="V603" i="1"/>
  <c r="AZ603" i="1" s="1"/>
  <c r="V604" i="1"/>
  <c r="AZ604" i="1" s="1"/>
  <c r="V605" i="1"/>
  <c r="V606" i="1"/>
  <c r="AZ606" i="1" s="1"/>
  <c r="V607" i="1"/>
  <c r="AZ607" i="1" s="1"/>
  <c r="V608" i="1"/>
  <c r="AZ608" i="1" s="1"/>
  <c r="V609" i="1"/>
  <c r="AZ609" i="1" s="1"/>
  <c r="V610" i="1"/>
  <c r="AZ610" i="1" s="1"/>
  <c r="V611" i="1"/>
  <c r="AZ611" i="1" s="1"/>
  <c r="V612" i="1"/>
  <c r="AZ612" i="1" s="1"/>
  <c r="V613" i="1"/>
  <c r="V614" i="1"/>
  <c r="AZ614" i="1" s="1"/>
  <c r="V615" i="1"/>
  <c r="AZ615" i="1" s="1"/>
  <c r="V616" i="1"/>
  <c r="AZ616" i="1" s="1"/>
  <c r="V617" i="1"/>
  <c r="AZ617" i="1" s="1"/>
  <c r="V618" i="1"/>
  <c r="AZ618" i="1" s="1"/>
  <c r="V619" i="1"/>
  <c r="AZ619" i="1" s="1"/>
  <c r="V620" i="1"/>
  <c r="AZ620" i="1" s="1"/>
  <c r="V621" i="1"/>
  <c r="V622" i="1"/>
  <c r="AZ622" i="1" s="1"/>
  <c r="V623" i="1"/>
  <c r="AZ623" i="1" s="1"/>
  <c r="V624" i="1"/>
  <c r="AZ624" i="1" s="1"/>
  <c r="V625" i="1"/>
  <c r="AZ625" i="1" s="1"/>
  <c r="V626" i="1"/>
  <c r="AZ626" i="1" s="1"/>
  <c r="V627" i="1"/>
  <c r="AZ627" i="1" s="1"/>
  <c r="V628" i="1"/>
  <c r="AZ628" i="1" s="1"/>
  <c r="V629" i="1"/>
  <c r="V630" i="1"/>
  <c r="AZ630" i="1" s="1"/>
  <c r="V631" i="1"/>
  <c r="AZ631" i="1" s="1"/>
  <c r="V632" i="1"/>
  <c r="AZ632" i="1" s="1"/>
  <c r="V633" i="1"/>
  <c r="AZ633" i="1" s="1"/>
  <c r="V634" i="1"/>
  <c r="AZ634" i="1" s="1"/>
  <c r="V635" i="1"/>
  <c r="AZ635" i="1" s="1"/>
  <c r="V636" i="1"/>
  <c r="AZ636" i="1" s="1"/>
  <c r="V637" i="1"/>
  <c r="V638" i="1"/>
  <c r="AZ638" i="1" s="1"/>
  <c r="V639" i="1"/>
  <c r="AZ639" i="1" s="1"/>
  <c r="V640" i="1"/>
  <c r="AZ640" i="1" s="1"/>
  <c r="V641" i="1"/>
  <c r="AZ641" i="1" s="1"/>
  <c r="V642" i="1"/>
  <c r="AZ642" i="1" s="1"/>
  <c r="V643" i="1"/>
  <c r="AZ643" i="1" s="1"/>
  <c r="V644" i="1"/>
  <c r="AZ644" i="1" s="1"/>
  <c r="V645" i="1"/>
  <c r="V646" i="1"/>
  <c r="AZ646" i="1" s="1"/>
  <c r="V647" i="1"/>
  <c r="AZ647" i="1" s="1"/>
  <c r="V648" i="1"/>
  <c r="AZ648" i="1" s="1"/>
  <c r="V649" i="1"/>
  <c r="AZ649" i="1" s="1"/>
  <c r="V650" i="1"/>
  <c r="AZ650" i="1" s="1"/>
  <c r="V651" i="1"/>
  <c r="AZ651" i="1" s="1"/>
  <c r="V652" i="1"/>
  <c r="AZ652" i="1" s="1"/>
  <c r="V653" i="1"/>
  <c r="V654" i="1"/>
  <c r="AZ654" i="1" s="1"/>
  <c r="V655" i="1"/>
  <c r="AZ655" i="1" s="1"/>
  <c r="V656" i="1"/>
  <c r="AZ656" i="1" s="1"/>
  <c r="V657" i="1"/>
  <c r="AZ657" i="1" s="1"/>
  <c r="V658" i="1"/>
  <c r="AZ658" i="1" s="1"/>
  <c r="V659" i="1"/>
  <c r="AZ659" i="1" s="1"/>
  <c r="V660" i="1"/>
  <c r="AZ660" i="1" s="1"/>
  <c r="V661" i="1"/>
  <c r="V662" i="1"/>
  <c r="AZ662" i="1" s="1"/>
  <c r="V663" i="1"/>
  <c r="AZ663" i="1" s="1"/>
  <c r="V664" i="1"/>
  <c r="AZ664" i="1" s="1"/>
  <c r="V665" i="1"/>
  <c r="AZ665" i="1" s="1"/>
  <c r="V666" i="1"/>
  <c r="AZ666" i="1" s="1"/>
  <c r="V667" i="1"/>
  <c r="AZ667" i="1" s="1"/>
  <c r="V668" i="1"/>
  <c r="AZ668" i="1" s="1"/>
  <c r="V669" i="1"/>
  <c r="V670" i="1"/>
  <c r="AZ670" i="1" s="1"/>
  <c r="V671" i="1"/>
  <c r="AZ671" i="1" s="1"/>
  <c r="V672" i="1"/>
  <c r="AZ672" i="1" s="1"/>
  <c r="V673" i="1"/>
  <c r="AZ673" i="1" s="1"/>
  <c r="V674" i="1"/>
  <c r="AZ674" i="1" s="1"/>
  <c r="V675" i="1"/>
  <c r="AZ675" i="1" s="1"/>
  <c r="V676" i="1"/>
  <c r="AZ676" i="1" s="1"/>
  <c r="V677" i="1"/>
  <c r="V678" i="1"/>
  <c r="AZ678" i="1" s="1"/>
  <c r="V679" i="1"/>
  <c r="AZ679" i="1" s="1"/>
  <c r="V680" i="1"/>
  <c r="AZ680" i="1" s="1"/>
  <c r="V681" i="1"/>
  <c r="AZ681" i="1" s="1"/>
  <c r="V682" i="1"/>
  <c r="AZ682" i="1" s="1"/>
  <c r="V683" i="1"/>
  <c r="AZ683" i="1" s="1"/>
  <c r="V684" i="1"/>
  <c r="AZ684" i="1" s="1"/>
  <c r="V685" i="1"/>
  <c r="V686" i="1"/>
  <c r="AZ686" i="1" s="1"/>
  <c r="V687" i="1"/>
  <c r="AZ687" i="1" s="1"/>
  <c r="V688" i="1"/>
  <c r="AZ688" i="1" s="1"/>
  <c r="V689" i="1"/>
  <c r="AZ689" i="1" s="1"/>
  <c r="V690" i="1"/>
  <c r="AZ690" i="1" s="1"/>
  <c r="V691" i="1"/>
  <c r="AZ691" i="1" s="1"/>
  <c r="V692" i="1"/>
  <c r="AZ692" i="1" s="1"/>
  <c r="V693" i="1"/>
  <c r="V694" i="1"/>
  <c r="AZ694" i="1" s="1"/>
  <c r="V695" i="1"/>
  <c r="AZ695" i="1" s="1"/>
  <c r="V696" i="1"/>
  <c r="AZ696" i="1" s="1"/>
  <c r="V697" i="1"/>
  <c r="AZ697" i="1" s="1"/>
  <c r="V698" i="1"/>
  <c r="AZ698" i="1" s="1"/>
  <c r="V699" i="1"/>
  <c r="AZ699" i="1" s="1"/>
  <c r="V700" i="1"/>
  <c r="AZ700" i="1" s="1"/>
  <c r="V701" i="1"/>
  <c r="V702" i="1"/>
  <c r="AZ702" i="1" s="1"/>
  <c r="V703" i="1"/>
  <c r="AZ703" i="1" s="1"/>
  <c r="V704" i="1"/>
  <c r="AZ704" i="1" s="1"/>
  <c r="V705" i="1"/>
  <c r="AZ705" i="1" s="1"/>
  <c r="V706" i="1"/>
  <c r="AZ706" i="1" s="1"/>
  <c r="V707" i="1"/>
  <c r="AZ707" i="1" s="1"/>
  <c r="V708" i="1"/>
  <c r="AZ708" i="1" s="1"/>
  <c r="V709" i="1"/>
  <c r="V710" i="1"/>
  <c r="AZ710" i="1" s="1"/>
  <c r="V711" i="1"/>
  <c r="AZ711" i="1" s="1"/>
  <c r="V712" i="1"/>
  <c r="AZ712" i="1" s="1"/>
  <c r="V713" i="1"/>
  <c r="AZ713" i="1" s="1"/>
  <c r="V714" i="1"/>
  <c r="AZ714" i="1" s="1"/>
  <c r="V715" i="1"/>
  <c r="AZ715" i="1" s="1"/>
  <c r="V716" i="1"/>
  <c r="AZ716" i="1" s="1"/>
  <c r="V717" i="1"/>
  <c r="V718" i="1"/>
  <c r="AZ718" i="1" s="1"/>
  <c r="V719" i="1"/>
  <c r="AZ719" i="1" s="1"/>
  <c r="V720" i="1"/>
  <c r="AZ720" i="1" s="1"/>
  <c r="V721" i="1"/>
  <c r="AZ721" i="1" s="1"/>
  <c r="V722" i="1"/>
  <c r="AZ722" i="1" s="1"/>
  <c r="V723" i="1"/>
  <c r="AZ723" i="1" s="1"/>
  <c r="V724" i="1"/>
  <c r="AZ724" i="1" s="1"/>
  <c r="V725" i="1"/>
  <c r="V726" i="1"/>
  <c r="AZ726" i="1" s="1"/>
  <c r="V727" i="1"/>
  <c r="AZ727" i="1" s="1"/>
  <c r="V728" i="1"/>
  <c r="AZ728" i="1" s="1"/>
  <c r="V729" i="1"/>
  <c r="AZ729" i="1" s="1"/>
  <c r="V730" i="1"/>
  <c r="AZ730" i="1" s="1"/>
  <c r="V731" i="1"/>
  <c r="AZ731" i="1" s="1"/>
  <c r="V732" i="1"/>
  <c r="AZ732" i="1" s="1"/>
  <c r="V733" i="1"/>
  <c r="V734" i="1"/>
  <c r="AZ734" i="1" s="1"/>
  <c r="V735" i="1"/>
  <c r="AZ735" i="1" s="1"/>
  <c r="V736" i="1"/>
  <c r="AZ736" i="1" s="1"/>
  <c r="V737" i="1"/>
  <c r="AZ737" i="1" s="1"/>
  <c r="V738" i="1"/>
  <c r="AZ738" i="1" s="1"/>
  <c r="V739" i="1"/>
  <c r="AZ739" i="1" s="1"/>
  <c r="V740" i="1"/>
  <c r="AZ740" i="1" s="1"/>
  <c r="V741" i="1"/>
  <c r="V742" i="1"/>
  <c r="AZ742" i="1" s="1"/>
  <c r="V743" i="1"/>
  <c r="AZ743" i="1" s="1"/>
  <c r="V744" i="1"/>
  <c r="AZ744" i="1" s="1"/>
  <c r="V745" i="1"/>
  <c r="AZ745" i="1" s="1"/>
  <c r="V746" i="1"/>
  <c r="AZ746" i="1" s="1"/>
  <c r="V747" i="1"/>
  <c r="AZ747" i="1" s="1"/>
  <c r="V748" i="1"/>
  <c r="AZ748" i="1" s="1"/>
  <c r="V749" i="1"/>
  <c r="V750" i="1"/>
  <c r="AZ750" i="1" s="1"/>
  <c r="V751" i="1"/>
  <c r="AZ751" i="1" s="1"/>
  <c r="V752" i="1"/>
  <c r="AZ752" i="1" s="1"/>
  <c r="V753" i="1"/>
  <c r="AZ753" i="1" s="1"/>
  <c r="V754" i="1"/>
  <c r="AZ754" i="1" s="1"/>
  <c r="V755" i="1"/>
  <c r="AX755" i="1" s="1"/>
  <c r="V756" i="1"/>
  <c r="V757" i="1"/>
  <c r="V758" i="1"/>
  <c r="AZ758" i="1" s="1"/>
  <c r="V759" i="1"/>
  <c r="AZ759" i="1" s="1"/>
  <c r="V760" i="1"/>
  <c r="AZ760" i="1" s="1"/>
  <c r="V761" i="1"/>
  <c r="AZ761" i="1" s="1"/>
  <c r="V762" i="1"/>
  <c r="AZ762" i="1" s="1"/>
  <c r="V763" i="1"/>
  <c r="AZ763" i="1" s="1"/>
  <c r="V764" i="1"/>
  <c r="AZ764" i="1" s="1"/>
  <c r="V765" i="1"/>
  <c r="V766" i="1"/>
  <c r="AZ766" i="1" s="1"/>
  <c r="V767" i="1"/>
  <c r="AZ767" i="1" s="1"/>
  <c r="V768" i="1"/>
  <c r="AZ768" i="1" s="1"/>
  <c r="V769" i="1"/>
  <c r="AZ769" i="1" s="1"/>
  <c r="V770" i="1"/>
  <c r="AZ770" i="1" s="1"/>
  <c r="V771" i="1"/>
  <c r="AZ771" i="1" s="1"/>
  <c r="V772" i="1"/>
  <c r="AZ772" i="1" s="1"/>
  <c r="V773" i="1"/>
  <c r="V774" i="1"/>
  <c r="AZ774" i="1" s="1"/>
  <c r="V775" i="1"/>
  <c r="AZ775" i="1" s="1"/>
  <c r="V776" i="1"/>
  <c r="AZ776" i="1" s="1"/>
  <c r="V777" i="1"/>
  <c r="AZ777" i="1" s="1"/>
  <c r="V778" i="1"/>
  <c r="AZ778" i="1" s="1"/>
  <c r="V779" i="1"/>
  <c r="AZ779" i="1" s="1"/>
  <c r="V780" i="1"/>
  <c r="AZ780" i="1" s="1"/>
  <c r="V781" i="1"/>
  <c r="V782" i="1"/>
  <c r="AZ782" i="1" s="1"/>
  <c r="V783" i="1"/>
  <c r="AZ783" i="1" s="1"/>
  <c r="V784" i="1"/>
  <c r="AZ784" i="1" s="1"/>
  <c r="V785" i="1"/>
  <c r="AZ785" i="1" s="1"/>
  <c r="V786" i="1"/>
  <c r="AZ786" i="1" s="1"/>
  <c r="V787" i="1"/>
  <c r="AZ787" i="1" s="1"/>
  <c r="V788" i="1"/>
  <c r="AZ788" i="1" s="1"/>
  <c r="V789" i="1"/>
  <c r="V790" i="1"/>
  <c r="AZ790" i="1" s="1"/>
  <c r="V791" i="1"/>
  <c r="AZ791" i="1" s="1"/>
  <c r="V792" i="1"/>
  <c r="AZ792" i="1" s="1"/>
  <c r="V793" i="1"/>
  <c r="AZ793" i="1" s="1"/>
  <c r="V794" i="1"/>
  <c r="AZ794" i="1" s="1"/>
  <c r="V795" i="1"/>
  <c r="AZ795" i="1" s="1"/>
  <c r="V796" i="1"/>
  <c r="AZ796" i="1" s="1"/>
  <c r="V797" i="1"/>
  <c r="V798" i="1"/>
  <c r="AZ798" i="1" s="1"/>
  <c r="V799" i="1"/>
  <c r="AZ799" i="1" s="1"/>
  <c r="V800" i="1"/>
  <c r="AZ800" i="1" s="1"/>
  <c r="V801" i="1"/>
  <c r="AZ801" i="1" s="1"/>
  <c r="V802" i="1"/>
  <c r="AZ802" i="1" s="1"/>
  <c r="V803" i="1"/>
  <c r="AZ803" i="1" s="1"/>
  <c r="V804" i="1"/>
  <c r="AZ804" i="1" s="1"/>
  <c r="V805" i="1"/>
  <c r="V806" i="1"/>
  <c r="AZ806" i="1" s="1"/>
  <c r="V807" i="1"/>
  <c r="AZ807" i="1" s="1"/>
  <c r="V808" i="1"/>
  <c r="AZ808" i="1" s="1"/>
  <c r="V809" i="1"/>
  <c r="AZ809" i="1" s="1"/>
  <c r="V810" i="1"/>
  <c r="AZ810" i="1" s="1"/>
  <c r="V811" i="1"/>
  <c r="AZ811" i="1" s="1"/>
  <c r="V812" i="1"/>
  <c r="AZ812" i="1" s="1"/>
  <c r="V813" i="1"/>
  <c r="V814" i="1"/>
  <c r="AZ814" i="1" s="1"/>
  <c r="V815" i="1"/>
  <c r="AZ815" i="1" s="1"/>
  <c r="V816" i="1"/>
  <c r="AZ816" i="1" s="1"/>
  <c r="V817" i="1"/>
  <c r="AZ817" i="1" s="1"/>
  <c r="V818" i="1"/>
  <c r="AZ818" i="1" s="1"/>
  <c r="V819" i="1"/>
  <c r="AZ819" i="1" s="1"/>
  <c r="V820" i="1"/>
  <c r="AZ820" i="1" s="1"/>
  <c r="V821" i="1"/>
  <c r="V822" i="1"/>
  <c r="AZ822" i="1" s="1"/>
  <c r="V823" i="1"/>
  <c r="AZ823" i="1" s="1"/>
  <c r="V824" i="1"/>
  <c r="AZ824" i="1" s="1"/>
  <c r="V825" i="1"/>
  <c r="AZ825" i="1" s="1"/>
  <c r="V826" i="1"/>
  <c r="AZ826" i="1" s="1"/>
  <c r="V827" i="1"/>
  <c r="AZ827" i="1" s="1"/>
  <c r="V828" i="1"/>
  <c r="AZ828" i="1" s="1"/>
  <c r="V829" i="1"/>
  <c r="V830" i="1"/>
  <c r="AZ830" i="1" s="1"/>
  <c r="V831" i="1"/>
  <c r="AZ831" i="1" s="1"/>
  <c r="V832" i="1"/>
  <c r="AZ832" i="1" s="1"/>
  <c r="V833" i="1"/>
  <c r="AZ833" i="1" s="1"/>
  <c r="V834" i="1"/>
  <c r="AZ834" i="1" s="1"/>
  <c r="V835" i="1"/>
  <c r="AZ835" i="1" s="1"/>
  <c r="V836" i="1"/>
  <c r="AZ836" i="1" s="1"/>
  <c r="V837" i="1"/>
  <c r="V838" i="1"/>
  <c r="AZ838" i="1" s="1"/>
  <c r="V839" i="1"/>
  <c r="AZ839" i="1" s="1"/>
  <c r="V840" i="1"/>
  <c r="AZ840" i="1" s="1"/>
  <c r="V841" i="1"/>
  <c r="AZ841" i="1" s="1"/>
  <c r="V842" i="1"/>
  <c r="AZ842" i="1" s="1"/>
  <c r="V843" i="1"/>
  <c r="AZ843" i="1" s="1"/>
  <c r="V844" i="1"/>
  <c r="AZ844" i="1" s="1"/>
  <c r="V845" i="1"/>
  <c r="V846" i="1"/>
  <c r="AZ846" i="1" s="1"/>
  <c r="V847" i="1"/>
  <c r="AZ847" i="1" s="1"/>
  <c r="V848" i="1"/>
  <c r="AZ848" i="1" s="1"/>
  <c r="V849" i="1"/>
  <c r="AZ849" i="1" s="1"/>
  <c r="V850" i="1"/>
  <c r="AZ850" i="1" s="1"/>
  <c r="V851" i="1"/>
  <c r="AZ851" i="1" s="1"/>
  <c r="V852" i="1"/>
  <c r="AZ852" i="1" s="1"/>
  <c r="V853" i="1"/>
  <c r="V854" i="1"/>
  <c r="AZ854" i="1" s="1"/>
  <c r="V855" i="1"/>
  <c r="AZ855" i="1" s="1"/>
  <c r="V856" i="1"/>
  <c r="AZ856" i="1" s="1"/>
  <c r="V857" i="1"/>
  <c r="AZ857" i="1" s="1"/>
  <c r="V858" i="1"/>
  <c r="AZ858" i="1" s="1"/>
  <c r="V859" i="1"/>
  <c r="AZ859" i="1" s="1"/>
  <c r="V860" i="1"/>
  <c r="AZ860" i="1" s="1"/>
  <c r="V861" i="1"/>
  <c r="V862" i="1"/>
  <c r="AZ862" i="1" s="1"/>
  <c r="V863" i="1"/>
  <c r="AZ863" i="1" s="1"/>
  <c r="V864" i="1"/>
  <c r="AZ864" i="1" s="1"/>
  <c r="V865" i="1"/>
  <c r="AZ865" i="1" s="1"/>
  <c r="V866" i="1"/>
  <c r="AZ866" i="1" s="1"/>
  <c r="V867" i="1"/>
  <c r="AZ867" i="1" s="1"/>
  <c r="V868" i="1"/>
  <c r="AZ868" i="1" s="1"/>
  <c r="V869" i="1"/>
  <c r="V870" i="1"/>
  <c r="AZ870" i="1" s="1"/>
  <c r="V871" i="1"/>
  <c r="AZ871" i="1" s="1"/>
  <c r="V872" i="1"/>
  <c r="AZ872" i="1" s="1"/>
  <c r="V873" i="1"/>
  <c r="AZ873" i="1" s="1"/>
  <c r="V874" i="1"/>
  <c r="AZ874" i="1" s="1"/>
  <c r="V875" i="1"/>
  <c r="AZ875" i="1" s="1"/>
  <c r="V876" i="1"/>
  <c r="AZ876" i="1" s="1"/>
  <c r="V877" i="1"/>
  <c r="V878" i="1"/>
  <c r="AZ878" i="1" s="1"/>
  <c r="V879" i="1"/>
  <c r="AZ879" i="1" s="1"/>
  <c r="V880" i="1"/>
  <c r="AZ880" i="1" s="1"/>
  <c r="V881" i="1"/>
  <c r="AZ881" i="1" s="1"/>
  <c r="V882" i="1"/>
  <c r="AZ882" i="1" s="1"/>
  <c r="V883" i="1"/>
  <c r="AZ883" i="1" s="1"/>
  <c r="V884" i="1"/>
  <c r="AZ884" i="1" s="1"/>
  <c r="V885" i="1"/>
  <c r="V886" i="1"/>
  <c r="AZ886" i="1" s="1"/>
  <c r="V887" i="1"/>
  <c r="AZ887" i="1" s="1"/>
  <c r="V888" i="1"/>
  <c r="AZ888" i="1" s="1"/>
  <c r="V889" i="1"/>
  <c r="AZ889" i="1" s="1"/>
  <c r="V890" i="1"/>
  <c r="AZ890" i="1" s="1"/>
  <c r="V891" i="1"/>
  <c r="AZ891" i="1" s="1"/>
  <c r="V892" i="1"/>
  <c r="AZ892" i="1" s="1"/>
  <c r="V893" i="1"/>
  <c r="V894" i="1"/>
  <c r="AZ894" i="1" s="1"/>
  <c r="V895" i="1"/>
  <c r="AZ895" i="1" s="1"/>
  <c r="V896" i="1"/>
  <c r="AZ896" i="1" s="1"/>
  <c r="V897" i="1"/>
  <c r="AZ897" i="1" s="1"/>
  <c r="V898" i="1"/>
  <c r="AZ898" i="1" s="1"/>
  <c r="V899" i="1"/>
  <c r="AZ899" i="1" s="1"/>
  <c r="V900" i="1"/>
  <c r="AZ900" i="1" s="1"/>
  <c r="V901" i="1"/>
  <c r="V902" i="1"/>
  <c r="AZ902" i="1" s="1"/>
  <c r="V903" i="1"/>
  <c r="AZ903" i="1" s="1"/>
  <c r="V904" i="1"/>
  <c r="AZ904" i="1" s="1"/>
  <c r="V905" i="1"/>
  <c r="AZ905" i="1" s="1"/>
  <c r="V906" i="1"/>
  <c r="AZ906" i="1" s="1"/>
  <c r="V907" i="1"/>
  <c r="AZ907" i="1" s="1"/>
  <c r="V908" i="1"/>
  <c r="AZ908" i="1" s="1"/>
  <c r="V909" i="1"/>
  <c r="V910" i="1"/>
  <c r="AZ910" i="1" s="1"/>
  <c r="V911" i="1"/>
  <c r="AZ911" i="1" s="1"/>
  <c r="V912" i="1"/>
  <c r="AZ912" i="1" s="1"/>
  <c r="V913" i="1"/>
  <c r="AZ913" i="1" s="1"/>
  <c r="V914" i="1"/>
  <c r="AZ914" i="1" s="1"/>
  <c r="V915" i="1"/>
  <c r="AZ915" i="1" s="1"/>
  <c r="V916" i="1"/>
  <c r="AZ916" i="1" s="1"/>
  <c r="V917" i="1"/>
  <c r="V918" i="1"/>
  <c r="AZ918" i="1" s="1"/>
  <c r="V919" i="1"/>
  <c r="AZ919" i="1" s="1"/>
  <c r="V920" i="1"/>
  <c r="AZ920" i="1" s="1"/>
  <c r="V921" i="1"/>
  <c r="AZ921" i="1" s="1"/>
  <c r="V922" i="1"/>
  <c r="V923" i="1"/>
  <c r="AZ923" i="1" s="1"/>
  <c r="V924" i="1"/>
  <c r="AZ924" i="1" s="1"/>
  <c r="V925" i="1"/>
  <c r="AZ925" i="1" s="1"/>
  <c r="V926" i="1"/>
  <c r="V927" i="1"/>
  <c r="AZ927" i="1" s="1"/>
  <c r="V928" i="1"/>
  <c r="AZ928" i="1" s="1"/>
  <c r="V929" i="1"/>
  <c r="AZ929" i="1" s="1"/>
  <c r="V930" i="1"/>
  <c r="V931" i="1"/>
  <c r="AX931" i="1" s="1"/>
  <c r="V932" i="1"/>
  <c r="AZ932" i="1" s="1"/>
  <c r="V933" i="1"/>
  <c r="V934" i="1"/>
  <c r="V935" i="1"/>
  <c r="AZ935" i="1" s="1"/>
  <c r="V936" i="1"/>
  <c r="AZ936" i="1" s="1"/>
  <c r="V937" i="1"/>
  <c r="AZ937" i="1" s="1"/>
  <c r="V938" i="1"/>
  <c r="V939" i="1"/>
  <c r="AZ939" i="1" s="1"/>
  <c r="V940" i="1"/>
  <c r="AZ940" i="1" s="1"/>
  <c r="V941" i="1"/>
  <c r="V942" i="1"/>
  <c r="V943" i="1"/>
  <c r="AZ943" i="1" s="1"/>
  <c r="V944" i="1"/>
  <c r="AZ944" i="1" s="1"/>
  <c r="V945" i="1"/>
  <c r="AZ945" i="1" s="1"/>
  <c r="V946" i="1"/>
  <c r="V947" i="1"/>
  <c r="AZ947" i="1" s="1"/>
  <c r="V948" i="1"/>
  <c r="AZ948" i="1" s="1"/>
  <c r="V949" i="1"/>
  <c r="V950" i="1"/>
  <c r="V951" i="1"/>
  <c r="AZ951" i="1" s="1"/>
  <c r="V952" i="1"/>
  <c r="AZ952" i="1" s="1"/>
  <c r="V953" i="1"/>
  <c r="AZ953" i="1" s="1"/>
  <c r="V954" i="1"/>
  <c r="V955" i="1"/>
  <c r="AZ955" i="1" s="1"/>
  <c r="V956" i="1"/>
  <c r="AZ956" i="1" s="1"/>
  <c r="V957" i="1"/>
  <c r="AZ957" i="1" s="1"/>
  <c r="V958" i="1"/>
  <c r="V959" i="1"/>
  <c r="AZ959" i="1" s="1"/>
  <c r="V960" i="1"/>
  <c r="AZ960" i="1" s="1"/>
  <c r="V961" i="1"/>
  <c r="AZ961" i="1" s="1"/>
  <c r="V962" i="1"/>
  <c r="V963" i="1"/>
  <c r="AX963" i="1" s="1"/>
  <c r="V964" i="1"/>
  <c r="AZ964" i="1" s="1"/>
  <c r="V965" i="1"/>
  <c r="V966" i="1"/>
  <c r="V967" i="1"/>
  <c r="AZ967" i="1" s="1"/>
  <c r="V968" i="1"/>
  <c r="AZ968" i="1" s="1"/>
  <c r="V969" i="1"/>
  <c r="AZ969" i="1" s="1"/>
  <c r="V970" i="1"/>
  <c r="V971" i="1"/>
  <c r="AZ971" i="1" s="1"/>
  <c r="V972" i="1"/>
  <c r="AZ972" i="1" s="1"/>
  <c r="V973" i="1"/>
  <c r="V974" i="1"/>
  <c r="V975" i="1"/>
  <c r="AZ975" i="1" s="1"/>
  <c r="V976" i="1"/>
  <c r="AZ976" i="1" s="1"/>
  <c r="V977" i="1"/>
  <c r="AZ977" i="1" s="1"/>
  <c r="V978" i="1"/>
  <c r="V979" i="1"/>
  <c r="AZ979" i="1" s="1"/>
  <c r="V980" i="1"/>
  <c r="AZ980" i="1" s="1"/>
  <c r="V981" i="1"/>
  <c r="V982" i="1"/>
  <c r="V983" i="1"/>
  <c r="AZ983" i="1" s="1"/>
  <c r="V984" i="1"/>
  <c r="AZ984" i="1" s="1"/>
  <c r="V985" i="1"/>
  <c r="AZ985" i="1" s="1"/>
  <c r="V986" i="1"/>
  <c r="V987" i="1"/>
  <c r="AZ987" i="1" s="1"/>
  <c r="V988" i="1"/>
  <c r="AZ988" i="1" s="1"/>
  <c r="V989" i="1"/>
  <c r="AZ989" i="1" s="1"/>
  <c r="V990" i="1"/>
  <c r="V991" i="1"/>
  <c r="AZ991" i="1" s="1"/>
  <c r="V992" i="1"/>
  <c r="AZ992" i="1" s="1"/>
  <c r="V993" i="1"/>
  <c r="AZ993" i="1" s="1"/>
  <c r="V994" i="1"/>
  <c r="V995" i="1"/>
  <c r="AX995" i="1" s="1"/>
  <c r="V996" i="1"/>
  <c r="AZ996" i="1" s="1"/>
  <c r="V997" i="1"/>
  <c r="V998" i="1"/>
  <c r="V999" i="1"/>
  <c r="AZ999" i="1" s="1"/>
  <c r="V1000" i="1"/>
  <c r="AZ1000" i="1" s="1"/>
  <c r="V1001" i="1"/>
  <c r="AZ1001" i="1" s="1"/>
  <c r="V1002" i="1"/>
  <c r="V1003" i="1"/>
  <c r="AZ1003" i="1" s="1"/>
  <c r="V1004" i="1"/>
  <c r="AZ1004" i="1" s="1"/>
  <c r="V1005" i="1"/>
  <c r="V1006" i="1"/>
  <c r="V1007" i="1"/>
  <c r="AZ1007" i="1" s="1"/>
  <c r="V1008" i="1"/>
  <c r="AZ1008" i="1" s="1"/>
  <c r="V1009" i="1"/>
  <c r="AZ1009" i="1" s="1"/>
  <c r="V1010" i="1"/>
  <c r="V1011" i="1"/>
  <c r="AZ1011" i="1" s="1"/>
  <c r="V1012" i="1"/>
  <c r="AZ1012" i="1" s="1"/>
  <c r="V1013" i="1"/>
  <c r="V1014" i="1"/>
  <c r="V1015" i="1"/>
  <c r="AZ1015" i="1" s="1"/>
  <c r="V1016" i="1"/>
  <c r="AZ1016" i="1" s="1"/>
  <c r="V1017" i="1"/>
  <c r="AZ1017" i="1" s="1"/>
  <c r="V1018" i="1"/>
  <c r="V1019" i="1"/>
  <c r="AZ1019" i="1" s="1"/>
  <c r="V1020" i="1"/>
  <c r="AZ1020" i="1" s="1"/>
  <c r="V1021" i="1"/>
  <c r="AZ1021" i="1" s="1"/>
  <c r="V1022" i="1"/>
  <c r="V1023" i="1"/>
  <c r="AZ1023" i="1" s="1"/>
  <c r="V1024" i="1"/>
  <c r="AZ1024" i="1" s="1"/>
  <c r="V1025" i="1"/>
  <c r="AZ1025" i="1" s="1"/>
  <c r="V1026" i="1"/>
  <c r="V1027" i="1"/>
  <c r="AZ1027" i="1" s="1"/>
  <c r="V1028" i="1"/>
  <c r="AZ1028" i="1" s="1"/>
  <c r="V1029" i="1"/>
  <c r="V1030" i="1"/>
  <c r="V1031" i="1"/>
  <c r="AZ1031" i="1" s="1"/>
  <c r="V1032" i="1"/>
  <c r="AZ1032" i="1" s="1"/>
  <c r="V1033" i="1"/>
  <c r="AZ1033" i="1" s="1"/>
  <c r="V1034" i="1"/>
  <c r="V1035" i="1"/>
  <c r="AZ1035" i="1" s="1"/>
  <c r="V1036" i="1"/>
  <c r="AZ1036" i="1" s="1"/>
  <c r="V1037" i="1"/>
  <c r="V1038" i="1"/>
  <c r="V1039" i="1"/>
  <c r="AZ1039" i="1" s="1"/>
  <c r="V1040" i="1"/>
  <c r="AZ1040" i="1" s="1"/>
  <c r="V1041" i="1"/>
  <c r="AZ1041" i="1" s="1"/>
  <c r="V1042" i="1"/>
  <c r="V1043" i="1"/>
  <c r="AZ1043" i="1" s="1"/>
  <c r="V1044" i="1"/>
  <c r="AZ1044" i="1" s="1"/>
  <c r="V1045" i="1"/>
  <c r="V1046" i="1"/>
  <c r="V1047" i="1"/>
  <c r="AZ1047" i="1" s="1"/>
  <c r="V1048" i="1"/>
  <c r="V1049" i="1"/>
  <c r="AZ1049" i="1" s="1"/>
  <c r="V1050" i="1"/>
  <c r="V1051" i="1"/>
  <c r="AZ1051" i="1" s="1"/>
  <c r="V1052" i="1"/>
  <c r="AZ1052" i="1" s="1"/>
  <c r="V1053" i="1"/>
  <c r="V1054" i="1"/>
  <c r="V1055" i="1"/>
  <c r="AZ1055" i="1" s="1"/>
  <c r="V1056" i="1"/>
  <c r="V1057" i="1"/>
  <c r="AZ1057" i="1" s="1"/>
  <c r="V1058" i="1"/>
  <c r="V1059" i="1"/>
  <c r="AZ1059" i="1" s="1"/>
  <c r="V1060" i="1"/>
  <c r="AZ1060" i="1" s="1"/>
  <c r="V1061" i="1"/>
  <c r="V1062" i="1"/>
  <c r="V1063" i="1"/>
  <c r="AZ1063" i="1" s="1"/>
  <c r="V1064" i="1"/>
  <c r="V1065" i="1"/>
  <c r="AZ1065" i="1" s="1"/>
  <c r="V1066" i="1"/>
  <c r="V1067" i="1"/>
  <c r="AZ1067" i="1" s="1"/>
  <c r="V1068" i="1"/>
  <c r="AZ1068" i="1" s="1"/>
  <c r="V1069" i="1"/>
  <c r="V1070" i="1"/>
  <c r="V1071" i="1"/>
  <c r="AZ1071" i="1" s="1"/>
  <c r="V1072" i="1"/>
  <c r="V1073" i="1"/>
  <c r="AZ1073" i="1" s="1"/>
  <c r="V1074" i="1"/>
  <c r="V1075" i="1"/>
  <c r="AX1075" i="1" s="1"/>
  <c r="V1076" i="1"/>
  <c r="AZ1076" i="1" s="1"/>
  <c r="V1077" i="1"/>
  <c r="V1078" i="1"/>
  <c r="V1079" i="1"/>
  <c r="AZ1079" i="1" s="1"/>
  <c r="V1080" i="1"/>
  <c r="V1081" i="1"/>
  <c r="AZ1081" i="1" s="1"/>
  <c r="V1082" i="1"/>
  <c r="V1083" i="1"/>
  <c r="AZ1083" i="1" s="1"/>
  <c r="V1084" i="1"/>
  <c r="AZ1084" i="1" s="1"/>
  <c r="V1085" i="1"/>
  <c r="V1086" i="1"/>
  <c r="V1087" i="1"/>
  <c r="AZ1087" i="1" s="1"/>
  <c r="V1088" i="1"/>
  <c r="V1089" i="1"/>
  <c r="AZ1089" i="1" s="1"/>
  <c r="V1090" i="1"/>
  <c r="V1091" i="1"/>
  <c r="AX1091" i="1" s="1"/>
  <c r="V1092" i="1"/>
  <c r="AZ1092" i="1" s="1"/>
  <c r="V1093" i="1"/>
  <c r="AZ1093" i="1" s="1"/>
  <c r="V1094" i="1"/>
  <c r="V1095" i="1"/>
  <c r="AZ1095" i="1" s="1"/>
  <c r="V1096" i="1"/>
  <c r="V1097" i="1"/>
  <c r="AZ1097" i="1" s="1"/>
  <c r="V1098" i="1"/>
  <c r="V1099" i="1"/>
  <c r="AZ1099" i="1" s="1"/>
  <c r="BI29" i="1" l="1"/>
  <c r="BI30" i="1"/>
  <c r="BI33" i="1"/>
  <c r="BI34" i="1"/>
  <c r="BI35" i="1"/>
  <c r="BI38" i="1"/>
  <c r="BI39" i="1"/>
  <c r="BI40" i="1"/>
  <c r="BI41" i="1"/>
  <c r="BI42" i="1"/>
  <c r="BI43" i="1"/>
  <c r="BI44" i="1"/>
  <c r="BI46" i="1"/>
  <c r="BI48" i="1"/>
  <c r="BI49" i="1"/>
  <c r="BI50" i="1"/>
  <c r="BI51" i="1"/>
  <c r="BI52" i="1"/>
  <c r="BI53" i="1"/>
  <c r="BI54" i="1"/>
  <c r="BI57" i="1"/>
  <c r="BI58" i="1"/>
  <c r="BI21" i="1"/>
  <c r="BI27" i="1"/>
  <c r="BI4" i="1"/>
  <c r="BI19" i="1"/>
  <c r="BI11" i="1"/>
  <c r="BI26" i="1"/>
  <c r="BI18" i="1"/>
  <c r="BI10" i="1"/>
  <c r="BI25" i="1"/>
  <c r="BI17" i="1"/>
  <c r="BI9" i="1"/>
  <c r="BI24" i="1"/>
  <c r="BI16" i="1"/>
  <c r="BI8" i="1"/>
  <c r="BI23" i="1"/>
  <c r="BI15" i="1"/>
  <c r="BI7" i="1"/>
  <c r="BI22" i="1"/>
  <c r="BI14" i="1"/>
  <c r="BI6" i="1"/>
  <c r="BI13" i="1"/>
  <c r="BI28" i="1"/>
  <c r="BI20" i="1"/>
  <c r="BI12" i="1"/>
  <c r="D27" i="9"/>
  <c r="C27" i="9"/>
  <c r="D26" i="9"/>
  <c r="C26" i="9"/>
  <c r="D25" i="9"/>
  <c r="C25" i="9"/>
  <c r="D24" i="9"/>
  <c r="C24" i="9"/>
  <c r="D23" i="9"/>
  <c r="C23" i="9"/>
  <c r="D22" i="9"/>
  <c r="C22" i="9"/>
  <c r="D21" i="9"/>
  <c r="C21" i="9"/>
  <c r="D20" i="9"/>
  <c r="C20" i="9"/>
  <c r="D18" i="9"/>
  <c r="C18" i="9"/>
  <c r="D13" i="9"/>
  <c r="C13" i="9"/>
  <c r="D11" i="9"/>
  <c r="C11" i="9"/>
  <c r="AZ756" i="1"/>
  <c r="AX756" i="1"/>
  <c r="AZ166" i="1"/>
  <c r="AX244" i="1"/>
  <c r="AX500" i="1"/>
  <c r="AX268" i="1"/>
  <c r="AX524" i="1"/>
  <c r="AX780" i="1"/>
  <c r="AZ247" i="1"/>
  <c r="AX10" i="1"/>
  <c r="AX308" i="1"/>
  <c r="AX564" i="1"/>
  <c r="AX820" i="1"/>
  <c r="AX50" i="1"/>
  <c r="AX332" i="1"/>
  <c r="AX588" i="1"/>
  <c r="AX844" i="1"/>
  <c r="AX116" i="1"/>
  <c r="AX372" i="1"/>
  <c r="AX628" i="1"/>
  <c r="AX908" i="1"/>
  <c r="AX140" i="1"/>
  <c r="AX396" i="1"/>
  <c r="AX652" i="1"/>
  <c r="AX1032" i="1"/>
  <c r="AX180" i="1"/>
  <c r="AX436" i="1"/>
  <c r="AX692" i="1"/>
  <c r="AZ49" i="1"/>
  <c r="AX204" i="1"/>
  <c r="AX460" i="1"/>
  <c r="AX716" i="1"/>
  <c r="AZ127" i="1"/>
  <c r="AX884" i="1"/>
  <c r="AX979" i="1"/>
  <c r="AZ11" i="1"/>
  <c r="AZ931" i="1"/>
  <c r="AX58" i="1"/>
  <c r="AX124" i="1"/>
  <c r="AX188" i="1"/>
  <c r="AX252" i="1"/>
  <c r="AX316" i="1"/>
  <c r="AX380" i="1"/>
  <c r="AX444" i="1"/>
  <c r="AX508" i="1"/>
  <c r="AX572" i="1"/>
  <c r="AX636" i="1"/>
  <c r="AX700" i="1"/>
  <c r="AX764" i="1"/>
  <c r="AX828" i="1"/>
  <c r="AX892" i="1"/>
  <c r="AX1000" i="1"/>
  <c r="AZ23" i="1"/>
  <c r="AZ141" i="1"/>
  <c r="AZ291" i="1"/>
  <c r="AZ1091" i="1"/>
  <c r="AX66" i="1"/>
  <c r="AX132" i="1"/>
  <c r="AX196" i="1"/>
  <c r="AX260" i="1"/>
  <c r="AX324" i="1"/>
  <c r="AX388" i="1"/>
  <c r="AX452" i="1"/>
  <c r="AX516" i="1"/>
  <c r="AX580" i="1"/>
  <c r="AX644" i="1"/>
  <c r="AX708" i="1"/>
  <c r="AX772" i="1"/>
  <c r="AX836" i="1"/>
  <c r="AX900" i="1"/>
  <c r="AX1011" i="1"/>
  <c r="AZ36" i="1"/>
  <c r="AZ153" i="1"/>
  <c r="AZ311" i="1"/>
  <c r="AX18" i="1"/>
  <c r="AX84" i="1"/>
  <c r="AX148" i="1"/>
  <c r="AX212" i="1"/>
  <c r="AX276" i="1"/>
  <c r="AX340" i="1"/>
  <c r="AX404" i="1"/>
  <c r="AX468" i="1"/>
  <c r="AX532" i="1"/>
  <c r="AX596" i="1"/>
  <c r="AX660" i="1"/>
  <c r="AX724" i="1"/>
  <c r="AX788" i="1"/>
  <c r="AX852" i="1"/>
  <c r="AX916" i="1"/>
  <c r="AX1043" i="1"/>
  <c r="AZ76" i="1"/>
  <c r="AZ179" i="1"/>
  <c r="AZ375" i="1"/>
  <c r="AX26" i="1"/>
  <c r="AX92" i="1"/>
  <c r="AX156" i="1"/>
  <c r="AX220" i="1"/>
  <c r="AX284" i="1"/>
  <c r="AX348" i="1"/>
  <c r="AX412" i="1"/>
  <c r="AX476" i="1"/>
  <c r="AX540" i="1"/>
  <c r="AX604" i="1"/>
  <c r="AX668" i="1"/>
  <c r="AX732" i="1"/>
  <c r="AX796" i="1"/>
  <c r="AX860" i="1"/>
  <c r="AX936" i="1"/>
  <c r="AX1055" i="1"/>
  <c r="AZ89" i="1"/>
  <c r="AZ191" i="1"/>
  <c r="AZ419" i="1"/>
  <c r="AX75" i="1"/>
  <c r="AZ355" i="1"/>
  <c r="AX34" i="1"/>
  <c r="AX100" i="1"/>
  <c r="AX164" i="1"/>
  <c r="AX228" i="1"/>
  <c r="AX292" i="1"/>
  <c r="AX356" i="1"/>
  <c r="AX420" i="1"/>
  <c r="AX484" i="1"/>
  <c r="AX548" i="1"/>
  <c r="AX612" i="1"/>
  <c r="AX676" i="1"/>
  <c r="AX740" i="1"/>
  <c r="AX804" i="1"/>
  <c r="AX868" i="1"/>
  <c r="AX947" i="1"/>
  <c r="AX1068" i="1"/>
  <c r="AZ102" i="1"/>
  <c r="AZ217" i="1"/>
  <c r="AZ579" i="1"/>
  <c r="AX42" i="1"/>
  <c r="AX108" i="1"/>
  <c r="AX172" i="1"/>
  <c r="AX236" i="1"/>
  <c r="AX300" i="1"/>
  <c r="AX364" i="1"/>
  <c r="AX428" i="1"/>
  <c r="AX492" i="1"/>
  <c r="AX556" i="1"/>
  <c r="AX620" i="1"/>
  <c r="AX684" i="1"/>
  <c r="AX748" i="1"/>
  <c r="AX812" i="1"/>
  <c r="AX876" i="1"/>
  <c r="AX968" i="1"/>
  <c r="AX1081" i="1"/>
  <c r="AZ115" i="1"/>
  <c r="AZ230" i="1"/>
  <c r="AZ755" i="1"/>
  <c r="AZ1094" i="1"/>
  <c r="AX1094" i="1"/>
  <c r="AZ1086" i="1"/>
  <c r="AX1086" i="1"/>
  <c r="AZ1078" i="1"/>
  <c r="AX1078" i="1"/>
  <c r="AZ1070" i="1"/>
  <c r="AX1070" i="1"/>
  <c r="AZ1062" i="1"/>
  <c r="AX1062" i="1"/>
  <c r="AZ1054" i="1"/>
  <c r="AX1054" i="1"/>
  <c r="AZ1046" i="1"/>
  <c r="AX1046" i="1"/>
  <c r="AZ1038" i="1"/>
  <c r="AX1038" i="1"/>
  <c r="AZ1030" i="1"/>
  <c r="AX1030" i="1"/>
  <c r="AX957" i="1"/>
  <c r="AZ1037" i="1"/>
  <c r="AX1037" i="1"/>
  <c r="AZ1005" i="1"/>
  <c r="AX1005" i="1"/>
  <c r="AZ933" i="1"/>
  <c r="AX933" i="1"/>
  <c r="AZ885" i="1"/>
  <c r="AX885" i="1"/>
  <c r="AZ829" i="1"/>
  <c r="AX829" i="1"/>
  <c r="AZ749" i="1"/>
  <c r="AX749" i="1"/>
  <c r="AZ701" i="1"/>
  <c r="AX701" i="1"/>
  <c r="AZ685" i="1"/>
  <c r="AX685" i="1"/>
  <c r="AZ645" i="1"/>
  <c r="AX645" i="1"/>
  <c r="AZ637" i="1"/>
  <c r="AX637" i="1"/>
  <c r="AZ621" i="1"/>
  <c r="AX621" i="1"/>
  <c r="AZ605" i="1"/>
  <c r="AX605" i="1"/>
  <c r="AZ581" i="1"/>
  <c r="AX581" i="1"/>
  <c r="AZ565" i="1"/>
  <c r="AX565" i="1"/>
  <c r="AZ541" i="1"/>
  <c r="AX541" i="1"/>
  <c r="AZ533" i="1"/>
  <c r="AX533" i="1"/>
  <c r="AZ517" i="1"/>
  <c r="AX517" i="1"/>
  <c r="AZ501" i="1"/>
  <c r="AX501" i="1"/>
  <c r="AZ477" i="1"/>
  <c r="AX477" i="1"/>
  <c r="AZ461" i="1"/>
  <c r="AX461" i="1"/>
  <c r="AZ445" i="1"/>
  <c r="AX445" i="1"/>
  <c r="AZ429" i="1"/>
  <c r="AX429" i="1"/>
  <c r="AZ421" i="1"/>
  <c r="AX421" i="1"/>
  <c r="AZ413" i="1"/>
  <c r="AX413" i="1"/>
  <c r="AZ397" i="1"/>
  <c r="AX397" i="1"/>
  <c r="AZ389" i="1"/>
  <c r="AX389" i="1"/>
  <c r="AZ381" i="1"/>
  <c r="AX381" i="1"/>
  <c r="AX373" i="1"/>
  <c r="AZ373" i="1"/>
  <c r="AZ365" i="1"/>
  <c r="AX365" i="1"/>
  <c r="AZ357" i="1"/>
  <c r="AX357" i="1"/>
  <c r="AZ349" i="1"/>
  <c r="AX349" i="1"/>
  <c r="AZ341" i="1"/>
  <c r="AX341" i="1"/>
  <c r="AZ333" i="1"/>
  <c r="AX333" i="1"/>
  <c r="AZ325" i="1"/>
  <c r="AX325" i="1"/>
  <c r="AZ317" i="1"/>
  <c r="AX317" i="1"/>
  <c r="AX309" i="1"/>
  <c r="AZ309" i="1"/>
  <c r="AZ301" i="1"/>
  <c r="AX301" i="1"/>
  <c r="AZ293" i="1"/>
  <c r="AX293" i="1"/>
  <c r="AZ285" i="1"/>
  <c r="AX285" i="1"/>
  <c r="AZ277" i="1"/>
  <c r="AX277" i="1"/>
  <c r="AZ269" i="1"/>
  <c r="AX269" i="1"/>
  <c r="AZ261" i="1"/>
  <c r="AX261" i="1"/>
  <c r="AZ253" i="1"/>
  <c r="AX253" i="1"/>
  <c r="AX245" i="1"/>
  <c r="AZ245" i="1"/>
  <c r="AZ237" i="1"/>
  <c r="AX237" i="1"/>
  <c r="AX229" i="1"/>
  <c r="AZ229" i="1"/>
  <c r="AZ221" i="1"/>
  <c r="AX221" i="1"/>
  <c r="AZ213" i="1"/>
  <c r="AX213" i="1"/>
  <c r="AZ197" i="1"/>
  <c r="AX197" i="1"/>
  <c r="AZ189" i="1"/>
  <c r="AX189" i="1"/>
  <c r="AZ181" i="1"/>
  <c r="AX181" i="1"/>
  <c r="AZ173" i="1"/>
  <c r="AX173" i="1"/>
  <c r="AX165" i="1"/>
  <c r="AZ165" i="1"/>
  <c r="AZ157" i="1"/>
  <c r="AX157" i="1"/>
  <c r="AZ149" i="1"/>
  <c r="AX149" i="1"/>
  <c r="AZ133" i="1"/>
  <c r="AX133" i="1"/>
  <c r="AZ125" i="1"/>
  <c r="AX125" i="1"/>
  <c r="AZ117" i="1"/>
  <c r="AX117" i="1"/>
  <c r="AZ109" i="1"/>
  <c r="AX109" i="1"/>
  <c r="AX101" i="1"/>
  <c r="AZ101" i="1"/>
  <c r="AZ93" i="1"/>
  <c r="AX93" i="1"/>
  <c r="AZ85" i="1"/>
  <c r="AX85" i="1"/>
  <c r="AX77" i="1"/>
  <c r="AZ77" i="1"/>
  <c r="AZ69" i="1"/>
  <c r="AX69" i="1"/>
  <c r="AZ53" i="1"/>
  <c r="AX53" i="1"/>
  <c r="AZ45" i="1"/>
  <c r="AX45" i="1"/>
  <c r="AX37" i="1"/>
  <c r="AZ37" i="1"/>
  <c r="AZ29" i="1"/>
  <c r="AX29" i="1"/>
  <c r="AX21" i="1"/>
  <c r="AZ21" i="1"/>
  <c r="AX13" i="1"/>
  <c r="AZ13" i="1"/>
  <c r="AZ5" i="1"/>
  <c r="AX5" i="1"/>
  <c r="AZ61" i="1"/>
  <c r="AZ1069" i="1"/>
  <c r="AX1069" i="1"/>
  <c r="AZ1045" i="1"/>
  <c r="AX1045" i="1"/>
  <c r="AZ997" i="1"/>
  <c r="AX997" i="1"/>
  <c r="AZ973" i="1"/>
  <c r="AX973" i="1"/>
  <c r="AZ941" i="1"/>
  <c r="AX941" i="1"/>
  <c r="AZ893" i="1"/>
  <c r="AX893" i="1"/>
  <c r="AZ861" i="1"/>
  <c r="AX861" i="1"/>
  <c r="AZ821" i="1"/>
  <c r="AX821" i="1"/>
  <c r="AZ789" i="1"/>
  <c r="AX789" i="1"/>
  <c r="AZ757" i="1"/>
  <c r="AX757" i="1"/>
  <c r="AZ717" i="1"/>
  <c r="AX717" i="1"/>
  <c r="AZ693" i="1"/>
  <c r="AX693" i="1"/>
  <c r="AZ653" i="1"/>
  <c r="AX653" i="1"/>
  <c r="AZ629" i="1"/>
  <c r="AX629" i="1"/>
  <c r="AZ613" i="1"/>
  <c r="AX613" i="1"/>
  <c r="AZ597" i="1"/>
  <c r="AX597" i="1"/>
  <c r="AZ589" i="1"/>
  <c r="AX589" i="1"/>
  <c r="AZ573" i="1"/>
  <c r="AX573" i="1"/>
  <c r="AZ557" i="1"/>
  <c r="AX557" i="1"/>
  <c r="AZ549" i="1"/>
  <c r="AX549" i="1"/>
  <c r="AZ525" i="1"/>
  <c r="AX525" i="1"/>
  <c r="AZ509" i="1"/>
  <c r="AX509" i="1"/>
  <c r="AZ493" i="1"/>
  <c r="AX493" i="1"/>
  <c r="AZ485" i="1"/>
  <c r="AX485" i="1"/>
  <c r="AZ469" i="1"/>
  <c r="AX469" i="1"/>
  <c r="AZ453" i="1"/>
  <c r="AX453" i="1"/>
  <c r="AZ437" i="1"/>
  <c r="AX437" i="1"/>
  <c r="AZ405" i="1"/>
  <c r="AX405" i="1"/>
  <c r="AZ1061" i="1"/>
  <c r="AX1061" i="1"/>
  <c r="AZ1013" i="1"/>
  <c r="AX1013" i="1"/>
  <c r="AZ877" i="1"/>
  <c r="AX877" i="1"/>
  <c r="AZ813" i="1"/>
  <c r="AX813" i="1"/>
  <c r="AZ709" i="1"/>
  <c r="AX709" i="1"/>
  <c r="AX989" i="1"/>
  <c r="AZ1085" i="1"/>
  <c r="AX1085" i="1"/>
  <c r="AZ1053" i="1"/>
  <c r="AX1053" i="1"/>
  <c r="AZ1029" i="1"/>
  <c r="AX1029" i="1"/>
  <c r="AZ917" i="1"/>
  <c r="AX917" i="1"/>
  <c r="AZ869" i="1"/>
  <c r="AX869" i="1"/>
  <c r="AZ837" i="1"/>
  <c r="AX837" i="1"/>
  <c r="AZ797" i="1"/>
  <c r="AX797" i="1"/>
  <c r="AZ765" i="1"/>
  <c r="AX765" i="1"/>
  <c r="AZ725" i="1"/>
  <c r="AX725" i="1"/>
  <c r="AZ669" i="1"/>
  <c r="AX669" i="1"/>
  <c r="AX1093" i="1"/>
  <c r="AZ205" i="1"/>
  <c r="AZ1077" i="1"/>
  <c r="AX1077" i="1"/>
  <c r="AZ981" i="1"/>
  <c r="AX981" i="1"/>
  <c r="AZ949" i="1"/>
  <c r="AX949" i="1"/>
  <c r="AZ901" i="1"/>
  <c r="AX901" i="1"/>
  <c r="AZ853" i="1"/>
  <c r="AX853" i="1"/>
  <c r="AZ805" i="1"/>
  <c r="AX805" i="1"/>
  <c r="AZ773" i="1"/>
  <c r="AX773" i="1"/>
  <c r="AZ733" i="1"/>
  <c r="AX733" i="1"/>
  <c r="AZ661" i="1"/>
  <c r="AX661" i="1"/>
  <c r="AX925" i="1"/>
  <c r="AZ965" i="1"/>
  <c r="AX965" i="1"/>
  <c r="AZ909" i="1"/>
  <c r="AX909" i="1"/>
  <c r="AZ845" i="1"/>
  <c r="AX845" i="1"/>
  <c r="AZ781" i="1"/>
  <c r="AX781" i="1"/>
  <c r="AZ741" i="1"/>
  <c r="AX741" i="1"/>
  <c r="AZ677" i="1"/>
  <c r="AX677" i="1"/>
  <c r="AX1021" i="1"/>
  <c r="AZ1022" i="1"/>
  <c r="AX1022" i="1"/>
  <c r="AZ1014" i="1"/>
  <c r="AX1014" i="1"/>
  <c r="AZ1006" i="1"/>
  <c r="AX1006" i="1"/>
  <c r="AZ998" i="1"/>
  <c r="AX998" i="1"/>
  <c r="AZ990" i="1"/>
  <c r="AX990" i="1"/>
  <c r="AZ982" i="1"/>
  <c r="AX982" i="1"/>
  <c r="AZ974" i="1"/>
  <c r="AX974" i="1"/>
  <c r="AZ966" i="1"/>
  <c r="AX966" i="1"/>
  <c r="AZ958" i="1"/>
  <c r="AX958" i="1"/>
  <c r="AZ950" i="1"/>
  <c r="AX950" i="1"/>
  <c r="AZ942" i="1"/>
  <c r="AX942" i="1"/>
  <c r="AZ934" i="1"/>
  <c r="AX934" i="1"/>
  <c r="AZ926" i="1"/>
  <c r="AX926" i="1"/>
  <c r="AX9" i="1"/>
  <c r="AX17" i="1"/>
  <c r="AX25" i="1"/>
  <c r="AX33" i="1"/>
  <c r="AX41" i="1"/>
  <c r="AX57" i="1"/>
  <c r="AX65" i="1"/>
  <c r="AX73" i="1"/>
  <c r="AX83" i="1"/>
  <c r="AX91" i="1"/>
  <c r="AX99" i="1"/>
  <c r="AX107" i="1"/>
  <c r="AX123" i="1"/>
  <c r="AX131" i="1"/>
  <c r="AX139" i="1"/>
  <c r="AX147" i="1"/>
  <c r="AX155" i="1"/>
  <c r="AX163" i="1"/>
  <c r="AX171" i="1"/>
  <c r="AX187" i="1"/>
  <c r="AX195" i="1"/>
  <c r="AX203" i="1"/>
  <c r="AX211" i="1"/>
  <c r="AX219" i="1"/>
  <c r="AX227" i="1"/>
  <c r="AX235" i="1"/>
  <c r="AX243" i="1"/>
  <c r="AX251" i="1"/>
  <c r="AX259" i="1"/>
  <c r="AX267" i="1"/>
  <c r="AX275" i="1"/>
  <c r="AX283" i="1"/>
  <c r="AX299" i="1"/>
  <c r="AX307" i="1"/>
  <c r="AX315" i="1"/>
  <c r="AX323" i="1"/>
  <c r="AX331" i="1"/>
  <c r="AX339" i="1"/>
  <c r="AX347" i="1"/>
  <c r="AX363" i="1"/>
  <c r="AX371" i="1"/>
  <c r="AX379" i="1"/>
  <c r="AX387" i="1"/>
  <c r="AX395" i="1"/>
  <c r="AX403" i="1"/>
  <c r="AX411" i="1"/>
  <c r="AX427" i="1"/>
  <c r="AX435" i="1"/>
  <c r="AX443" i="1"/>
  <c r="AX451" i="1"/>
  <c r="AX459" i="1"/>
  <c r="AX467" i="1"/>
  <c r="AX475" i="1"/>
  <c r="AX483" i="1"/>
  <c r="AX491" i="1"/>
  <c r="AX499" i="1"/>
  <c r="AX507" i="1"/>
  <c r="AX515" i="1"/>
  <c r="AX523" i="1"/>
  <c r="AX531" i="1"/>
  <c r="AX539" i="1"/>
  <c r="AX547" i="1"/>
  <c r="AX555" i="1"/>
  <c r="AX563" i="1"/>
  <c r="AX571" i="1"/>
  <c r="AX587" i="1"/>
  <c r="AX595" i="1"/>
  <c r="AX603" i="1"/>
  <c r="AX611" i="1"/>
  <c r="AX619" i="1"/>
  <c r="AX627" i="1"/>
  <c r="AX635" i="1"/>
  <c r="AX643" i="1"/>
  <c r="AX651" i="1"/>
  <c r="AX659" i="1"/>
  <c r="AX667" i="1"/>
  <c r="AX675" i="1"/>
  <c r="AX683" i="1"/>
  <c r="AX691" i="1"/>
  <c r="AX699" i="1"/>
  <c r="AX707" i="1"/>
  <c r="AX715" i="1"/>
  <c r="AX723" i="1"/>
  <c r="AX731" i="1"/>
  <c r="AX739" i="1"/>
  <c r="AX747" i="1"/>
  <c r="AX763" i="1"/>
  <c r="AX771" i="1"/>
  <c r="AX779" i="1"/>
  <c r="AX787" i="1"/>
  <c r="AX795" i="1"/>
  <c r="AX803" i="1"/>
  <c r="AX811" i="1"/>
  <c r="AX819" i="1"/>
  <c r="AX827" i="1"/>
  <c r="AX835" i="1"/>
  <c r="AX843" i="1"/>
  <c r="AX851" i="1"/>
  <c r="AX859" i="1"/>
  <c r="AX867" i="1"/>
  <c r="AX875" i="1"/>
  <c r="AX883" i="1"/>
  <c r="AX891" i="1"/>
  <c r="AX899" i="1"/>
  <c r="AX907" i="1"/>
  <c r="AX915" i="1"/>
  <c r="AX924" i="1"/>
  <c r="AX935" i="1"/>
  <c r="AX945" i="1"/>
  <c r="AX956" i="1"/>
  <c r="AX967" i="1"/>
  <c r="AX977" i="1"/>
  <c r="AX988" i="1"/>
  <c r="AX999" i="1"/>
  <c r="AX1009" i="1"/>
  <c r="AX1020" i="1"/>
  <c r="AX1031" i="1"/>
  <c r="AX1041" i="1"/>
  <c r="AX1067" i="1"/>
  <c r="AX1079" i="1"/>
  <c r="AX1092" i="1"/>
  <c r="AZ35" i="1"/>
  <c r="AZ47" i="1"/>
  <c r="AZ60" i="1"/>
  <c r="AZ87" i="1"/>
  <c r="AZ113" i="1"/>
  <c r="AZ126" i="1"/>
  <c r="AZ151" i="1"/>
  <c r="AZ177" i="1"/>
  <c r="AZ190" i="1"/>
  <c r="AZ215" i="1"/>
  <c r="AZ287" i="1"/>
  <c r="AZ351" i="1"/>
  <c r="AZ415" i="1"/>
  <c r="AZ1075" i="1"/>
  <c r="AX19" i="1"/>
  <c r="AX27" i="1"/>
  <c r="AX43" i="1"/>
  <c r="AX51" i="1"/>
  <c r="AX59" i="1"/>
  <c r="AX67" i="1"/>
  <c r="AX927" i="1"/>
  <c r="AX937" i="1"/>
  <c r="AX948" i="1"/>
  <c r="AX959" i="1"/>
  <c r="AX969" i="1"/>
  <c r="AX980" i="1"/>
  <c r="AX991" i="1"/>
  <c r="AX1001" i="1"/>
  <c r="AX1012" i="1"/>
  <c r="AX1023" i="1"/>
  <c r="AX1033" i="1"/>
  <c r="AX1044" i="1"/>
  <c r="AX1057" i="1"/>
  <c r="AX1083" i="1"/>
  <c r="AX1095" i="1"/>
  <c r="AZ12" i="1"/>
  <c r="AZ63" i="1"/>
  <c r="AZ103" i="1"/>
  <c r="AZ129" i="1"/>
  <c r="AZ142" i="1"/>
  <c r="AZ167" i="1"/>
  <c r="AZ193" i="1"/>
  <c r="AZ206" i="1"/>
  <c r="AZ231" i="1"/>
  <c r="AZ271" i="1"/>
  <c r="AZ335" i="1"/>
  <c r="AZ399" i="1"/>
  <c r="AX4" i="1"/>
  <c r="AX20" i="1"/>
  <c r="AX28" i="1"/>
  <c r="AX44" i="1"/>
  <c r="AX52" i="1"/>
  <c r="AX68" i="1"/>
  <c r="AX86" i="1"/>
  <c r="AX94" i="1"/>
  <c r="AX110" i="1"/>
  <c r="AX118" i="1"/>
  <c r="AX134" i="1"/>
  <c r="AX150" i="1"/>
  <c r="AX158" i="1"/>
  <c r="AX174" i="1"/>
  <c r="AX182" i="1"/>
  <c r="AX198" i="1"/>
  <c r="AX214" i="1"/>
  <c r="AX222" i="1"/>
  <c r="AX238" i="1"/>
  <c r="AX246" i="1"/>
  <c r="AX254" i="1"/>
  <c r="AX262" i="1"/>
  <c r="AX270" i="1"/>
  <c r="AX278" i="1"/>
  <c r="AX286" i="1"/>
  <c r="AX294" i="1"/>
  <c r="AX302" i="1"/>
  <c r="AX310" i="1"/>
  <c r="AX318" i="1"/>
  <c r="AX326" i="1"/>
  <c r="AX334" i="1"/>
  <c r="AX342" i="1"/>
  <c r="AX350" i="1"/>
  <c r="AX358" i="1"/>
  <c r="AX366" i="1"/>
  <c r="AX374" i="1"/>
  <c r="AX382" i="1"/>
  <c r="AX390" i="1"/>
  <c r="AX398" i="1"/>
  <c r="AX406" i="1"/>
  <c r="AX414" i="1"/>
  <c r="AX422" i="1"/>
  <c r="AX430" i="1"/>
  <c r="AX438" i="1"/>
  <c r="AX446" i="1"/>
  <c r="AX454" i="1"/>
  <c r="AX462" i="1"/>
  <c r="AX470" i="1"/>
  <c r="AX478" i="1"/>
  <c r="AX486" i="1"/>
  <c r="AX494" i="1"/>
  <c r="AX502" i="1"/>
  <c r="AX510" i="1"/>
  <c r="AX518" i="1"/>
  <c r="AX526" i="1"/>
  <c r="AX534" i="1"/>
  <c r="AX542" i="1"/>
  <c r="AX550" i="1"/>
  <c r="AX558" i="1"/>
  <c r="AX566" i="1"/>
  <c r="AX574" i="1"/>
  <c r="AX582" i="1"/>
  <c r="AX590" i="1"/>
  <c r="AX598" i="1"/>
  <c r="AX606" i="1"/>
  <c r="AX614" i="1"/>
  <c r="AX622" i="1"/>
  <c r="AX630" i="1"/>
  <c r="AX638" i="1"/>
  <c r="AX646" i="1"/>
  <c r="AX654" i="1"/>
  <c r="AX662" i="1"/>
  <c r="AX670" i="1"/>
  <c r="AX678" i="1"/>
  <c r="AX686" i="1"/>
  <c r="AX694" i="1"/>
  <c r="AX702" i="1"/>
  <c r="AX710" i="1"/>
  <c r="AX718" i="1"/>
  <c r="AX726" i="1"/>
  <c r="AX734" i="1"/>
  <c r="AX742" i="1"/>
  <c r="AX750" i="1"/>
  <c r="AX758" i="1"/>
  <c r="AX766" i="1"/>
  <c r="AX774" i="1"/>
  <c r="AX782" i="1"/>
  <c r="AX790" i="1"/>
  <c r="AX798" i="1"/>
  <c r="AX806" i="1"/>
  <c r="AX814" i="1"/>
  <c r="AX822" i="1"/>
  <c r="AX830" i="1"/>
  <c r="AX838" i="1"/>
  <c r="AX846" i="1"/>
  <c r="AX854" i="1"/>
  <c r="AX862" i="1"/>
  <c r="AX870" i="1"/>
  <c r="AX878" i="1"/>
  <c r="AX886" i="1"/>
  <c r="AX894" i="1"/>
  <c r="AX902" i="1"/>
  <c r="AX910" i="1"/>
  <c r="AX918" i="1"/>
  <c r="AX928" i="1"/>
  <c r="AX939" i="1"/>
  <c r="AX960" i="1"/>
  <c r="AX971" i="1"/>
  <c r="AX992" i="1"/>
  <c r="AX1003" i="1"/>
  <c r="AX1024" i="1"/>
  <c r="AX1035" i="1"/>
  <c r="AX1059" i="1"/>
  <c r="AX1071" i="1"/>
  <c r="AX1084" i="1"/>
  <c r="AX1097" i="1"/>
  <c r="AZ39" i="1"/>
  <c r="AZ78" i="1"/>
  <c r="AZ105" i="1"/>
  <c r="AZ143" i="1"/>
  <c r="AZ169" i="1"/>
  <c r="AZ207" i="1"/>
  <c r="AZ233" i="1"/>
  <c r="AZ295" i="1"/>
  <c r="AZ359" i="1"/>
  <c r="AZ963" i="1"/>
  <c r="AZ1098" i="1"/>
  <c r="AX1098" i="1"/>
  <c r="AZ1090" i="1"/>
  <c r="AX1090" i="1"/>
  <c r="AZ1082" i="1"/>
  <c r="AX1082" i="1"/>
  <c r="AZ1074" i="1"/>
  <c r="AX1074" i="1"/>
  <c r="AZ1066" i="1"/>
  <c r="AX1066" i="1"/>
  <c r="AZ1058" i="1"/>
  <c r="AX1058" i="1"/>
  <c r="AZ1050" i="1"/>
  <c r="AX1050" i="1"/>
  <c r="AZ1042" i="1"/>
  <c r="AX1042" i="1"/>
  <c r="AZ1034" i="1"/>
  <c r="AX1034" i="1"/>
  <c r="AZ1026" i="1"/>
  <c r="AX1026" i="1"/>
  <c r="AZ1018" i="1"/>
  <c r="AX1018" i="1"/>
  <c r="AZ1010" i="1"/>
  <c r="AX1010" i="1"/>
  <c r="AZ1002" i="1"/>
  <c r="AX1002" i="1"/>
  <c r="AZ994" i="1"/>
  <c r="AX994" i="1"/>
  <c r="AZ986" i="1"/>
  <c r="AX986" i="1"/>
  <c r="AZ978" i="1"/>
  <c r="AX978" i="1"/>
  <c r="AZ970" i="1"/>
  <c r="AX970" i="1"/>
  <c r="AZ962" i="1"/>
  <c r="AX962" i="1"/>
  <c r="AZ954" i="1"/>
  <c r="AX954" i="1"/>
  <c r="AZ946" i="1"/>
  <c r="AX946" i="1"/>
  <c r="AZ938" i="1"/>
  <c r="AX938" i="1"/>
  <c r="AZ930" i="1"/>
  <c r="AX930" i="1"/>
  <c r="AZ922" i="1"/>
  <c r="AX922" i="1"/>
  <c r="AX95" i="1"/>
  <c r="AX111" i="1"/>
  <c r="AX119" i="1"/>
  <c r="AX135" i="1"/>
  <c r="AX159" i="1"/>
  <c r="AX175" i="1"/>
  <c r="AX183" i="1"/>
  <c r="AX199" i="1"/>
  <c r="AX223" i="1"/>
  <c r="AX239" i="1"/>
  <c r="AX255" i="1"/>
  <c r="AX263" i="1"/>
  <c r="AX279" i="1"/>
  <c r="AX303" i="1"/>
  <c r="AX319" i="1"/>
  <c r="AX327" i="1"/>
  <c r="AX343" i="1"/>
  <c r="AX367" i="1"/>
  <c r="AX383" i="1"/>
  <c r="AX391" i="1"/>
  <c r="AX407" i="1"/>
  <c r="AX423" i="1"/>
  <c r="AX431" i="1"/>
  <c r="AX439" i="1"/>
  <c r="AX447" i="1"/>
  <c r="AX455" i="1"/>
  <c r="AX463" i="1"/>
  <c r="AX471" i="1"/>
  <c r="AX479" i="1"/>
  <c r="AX487" i="1"/>
  <c r="AX495" i="1"/>
  <c r="AX503" i="1"/>
  <c r="AX511" i="1"/>
  <c r="AX519" i="1"/>
  <c r="AX527" i="1"/>
  <c r="AX535" i="1"/>
  <c r="AX543" i="1"/>
  <c r="AX551" i="1"/>
  <c r="AX559" i="1"/>
  <c r="AX567" i="1"/>
  <c r="AX575" i="1"/>
  <c r="AX583" i="1"/>
  <c r="AX591" i="1"/>
  <c r="AX599" i="1"/>
  <c r="AX607" i="1"/>
  <c r="AX615" i="1"/>
  <c r="AX623" i="1"/>
  <c r="AX631" i="1"/>
  <c r="AX639" i="1"/>
  <c r="AX647" i="1"/>
  <c r="AX655" i="1"/>
  <c r="AX663" i="1"/>
  <c r="AX671" i="1"/>
  <c r="AX679" i="1"/>
  <c r="AX687" i="1"/>
  <c r="AX695" i="1"/>
  <c r="AX703" i="1"/>
  <c r="AX711" i="1"/>
  <c r="AX719" i="1"/>
  <c r="AX727" i="1"/>
  <c r="AX735" i="1"/>
  <c r="AX743" i="1"/>
  <c r="AX751" i="1"/>
  <c r="AX759" i="1"/>
  <c r="AX767" i="1"/>
  <c r="AX775" i="1"/>
  <c r="AX783" i="1"/>
  <c r="AX791" i="1"/>
  <c r="AX799" i="1"/>
  <c r="AX807" i="1"/>
  <c r="AX815" i="1"/>
  <c r="AX823" i="1"/>
  <c r="AX831" i="1"/>
  <c r="AX839" i="1"/>
  <c r="AX847" i="1"/>
  <c r="AX855" i="1"/>
  <c r="AX863" i="1"/>
  <c r="AX871" i="1"/>
  <c r="AX879" i="1"/>
  <c r="AX887" i="1"/>
  <c r="AX895" i="1"/>
  <c r="AX903" i="1"/>
  <c r="AX911" i="1"/>
  <c r="AX919" i="1"/>
  <c r="AX929" i="1"/>
  <c r="AX940" i="1"/>
  <c r="AX951" i="1"/>
  <c r="AX961" i="1"/>
  <c r="AX972" i="1"/>
  <c r="AX983" i="1"/>
  <c r="AX993" i="1"/>
  <c r="AX1004" i="1"/>
  <c r="AX1015" i="1"/>
  <c r="AX1025" i="1"/>
  <c r="AX1036" i="1"/>
  <c r="AX1047" i="1"/>
  <c r="AX1060" i="1"/>
  <c r="AX1073" i="1"/>
  <c r="AX1099" i="1"/>
  <c r="AZ15" i="1"/>
  <c r="AZ80" i="1"/>
  <c r="AZ145" i="1"/>
  <c r="AZ209" i="1"/>
  <c r="AZ995" i="1"/>
  <c r="AX6" i="1"/>
  <c r="AX14" i="1"/>
  <c r="AX22" i="1"/>
  <c r="AX30" i="1"/>
  <c r="AX38" i="1"/>
  <c r="AX46" i="1"/>
  <c r="AX54" i="1"/>
  <c r="AX62" i="1"/>
  <c r="AX70" i="1"/>
  <c r="AX79" i="1"/>
  <c r="AX88" i="1"/>
  <c r="AX96" i="1"/>
  <c r="AX104" i="1"/>
  <c r="AX112" i="1"/>
  <c r="AX120" i="1"/>
  <c r="AX128" i="1"/>
  <c r="AX136" i="1"/>
  <c r="AX144" i="1"/>
  <c r="AX152" i="1"/>
  <c r="AX160" i="1"/>
  <c r="AX168" i="1"/>
  <c r="AX176" i="1"/>
  <c r="AX184" i="1"/>
  <c r="AX192" i="1"/>
  <c r="AX200" i="1"/>
  <c r="AX208" i="1"/>
  <c r="AX216" i="1"/>
  <c r="AX224" i="1"/>
  <c r="AX232" i="1"/>
  <c r="AX240" i="1"/>
  <c r="AX248" i="1"/>
  <c r="AX256" i="1"/>
  <c r="AX264" i="1"/>
  <c r="AX272" i="1"/>
  <c r="AX280" i="1"/>
  <c r="AX288" i="1"/>
  <c r="AX296" i="1"/>
  <c r="AX304" i="1"/>
  <c r="AX312" i="1"/>
  <c r="AX320" i="1"/>
  <c r="AX328" i="1"/>
  <c r="AX336" i="1"/>
  <c r="AX344" i="1"/>
  <c r="AX352" i="1"/>
  <c r="AX360" i="1"/>
  <c r="AX368" i="1"/>
  <c r="AX376" i="1"/>
  <c r="AX384" i="1"/>
  <c r="AX392" i="1"/>
  <c r="AX400" i="1"/>
  <c r="AX408" i="1"/>
  <c r="AX416" i="1"/>
  <c r="AX424" i="1"/>
  <c r="AX432" i="1"/>
  <c r="AX440" i="1"/>
  <c r="AX448" i="1"/>
  <c r="AX456" i="1"/>
  <c r="AX464" i="1"/>
  <c r="AX472" i="1"/>
  <c r="AX480" i="1"/>
  <c r="AX488" i="1"/>
  <c r="AX496" i="1"/>
  <c r="AX504" i="1"/>
  <c r="AX512" i="1"/>
  <c r="AX520" i="1"/>
  <c r="AX528" i="1"/>
  <c r="AX536" i="1"/>
  <c r="AX544" i="1"/>
  <c r="AX552" i="1"/>
  <c r="AX560" i="1"/>
  <c r="AX568" i="1"/>
  <c r="AX576" i="1"/>
  <c r="AX584" i="1"/>
  <c r="AX592" i="1"/>
  <c r="AX600" i="1"/>
  <c r="AX608" i="1"/>
  <c r="AX616" i="1"/>
  <c r="AX624" i="1"/>
  <c r="AX632" i="1"/>
  <c r="AX640" i="1"/>
  <c r="AX648" i="1"/>
  <c r="AX656" i="1"/>
  <c r="AX664" i="1"/>
  <c r="AX672" i="1"/>
  <c r="AX680" i="1"/>
  <c r="AX688" i="1"/>
  <c r="AX696" i="1"/>
  <c r="AX704" i="1"/>
  <c r="AX712" i="1"/>
  <c r="AX720" i="1"/>
  <c r="AX728" i="1"/>
  <c r="AX736" i="1"/>
  <c r="AX744" i="1"/>
  <c r="AX752" i="1"/>
  <c r="AX760" i="1"/>
  <c r="AX768" i="1"/>
  <c r="AX776" i="1"/>
  <c r="AX784" i="1"/>
  <c r="AX792" i="1"/>
  <c r="AX800" i="1"/>
  <c r="AX808" i="1"/>
  <c r="AX816" i="1"/>
  <c r="AX824" i="1"/>
  <c r="AX832" i="1"/>
  <c r="AX840" i="1"/>
  <c r="AX848" i="1"/>
  <c r="AX856" i="1"/>
  <c r="AX864" i="1"/>
  <c r="AX872" i="1"/>
  <c r="AX880" i="1"/>
  <c r="AX888" i="1"/>
  <c r="AX896" i="1"/>
  <c r="AX904" i="1"/>
  <c r="AX912" i="1"/>
  <c r="AX920" i="1"/>
  <c r="AX952" i="1"/>
  <c r="AX984" i="1"/>
  <c r="AX1016" i="1"/>
  <c r="AX1027" i="1"/>
  <c r="AX1049" i="1"/>
  <c r="AX1087" i="1"/>
  <c r="AZ55" i="1"/>
  <c r="AZ121" i="1"/>
  <c r="AZ185" i="1"/>
  <c r="AZ1096" i="1"/>
  <c r="AX1096" i="1"/>
  <c r="AZ1088" i="1"/>
  <c r="AX1088" i="1"/>
  <c r="AZ1080" i="1"/>
  <c r="AX1080" i="1"/>
  <c r="AZ1072" i="1"/>
  <c r="AX1072" i="1"/>
  <c r="AZ1064" i="1"/>
  <c r="AX1064" i="1"/>
  <c r="AZ1056" i="1"/>
  <c r="AX1056" i="1"/>
  <c r="AZ1048" i="1"/>
  <c r="AX1048" i="1"/>
  <c r="AX7" i="1"/>
  <c r="AX31" i="1"/>
  <c r="AX71" i="1"/>
  <c r="AX97" i="1"/>
  <c r="AX137" i="1"/>
  <c r="AX161" i="1"/>
  <c r="AX201" i="1"/>
  <c r="AX225" i="1"/>
  <c r="AX241" i="1"/>
  <c r="AX249" i="1"/>
  <c r="AX257" i="1"/>
  <c r="AX265" i="1"/>
  <c r="AX273" i="1"/>
  <c r="AX281" i="1"/>
  <c r="AX289" i="1"/>
  <c r="AX297" i="1"/>
  <c r="AX305" i="1"/>
  <c r="AX313" i="1"/>
  <c r="AX321" i="1"/>
  <c r="AX329" i="1"/>
  <c r="AX337" i="1"/>
  <c r="AX345" i="1"/>
  <c r="AX353" i="1"/>
  <c r="AX361" i="1"/>
  <c r="AX369" i="1"/>
  <c r="AX377" i="1"/>
  <c r="AX385" i="1"/>
  <c r="AX393" i="1"/>
  <c r="AX401" i="1"/>
  <c r="AX409" i="1"/>
  <c r="AX417" i="1"/>
  <c r="AX425" i="1"/>
  <c r="AX433" i="1"/>
  <c r="AX441" i="1"/>
  <c r="AX449" i="1"/>
  <c r="AX457" i="1"/>
  <c r="AX465" i="1"/>
  <c r="AX473" i="1"/>
  <c r="AX481" i="1"/>
  <c r="AX489" i="1"/>
  <c r="AX497" i="1"/>
  <c r="AX505" i="1"/>
  <c r="AX513" i="1"/>
  <c r="AX521" i="1"/>
  <c r="AX529" i="1"/>
  <c r="AX537" i="1"/>
  <c r="AX545" i="1"/>
  <c r="AX553" i="1"/>
  <c r="AX561" i="1"/>
  <c r="AX569" i="1"/>
  <c r="AX577" i="1"/>
  <c r="AX585" i="1"/>
  <c r="AX593" i="1"/>
  <c r="AX601" i="1"/>
  <c r="AX609" i="1"/>
  <c r="AX617" i="1"/>
  <c r="AX625" i="1"/>
  <c r="AX633" i="1"/>
  <c r="AX641" i="1"/>
  <c r="AX649" i="1"/>
  <c r="AX657" i="1"/>
  <c r="AX665" i="1"/>
  <c r="AX673" i="1"/>
  <c r="AX681" i="1"/>
  <c r="AX689" i="1"/>
  <c r="AX697" i="1"/>
  <c r="AX705" i="1"/>
  <c r="AX713" i="1"/>
  <c r="AX721" i="1"/>
  <c r="AX729" i="1"/>
  <c r="AX737" i="1"/>
  <c r="AX745" i="1"/>
  <c r="AX753" i="1"/>
  <c r="AX761" i="1"/>
  <c r="AX769" i="1"/>
  <c r="AX777" i="1"/>
  <c r="AX785" i="1"/>
  <c r="AX793" i="1"/>
  <c r="AX801" i="1"/>
  <c r="AX809" i="1"/>
  <c r="AX817" i="1"/>
  <c r="AX825" i="1"/>
  <c r="AX833" i="1"/>
  <c r="AX841" i="1"/>
  <c r="AX849" i="1"/>
  <c r="AX857" i="1"/>
  <c r="AX865" i="1"/>
  <c r="AX873" i="1"/>
  <c r="AX881" i="1"/>
  <c r="AX889" i="1"/>
  <c r="AX897" i="1"/>
  <c r="AX905" i="1"/>
  <c r="AX913" i="1"/>
  <c r="AX921" i="1"/>
  <c r="AX932" i="1"/>
  <c r="AX943" i="1"/>
  <c r="AX953" i="1"/>
  <c r="AX964" i="1"/>
  <c r="AX975" i="1"/>
  <c r="AX985" i="1"/>
  <c r="AX996" i="1"/>
  <c r="AX1007" i="1"/>
  <c r="AX1017" i="1"/>
  <c r="AX1028" i="1"/>
  <c r="AX1039" i="1"/>
  <c r="AX1051" i="1"/>
  <c r="AX1063" i="1"/>
  <c r="AX1076" i="1"/>
  <c r="AX1089" i="1"/>
  <c r="AX8" i="1"/>
  <c r="AX16" i="1"/>
  <c r="AX24" i="1"/>
  <c r="AX32" i="1"/>
  <c r="AX40" i="1"/>
  <c r="AX48" i="1"/>
  <c r="AX56" i="1"/>
  <c r="AX64" i="1"/>
  <c r="AX72" i="1"/>
  <c r="AX81" i="1"/>
  <c r="AX90" i="1"/>
  <c r="AX98" i="1"/>
  <c r="AX106" i="1"/>
  <c r="AX114" i="1"/>
  <c r="AX122" i="1"/>
  <c r="AX130" i="1"/>
  <c r="AX138" i="1"/>
  <c r="AX146" i="1"/>
  <c r="AX154" i="1"/>
  <c r="AX162" i="1"/>
  <c r="AX170" i="1"/>
  <c r="AX178" i="1"/>
  <c r="AX186" i="1"/>
  <c r="AX194" i="1"/>
  <c r="AX202" i="1"/>
  <c r="AX210" i="1"/>
  <c r="AX218" i="1"/>
  <c r="AX226" i="1"/>
  <c r="AX234" i="1"/>
  <c r="AX242" i="1"/>
  <c r="AX250" i="1"/>
  <c r="AX258" i="1"/>
  <c r="AX266" i="1"/>
  <c r="AX274" i="1"/>
  <c r="AX282" i="1"/>
  <c r="AX290" i="1"/>
  <c r="AX298" i="1"/>
  <c r="AX306" i="1"/>
  <c r="AX314" i="1"/>
  <c r="AX322" i="1"/>
  <c r="AX330" i="1"/>
  <c r="AX338" i="1"/>
  <c r="AX346" i="1"/>
  <c r="AX354" i="1"/>
  <c r="AX362" i="1"/>
  <c r="AX370" i="1"/>
  <c r="AX378" i="1"/>
  <c r="AX386" i="1"/>
  <c r="AX394" i="1"/>
  <c r="AX402" i="1"/>
  <c r="AX410" i="1"/>
  <c r="AX418" i="1"/>
  <c r="AX426" i="1"/>
  <c r="AX434" i="1"/>
  <c r="AX442" i="1"/>
  <c r="AX450" i="1"/>
  <c r="AX458" i="1"/>
  <c r="AX466" i="1"/>
  <c r="AX474" i="1"/>
  <c r="AX482" i="1"/>
  <c r="AX490" i="1"/>
  <c r="AX498" i="1"/>
  <c r="AX506" i="1"/>
  <c r="AX514" i="1"/>
  <c r="AX522" i="1"/>
  <c r="AX530" i="1"/>
  <c r="AX538" i="1"/>
  <c r="AX546" i="1"/>
  <c r="AX554" i="1"/>
  <c r="AX562" i="1"/>
  <c r="AX570" i="1"/>
  <c r="AX578" i="1"/>
  <c r="AX586" i="1"/>
  <c r="AX594" i="1"/>
  <c r="AX602" i="1"/>
  <c r="AX610" i="1"/>
  <c r="AX618" i="1"/>
  <c r="AX626" i="1"/>
  <c r="AX634" i="1"/>
  <c r="AX642" i="1"/>
  <c r="AX650" i="1"/>
  <c r="AX658" i="1"/>
  <c r="AX666" i="1"/>
  <c r="AX674" i="1"/>
  <c r="AX682" i="1"/>
  <c r="AX690" i="1"/>
  <c r="AX698" i="1"/>
  <c r="AX706" i="1"/>
  <c r="AX714" i="1"/>
  <c r="AX722" i="1"/>
  <c r="AX730" i="1"/>
  <c r="AX738" i="1"/>
  <c r="AX746" i="1"/>
  <c r="AX754" i="1"/>
  <c r="AX762" i="1"/>
  <c r="AX770" i="1"/>
  <c r="AX778" i="1"/>
  <c r="AX786" i="1"/>
  <c r="AX794" i="1"/>
  <c r="AX802" i="1"/>
  <c r="AX810" i="1"/>
  <c r="AX818" i="1"/>
  <c r="AX826" i="1"/>
  <c r="AX834" i="1"/>
  <c r="AX842" i="1"/>
  <c r="AX850" i="1"/>
  <c r="AX858" i="1"/>
  <c r="AX866" i="1"/>
  <c r="AX874" i="1"/>
  <c r="AX882" i="1"/>
  <c r="AX890" i="1"/>
  <c r="AX898" i="1"/>
  <c r="AX906" i="1"/>
  <c r="AX914" i="1"/>
  <c r="AX923" i="1"/>
  <c r="AX944" i="1"/>
  <c r="AX955" i="1"/>
  <c r="AX976" i="1"/>
  <c r="AX987" i="1"/>
  <c r="AX1008" i="1"/>
  <c r="AX1019" i="1"/>
  <c r="AX1040" i="1"/>
  <c r="AX1052" i="1"/>
  <c r="AX1065" i="1"/>
  <c r="AZ82" i="1"/>
  <c r="AP1099" i="1"/>
  <c r="Y100" i="7" l="1"/>
  <c r="AZ100" i="7" s="1"/>
  <c r="X100" i="7"/>
  <c r="AY100" i="7" s="1"/>
  <c r="W100" i="7"/>
  <c r="AX100" i="7" s="1"/>
  <c r="V100" i="7"/>
  <c r="AW100" i="7" s="1"/>
  <c r="Y99" i="7"/>
  <c r="AZ99" i="7" s="1"/>
  <c r="X99" i="7"/>
  <c r="AY99" i="7" s="1"/>
  <c r="W99" i="7"/>
  <c r="AX99" i="7" s="1"/>
  <c r="V99" i="7"/>
  <c r="AW99" i="7" s="1"/>
  <c r="Y98" i="7"/>
  <c r="AZ98" i="7" s="1"/>
  <c r="X98" i="7"/>
  <c r="AY98" i="7" s="1"/>
  <c r="W98" i="7"/>
  <c r="AX98" i="7" s="1"/>
  <c r="V98" i="7"/>
  <c r="AW98" i="7" s="1"/>
  <c r="Y97" i="7"/>
  <c r="AZ97" i="7" s="1"/>
  <c r="X97" i="7"/>
  <c r="AY97" i="7" s="1"/>
  <c r="W97" i="7"/>
  <c r="AX97" i="7" s="1"/>
  <c r="V97" i="7"/>
  <c r="AW97" i="7" s="1"/>
  <c r="Y96" i="7"/>
  <c r="AZ96" i="7" s="1"/>
  <c r="X96" i="7"/>
  <c r="AY96" i="7" s="1"/>
  <c r="W96" i="7"/>
  <c r="AX96" i="7" s="1"/>
  <c r="V96" i="7"/>
  <c r="AW96" i="7" s="1"/>
  <c r="Y95" i="7"/>
  <c r="AZ95" i="7" s="1"/>
  <c r="X95" i="7"/>
  <c r="AY95" i="7" s="1"/>
  <c r="W95" i="7"/>
  <c r="AX95" i="7" s="1"/>
  <c r="V95" i="7"/>
  <c r="AW95" i="7" s="1"/>
  <c r="Y94" i="7"/>
  <c r="AZ94" i="7" s="1"/>
  <c r="X94" i="7"/>
  <c r="AY94" i="7" s="1"/>
  <c r="W94" i="7"/>
  <c r="AX94" i="7" s="1"/>
  <c r="V94" i="7"/>
  <c r="AW94" i="7" s="1"/>
  <c r="Y93" i="7"/>
  <c r="AZ93" i="7" s="1"/>
  <c r="X93" i="7"/>
  <c r="AY93" i="7" s="1"/>
  <c r="W93" i="7"/>
  <c r="AX93" i="7" s="1"/>
  <c r="V93" i="7"/>
  <c r="AW93" i="7" s="1"/>
  <c r="Y92" i="7"/>
  <c r="AZ92" i="7" s="1"/>
  <c r="X92" i="7"/>
  <c r="AY92" i="7" s="1"/>
  <c r="W92" i="7"/>
  <c r="AX92" i="7" s="1"/>
  <c r="V92" i="7"/>
  <c r="AW92" i="7" s="1"/>
  <c r="Y91" i="7"/>
  <c r="AZ91" i="7" s="1"/>
  <c r="X91" i="7"/>
  <c r="AY91" i="7" s="1"/>
  <c r="W91" i="7"/>
  <c r="AX91" i="7" s="1"/>
  <c r="V91" i="7"/>
  <c r="AW91" i="7" s="1"/>
  <c r="Y90" i="7"/>
  <c r="AZ90" i="7" s="1"/>
  <c r="X90" i="7"/>
  <c r="AY90" i="7" s="1"/>
  <c r="W90" i="7"/>
  <c r="AX90" i="7" s="1"/>
  <c r="V90" i="7"/>
  <c r="AW90" i="7" s="1"/>
  <c r="Y89" i="7"/>
  <c r="AZ89" i="7" s="1"/>
  <c r="X89" i="7"/>
  <c r="AY89" i="7" s="1"/>
  <c r="W89" i="7"/>
  <c r="AX89" i="7" s="1"/>
  <c r="V89" i="7"/>
  <c r="AW89" i="7" s="1"/>
  <c r="Y88" i="7"/>
  <c r="AZ88" i="7" s="1"/>
  <c r="X88" i="7"/>
  <c r="AY88" i="7" s="1"/>
  <c r="W88" i="7"/>
  <c r="AX88" i="7" s="1"/>
  <c r="V88" i="7"/>
  <c r="AW88" i="7" s="1"/>
  <c r="Y87" i="7"/>
  <c r="AZ87" i="7" s="1"/>
  <c r="X87" i="7"/>
  <c r="AY87" i="7" s="1"/>
  <c r="W87" i="7"/>
  <c r="AX87" i="7" s="1"/>
  <c r="V87" i="7"/>
  <c r="AW87" i="7" s="1"/>
  <c r="Y86" i="7"/>
  <c r="AZ86" i="7" s="1"/>
  <c r="X86" i="7"/>
  <c r="AY86" i="7" s="1"/>
  <c r="W86" i="7"/>
  <c r="AX86" i="7" s="1"/>
  <c r="V86" i="7"/>
  <c r="AW86" i="7" s="1"/>
  <c r="Y85" i="7"/>
  <c r="AZ85" i="7" s="1"/>
  <c r="X85" i="7"/>
  <c r="AY85" i="7" s="1"/>
  <c r="W85" i="7"/>
  <c r="AX85" i="7" s="1"/>
  <c r="V85" i="7"/>
  <c r="AW85" i="7" s="1"/>
  <c r="Y84" i="7"/>
  <c r="AZ84" i="7" s="1"/>
  <c r="X84" i="7"/>
  <c r="AY84" i="7" s="1"/>
  <c r="W84" i="7"/>
  <c r="AX84" i="7" s="1"/>
  <c r="V84" i="7"/>
  <c r="AW84" i="7" s="1"/>
  <c r="Y83" i="7"/>
  <c r="AZ83" i="7" s="1"/>
  <c r="X83" i="7"/>
  <c r="AY83" i="7" s="1"/>
  <c r="W83" i="7"/>
  <c r="AX83" i="7" s="1"/>
  <c r="V83" i="7"/>
  <c r="AW83" i="7" s="1"/>
  <c r="Y82" i="7"/>
  <c r="AZ82" i="7" s="1"/>
  <c r="X82" i="7"/>
  <c r="AY82" i="7" s="1"/>
  <c r="W82" i="7"/>
  <c r="AX82" i="7" s="1"/>
  <c r="V82" i="7"/>
  <c r="AW82" i="7" s="1"/>
  <c r="Y81" i="7"/>
  <c r="AZ81" i="7" s="1"/>
  <c r="X81" i="7"/>
  <c r="AY81" i="7" s="1"/>
  <c r="W81" i="7"/>
  <c r="AX81" i="7" s="1"/>
  <c r="V81" i="7"/>
  <c r="AW81" i="7" s="1"/>
  <c r="Y80" i="7"/>
  <c r="AZ80" i="7" s="1"/>
  <c r="X80" i="7"/>
  <c r="AY80" i="7" s="1"/>
  <c r="W80" i="7"/>
  <c r="AX80" i="7" s="1"/>
  <c r="V80" i="7"/>
  <c r="AW80" i="7" s="1"/>
  <c r="Y79" i="7"/>
  <c r="AZ79" i="7" s="1"/>
  <c r="X79" i="7"/>
  <c r="AY79" i="7" s="1"/>
  <c r="W79" i="7"/>
  <c r="AX79" i="7" s="1"/>
  <c r="V79" i="7"/>
  <c r="AW79" i="7" s="1"/>
  <c r="Y78" i="7"/>
  <c r="AZ78" i="7" s="1"/>
  <c r="X78" i="7"/>
  <c r="AY78" i="7" s="1"/>
  <c r="W78" i="7"/>
  <c r="AX78" i="7" s="1"/>
  <c r="V78" i="7"/>
  <c r="AW78" i="7" s="1"/>
  <c r="Y77" i="7"/>
  <c r="AZ77" i="7" s="1"/>
  <c r="X77" i="7"/>
  <c r="AY77" i="7" s="1"/>
  <c r="W77" i="7"/>
  <c r="AX77" i="7" s="1"/>
  <c r="V77" i="7"/>
  <c r="AW77" i="7" s="1"/>
  <c r="Y76" i="7"/>
  <c r="AZ76" i="7" s="1"/>
  <c r="X76" i="7"/>
  <c r="AY76" i="7" s="1"/>
  <c r="W76" i="7"/>
  <c r="AX76" i="7" s="1"/>
  <c r="V76" i="7"/>
  <c r="AW76" i="7" s="1"/>
  <c r="Y75" i="7"/>
  <c r="AZ75" i="7" s="1"/>
  <c r="X75" i="7"/>
  <c r="AY75" i="7" s="1"/>
  <c r="W75" i="7"/>
  <c r="AX75" i="7" s="1"/>
  <c r="V75" i="7"/>
  <c r="AW75" i="7" s="1"/>
  <c r="Y74" i="7"/>
  <c r="AZ74" i="7" s="1"/>
  <c r="X74" i="7"/>
  <c r="AY74" i="7" s="1"/>
  <c r="W74" i="7"/>
  <c r="AX74" i="7" s="1"/>
  <c r="V74" i="7"/>
  <c r="AW74" i="7" s="1"/>
  <c r="Y73" i="7"/>
  <c r="AZ73" i="7" s="1"/>
  <c r="X73" i="7"/>
  <c r="AY73" i="7" s="1"/>
  <c r="W73" i="7"/>
  <c r="AX73" i="7" s="1"/>
  <c r="V73" i="7"/>
  <c r="AW73" i="7" s="1"/>
  <c r="Y72" i="7"/>
  <c r="AZ72" i="7" s="1"/>
  <c r="X72" i="7"/>
  <c r="AY72" i="7" s="1"/>
  <c r="W72" i="7"/>
  <c r="AX72" i="7" s="1"/>
  <c r="V72" i="7"/>
  <c r="AW72" i="7" s="1"/>
  <c r="Y71" i="7"/>
  <c r="AZ71" i="7" s="1"/>
  <c r="X71" i="7"/>
  <c r="AY71" i="7" s="1"/>
  <c r="W71" i="7"/>
  <c r="AX71" i="7" s="1"/>
  <c r="V71" i="7"/>
  <c r="AW71" i="7" s="1"/>
  <c r="Y70" i="7"/>
  <c r="AZ70" i="7" s="1"/>
  <c r="X70" i="7"/>
  <c r="AY70" i="7" s="1"/>
  <c r="W70" i="7"/>
  <c r="AX70" i="7" s="1"/>
  <c r="V70" i="7"/>
  <c r="AW70" i="7" s="1"/>
  <c r="Y69" i="7"/>
  <c r="AZ69" i="7" s="1"/>
  <c r="X69" i="7"/>
  <c r="AY69" i="7" s="1"/>
  <c r="W69" i="7"/>
  <c r="AX69" i="7" s="1"/>
  <c r="V69" i="7"/>
  <c r="AW69" i="7" s="1"/>
  <c r="Y68" i="7"/>
  <c r="AZ68" i="7" s="1"/>
  <c r="X68" i="7"/>
  <c r="AY68" i="7" s="1"/>
  <c r="W68" i="7"/>
  <c r="AX68" i="7" s="1"/>
  <c r="V68" i="7"/>
  <c r="AW68" i="7" s="1"/>
  <c r="Y67" i="7"/>
  <c r="AZ67" i="7" s="1"/>
  <c r="X67" i="7"/>
  <c r="AY67" i="7" s="1"/>
  <c r="W67" i="7"/>
  <c r="AX67" i="7" s="1"/>
  <c r="V67" i="7"/>
  <c r="AW67" i="7" s="1"/>
  <c r="Y66" i="7"/>
  <c r="AZ66" i="7" s="1"/>
  <c r="X66" i="7"/>
  <c r="AY66" i="7" s="1"/>
  <c r="W66" i="7"/>
  <c r="AX66" i="7" s="1"/>
  <c r="V66" i="7"/>
  <c r="AW66" i="7" s="1"/>
  <c r="Y65" i="7"/>
  <c r="AZ65" i="7" s="1"/>
  <c r="X65" i="7"/>
  <c r="AY65" i="7" s="1"/>
  <c r="W65" i="7"/>
  <c r="AX65" i="7" s="1"/>
  <c r="V65" i="7"/>
  <c r="AW65" i="7" s="1"/>
  <c r="Y64" i="7"/>
  <c r="AZ64" i="7" s="1"/>
  <c r="X64" i="7"/>
  <c r="AY64" i="7" s="1"/>
  <c r="W64" i="7"/>
  <c r="AX64" i="7" s="1"/>
  <c r="V64" i="7"/>
  <c r="AW64" i="7" s="1"/>
  <c r="Y63" i="7"/>
  <c r="AZ63" i="7" s="1"/>
  <c r="X63" i="7"/>
  <c r="AY63" i="7" s="1"/>
  <c r="W63" i="7"/>
  <c r="AX63" i="7" s="1"/>
  <c r="V63" i="7"/>
  <c r="AW63" i="7" s="1"/>
  <c r="Y62" i="7"/>
  <c r="AZ62" i="7" s="1"/>
  <c r="X62" i="7"/>
  <c r="AY62" i="7" s="1"/>
  <c r="W62" i="7"/>
  <c r="AX62" i="7" s="1"/>
  <c r="V62" i="7"/>
  <c r="AW62" i="7" s="1"/>
  <c r="Y61" i="7"/>
  <c r="AZ61" i="7" s="1"/>
  <c r="X61" i="7"/>
  <c r="AY61" i="7" s="1"/>
  <c r="W61" i="7"/>
  <c r="AX61" i="7" s="1"/>
  <c r="V61" i="7"/>
  <c r="AW61" i="7" s="1"/>
  <c r="Y60" i="7"/>
  <c r="AZ60" i="7" s="1"/>
  <c r="X60" i="7"/>
  <c r="AY60" i="7" s="1"/>
  <c r="W60" i="7"/>
  <c r="AX60" i="7" s="1"/>
  <c r="V60" i="7"/>
  <c r="AW60" i="7" s="1"/>
  <c r="Y59" i="7"/>
  <c r="AZ59" i="7" s="1"/>
  <c r="X59" i="7"/>
  <c r="AY59" i="7" s="1"/>
  <c r="W59" i="7"/>
  <c r="AX59" i="7" s="1"/>
  <c r="V59" i="7"/>
  <c r="AW59" i="7" s="1"/>
  <c r="Y58" i="7"/>
  <c r="AZ58" i="7" s="1"/>
  <c r="X58" i="7"/>
  <c r="AY58" i="7" s="1"/>
  <c r="W58" i="7"/>
  <c r="AX58" i="7" s="1"/>
  <c r="V58" i="7"/>
  <c r="AW58" i="7" s="1"/>
  <c r="Y57" i="7"/>
  <c r="AZ57" i="7" s="1"/>
  <c r="X57" i="7"/>
  <c r="AY57" i="7" s="1"/>
  <c r="W57" i="7"/>
  <c r="AX57" i="7" s="1"/>
  <c r="V57" i="7"/>
  <c r="AW57" i="7" s="1"/>
  <c r="Y56" i="7"/>
  <c r="AZ56" i="7" s="1"/>
  <c r="X56" i="7"/>
  <c r="AY56" i="7" s="1"/>
  <c r="W56" i="7"/>
  <c r="AX56" i="7" s="1"/>
  <c r="V56" i="7"/>
  <c r="AW56" i="7" s="1"/>
  <c r="Y55" i="7"/>
  <c r="AZ55" i="7" s="1"/>
  <c r="X55" i="7"/>
  <c r="AY55" i="7" s="1"/>
  <c r="W55" i="7"/>
  <c r="AX55" i="7" s="1"/>
  <c r="V55" i="7"/>
  <c r="AW55" i="7" s="1"/>
  <c r="Y54" i="7"/>
  <c r="AZ54" i="7" s="1"/>
  <c r="X54" i="7"/>
  <c r="AY54" i="7" s="1"/>
  <c r="W54" i="7"/>
  <c r="AX54" i="7" s="1"/>
  <c r="V54" i="7"/>
  <c r="AW54" i="7" s="1"/>
  <c r="Y53" i="7"/>
  <c r="AZ53" i="7" s="1"/>
  <c r="X53" i="7"/>
  <c r="AY53" i="7" s="1"/>
  <c r="W53" i="7"/>
  <c r="AX53" i="7" s="1"/>
  <c r="V53" i="7"/>
  <c r="AW53" i="7" s="1"/>
  <c r="Y52" i="7"/>
  <c r="AZ52" i="7" s="1"/>
  <c r="X52" i="7"/>
  <c r="AY52" i="7" s="1"/>
  <c r="W52" i="7"/>
  <c r="AX52" i="7" s="1"/>
  <c r="V52" i="7"/>
  <c r="AW52" i="7" s="1"/>
  <c r="Y51" i="7"/>
  <c r="AZ51" i="7" s="1"/>
  <c r="X51" i="7"/>
  <c r="AY51" i="7" s="1"/>
  <c r="W51" i="7"/>
  <c r="AX51" i="7" s="1"/>
  <c r="V51" i="7"/>
  <c r="AW51" i="7" s="1"/>
  <c r="Y50" i="7"/>
  <c r="AZ50" i="7" s="1"/>
  <c r="X50" i="7"/>
  <c r="AY50" i="7" s="1"/>
  <c r="W50" i="7"/>
  <c r="AX50" i="7" s="1"/>
  <c r="V50" i="7"/>
  <c r="AW50" i="7" s="1"/>
  <c r="Y49" i="7"/>
  <c r="AZ49" i="7" s="1"/>
  <c r="X49" i="7"/>
  <c r="AY49" i="7" s="1"/>
  <c r="W49" i="7"/>
  <c r="AX49" i="7" s="1"/>
  <c r="V49" i="7"/>
  <c r="AW49" i="7" s="1"/>
  <c r="Y48" i="7"/>
  <c r="AZ48" i="7" s="1"/>
  <c r="X48" i="7"/>
  <c r="AY48" i="7" s="1"/>
  <c r="W48" i="7"/>
  <c r="AX48" i="7" s="1"/>
  <c r="V48" i="7"/>
  <c r="AW48" i="7" s="1"/>
  <c r="Y47" i="7"/>
  <c r="AZ47" i="7" s="1"/>
  <c r="X47" i="7"/>
  <c r="AY47" i="7" s="1"/>
  <c r="W47" i="7"/>
  <c r="AX47" i="7" s="1"/>
  <c r="V47" i="7"/>
  <c r="AW47" i="7" s="1"/>
  <c r="Y46" i="7"/>
  <c r="AZ46" i="7" s="1"/>
  <c r="X46" i="7"/>
  <c r="AY46" i="7" s="1"/>
  <c r="W46" i="7"/>
  <c r="AX46" i="7" s="1"/>
  <c r="V46" i="7"/>
  <c r="AW46" i="7" s="1"/>
  <c r="Y45" i="7"/>
  <c r="AZ45" i="7" s="1"/>
  <c r="X45" i="7"/>
  <c r="AY45" i="7" s="1"/>
  <c r="W45" i="7"/>
  <c r="AX45" i="7" s="1"/>
  <c r="V45" i="7"/>
  <c r="AW45" i="7" s="1"/>
  <c r="Y44" i="7"/>
  <c r="AZ44" i="7" s="1"/>
  <c r="X44" i="7"/>
  <c r="AY44" i="7" s="1"/>
  <c r="W44" i="7"/>
  <c r="AX44" i="7" s="1"/>
  <c r="V44" i="7"/>
  <c r="AW44" i="7" s="1"/>
  <c r="Y43" i="7"/>
  <c r="AZ43" i="7" s="1"/>
  <c r="X43" i="7"/>
  <c r="AY43" i="7" s="1"/>
  <c r="W43" i="7"/>
  <c r="AX43" i="7" s="1"/>
  <c r="V43" i="7"/>
  <c r="AW43" i="7" s="1"/>
  <c r="Y42" i="7"/>
  <c r="AZ42" i="7" s="1"/>
  <c r="X42" i="7"/>
  <c r="AY42" i="7" s="1"/>
  <c r="W42" i="7"/>
  <c r="AX42" i="7" s="1"/>
  <c r="V42" i="7"/>
  <c r="AW42" i="7" s="1"/>
  <c r="Y41" i="7"/>
  <c r="AZ41" i="7" s="1"/>
  <c r="X41" i="7"/>
  <c r="AY41" i="7" s="1"/>
  <c r="W41" i="7"/>
  <c r="AX41" i="7" s="1"/>
  <c r="V41" i="7"/>
  <c r="AW41" i="7" s="1"/>
  <c r="Y40" i="7"/>
  <c r="AZ40" i="7" s="1"/>
  <c r="X40" i="7"/>
  <c r="AY40" i="7" s="1"/>
  <c r="W40" i="7"/>
  <c r="AX40" i="7" s="1"/>
  <c r="V40" i="7"/>
  <c r="AW40" i="7" s="1"/>
  <c r="Y39" i="7"/>
  <c r="AZ39" i="7" s="1"/>
  <c r="X39" i="7"/>
  <c r="AY39" i="7" s="1"/>
  <c r="W39" i="7"/>
  <c r="AX39" i="7" s="1"/>
  <c r="V39" i="7"/>
  <c r="AW39" i="7" s="1"/>
  <c r="Y38" i="7"/>
  <c r="AZ38" i="7" s="1"/>
  <c r="X38" i="7"/>
  <c r="AY38" i="7" s="1"/>
  <c r="W38" i="7"/>
  <c r="AX38" i="7" s="1"/>
  <c r="V38" i="7"/>
  <c r="AW38" i="7" s="1"/>
  <c r="Y37" i="7"/>
  <c r="AZ37" i="7" s="1"/>
  <c r="X37" i="7"/>
  <c r="AY37" i="7" s="1"/>
  <c r="W37" i="7"/>
  <c r="AX37" i="7" s="1"/>
  <c r="V37" i="7"/>
  <c r="AW37" i="7" s="1"/>
  <c r="Y36" i="7"/>
  <c r="AZ36" i="7" s="1"/>
  <c r="X36" i="7"/>
  <c r="AY36" i="7" s="1"/>
  <c r="W36" i="7"/>
  <c r="AX36" i="7" s="1"/>
  <c r="V36" i="7"/>
  <c r="AW36" i="7" s="1"/>
  <c r="Y35" i="7"/>
  <c r="AZ35" i="7" s="1"/>
  <c r="X35" i="7"/>
  <c r="AY35" i="7" s="1"/>
  <c r="W35" i="7"/>
  <c r="AX35" i="7" s="1"/>
  <c r="V35" i="7"/>
  <c r="AW35" i="7" s="1"/>
  <c r="Y34" i="7"/>
  <c r="AZ34" i="7" s="1"/>
  <c r="X34" i="7"/>
  <c r="AY34" i="7" s="1"/>
  <c r="W34" i="7"/>
  <c r="AX34" i="7" s="1"/>
  <c r="V34" i="7"/>
  <c r="AW34" i="7" s="1"/>
  <c r="Y33" i="7"/>
  <c r="AZ33" i="7" s="1"/>
  <c r="X33" i="7"/>
  <c r="AY33" i="7" s="1"/>
  <c r="W33" i="7"/>
  <c r="AX33" i="7" s="1"/>
  <c r="V33" i="7"/>
  <c r="AW33" i="7" s="1"/>
  <c r="Y32" i="7"/>
  <c r="AZ32" i="7" s="1"/>
  <c r="X32" i="7"/>
  <c r="AY32" i="7" s="1"/>
  <c r="W32" i="7"/>
  <c r="AX32" i="7" s="1"/>
  <c r="V32" i="7"/>
  <c r="AW32" i="7" s="1"/>
  <c r="Y31" i="7"/>
  <c r="AZ31" i="7" s="1"/>
  <c r="X31" i="7"/>
  <c r="AY31" i="7" s="1"/>
  <c r="W31" i="7"/>
  <c r="AX31" i="7" s="1"/>
  <c r="V31" i="7"/>
  <c r="AW31" i="7" s="1"/>
  <c r="Y30" i="7"/>
  <c r="AZ30" i="7" s="1"/>
  <c r="X30" i="7"/>
  <c r="AY30" i="7" s="1"/>
  <c r="W30" i="7"/>
  <c r="AX30" i="7" s="1"/>
  <c r="V30" i="7"/>
  <c r="AW30" i="7" s="1"/>
  <c r="Y29" i="7"/>
  <c r="AZ29" i="7" s="1"/>
  <c r="X29" i="7"/>
  <c r="AY29" i="7" s="1"/>
  <c r="W29" i="7"/>
  <c r="AX29" i="7" s="1"/>
  <c r="V29" i="7"/>
  <c r="AW29" i="7" s="1"/>
  <c r="Y28" i="7"/>
  <c r="AZ28" i="7" s="1"/>
  <c r="X28" i="7"/>
  <c r="AY28" i="7" s="1"/>
  <c r="W28" i="7"/>
  <c r="AX28" i="7" s="1"/>
  <c r="V28" i="7"/>
  <c r="AW28" i="7" s="1"/>
  <c r="Y27" i="7"/>
  <c r="AZ27" i="7" s="1"/>
  <c r="X27" i="7"/>
  <c r="AY27" i="7" s="1"/>
  <c r="W27" i="7"/>
  <c r="AX27" i="7" s="1"/>
  <c r="V27" i="7"/>
  <c r="AW27" i="7" s="1"/>
  <c r="Y26" i="7"/>
  <c r="AZ26" i="7" s="1"/>
  <c r="X26" i="7"/>
  <c r="AY26" i="7" s="1"/>
  <c r="W26" i="7"/>
  <c r="AX26" i="7" s="1"/>
  <c r="V26" i="7"/>
  <c r="AW26" i="7" s="1"/>
  <c r="Y25" i="7"/>
  <c r="AZ25" i="7" s="1"/>
  <c r="X25" i="7"/>
  <c r="AY25" i="7" s="1"/>
  <c r="W25" i="7"/>
  <c r="AX25" i="7" s="1"/>
  <c r="V25" i="7"/>
  <c r="AW25" i="7" s="1"/>
  <c r="Y24" i="7"/>
  <c r="AZ24" i="7" s="1"/>
  <c r="X24" i="7"/>
  <c r="AY24" i="7" s="1"/>
  <c r="W24" i="7"/>
  <c r="AX24" i="7" s="1"/>
  <c r="V24" i="7"/>
  <c r="AW24" i="7" s="1"/>
  <c r="Y23" i="7"/>
  <c r="AZ23" i="7" s="1"/>
  <c r="X23" i="7"/>
  <c r="AY23" i="7" s="1"/>
  <c r="W23" i="7"/>
  <c r="AX23" i="7" s="1"/>
  <c r="V23" i="7"/>
  <c r="AW23" i="7" s="1"/>
  <c r="Y22" i="7"/>
  <c r="AZ22" i="7" s="1"/>
  <c r="X22" i="7"/>
  <c r="AY22" i="7" s="1"/>
  <c r="W22" i="7"/>
  <c r="AX22" i="7" s="1"/>
  <c r="V22" i="7"/>
  <c r="AW22" i="7" s="1"/>
  <c r="Y21" i="7"/>
  <c r="AZ21" i="7" s="1"/>
  <c r="X21" i="7"/>
  <c r="AY21" i="7" s="1"/>
  <c r="V21" i="7"/>
  <c r="AW21" i="7" s="1"/>
  <c r="Y20" i="7"/>
  <c r="AZ20" i="7" s="1"/>
  <c r="X20" i="7"/>
  <c r="AY20" i="7" s="1"/>
  <c r="V20" i="7"/>
  <c r="AW20" i="7" s="1"/>
  <c r="Y19" i="7"/>
  <c r="AZ19" i="7" s="1"/>
  <c r="X19" i="7"/>
  <c r="AY19" i="7" s="1"/>
  <c r="V19" i="7"/>
  <c r="AW19" i="7" s="1"/>
  <c r="Y18" i="7"/>
  <c r="AZ18" i="7" s="1"/>
  <c r="X18" i="7"/>
  <c r="AY18" i="7" s="1"/>
  <c r="V18" i="7"/>
  <c r="AW18" i="7" s="1"/>
  <c r="Y17" i="7"/>
  <c r="AZ17" i="7" s="1"/>
  <c r="X17" i="7"/>
  <c r="AY17" i="7" s="1"/>
  <c r="V17" i="7"/>
  <c r="AW17" i="7" s="1"/>
  <c r="Y16" i="7"/>
  <c r="AZ16" i="7" s="1"/>
  <c r="X16" i="7"/>
  <c r="AY16" i="7" s="1"/>
  <c r="V16" i="7"/>
  <c r="AW16" i="7" s="1"/>
  <c r="Y15" i="7"/>
  <c r="AZ15" i="7" s="1"/>
  <c r="X15" i="7"/>
  <c r="AY15" i="7" s="1"/>
  <c r="V15" i="7"/>
  <c r="AW15" i="7" s="1"/>
  <c r="Y14" i="7"/>
  <c r="AZ14" i="7" s="1"/>
  <c r="X14" i="7"/>
  <c r="AY14" i="7" s="1"/>
  <c r="V14" i="7"/>
  <c r="AW14" i="7" s="1"/>
  <c r="Y13" i="7"/>
  <c r="AZ13" i="7" s="1"/>
  <c r="X13" i="7"/>
  <c r="AY13" i="7" s="1"/>
  <c r="V13" i="7"/>
  <c r="AW13" i="7" s="1"/>
  <c r="Y12" i="7"/>
  <c r="AZ12" i="7" s="1"/>
  <c r="X12" i="7"/>
  <c r="AY12" i="7" s="1"/>
  <c r="V12" i="7"/>
  <c r="AW12" i="7" s="1"/>
  <c r="Y11" i="7"/>
  <c r="AZ11" i="7" s="1"/>
  <c r="X11" i="7"/>
  <c r="AY11" i="7" s="1"/>
  <c r="V11" i="7"/>
  <c r="AW11" i="7" s="1"/>
  <c r="Y10" i="7"/>
  <c r="AZ10" i="7" s="1"/>
  <c r="X10" i="7"/>
  <c r="AY10" i="7" s="1"/>
  <c r="V10" i="7"/>
  <c r="AW10" i="7" s="1"/>
  <c r="Y9" i="7"/>
  <c r="AZ9" i="7" s="1"/>
  <c r="X9" i="7"/>
  <c r="AY9" i="7" s="1"/>
  <c r="V9" i="7"/>
  <c r="AW9" i="7" s="1"/>
  <c r="Y8" i="7"/>
  <c r="AZ8" i="7" s="1"/>
  <c r="X8" i="7"/>
  <c r="AY8" i="7" s="1"/>
  <c r="V8" i="7"/>
  <c r="AW8" i="7" s="1"/>
  <c r="Y7" i="7"/>
  <c r="AZ7" i="7" s="1"/>
  <c r="X7" i="7"/>
  <c r="AY7" i="7" s="1"/>
  <c r="V7" i="7"/>
  <c r="AW7" i="7" s="1"/>
  <c r="I150" i="7"/>
  <c r="BA150" i="7" s="1"/>
  <c r="I149" i="7"/>
  <c r="BA149" i="7" s="1"/>
  <c r="I148" i="7"/>
  <c r="BA148" i="7" s="1"/>
  <c r="I147" i="7"/>
  <c r="BA147" i="7" s="1"/>
  <c r="I146" i="7"/>
  <c r="BA146" i="7" s="1"/>
  <c r="I145" i="7"/>
  <c r="BA145" i="7" s="1"/>
  <c r="I144" i="7"/>
  <c r="BA144" i="7" s="1"/>
  <c r="I143" i="7"/>
  <c r="BA143" i="7" s="1"/>
  <c r="I142" i="7"/>
  <c r="BA142" i="7" s="1"/>
  <c r="I141" i="7"/>
  <c r="BA141" i="7" s="1"/>
  <c r="I140" i="7"/>
  <c r="BA140" i="7" s="1"/>
  <c r="I139" i="7"/>
  <c r="BA139" i="7" s="1"/>
  <c r="I138" i="7"/>
  <c r="BA138" i="7" s="1"/>
  <c r="I137" i="7"/>
  <c r="BA137" i="7" s="1"/>
  <c r="I136" i="7"/>
  <c r="BA136" i="7" s="1"/>
  <c r="I135" i="7"/>
  <c r="BA135" i="7" s="1"/>
  <c r="I134" i="7"/>
  <c r="BA134" i="7" s="1"/>
  <c r="I133" i="7"/>
  <c r="BA133" i="7" s="1"/>
  <c r="I132" i="7"/>
  <c r="BA132" i="7" s="1"/>
  <c r="I131" i="7"/>
  <c r="BA131" i="7" s="1"/>
  <c r="I130" i="7"/>
  <c r="BA130" i="7" s="1"/>
  <c r="I129" i="7"/>
  <c r="BA129" i="7" s="1"/>
  <c r="I128" i="7"/>
  <c r="BA128" i="7" s="1"/>
  <c r="I127" i="7"/>
  <c r="BA127" i="7" s="1"/>
  <c r="I126" i="7"/>
  <c r="BA126" i="7" s="1"/>
  <c r="I125" i="7"/>
  <c r="BA125" i="7" s="1"/>
  <c r="I124" i="7"/>
  <c r="BA124" i="7" s="1"/>
  <c r="I123" i="7"/>
  <c r="BA123" i="7" s="1"/>
  <c r="I122" i="7"/>
  <c r="BA122" i="7" s="1"/>
  <c r="I121" i="7"/>
  <c r="BA121" i="7" s="1"/>
  <c r="I120" i="7"/>
  <c r="BA120" i="7" s="1"/>
  <c r="I119" i="7"/>
  <c r="BA119" i="7" s="1"/>
  <c r="I118" i="7"/>
  <c r="BA118" i="7" s="1"/>
  <c r="I117" i="7"/>
  <c r="BA117" i="7" s="1"/>
  <c r="I116" i="7"/>
  <c r="BA116" i="7" s="1"/>
  <c r="I115" i="7"/>
  <c r="BA115" i="7" s="1"/>
  <c r="I114" i="7"/>
  <c r="BA114" i="7" s="1"/>
  <c r="I113" i="7"/>
  <c r="BA113" i="7" s="1"/>
  <c r="I112" i="7"/>
  <c r="BA112" i="7" s="1"/>
  <c r="I111" i="7"/>
  <c r="BA111" i="7" s="1"/>
  <c r="I110" i="7"/>
  <c r="BA110" i="7" s="1"/>
  <c r="I109" i="7"/>
  <c r="BA109" i="7" s="1"/>
  <c r="I108" i="7"/>
  <c r="BA108" i="7" s="1"/>
  <c r="I107" i="7"/>
  <c r="BA107" i="7" s="1"/>
  <c r="I106" i="7"/>
  <c r="BA106" i="7" s="1"/>
  <c r="I105" i="7"/>
  <c r="BA105" i="7" s="1"/>
  <c r="I104" i="7"/>
  <c r="BA104" i="7" s="1"/>
  <c r="I103" i="7"/>
  <c r="BA103" i="7" s="1"/>
  <c r="I102" i="7"/>
  <c r="BA102" i="7" s="1"/>
  <c r="I101" i="7"/>
  <c r="BA101" i="7" s="1"/>
  <c r="I100" i="7"/>
  <c r="BA100" i="7" s="1"/>
  <c r="I99" i="7"/>
  <c r="BA99" i="7" s="1"/>
  <c r="I98" i="7"/>
  <c r="BA98" i="7" s="1"/>
  <c r="I97" i="7"/>
  <c r="BA97" i="7" s="1"/>
  <c r="I96" i="7"/>
  <c r="BA96" i="7" s="1"/>
  <c r="I95" i="7"/>
  <c r="BA95" i="7" s="1"/>
  <c r="I94" i="7"/>
  <c r="BA94" i="7" s="1"/>
  <c r="I93" i="7"/>
  <c r="BA93" i="7" s="1"/>
  <c r="I92" i="7"/>
  <c r="BA92" i="7" s="1"/>
  <c r="I91" i="7"/>
  <c r="BA91" i="7" s="1"/>
  <c r="I90" i="7"/>
  <c r="BA90" i="7" s="1"/>
  <c r="I89" i="7"/>
  <c r="BA89" i="7" s="1"/>
  <c r="I88" i="7"/>
  <c r="BA88" i="7" s="1"/>
  <c r="I87" i="7"/>
  <c r="BA87" i="7" s="1"/>
  <c r="I86" i="7"/>
  <c r="BA86" i="7" s="1"/>
  <c r="I85" i="7"/>
  <c r="BA85" i="7" s="1"/>
  <c r="I84" i="7"/>
  <c r="BA84" i="7" s="1"/>
  <c r="I83" i="7"/>
  <c r="BA83" i="7" s="1"/>
  <c r="I82" i="7"/>
  <c r="BA82" i="7" s="1"/>
  <c r="I81" i="7"/>
  <c r="BA81" i="7" s="1"/>
  <c r="I80" i="7"/>
  <c r="BA80" i="7" s="1"/>
  <c r="I79" i="7"/>
  <c r="BA79" i="7" s="1"/>
  <c r="I78" i="7"/>
  <c r="BA78" i="7" s="1"/>
  <c r="I77" i="7"/>
  <c r="BA77" i="7" s="1"/>
  <c r="I76" i="7"/>
  <c r="BA76" i="7" s="1"/>
  <c r="I75" i="7"/>
  <c r="BA75" i="7" s="1"/>
  <c r="I74" i="7"/>
  <c r="BA74" i="7" s="1"/>
  <c r="I73" i="7"/>
  <c r="BA73" i="7" s="1"/>
  <c r="I72" i="7"/>
  <c r="BA72" i="7" s="1"/>
  <c r="I71" i="7"/>
  <c r="BA71" i="7" s="1"/>
  <c r="I70" i="7"/>
  <c r="BA70" i="7" s="1"/>
  <c r="I69" i="7"/>
  <c r="BA69" i="7" s="1"/>
  <c r="I68" i="7"/>
  <c r="BA68" i="7" s="1"/>
  <c r="I67" i="7"/>
  <c r="BA67" i="7" s="1"/>
  <c r="I66" i="7"/>
  <c r="BA66" i="7" s="1"/>
  <c r="I65" i="7"/>
  <c r="BA65" i="7" s="1"/>
  <c r="I64" i="7"/>
  <c r="BA64" i="7" s="1"/>
  <c r="I63" i="7"/>
  <c r="BA63" i="7" s="1"/>
  <c r="I62" i="7"/>
  <c r="BA62" i="7" s="1"/>
  <c r="I61" i="7"/>
  <c r="BA61" i="7" s="1"/>
  <c r="I60" i="7"/>
  <c r="BA60" i="7" s="1"/>
  <c r="I59" i="7"/>
  <c r="BA59" i="7" s="1"/>
  <c r="I58" i="7"/>
  <c r="BA58" i="7" s="1"/>
  <c r="I57" i="7"/>
  <c r="BA57" i="7" s="1"/>
  <c r="I56" i="7"/>
  <c r="BA56" i="7" s="1"/>
  <c r="I55" i="7"/>
  <c r="BA55" i="7" s="1"/>
  <c r="I54" i="7"/>
  <c r="BA54" i="7" s="1"/>
  <c r="I53" i="7"/>
  <c r="BA53" i="7" s="1"/>
  <c r="I52" i="7"/>
  <c r="BA52" i="7" s="1"/>
  <c r="I51" i="7"/>
  <c r="BA51" i="7" s="1"/>
  <c r="I50" i="7"/>
  <c r="BA50" i="7" s="1"/>
  <c r="I49" i="7"/>
  <c r="BA49" i="7" s="1"/>
  <c r="I48" i="7"/>
  <c r="BA48" i="7" s="1"/>
  <c r="I47" i="7"/>
  <c r="BA47" i="7" s="1"/>
  <c r="I46" i="7"/>
  <c r="BA46" i="7" s="1"/>
  <c r="I45" i="7"/>
  <c r="BA45" i="7" s="1"/>
  <c r="I44" i="7"/>
  <c r="BA44" i="7" s="1"/>
  <c r="I43" i="7"/>
  <c r="BA43" i="7" s="1"/>
  <c r="I42" i="7"/>
  <c r="BA42" i="7" s="1"/>
  <c r="I41" i="7"/>
  <c r="BA41" i="7" s="1"/>
  <c r="I40" i="7"/>
  <c r="BA40" i="7" s="1"/>
  <c r="I39" i="7"/>
  <c r="BA39" i="7" s="1"/>
  <c r="I38" i="7"/>
  <c r="BA38" i="7" s="1"/>
  <c r="I37" i="7"/>
  <c r="BA37" i="7" s="1"/>
  <c r="I36" i="7"/>
  <c r="BA36" i="7" s="1"/>
  <c r="I35" i="7"/>
  <c r="BA35" i="7" s="1"/>
  <c r="I34" i="7"/>
  <c r="BA34" i="7" s="1"/>
  <c r="I33" i="7"/>
  <c r="BA33" i="7" s="1"/>
  <c r="I32" i="7"/>
  <c r="BA32" i="7" s="1"/>
  <c r="I31" i="7"/>
  <c r="BA31" i="7" s="1"/>
  <c r="I30" i="7"/>
  <c r="BA30" i="7" s="1"/>
  <c r="I29" i="7"/>
  <c r="BA29" i="7" s="1"/>
  <c r="I28" i="7"/>
  <c r="BA28" i="7" s="1"/>
  <c r="I27" i="7"/>
  <c r="BA27" i="7" s="1"/>
  <c r="I26" i="7"/>
  <c r="BA26" i="7" s="1"/>
  <c r="I25" i="7"/>
  <c r="BA25" i="7" s="1"/>
  <c r="I24" i="7"/>
  <c r="BA24" i="7" s="1"/>
  <c r="I23" i="7"/>
  <c r="BA23" i="7" s="1"/>
  <c r="I22" i="7"/>
  <c r="BA22" i="7" s="1"/>
  <c r="AI150" i="7"/>
  <c r="AH150" i="7"/>
  <c r="AG150" i="7"/>
  <c r="AF150" i="7"/>
  <c r="AD150" i="7"/>
  <c r="AC150" i="7"/>
  <c r="AB150" i="7"/>
  <c r="AA150" i="7"/>
  <c r="AI149" i="7"/>
  <c r="AH149" i="7"/>
  <c r="AG149" i="7"/>
  <c r="AF149" i="7"/>
  <c r="AD149" i="7"/>
  <c r="AC149" i="7"/>
  <c r="AB149" i="7"/>
  <c r="AA149" i="7"/>
  <c r="AI148" i="7"/>
  <c r="AH148" i="7"/>
  <c r="AG148" i="7"/>
  <c r="AF148" i="7"/>
  <c r="AD148" i="7"/>
  <c r="AC148" i="7"/>
  <c r="AB148" i="7"/>
  <c r="AA148" i="7"/>
  <c r="AI147" i="7"/>
  <c r="AH147" i="7"/>
  <c r="AG147" i="7"/>
  <c r="AF147" i="7"/>
  <c r="AD147" i="7"/>
  <c r="AC147" i="7"/>
  <c r="AB147" i="7"/>
  <c r="AA147" i="7"/>
  <c r="AI146" i="7"/>
  <c r="AH146" i="7"/>
  <c r="AG146" i="7"/>
  <c r="AF146" i="7"/>
  <c r="AD146" i="7"/>
  <c r="AC146" i="7"/>
  <c r="AB146" i="7"/>
  <c r="AA146" i="7"/>
  <c r="AI145" i="7"/>
  <c r="AH145" i="7"/>
  <c r="AG145" i="7"/>
  <c r="AF145" i="7"/>
  <c r="AD145" i="7"/>
  <c r="AC145" i="7"/>
  <c r="AB145" i="7"/>
  <c r="AA145" i="7"/>
  <c r="AI144" i="7"/>
  <c r="AH144" i="7"/>
  <c r="AG144" i="7"/>
  <c r="AF144" i="7"/>
  <c r="AD144" i="7"/>
  <c r="AC144" i="7"/>
  <c r="AB144" i="7"/>
  <c r="AA144" i="7"/>
  <c r="AI143" i="7"/>
  <c r="AH143" i="7"/>
  <c r="AG143" i="7"/>
  <c r="AF143" i="7"/>
  <c r="AD143" i="7"/>
  <c r="AC143" i="7"/>
  <c r="AB143" i="7"/>
  <c r="AA143" i="7"/>
  <c r="AI142" i="7"/>
  <c r="AH142" i="7"/>
  <c r="AG142" i="7"/>
  <c r="AF142" i="7"/>
  <c r="AD142" i="7"/>
  <c r="AC142" i="7"/>
  <c r="AB142" i="7"/>
  <c r="AA142" i="7"/>
  <c r="AI141" i="7"/>
  <c r="AH141" i="7"/>
  <c r="AG141" i="7"/>
  <c r="AF141" i="7"/>
  <c r="AD141" i="7"/>
  <c r="AC141" i="7"/>
  <c r="AB141" i="7"/>
  <c r="AA141" i="7"/>
  <c r="AI140" i="7"/>
  <c r="AH140" i="7"/>
  <c r="AG140" i="7"/>
  <c r="AF140" i="7"/>
  <c r="AD140" i="7"/>
  <c r="AC140" i="7"/>
  <c r="AB140" i="7"/>
  <c r="AA140" i="7"/>
  <c r="AI139" i="7"/>
  <c r="AH139" i="7"/>
  <c r="AG139" i="7"/>
  <c r="AF139" i="7"/>
  <c r="AD139" i="7"/>
  <c r="AC139" i="7"/>
  <c r="AB139" i="7"/>
  <c r="AA139" i="7"/>
  <c r="AI138" i="7"/>
  <c r="AH138" i="7"/>
  <c r="AG138" i="7"/>
  <c r="AF138" i="7"/>
  <c r="AD138" i="7"/>
  <c r="AC138" i="7"/>
  <c r="AB138" i="7"/>
  <c r="AA138" i="7"/>
  <c r="AI137" i="7"/>
  <c r="AH137" i="7"/>
  <c r="AG137" i="7"/>
  <c r="AF137" i="7"/>
  <c r="AD137" i="7"/>
  <c r="AC137" i="7"/>
  <c r="AB137" i="7"/>
  <c r="AA137" i="7"/>
  <c r="AI136" i="7"/>
  <c r="AH136" i="7"/>
  <c r="AG136" i="7"/>
  <c r="AF136" i="7"/>
  <c r="AD136" i="7"/>
  <c r="AC136" i="7"/>
  <c r="AB136" i="7"/>
  <c r="AA136" i="7"/>
  <c r="AI135" i="7"/>
  <c r="AH135" i="7"/>
  <c r="AG135" i="7"/>
  <c r="AF135" i="7"/>
  <c r="AD135" i="7"/>
  <c r="AC135" i="7"/>
  <c r="AB135" i="7"/>
  <c r="AA135" i="7"/>
  <c r="AI134" i="7"/>
  <c r="AH134" i="7"/>
  <c r="AG134" i="7"/>
  <c r="AF134" i="7"/>
  <c r="AD134" i="7"/>
  <c r="AC134" i="7"/>
  <c r="AB134" i="7"/>
  <c r="AA134" i="7"/>
  <c r="AI133" i="7"/>
  <c r="AH133" i="7"/>
  <c r="AG133" i="7"/>
  <c r="AF133" i="7"/>
  <c r="AD133" i="7"/>
  <c r="AC133" i="7"/>
  <c r="AB133" i="7"/>
  <c r="AA133" i="7"/>
  <c r="AI132" i="7"/>
  <c r="AH132" i="7"/>
  <c r="AG132" i="7"/>
  <c r="AF132" i="7"/>
  <c r="AD132" i="7"/>
  <c r="AC132" i="7"/>
  <c r="AB132" i="7"/>
  <c r="AA132" i="7"/>
  <c r="AI131" i="7"/>
  <c r="AH131" i="7"/>
  <c r="AG131" i="7"/>
  <c r="AF131" i="7"/>
  <c r="AD131" i="7"/>
  <c r="AC131" i="7"/>
  <c r="AB131" i="7"/>
  <c r="AA131" i="7"/>
  <c r="AI130" i="7"/>
  <c r="AH130" i="7"/>
  <c r="AG130" i="7"/>
  <c r="AF130" i="7"/>
  <c r="AD130" i="7"/>
  <c r="AC130" i="7"/>
  <c r="AB130" i="7"/>
  <c r="AA130" i="7"/>
  <c r="AI129" i="7"/>
  <c r="AH129" i="7"/>
  <c r="AG129" i="7"/>
  <c r="AF129" i="7"/>
  <c r="AD129" i="7"/>
  <c r="AC129" i="7"/>
  <c r="AB129" i="7"/>
  <c r="AA129" i="7"/>
  <c r="AI128" i="7"/>
  <c r="AH128" i="7"/>
  <c r="AG128" i="7"/>
  <c r="AF128" i="7"/>
  <c r="AD128" i="7"/>
  <c r="AC128" i="7"/>
  <c r="AB128" i="7"/>
  <c r="AA128" i="7"/>
  <c r="AI127" i="7"/>
  <c r="AH127" i="7"/>
  <c r="AG127" i="7"/>
  <c r="AF127" i="7"/>
  <c r="AD127" i="7"/>
  <c r="AC127" i="7"/>
  <c r="AB127" i="7"/>
  <c r="AA127" i="7"/>
  <c r="AI126" i="7"/>
  <c r="AH126" i="7"/>
  <c r="AG126" i="7"/>
  <c r="AF126" i="7"/>
  <c r="AD126" i="7"/>
  <c r="AC126" i="7"/>
  <c r="AB126" i="7"/>
  <c r="AA126" i="7"/>
  <c r="AI125" i="7"/>
  <c r="AH125" i="7"/>
  <c r="AG125" i="7"/>
  <c r="AF125" i="7"/>
  <c r="AD125" i="7"/>
  <c r="AC125" i="7"/>
  <c r="AB125" i="7"/>
  <c r="AA125" i="7"/>
  <c r="AI124" i="7"/>
  <c r="AH124" i="7"/>
  <c r="AG124" i="7"/>
  <c r="AF124" i="7"/>
  <c r="AD124" i="7"/>
  <c r="AC124" i="7"/>
  <c r="AB124" i="7"/>
  <c r="AA124" i="7"/>
  <c r="AI123" i="7"/>
  <c r="AH123" i="7"/>
  <c r="AG123" i="7"/>
  <c r="AF123" i="7"/>
  <c r="AD123" i="7"/>
  <c r="AC123" i="7"/>
  <c r="AB123" i="7"/>
  <c r="AA123" i="7"/>
  <c r="AI122" i="7"/>
  <c r="AH122" i="7"/>
  <c r="AG122" i="7"/>
  <c r="AF122" i="7"/>
  <c r="AD122" i="7"/>
  <c r="AC122" i="7"/>
  <c r="AB122" i="7"/>
  <c r="AA122" i="7"/>
  <c r="AI121" i="7"/>
  <c r="AH121" i="7"/>
  <c r="AG121" i="7"/>
  <c r="AF121" i="7"/>
  <c r="AD121" i="7"/>
  <c r="AC121" i="7"/>
  <c r="AB121" i="7"/>
  <c r="AA121" i="7"/>
  <c r="AI120" i="7"/>
  <c r="AH120" i="7"/>
  <c r="AG120" i="7"/>
  <c r="AF120" i="7"/>
  <c r="AD120" i="7"/>
  <c r="AC120" i="7"/>
  <c r="AB120" i="7"/>
  <c r="AA120" i="7"/>
  <c r="AI119" i="7"/>
  <c r="AH119" i="7"/>
  <c r="AG119" i="7"/>
  <c r="AF119" i="7"/>
  <c r="AD119" i="7"/>
  <c r="AC119" i="7"/>
  <c r="AB119" i="7"/>
  <c r="AA119" i="7"/>
  <c r="AI118" i="7"/>
  <c r="AH118" i="7"/>
  <c r="AG118" i="7"/>
  <c r="AF118" i="7"/>
  <c r="AD118" i="7"/>
  <c r="AC118" i="7"/>
  <c r="AB118" i="7"/>
  <c r="AA118" i="7"/>
  <c r="AI117" i="7"/>
  <c r="AH117" i="7"/>
  <c r="AG117" i="7"/>
  <c r="AF117" i="7"/>
  <c r="AD117" i="7"/>
  <c r="AC117" i="7"/>
  <c r="AB117" i="7"/>
  <c r="AA117" i="7"/>
  <c r="AI116" i="7"/>
  <c r="AH116" i="7"/>
  <c r="AG116" i="7"/>
  <c r="AF116" i="7"/>
  <c r="AD116" i="7"/>
  <c r="AC116" i="7"/>
  <c r="AB116" i="7"/>
  <c r="AA116" i="7"/>
  <c r="AI115" i="7"/>
  <c r="AH115" i="7"/>
  <c r="AG115" i="7"/>
  <c r="AF115" i="7"/>
  <c r="AD115" i="7"/>
  <c r="AC115" i="7"/>
  <c r="AB115" i="7"/>
  <c r="AA115" i="7"/>
  <c r="AI114" i="7"/>
  <c r="AH114" i="7"/>
  <c r="AG114" i="7"/>
  <c r="AF114" i="7"/>
  <c r="AD114" i="7"/>
  <c r="AC114" i="7"/>
  <c r="AB114" i="7"/>
  <c r="AA114" i="7"/>
  <c r="AI113" i="7"/>
  <c r="AH113" i="7"/>
  <c r="AG113" i="7"/>
  <c r="AF113" i="7"/>
  <c r="AD113" i="7"/>
  <c r="AC113" i="7"/>
  <c r="AB113" i="7"/>
  <c r="AA113" i="7"/>
  <c r="AI112" i="7"/>
  <c r="AH112" i="7"/>
  <c r="AG112" i="7"/>
  <c r="AF112" i="7"/>
  <c r="AD112" i="7"/>
  <c r="AC112" i="7"/>
  <c r="AB112" i="7"/>
  <c r="AA112" i="7"/>
  <c r="AI111" i="7"/>
  <c r="AH111" i="7"/>
  <c r="AG111" i="7"/>
  <c r="AF111" i="7"/>
  <c r="AD111" i="7"/>
  <c r="AC111" i="7"/>
  <c r="AB111" i="7"/>
  <c r="AA111" i="7"/>
  <c r="AI110" i="7"/>
  <c r="AH110" i="7"/>
  <c r="AG110" i="7"/>
  <c r="AF110" i="7"/>
  <c r="AD110" i="7"/>
  <c r="AC110" i="7"/>
  <c r="AB110" i="7"/>
  <c r="AA110" i="7"/>
  <c r="AI109" i="7"/>
  <c r="AH109" i="7"/>
  <c r="AG109" i="7"/>
  <c r="AF109" i="7"/>
  <c r="AD109" i="7"/>
  <c r="AC109" i="7"/>
  <c r="AB109" i="7"/>
  <c r="AA109" i="7"/>
  <c r="AI108" i="7"/>
  <c r="AH108" i="7"/>
  <c r="AG108" i="7"/>
  <c r="AF108" i="7"/>
  <c r="AD108" i="7"/>
  <c r="AC108" i="7"/>
  <c r="AB108" i="7"/>
  <c r="AA108" i="7"/>
  <c r="AI107" i="7"/>
  <c r="AH107" i="7"/>
  <c r="AG107" i="7"/>
  <c r="AF107" i="7"/>
  <c r="AD107" i="7"/>
  <c r="AC107" i="7"/>
  <c r="AB107" i="7"/>
  <c r="AA107" i="7"/>
  <c r="AI106" i="7"/>
  <c r="AH106" i="7"/>
  <c r="AG106" i="7"/>
  <c r="AF106" i="7"/>
  <c r="AD106" i="7"/>
  <c r="AC106" i="7"/>
  <c r="AB106" i="7"/>
  <c r="AA106" i="7"/>
  <c r="AI105" i="7"/>
  <c r="AH105" i="7"/>
  <c r="AG105" i="7"/>
  <c r="AF105" i="7"/>
  <c r="AD105" i="7"/>
  <c r="AC105" i="7"/>
  <c r="AB105" i="7"/>
  <c r="AA105" i="7"/>
  <c r="AI104" i="7"/>
  <c r="AH104" i="7"/>
  <c r="AG104" i="7"/>
  <c r="AF104" i="7"/>
  <c r="AD104" i="7"/>
  <c r="AC104" i="7"/>
  <c r="AB104" i="7"/>
  <c r="AA104" i="7"/>
  <c r="AI103" i="7"/>
  <c r="AH103" i="7"/>
  <c r="AG103" i="7"/>
  <c r="AF103" i="7"/>
  <c r="AD103" i="7"/>
  <c r="AC103" i="7"/>
  <c r="AB103" i="7"/>
  <c r="AA103" i="7"/>
  <c r="AI102" i="7"/>
  <c r="AH102" i="7"/>
  <c r="AG102" i="7"/>
  <c r="AF102" i="7"/>
  <c r="AD102" i="7"/>
  <c r="AC102" i="7"/>
  <c r="AB102" i="7"/>
  <c r="AA102" i="7"/>
  <c r="AI101" i="7"/>
  <c r="AH101" i="7"/>
  <c r="AG101" i="7"/>
  <c r="AF101" i="7"/>
  <c r="AD101" i="7"/>
  <c r="AC101" i="7"/>
  <c r="AB101" i="7"/>
  <c r="AA101" i="7"/>
  <c r="AI100" i="7"/>
  <c r="AH100" i="7"/>
  <c r="AG100" i="7"/>
  <c r="AF100" i="7"/>
  <c r="AD100" i="7"/>
  <c r="AC100" i="7"/>
  <c r="AB100" i="7"/>
  <c r="AA100" i="7"/>
  <c r="AI99" i="7"/>
  <c r="AH99" i="7"/>
  <c r="AG99" i="7"/>
  <c r="AF99" i="7"/>
  <c r="AD99" i="7"/>
  <c r="AC99" i="7"/>
  <c r="AB99" i="7"/>
  <c r="AA99" i="7"/>
  <c r="AI98" i="7"/>
  <c r="AH98" i="7"/>
  <c r="AG98" i="7"/>
  <c r="AF98" i="7"/>
  <c r="AD98" i="7"/>
  <c r="AC98" i="7"/>
  <c r="AB98" i="7"/>
  <c r="AA98" i="7"/>
  <c r="AI97" i="7"/>
  <c r="AH97" i="7"/>
  <c r="AG97" i="7"/>
  <c r="AF97" i="7"/>
  <c r="AD97" i="7"/>
  <c r="AC97" i="7"/>
  <c r="AB97" i="7"/>
  <c r="AA97" i="7"/>
  <c r="AI96" i="7"/>
  <c r="AH96" i="7"/>
  <c r="AG96" i="7"/>
  <c r="AF96" i="7"/>
  <c r="AD96" i="7"/>
  <c r="AC96" i="7"/>
  <c r="AB96" i="7"/>
  <c r="AA96" i="7"/>
  <c r="AI95" i="7"/>
  <c r="AH95" i="7"/>
  <c r="AG95" i="7"/>
  <c r="AF95" i="7"/>
  <c r="AD95" i="7"/>
  <c r="AC95" i="7"/>
  <c r="AB95" i="7"/>
  <c r="AA95" i="7"/>
  <c r="AI94" i="7"/>
  <c r="AH94" i="7"/>
  <c r="AG94" i="7"/>
  <c r="AF94" i="7"/>
  <c r="AD94" i="7"/>
  <c r="AC94" i="7"/>
  <c r="AB94" i="7"/>
  <c r="AA94" i="7"/>
  <c r="AI93" i="7"/>
  <c r="AH93" i="7"/>
  <c r="AG93" i="7"/>
  <c r="AF93" i="7"/>
  <c r="AD93" i="7"/>
  <c r="AC93" i="7"/>
  <c r="AB93" i="7"/>
  <c r="AA93" i="7"/>
  <c r="AI92" i="7"/>
  <c r="AH92" i="7"/>
  <c r="AG92" i="7"/>
  <c r="AF92" i="7"/>
  <c r="AD92" i="7"/>
  <c r="AC92" i="7"/>
  <c r="AB92" i="7"/>
  <c r="AA92" i="7"/>
  <c r="AI91" i="7"/>
  <c r="AH91" i="7"/>
  <c r="AG91" i="7"/>
  <c r="AF91" i="7"/>
  <c r="AD91" i="7"/>
  <c r="AC91" i="7"/>
  <c r="AB91" i="7"/>
  <c r="AA91" i="7"/>
  <c r="AI90" i="7"/>
  <c r="AH90" i="7"/>
  <c r="AG90" i="7"/>
  <c r="AF90" i="7"/>
  <c r="AD90" i="7"/>
  <c r="AC90" i="7"/>
  <c r="AB90" i="7"/>
  <c r="AA90" i="7"/>
  <c r="AI89" i="7"/>
  <c r="AH89" i="7"/>
  <c r="AG89" i="7"/>
  <c r="AF89" i="7"/>
  <c r="AD89" i="7"/>
  <c r="AC89" i="7"/>
  <c r="AB89" i="7"/>
  <c r="AA89" i="7"/>
  <c r="AI88" i="7"/>
  <c r="AH88" i="7"/>
  <c r="AG88" i="7"/>
  <c r="AF88" i="7"/>
  <c r="AD88" i="7"/>
  <c r="AC88" i="7"/>
  <c r="AB88" i="7"/>
  <c r="AA88" i="7"/>
  <c r="AI87" i="7"/>
  <c r="AH87" i="7"/>
  <c r="AG87" i="7"/>
  <c r="AF87" i="7"/>
  <c r="AD87" i="7"/>
  <c r="AC87" i="7"/>
  <c r="AB87" i="7"/>
  <c r="AA87" i="7"/>
  <c r="AI86" i="7"/>
  <c r="AH86" i="7"/>
  <c r="AG86" i="7"/>
  <c r="AF86" i="7"/>
  <c r="AD86" i="7"/>
  <c r="AC86" i="7"/>
  <c r="AB86" i="7"/>
  <c r="AA86" i="7"/>
  <c r="AI85" i="7"/>
  <c r="AH85" i="7"/>
  <c r="AG85" i="7"/>
  <c r="AF85" i="7"/>
  <c r="AD85" i="7"/>
  <c r="AC85" i="7"/>
  <c r="AB85" i="7"/>
  <c r="AA85" i="7"/>
  <c r="AI84" i="7"/>
  <c r="AH84" i="7"/>
  <c r="AG84" i="7"/>
  <c r="AF84" i="7"/>
  <c r="AD84" i="7"/>
  <c r="AC84" i="7"/>
  <c r="AB84" i="7"/>
  <c r="AA84" i="7"/>
  <c r="AI83" i="7"/>
  <c r="AH83" i="7"/>
  <c r="AG83" i="7"/>
  <c r="AF83" i="7"/>
  <c r="AD83" i="7"/>
  <c r="AC83" i="7"/>
  <c r="AB83" i="7"/>
  <c r="AA83" i="7"/>
  <c r="AI82" i="7"/>
  <c r="AH82" i="7"/>
  <c r="AG82" i="7"/>
  <c r="AF82" i="7"/>
  <c r="AD82" i="7"/>
  <c r="AC82" i="7"/>
  <c r="AB82" i="7"/>
  <c r="AA82" i="7"/>
  <c r="AI81" i="7"/>
  <c r="AH81" i="7"/>
  <c r="AG81" i="7"/>
  <c r="AF81" i="7"/>
  <c r="AD81" i="7"/>
  <c r="AC81" i="7"/>
  <c r="AB81" i="7"/>
  <c r="AA81" i="7"/>
  <c r="AI80" i="7"/>
  <c r="AH80" i="7"/>
  <c r="AG80" i="7"/>
  <c r="AF80" i="7"/>
  <c r="AD80" i="7"/>
  <c r="AC80" i="7"/>
  <c r="AB80" i="7"/>
  <c r="AA80" i="7"/>
  <c r="AI79" i="7"/>
  <c r="AH79" i="7"/>
  <c r="AG79" i="7"/>
  <c r="AF79" i="7"/>
  <c r="AD79" i="7"/>
  <c r="AC79" i="7"/>
  <c r="AB79" i="7"/>
  <c r="AA79" i="7"/>
  <c r="AI78" i="7"/>
  <c r="AH78" i="7"/>
  <c r="AG78" i="7"/>
  <c r="AF78" i="7"/>
  <c r="AD78" i="7"/>
  <c r="AC78" i="7"/>
  <c r="AB78" i="7"/>
  <c r="AA78" i="7"/>
  <c r="AI77" i="7"/>
  <c r="AH77" i="7"/>
  <c r="AG77" i="7"/>
  <c r="AF77" i="7"/>
  <c r="AD77" i="7"/>
  <c r="AC77" i="7"/>
  <c r="AB77" i="7"/>
  <c r="AA77" i="7"/>
  <c r="AI76" i="7"/>
  <c r="AH76" i="7"/>
  <c r="AG76" i="7"/>
  <c r="AF76" i="7"/>
  <c r="AD76" i="7"/>
  <c r="AC76" i="7"/>
  <c r="AB76" i="7"/>
  <c r="AA76" i="7"/>
  <c r="AI75" i="7"/>
  <c r="AH75" i="7"/>
  <c r="AG75" i="7"/>
  <c r="AF75" i="7"/>
  <c r="AD75" i="7"/>
  <c r="AC75" i="7"/>
  <c r="AB75" i="7"/>
  <c r="AA75" i="7"/>
  <c r="AI74" i="7"/>
  <c r="AH74" i="7"/>
  <c r="AG74" i="7"/>
  <c r="AF74" i="7"/>
  <c r="AD74" i="7"/>
  <c r="AC74" i="7"/>
  <c r="AB74" i="7"/>
  <c r="AA74" i="7"/>
  <c r="AI73" i="7"/>
  <c r="AH73" i="7"/>
  <c r="AG73" i="7"/>
  <c r="AF73" i="7"/>
  <c r="AD73" i="7"/>
  <c r="AC73" i="7"/>
  <c r="AB73" i="7"/>
  <c r="AA73" i="7"/>
  <c r="AI72" i="7"/>
  <c r="AH72" i="7"/>
  <c r="AG72" i="7"/>
  <c r="AF72" i="7"/>
  <c r="AD72" i="7"/>
  <c r="AC72" i="7"/>
  <c r="AB72" i="7"/>
  <c r="AA72" i="7"/>
  <c r="AI71" i="7"/>
  <c r="AH71" i="7"/>
  <c r="AG71" i="7"/>
  <c r="AF71" i="7"/>
  <c r="AD71" i="7"/>
  <c r="AC71" i="7"/>
  <c r="AB71" i="7"/>
  <c r="AA71" i="7"/>
  <c r="AI70" i="7"/>
  <c r="AH70" i="7"/>
  <c r="AG70" i="7"/>
  <c r="AF70" i="7"/>
  <c r="AD70" i="7"/>
  <c r="AC70" i="7"/>
  <c r="AB70" i="7"/>
  <c r="AA70" i="7"/>
  <c r="AI69" i="7"/>
  <c r="AH69" i="7"/>
  <c r="AG69" i="7"/>
  <c r="AF69" i="7"/>
  <c r="AD69" i="7"/>
  <c r="AC69" i="7"/>
  <c r="AB69" i="7"/>
  <c r="AA69" i="7"/>
  <c r="AI68" i="7"/>
  <c r="AH68" i="7"/>
  <c r="AG68" i="7"/>
  <c r="AF68" i="7"/>
  <c r="AD68" i="7"/>
  <c r="AC68" i="7"/>
  <c r="AB68" i="7"/>
  <c r="AA68" i="7"/>
  <c r="AI67" i="7"/>
  <c r="AH67" i="7"/>
  <c r="AG67" i="7"/>
  <c r="AF67" i="7"/>
  <c r="AD67" i="7"/>
  <c r="AC67" i="7"/>
  <c r="AB67" i="7"/>
  <c r="AA67" i="7"/>
  <c r="AI66" i="7"/>
  <c r="AH66" i="7"/>
  <c r="AG66" i="7"/>
  <c r="AF66" i="7"/>
  <c r="AD66" i="7"/>
  <c r="AC66" i="7"/>
  <c r="AB66" i="7"/>
  <c r="AA66" i="7"/>
  <c r="AI65" i="7"/>
  <c r="AH65" i="7"/>
  <c r="AG65" i="7"/>
  <c r="AF65" i="7"/>
  <c r="AD65" i="7"/>
  <c r="AC65" i="7"/>
  <c r="AB65" i="7"/>
  <c r="AA65" i="7"/>
  <c r="AI64" i="7"/>
  <c r="AH64" i="7"/>
  <c r="AG64" i="7"/>
  <c r="AF64" i="7"/>
  <c r="AD64" i="7"/>
  <c r="AC64" i="7"/>
  <c r="AB64" i="7"/>
  <c r="AA64" i="7"/>
  <c r="AI63" i="7"/>
  <c r="AH63" i="7"/>
  <c r="AG63" i="7"/>
  <c r="AF63" i="7"/>
  <c r="AD63" i="7"/>
  <c r="AC63" i="7"/>
  <c r="AB63" i="7"/>
  <c r="AA63" i="7"/>
  <c r="AI62" i="7"/>
  <c r="AH62" i="7"/>
  <c r="AG62" i="7"/>
  <c r="AF62" i="7"/>
  <c r="AD62" i="7"/>
  <c r="AC62" i="7"/>
  <c r="AB62" i="7"/>
  <c r="AA62" i="7"/>
  <c r="AI61" i="7"/>
  <c r="AH61" i="7"/>
  <c r="AG61" i="7"/>
  <c r="AF61" i="7"/>
  <c r="AD61" i="7"/>
  <c r="AC61" i="7"/>
  <c r="AB61" i="7"/>
  <c r="AA61" i="7"/>
  <c r="AI60" i="7"/>
  <c r="AH60" i="7"/>
  <c r="AG60" i="7"/>
  <c r="AF60" i="7"/>
  <c r="AD60" i="7"/>
  <c r="AC60" i="7"/>
  <c r="AB60" i="7"/>
  <c r="AA60" i="7"/>
  <c r="AI59" i="7"/>
  <c r="AH59" i="7"/>
  <c r="AG59" i="7"/>
  <c r="AF59" i="7"/>
  <c r="AD59" i="7"/>
  <c r="AC59" i="7"/>
  <c r="AB59" i="7"/>
  <c r="AA59" i="7"/>
  <c r="AI58" i="7"/>
  <c r="AH58" i="7"/>
  <c r="AG58" i="7"/>
  <c r="AF58" i="7"/>
  <c r="AD58" i="7"/>
  <c r="AC58" i="7"/>
  <c r="AB58" i="7"/>
  <c r="AA58" i="7"/>
  <c r="AI57" i="7"/>
  <c r="AH57" i="7"/>
  <c r="AG57" i="7"/>
  <c r="AF57" i="7"/>
  <c r="AD57" i="7"/>
  <c r="AC57" i="7"/>
  <c r="AB57" i="7"/>
  <c r="AA57" i="7"/>
  <c r="AI56" i="7"/>
  <c r="AH56" i="7"/>
  <c r="AG56" i="7"/>
  <c r="AF56" i="7"/>
  <c r="AD56" i="7"/>
  <c r="AC56" i="7"/>
  <c r="AB56" i="7"/>
  <c r="AA56" i="7"/>
  <c r="AI55" i="7"/>
  <c r="AH55" i="7"/>
  <c r="AG55" i="7"/>
  <c r="AF55" i="7"/>
  <c r="AD55" i="7"/>
  <c r="AC55" i="7"/>
  <c r="AB55" i="7"/>
  <c r="AA55" i="7"/>
  <c r="AI54" i="7"/>
  <c r="AH54" i="7"/>
  <c r="AG54" i="7"/>
  <c r="AF54" i="7"/>
  <c r="AD54" i="7"/>
  <c r="AC54" i="7"/>
  <c r="AB54" i="7"/>
  <c r="AA54" i="7"/>
  <c r="AI53" i="7"/>
  <c r="AH53" i="7"/>
  <c r="AG53" i="7"/>
  <c r="AF53" i="7"/>
  <c r="AD53" i="7"/>
  <c r="AC53" i="7"/>
  <c r="AB53" i="7"/>
  <c r="AA53" i="7"/>
  <c r="AI52" i="7"/>
  <c r="AH52" i="7"/>
  <c r="AG52" i="7"/>
  <c r="AF52" i="7"/>
  <c r="AD52" i="7"/>
  <c r="AC52" i="7"/>
  <c r="AB52" i="7"/>
  <c r="AA52" i="7"/>
  <c r="AI51" i="7"/>
  <c r="AH51" i="7"/>
  <c r="AG51" i="7"/>
  <c r="AF51" i="7"/>
  <c r="AD51" i="7"/>
  <c r="AC51" i="7"/>
  <c r="AB51" i="7"/>
  <c r="AA51" i="7"/>
  <c r="AI50" i="7"/>
  <c r="AH50" i="7"/>
  <c r="AG50" i="7"/>
  <c r="AF50" i="7"/>
  <c r="AD50" i="7"/>
  <c r="AC50" i="7"/>
  <c r="AB50" i="7"/>
  <c r="AA50" i="7"/>
  <c r="AI49" i="7"/>
  <c r="AH49" i="7"/>
  <c r="AG49" i="7"/>
  <c r="AF49" i="7"/>
  <c r="AD49" i="7"/>
  <c r="AC49" i="7"/>
  <c r="AB49" i="7"/>
  <c r="AA49" i="7"/>
  <c r="AI48" i="7"/>
  <c r="AH48" i="7"/>
  <c r="AG48" i="7"/>
  <c r="AF48" i="7"/>
  <c r="AD48" i="7"/>
  <c r="AC48" i="7"/>
  <c r="AB48" i="7"/>
  <c r="AA48" i="7"/>
  <c r="AI47" i="7"/>
  <c r="AH47" i="7"/>
  <c r="AG47" i="7"/>
  <c r="AF47" i="7"/>
  <c r="AD47" i="7"/>
  <c r="AC47" i="7"/>
  <c r="AB47" i="7"/>
  <c r="AA47" i="7"/>
  <c r="AI46" i="7"/>
  <c r="AH46" i="7"/>
  <c r="AG46" i="7"/>
  <c r="AF46" i="7"/>
  <c r="AD46" i="7"/>
  <c r="AC46" i="7"/>
  <c r="AB46" i="7"/>
  <c r="AA46" i="7"/>
  <c r="AI45" i="7"/>
  <c r="AH45" i="7"/>
  <c r="AG45" i="7"/>
  <c r="AF45" i="7"/>
  <c r="AD45" i="7"/>
  <c r="AC45" i="7"/>
  <c r="AB45" i="7"/>
  <c r="AA45" i="7"/>
  <c r="AI44" i="7"/>
  <c r="AH44" i="7"/>
  <c r="AG44" i="7"/>
  <c r="AF44" i="7"/>
  <c r="AD44" i="7"/>
  <c r="AC44" i="7"/>
  <c r="AB44" i="7"/>
  <c r="AA44" i="7"/>
  <c r="AI43" i="7"/>
  <c r="AH43" i="7"/>
  <c r="AG43" i="7"/>
  <c r="AF43" i="7"/>
  <c r="AD43" i="7"/>
  <c r="AC43" i="7"/>
  <c r="AB43" i="7"/>
  <c r="AA43" i="7"/>
  <c r="AI42" i="7"/>
  <c r="AH42" i="7"/>
  <c r="AG42" i="7"/>
  <c r="AF42" i="7"/>
  <c r="AD42" i="7"/>
  <c r="AC42" i="7"/>
  <c r="AB42" i="7"/>
  <c r="AA42" i="7"/>
  <c r="AI41" i="7"/>
  <c r="AH41" i="7"/>
  <c r="AG41" i="7"/>
  <c r="AF41" i="7"/>
  <c r="AD41" i="7"/>
  <c r="AC41" i="7"/>
  <c r="AB41" i="7"/>
  <c r="AA41" i="7"/>
  <c r="AI40" i="7"/>
  <c r="AH40" i="7"/>
  <c r="AG40" i="7"/>
  <c r="AF40" i="7"/>
  <c r="AD40" i="7"/>
  <c r="AC40" i="7"/>
  <c r="AB40" i="7"/>
  <c r="AA40" i="7"/>
  <c r="AI39" i="7"/>
  <c r="AH39" i="7"/>
  <c r="AG39" i="7"/>
  <c r="AF39" i="7"/>
  <c r="AD39" i="7"/>
  <c r="AC39" i="7"/>
  <c r="AB39" i="7"/>
  <c r="AA39" i="7"/>
  <c r="AI38" i="7"/>
  <c r="AH38" i="7"/>
  <c r="AG38" i="7"/>
  <c r="AF38" i="7"/>
  <c r="AD38" i="7"/>
  <c r="AC38" i="7"/>
  <c r="AB38" i="7"/>
  <c r="AA38" i="7"/>
  <c r="AI37" i="7"/>
  <c r="AH37" i="7"/>
  <c r="AG37" i="7"/>
  <c r="AF37" i="7"/>
  <c r="AD37" i="7"/>
  <c r="AC37" i="7"/>
  <c r="AB37" i="7"/>
  <c r="AA37" i="7"/>
  <c r="AI36" i="7"/>
  <c r="AH36" i="7"/>
  <c r="AG36" i="7"/>
  <c r="AF36" i="7"/>
  <c r="AD36" i="7"/>
  <c r="AC36" i="7"/>
  <c r="AB36" i="7"/>
  <c r="AA36" i="7"/>
  <c r="AI35" i="7"/>
  <c r="AH35" i="7"/>
  <c r="AG35" i="7"/>
  <c r="AF35" i="7"/>
  <c r="AD35" i="7"/>
  <c r="AC35" i="7"/>
  <c r="AB35" i="7"/>
  <c r="AA35" i="7"/>
  <c r="AI34" i="7"/>
  <c r="AH34" i="7"/>
  <c r="AG34" i="7"/>
  <c r="AF34" i="7"/>
  <c r="AD34" i="7"/>
  <c r="AC34" i="7"/>
  <c r="AB34" i="7"/>
  <c r="AA34" i="7"/>
  <c r="AI33" i="7"/>
  <c r="AH33" i="7"/>
  <c r="AG33" i="7"/>
  <c r="AF33" i="7"/>
  <c r="AD33" i="7"/>
  <c r="AC33" i="7"/>
  <c r="AB33" i="7"/>
  <c r="AA33" i="7"/>
  <c r="AI32" i="7"/>
  <c r="AH32" i="7"/>
  <c r="AG32" i="7"/>
  <c r="AF32" i="7"/>
  <c r="AD32" i="7"/>
  <c r="AC32" i="7"/>
  <c r="AB32" i="7"/>
  <c r="AA32" i="7"/>
  <c r="AI31" i="7"/>
  <c r="AH31" i="7"/>
  <c r="AG31" i="7"/>
  <c r="AF31" i="7"/>
  <c r="AD31" i="7"/>
  <c r="AC31" i="7"/>
  <c r="AB31" i="7"/>
  <c r="AA31" i="7"/>
  <c r="AI30" i="7"/>
  <c r="AH30" i="7"/>
  <c r="AG30" i="7"/>
  <c r="AF30" i="7"/>
  <c r="AD30" i="7"/>
  <c r="AC30" i="7"/>
  <c r="AB30" i="7"/>
  <c r="AA30" i="7"/>
  <c r="AI29" i="7"/>
  <c r="AH29" i="7"/>
  <c r="AG29" i="7"/>
  <c r="AF29" i="7"/>
  <c r="AD29" i="7"/>
  <c r="AC29" i="7"/>
  <c r="AB29" i="7"/>
  <c r="AA29" i="7"/>
  <c r="U150" i="7"/>
  <c r="AV150" i="7" s="1"/>
  <c r="T150" i="7"/>
  <c r="AU150" i="7" s="1"/>
  <c r="S150" i="7"/>
  <c r="AT150" i="7" s="1"/>
  <c r="R150" i="7"/>
  <c r="AS150" i="7" s="1"/>
  <c r="Q150" i="7"/>
  <c r="AR150" i="7" s="1"/>
  <c r="P150" i="7"/>
  <c r="AQ150" i="7" s="1"/>
  <c r="O150" i="7"/>
  <c r="AP150" i="7" s="1"/>
  <c r="N150" i="7"/>
  <c r="AO150" i="7" s="1"/>
  <c r="M150" i="7"/>
  <c r="AN150" i="7" s="1"/>
  <c r="L150" i="7"/>
  <c r="AM150" i="7" s="1"/>
  <c r="K150" i="7"/>
  <c r="AL150" i="7" s="1"/>
  <c r="J150" i="7"/>
  <c r="AK150" i="7" s="1"/>
  <c r="U149" i="7"/>
  <c r="AV149" i="7" s="1"/>
  <c r="T149" i="7"/>
  <c r="AU149" i="7" s="1"/>
  <c r="S149" i="7"/>
  <c r="AT149" i="7" s="1"/>
  <c r="R149" i="7"/>
  <c r="AS149" i="7" s="1"/>
  <c r="Q149" i="7"/>
  <c r="AR149" i="7" s="1"/>
  <c r="P149" i="7"/>
  <c r="AQ149" i="7" s="1"/>
  <c r="O149" i="7"/>
  <c r="AP149" i="7" s="1"/>
  <c r="N149" i="7"/>
  <c r="AO149" i="7" s="1"/>
  <c r="M149" i="7"/>
  <c r="AN149" i="7" s="1"/>
  <c r="L149" i="7"/>
  <c r="AM149" i="7" s="1"/>
  <c r="K149" i="7"/>
  <c r="AL149" i="7" s="1"/>
  <c r="J149" i="7"/>
  <c r="AK149" i="7" s="1"/>
  <c r="U148" i="7"/>
  <c r="AV148" i="7" s="1"/>
  <c r="T148" i="7"/>
  <c r="AU148" i="7" s="1"/>
  <c r="S148" i="7"/>
  <c r="AT148" i="7" s="1"/>
  <c r="R148" i="7"/>
  <c r="AS148" i="7" s="1"/>
  <c r="Q148" i="7"/>
  <c r="AR148" i="7" s="1"/>
  <c r="P148" i="7"/>
  <c r="AQ148" i="7" s="1"/>
  <c r="O148" i="7"/>
  <c r="AP148" i="7" s="1"/>
  <c r="N148" i="7"/>
  <c r="AO148" i="7" s="1"/>
  <c r="M148" i="7"/>
  <c r="AN148" i="7" s="1"/>
  <c r="L148" i="7"/>
  <c r="AM148" i="7" s="1"/>
  <c r="K148" i="7"/>
  <c r="AL148" i="7" s="1"/>
  <c r="J148" i="7"/>
  <c r="AK148" i="7" s="1"/>
  <c r="U147" i="7"/>
  <c r="AV147" i="7" s="1"/>
  <c r="T147" i="7"/>
  <c r="AU147" i="7" s="1"/>
  <c r="S147" i="7"/>
  <c r="AT147" i="7" s="1"/>
  <c r="R147" i="7"/>
  <c r="AS147" i="7" s="1"/>
  <c r="Q147" i="7"/>
  <c r="AR147" i="7" s="1"/>
  <c r="P147" i="7"/>
  <c r="AQ147" i="7" s="1"/>
  <c r="O147" i="7"/>
  <c r="AP147" i="7" s="1"/>
  <c r="N147" i="7"/>
  <c r="AO147" i="7" s="1"/>
  <c r="M147" i="7"/>
  <c r="AN147" i="7" s="1"/>
  <c r="L147" i="7"/>
  <c r="AM147" i="7" s="1"/>
  <c r="K147" i="7"/>
  <c r="AL147" i="7" s="1"/>
  <c r="J147" i="7"/>
  <c r="AK147" i="7" s="1"/>
  <c r="U146" i="7"/>
  <c r="AV146" i="7" s="1"/>
  <c r="T146" i="7"/>
  <c r="AU146" i="7" s="1"/>
  <c r="S146" i="7"/>
  <c r="AT146" i="7" s="1"/>
  <c r="R146" i="7"/>
  <c r="AS146" i="7" s="1"/>
  <c r="Q146" i="7"/>
  <c r="AR146" i="7" s="1"/>
  <c r="P146" i="7"/>
  <c r="AQ146" i="7" s="1"/>
  <c r="O146" i="7"/>
  <c r="AP146" i="7" s="1"/>
  <c r="N146" i="7"/>
  <c r="AO146" i="7" s="1"/>
  <c r="M146" i="7"/>
  <c r="AN146" i="7" s="1"/>
  <c r="L146" i="7"/>
  <c r="AM146" i="7" s="1"/>
  <c r="K146" i="7"/>
  <c r="AL146" i="7" s="1"/>
  <c r="J146" i="7"/>
  <c r="AK146" i="7" s="1"/>
  <c r="U145" i="7"/>
  <c r="AV145" i="7" s="1"/>
  <c r="T145" i="7"/>
  <c r="AU145" i="7" s="1"/>
  <c r="S145" i="7"/>
  <c r="AT145" i="7" s="1"/>
  <c r="R145" i="7"/>
  <c r="AS145" i="7" s="1"/>
  <c r="Q145" i="7"/>
  <c r="AR145" i="7" s="1"/>
  <c r="P145" i="7"/>
  <c r="AQ145" i="7" s="1"/>
  <c r="O145" i="7"/>
  <c r="AP145" i="7" s="1"/>
  <c r="N145" i="7"/>
  <c r="AO145" i="7" s="1"/>
  <c r="M145" i="7"/>
  <c r="AN145" i="7" s="1"/>
  <c r="L145" i="7"/>
  <c r="AM145" i="7" s="1"/>
  <c r="K145" i="7"/>
  <c r="AL145" i="7" s="1"/>
  <c r="J145" i="7"/>
  <c r="AK145" i="7" s="1"/>
  <c r="U144" i="7"/>
  <c r="AV144" i="7" s="1"/>
  <c r="T144" i="7"/>
  <c r="AU144" i="7" s="1"/>
  <c r="S144" i="7"/>
  <c r="AT144" i="7" s="1"/>
  <c r="R144" i="7"/>
  <c r="AS144" i="7" s="1"/>
  <c r="Q144" i="7"/>
  <c r="AR144" i="7" s="1"/>
  <c r="P144" i="7"/>
  <c r="AQ144" i="7" s="1"/>
  <c r="O144" i="7"/>
  <c r="AP144" i="7" s="1"/>
  <c r="N144" i="7"/>
  <c r="AO144" i="7" s="1"/>
  <c r="M144" i="7"/>
  <c r="AN144" i="7" s="1"/>
  <c r="L144" i="7"/>
  <c r="AM144" i="7" s="1"/>
  <c r="K144" i="7"/>
  <c r="AL144" i="7" s="1"/>
  <c r="J144" i="7"/>
  <c r="AK144" i="7" s="1"/>
  <c r="U143" i="7"/>
  <c r="AV143" i="7" s="1"/>
  <c r="T143" i="7"/>
  <c r="AU143" i="7" s="1"/>
  <c r="S143" i="7"/>
  <c r="AT143" i="7" s="1"/>
  <c r="R143" i="7"/>
  <c r="AS143" i="7" s="1"/>
  <c r="Q143" i="7"/>
  <c r="AR143" i="7" s="1"/>
  <c r="P143" i="7"/>
  <c r="AQ143" i="7" s="1"/>
  <c r="O143" i="7"/>
  <c r="AP143" i="7" s="1"/>
  <c r="N143" i="7"/>
  <c r="AO143" i="7" s="1"/>
  <c r="M143" i="7"/>
  <c r="AN143" i="7" s="1"/>
  <c r="L143" i="7"/>
  <c r="AM143" i="7" s="1"/>
  <c r="K143" i="7"/>
  <c r="AL143" i="7" s="1"/>
  <c r="J143" i="7"/>
  <c r="AK143" i="7" s="1"/>
  <c r="U142" i="7"/>
  <c r="AV142" i="7" s="1"/>
  <c r="T142" i="7"/>
  <c r="AU142" i="7" s="1"/>
  <c r="S142" i="7"/>
  <c r="AT142" i="7" s="1"/>
  <c r="R142" i="7"/>
  <c r="AS142" i="7" s="1"/>
  <c r="Q142" i="7"/>
  <c r="AR142" i="7" s="1"/>
  <c r="P142" i="7"/>
  <c r="AQ142" i="7" s="1"/>
  <c r="O142" i="7"/>
  <c r="AP142" i="7" s="1"/>
  <c r="N142" i="7"/>
  <c r="AO142" i="7" s="1"/>
  <c r="M142" i="7"/>
  <c r="AN142" i="7" s="1"/>
  <c r="L142" i="7"/>
  <c r="AM142" i="7" s="1"/>
  <c r="K142" i="7"/>
  <c r="AL142" i="7" s="1"/>
  <c r="J142" i="7"/>
  <c r="AK142" i="7" s="1"/>
  <c r="U141" i="7"/>
  <c r="AV141" i="7" s="1"/>
  <c r="T141" i="7"/>
  <c r="AU141" i="7" s="1"/>
  <c r="S141" i="7"/>
  <c r="AT141" i="7" s="1"/>
  <c r="R141" i="7"/>
  <c r="AS141" i="7" s="1"/>
  <c r="Q141" i="7"/>
  <c r="AR141" i="7" s="1"/>
  <c r="P141" i="7"/>
  <c r="AQ141" i="7" s="1"/>
  <c r="O141" i="7"/>
  <c r="AP141" i="7" s="1"/>
  <c r="N141" i="7"/>
  <c r="AO141" i="7" s="1"/>
  <c r="M141" i="7"/>
  <c r="AN141" i="7" s="1"/>
  <c r="L141" i="7"/>
  <c r="AM141" i="7" s="1"/>
  <c r="K141" i="7"/>
  <c r="AL141" i="7" s="1"/>
  <c r="J141" i="7"/>
  <c r="AK141" i="7" s="1"/>
  <c r="U140" i="7"/>
  <c r="AV140" i="7" s="1"/>
  <c r="T140" i="7"/>
  <c r="AU140" i="7" s="1"/>
  <c r="S140" i="7"/>
  <c r="AT140" i="7" s="1"/>
  <c r="R140" i="7"/>
  <c r="AS140" i="7" s="1"/>
  <c r="Q140" i="7"/>
  <c r="AR140" i="7" s="1"/>
  <c r="P140" i="7"/>
  <c r="AQ140" i="7" s="1"/>
  <c r="O140" i="7"/>
  <c r="AP140" i="7" s="1"/>
  <c r="N140" i="7"/>
  <c r="AO140" i="7" s="1"/>
  <c r="M140" i="7"/>
  <c r="AN140" i="7" s="1"/>
  <c r="L140" i="7"/>
  <c r="AM140" i="7" s="1"/>
  <c r="K140" i="7"/>
  <c r="AL140" i="7" s="1"/>
  <c r="J140" i="7"/>
  <c r="AK140" i="7" s="1"/>
  <c r="U139" i="7"/>
  <c r="AV139" i="7" s="1"/>
  <c r="T139" i="7"/>
  <c r="AU139" i="7" s="1"/>
  <c r="S139" i="7"/>
  <c r="AT139" i="7" s="1"/>
  <c r="R139" i="7"/>
  <c r="AS139" i="7" s="1"/>
  <c r="Q139" i="7"/>
  <c r="AR139" i="7" s="1"/>
  <c r="P139" i="7"/>
  <c r="AQ139" i="7" s="1"/>
  <c r="O139" i="7"/>
  <c r="AP139" i="7" s="1"/>
  <c r="N139" i="7"/>
  <c r="AO139" i="7" s="1"/>
  <c r="M139" i="7"/>
  <c r="AN139" i="7" s="1"/>
  <c r="L139" i="7"/>
  <c r="AM139" i="7" s="1"/>
  <c r="K139" i="7"/>
  <c r="AL139" i="7" s="1"/>
  <c r="J139" i="7"/>
  <c r="AK139" i="7" s="1"/>
  <c r="U138" i="7"/>
  <c r="AV138" i="7" s="1"/>
  <c r="T138" i="7"/>
  <c r="AU138" i="7" s="1"/>
  <c r="S138" i="7"/>
  <c r="AT138" i="7" s="1"/>
  <c r="R138" i="7"/>
  <c r="AS138" i="7" s="1"/>
  <c r="Q138" i="7"/>
  <c r="AR138" i="7" s="1"/>
  <c r="P138" i="7"/>
  <c r="AQ138" i="7" s="1"/>
  <c r="O138" i="7"/>
  <c r="AP138" i="7" s="1"/>
  <c r="N138" i="7"/>
  <c r="AO138" i="7" s="1"/>
  <c r="M138" i="7"/>
  <c r="AN138" i="7" s="1"/>
  <c r="L138" i="7"/>
  <c r="AM138" i="7" s="1"/>
  <c r="K138" i="7"/>
  <c r="AL138" i="7" s="1"/>
  <c r="J138" i="7"/>
  <c r="AK138" i="7" s="1"/>
  <c r="U137" i="7"/>
  <c r="AV137" i="7" s="1"/>
  <c r="T137" i="7"/>
  <c r="AU137" i="7" s="1"/>
  <c r="S137" i="7"/>
  <c r="AT137" i="7" s="1"/>
  <c r="R137" i="7"/>
  <c r="AS137" i="7" s="1"/>
  <c r="Q137" i="7"/>
  <c r="AR137" i="7" s="1"/>
  <c r="P137" i="7"/>
  <c r="AQ137" i="7" s="1"/>
  <c r="O137" i="7"/>
  <c r="AP137" i="7" s="1"/>
  <c r="N137" i="7"/>
  <c r="AO137" i="7" s="1"/>
  <c r="M137" i="7"/>
  <c r="AN137" i="7" s="1"/>
  <c r="L137" i="7"/>
  <c r="AM137" i="7" s="1"/>
  <c r="K137" i="7"/>
  <c r="AL137" i="7" s="1"/>
  <c r="J137" i="7"/>
  <c r="AK137" i="7" s="1"/>
  <c r="U136" i="7"/>
  <c r="AV136" i="7" s="1"/>
  <c r="T136" i="7"/>
  <c r="AU136" i="7" s="1"/>
  <c r="S136" i="7"/>
  <c r="AT136" i="7" s="1"/>
  <c r="R136" i="7"/>
  <c r="AS136" i="7" s="1"/>
  <c r="Q136" i="7"/>
  <c r="AR136" i="7" s="1"/>
  <c r="P136" i="7"/>
  <c r="AQ136" i="7" s="1"/>
  <c r="O136" i="7"/>
  <c r="AP136" i="7" s="1"/>
  <c r="N136" i="7"/>
  <c r="AO136" i="7" s="1"/>
  <c r="M136" i="7"/>
  <c r="AN136" i="7" s="1"/>
  <c r="L136" i="7"/>
  <c r="AM136" i="7" s="1"/>
  <c r="K136" i="7"/>
  <c r="AL136" i="7" s="1"/>
  <c r="J136" i="7"/>
  <c r="AK136" i="7" s="1"/>
  <c r="U135" i="7"/>
  <c r="AV135" i="7" s="1"/>
  <c r="T135" i="7"/>
  <c r="AU135" i="7" s="1"/>
  <c r="S135" i="7"/>
  <c r="AT135" i="7" s="1"/>
  <c r="R135" i="7"/>
  <c r="AS135" i="7" s="1"/>
  <c r="Q135" i="7"/>
  <c r="AR135" i="7" s="1"/>
  <c r="P135" i="7"/>
  <c r="AQ135" i="7" s="1"/>
  <c r="O135" i="7"/>
  <c r="AP135" i="7" s="1"/>
  <c r="N135" i="7"/>
  <c r="AO135" i="7" s="1"/>
  <c r="M135" i="7"/>
  <c r="AN135" i="7" s="1"/>
  <c r="L135" i="7"/>
  <c r="AM135" i="7" s="1"/>
  <c r="K135" i="7"/>
  <c r="AL135" i="7" s="1"/>
  <c r="J135" i="7"/>
  <c r="AK135" i="7" s="1"/>
  <c r="U134" i="7"/>
  <c r="AV134" i="7" s="1"/>
  <c r="T134" i="7"/>
  <c r="AU134" i="7" s="1"/>
  <c r="S134" i="7"/>
  <c r="AT134" i="7" s="1"/>
  <c r="R134" i="7"/>
  <c r="AS134" i="7" s="1"/>
  <c r="Q134" i="7"/>
  <c r="AR134" i="7" s="1"/>
  <c r="P134" i="7"/>
  <c r="AQ134" i="7" s="1"/>
  <c r="O134" i="7"/>
  <c r="AP134" i="7" s="1"/>
  <c r="N134" i="7"/>
  <c r="AO134" i="7" s="1"/>
  <c r="M134" i="7"/>
  <c r="AN134" i="7" s="1"/>
  <c r="L134" i="7"/>
  <c r="AM134" i="7" s="1"/>
  <c r="K134" i="7"/>
  <c r="AL134" i="7" s="1"/>
  <c r="J134" i="7"/>
  <c r="AK134" i="7" s="1"/>
  <c r="U133" i="7"/>
  <c r="AV133" i="7" s="1"/>
  <c r="T133" i="7"/>
  <c r="AU133" i="7" s="1"/>
  <c r="S133" i="7"/>
  <c r="AT133" i="7" s="1"/>
  <c r="R133" i="7"/>
  <c r="AS133" i="7" s="1"/>
  <c r="Q133" i="7"/>
  <c r="AR133" i="7" s="1"/>
  <c r="P133" i="7"/>
  <c r="AQ133" i="7" s="1"/>
  <c r="O133" i="7"/>
  <c r="AP133" i="7" s="1"/>
  <c r="N133" i="7"/>
  <c r="AO133" i="7" s="1"/>
  <c r="M133" i="7"/>
  <c r="AN133" i="7" s="1"/>
  <c r="L133" i="7"/>
  <c r="AM133" i="7" s="1"/>
  <c r="K133" i="7"/>
  <c r="AL133" i="7" s="1"/>
  <c r="J133" i="7"/>
  <c r="AK133" i="7" s="1"/>
  <c r="U132" i="7"/>
  <c r="AV132" i="7" s="1"/>
  <c r="T132" i="7"/>
  <c r="AU132" i="7" s="1"/>
  <c r="S132" i="7"/>
  <c r="AT132" i="7" s="1"/>
  <c r="R132" i="7"/>
  <c r="AS132" i="7" s="1"/>
  <c r="Q132" i="7"/>
  <c r="AR132" i="7" s="1"/>
  <c r="P132" i="7"/>
  <c r="AQ132" i="7" s="1"/>
  <c r="O132" i="7"/>
  <c r="AP132" i="7" s="1"/>
  <c r="N132" i="7"/>
  <c r="AO132" i="7" s="1"/>
  <c r="M132" i="7"/>
  <c r="AN132" i="7" s="1"/>
  <c r="L132" i="7"/>
  <c r="AM132" i="7" s="1"/>
  <c r="K132" i="7"/>
  <c r="AL132" i="7" s="1"/>
  <c r="J132" i="7"/>
  <c r="AK132" i="7" s="1"/>
  <c r="U131" i="7"/>
  <c r="AV131" i="7" s="1"/>
  <c r="T131" i="7"/>
  <c r="AU131" i="7" s="1"/>
  <c r="S131" i="7"/>
  <c r="AT131" i="7" s="1"/>
  <c r="R131" i="7"/>
  <c r="AS131" i="7" s="1"/>
  <c r="Q131" i="7"/>
  <c r="AR131" i="7" s="1"/>
  <c r="P131" i="7"/>
  <c r="AQ131" i="7" s="1"/>
  <c r="O131" i="7"/>
  <c r="AP131" i="7" s="1"/>
  <c r="N131" i="7"/>
  <c r="AO131" i="7" s="1"/>
  <c r="M131" i="7"/>
  <c r="AN131" i="7" s="1"/>
  <c r="L131" i="7"/>
  <c r="AM131" i="7" s="1"/>
  <c r="K131" i="7"/>
  <c r="AL131" i="7" s="1"/>
  <c r="J131" i="7"/>
  <c r="AK131" i="7" s="1"/>
  <c r="U130" i="7"/>
  <c r="AV130" i="7" s="1"/>
  <c r="T130" i="7"/>
  <c r="AU130" i="7" s="1"/>
  <c r="S130" i="7"/>
  <c r="AT130" i="7" s="1"/>
  <c r="R130" i="7"/>
  <c r="AS130" i="7" s="1"/>
  <c r="Q130" i="7"/>
  <c r="AR130" i="7" s="1"/>
  <c r="P130" i="7"/>
  <c r="AQ130" i="7" s="1"/>
  <c r="O130" i="7"/>
  <c r="AP130" i="7" s="1"/>
  <c r="N130" i="7"/>
  <c r="AO130" i="7" s="1"/>
  <c r="M130" i="7"/>
  <c r="AN130" i="7" s="1"/>
  <c r="L130" i="7"/>
  <c r="AM130" i="7" s="1"/>
  <c r="K130" i="7"/>
  <c r="AL130" i="7" s="1"/>
  <c r="J130" i="7"/>
  <c r="AK130" i="7" s="1"/>
  <c r="U129" i="7"/>
  <c r="AV129" i="7" s="1"/>
  <c r="T129" i="7"/>
  <c r="AU129" i="7" s="1"/>
  <c r="S129" i="7"/>
  <c r="AT129" i="7" s="1"/>
  <c r="R129" i="7"/>
  <c r="AS129" i="7" s="1"/>
  <c r="Q129" i="7"/>
  <c r="AR129" i="7" s="1"/>
  <c r="P129" i="7"/>
  <c r="AQ129" i="7" s="1"/>
  <c r="O129" i="7"/>
  <c r="AP129" i="7" s="1"/>
  <c r="N129" i="7"/>
  <c r="AO129" i="7" s="1"/>
  <c r="M129" i="7"/>
  <c r="AN129" i="7" s="1"/>
  <c r="L129" i="7"/>
  <c r="AM129" i="7" s="1"/>
  <c r="K129" i="7"/>
  <c r="AL129" i="7" s="1"/>
  <c r="J129" i="7"/>
  <c r="AK129" i="7" s="1"/>
  <c r="U128" i="7"/>
  <c r="AV128" i="7" s="1"/>
  <c r="T128" i="7"/>
  <c r="AU128" i="7" s="1"/>
  <c r="S128" i="7"/>
  <c r="AT128" i="7" s="1"/>
  <c r="R128" i="7"/>
  <c r="AS128" i="7" s="1"/>
  <c r="Q128" i="7"/>
  <c r="AR128" i="7" s="1"/>
  <c r="P128" i="7"/>
  <c r="AQ128" i="7" s="1"/>
  <c r="O128" i="7"/>
  <c r="AP128" i="7" s="1"/>
  <c r="N128" i="7"/>
  <c r="AO128" i="7" s="1"/>
  <c r="M128" i="7"/>
  <c r="AN128" i="7" s="1"/>
  <c r="L128" i="7"/>
  <c r="AM128" i="7" s="1"/>
  <c r="K128" i="7"/>
  <c r="AL128" i="7" s="1"/>
  <c r="J128" i="7"/>
  <c r="AK128" i="7" s="1"/>
  <c r="U127" i="7"/>
  <c r="AV127" i="7" s="1"/>
  <c r="T127" i="7"/>
  <c r="AU127" i="7" s="1"/>
  <c r="S127" i="7"/>
  <c r="AT127" i="7" s="1"/>
  <c r="R127" i="7"/>
  <c r="AS127" i="7" s="1"/>
  <c r="Q127" i="7"/>
  <c r="AR127" i="7" s="1"/>
  <c r="P127" i="7"/>
  <c r="AQ127" i="7" s="1"/>
  <c r="O127" i="7"/>
  <c r="AP127" i="7" s="1"/>
  <c r="N127" i="7"/>
  <c r="AO127" i="7" s="1"/>
  <c r="M127" i="7"/>
  <c r="AN127" i="7" s="1"/>
  <c r="L127" i="7"/>
  <c r="AM127" i="7" s="1"/>
  <c r="K127" i="7"/>
  <c r="AL127" i="7" s="1"/>
  <c r="J127" i="7"/>
  <c r="AK127" i="7" s="1"/>
  <c r="U126" i="7"/>
  <c r="AV126" i="7" s="1"/>
  <c r="T126" i="7"/>
  <c r="AU126" i="7" s="1"/>
  <c r="S126" i="7"/>
  <c r="AT126" i="7" s="1"/>
  <c r="R126" i="7"/>
  <c r="AS126" i="7" s="1"/>
  <c r="Q126" i="7"/>
  <c r="AR126" i="7" s="1"/>
  <c r="P126" i="7"/>
  <c r="AQ126" i="7" s="1"/>
  <c r="O126" i="7"/>
  <c r="AP126" i="7" s="1"/>
  <c r="N126" i="7"/>
  <c r="AO126" i="7" s="1"/>
  <c r="M126" i="7"/>
  <c r="AN126" i="7" s="1"/>
  <c r="L126" i="7"/>
  <c r="AM126" i="7" s="1"/>
  <c r="K126" i="7"/>
  <c r="AL126" i="7" s="1"/>
  <c r="J126" i="7"/>
  <c r="AK126" i="7" s="1"/>
  <c r="U125" i="7"/>
  <c r="AV125" i="7" s="1"/>
  <c r="T125" i="7"/>
  <c r="AU125" i="7" s="1"/>
  <c r="S125" i="7"/>
  <c r="AT125" i="7" s="1"/>
  <c r="R125" i="7"/>
  <c r="AS125" i="7" s="1"/>
  <c r="Q125" i="7"/>
  <c r="AR125" i="7" s="1"/>
  <c r="P125" i="7"/>
  <c r="AQ125" i="7" s="1"/>
  <c r="O125" i="7"/>
  <c r="AP125" i="7" s="1"/>
  <c r="N125" i="7"/>
  <c r="AO125" i="7" s="1"/>
  <c r="M125" i="7"/>
  <c r="AN125" i="7" s="1"/>
  <c r="L125" i="7"/>
  <c r="AM125" i="7" s="1"/>
  <c r="K125" i="7"/>
  <c r="AL125" i="7" s="1"/>
  <c r="J125" i="7"/>
  <c r="AK125" i="7" s="1"/>
  <c r="U124" i="7"/>
  <c r="AV124" i="7" s="1"/>
  <c r="T124" i="7"/>
  <c r="AU124" i="7" s="1"/>
  <c r="S124" i="7"/>
  <c r="AT124" i="7" s="1"/>
  <c r="R124" i="7"/>
  <c r="AS124" i="7" s="1"/>
  <c r="Q124" i="7"/>
  <c r="AR124" i="7" s="1"/>
  <c r="P124" i="7"/>
  <c r="AQ124" i="7" s="1"/>
  <c r="O124" i="7"/>
  <c r="AP124" i="7" s="1"/>
  <c r="N124" i="7"/>
  <c r="AO124" i="7" s="1"/>
  <c r="M124" i="7"/>
  <c r="AN124" i="7" s="1"/>
  <c r="L124" i="7"/>
  <c r="AM124" i="7" s="1"/>
  <c r="K124" i="7"/>
  <c r="AL124" i="7" s="1"/>
  <c r="J124" i="7"/>
  <c r="AK124" i="7" s="1"/>
  <c r="U123" i="7"/>
  <c r="AV123" i="7" s="1"/>
  <c r="T123" i="7"/>
  <c r="AU123" i="7" s="1"/>
  <c r="S123" i="7"/>
  <c r="AT123" i="7" s="1"/>
  <c r="R123" i="7"/>
  <c r="AS123" i="7" s="1"/>
  <c r="Q123" i="7"/>
  <c r="AR123" i="7" s="1"/>
  <c r="P123" i="7"/>
  <c r="AQ123" i="7" s="1"/>
  <c r="O123" i="7"/>
  <c r="AP123" i="7" s="1"/>
  <c r="N123" i="7"/>
  <c r="AO123" i="7" s="1"/>
  <c r="M123" i="7"/>
  <c r="AN123" i="7" s="1"/>
  <c r="L123" i="7"/>
  <c r="AM123" i="7" s="1"/>
  <c r="K123" i="7"/>
  <c r="AL123" i="7" s="1"/>
  <c r="J123" i="7"/>
  <c r="AK123" i="7" s="1"/>
  <c r="U122" i="7"/>
  <c r="AV122" i="7" s="1"/>
  <c r="T122" i="7"/>
  <c r="AU122" i="7" s="1"/>
  <c r="S122" i="7"/>
  <c r="AT122" i="7" s="1"/>
  <c r="R122" i="7"/>
  <c r="AS122" i="7" s="1"/>
  <c r="Q122" i="7"/>
  <c r="AR122" i="7" s="1"/>
  <c r="P122" i="7"/>
  <c r="AQ122" i="7" s="1"/>
  <c r="O122" i="7"/>
  <c r="AP122" i="7" s="1"/>
  <c r="N122" i="7"/>
  <c r="AO122" i="7" s="1"/>
  <c r="M122" i="7"/>
  <c r="AN122" i="7" s="1"/>
  <c r="L122" i="7"/>
  <c r="AM122" i="7" s="1"/>
  <c r="K122" i="7"/>
  <c r="AL122" i="7" s="1"/>
  <c r="J122" i="7"/>
  <c r="AK122" i="7" s="1"/>
  <c r="U121" i="7"/>
  <c r="AV121" i="7" s="1"/>
  <c r="T121" i="7"/>
  <c r="AU121" i="7" s="1"/>
  <c r="S121" i="7"/>
  <c r="AT121" i="7" s="1"/>
  <c r="R121" i="7"/>
  <c r="AS121" i="7" s="1"/>
  <c r="Q121" i="7"/>
  <c r="AR121" i="7" s="1"/>
  <c r="P121" i="7"/>
  <c r="AQ121" i="7" s="1"/>
  <c r="O121" i="7"/>
  <c r="AP121" i="7" s="1"/>
  <c r="N121" i="7"/>
  <c r="AO121" i="7" s="1"/>
  <c r="M121" i="7"/>
  <c r="AN121" i="7" s="1"/>
  <c r="L121" i="7"/>
  <c r="AM121" i="7" s="1"/>
  <c r="K121" i="7"/>
  <c r="AL121" i="7" s="1"/>
  <c r="J121" i="7"/>
  <c r="AK121" i="7" s="1"/>
  <c r="U120" i="7"/>
  <c r="AV120" i="7" s="1"/>
  <c r="T120" i="7"/>
  <c r="AU120" i="7" s="1"/>
  <c r="S120" i="7"/>
  <c r="AT120" i="7" s="1"/>
  <c r="R120" i="7"/>
  <c r="AS120" i="7" s="1"/>
  <c r="Q120" i="7"/>
  <c r="AR120" i="7" s="1"/>
  <c r="P120" i="7"/>
  <c r="AQ120" i="7" s="1"/>
  <c r="O120" i="7"/>
  <c r="AP120" i="7" s="1"/>
  <c r="N120" i="7"/>
  <c r="AO120" i="7" s="1"/>
  <c r="M120" i="7"/>
  <c r="AN120" i="7" s="1"/>
  <c r="L120" i="7"/>
  <c r="AM120" i="7" s="1"/>
  <c r="K120" i="7"/>
  <c r="AL120" i="7" s="1"/>
  <c r="J120" i="7"/>
  <c r="AK120" i="7" s="1"/>
  <c r="U119" i="7"/>
  <c r="AV119" i="7" s="1"/>
  <c r="T119" i="7"/>
  <c r="AU119" i="7" s="1"/>
  <c r="S119" i="7"/>
  <c r="AT119" i="7" s="1"/>
  <c r="R119" i="7"/>
  <c r="AS119" i="7" s="1"/>
  <c r="Q119" i="7"/>
  <c r="AR119" i="7" s="1"/>
  <c r="P119" i="7"/>
  <c r="AQ119" i="7" s="1"/>
  <c r="O119" i="7"/>
  <c r="AP119" i="7" s="1"/>
  <c r="N119" i="7"/>
  <c r="AO119" i="7" s="1"/>
  <c r="M119" i="7"/>
  <c r="AN119" i="7" s="1"/>
  <c r="L119" i="7"/>
  <c r="AM119" i="7" s="1"/>
  <c r="K119" i="7"/>
  <c r="AL119" i="7" s="1"/>
  <c r="J119" i="7"/>
  <c r="AK119" i="7" s="1"/>
  <c r="U118" i="7"/>
  <c r="AV118" i="7" s="1"/>
  <c r="T118" i="7"/>
  <c r="AU118" i="7" s="1"/>
  <c r="S118" i="7"/>
  <c r="AT118" i="7" s="1"/>
  <c r="R118" i="7"/>
  <c r="AS118" i="7" s="1"/>
  <c r="Q118" i="7"/>
  <c r="AR118" i="7" s="1"/>
  <c r="P118" i="7"/>
  <c r="AQ118" i="7" s="1"/>
  <c r="O118" i="7"/>
  <c r="AP118" i="7" s="1"/>
  <c r="N118" i="7"/>
  <c r="AO118" i="7" s="1"/>
  <c r="M118" i="7"/>
  <c r="AN118" i="7" s="1"/>
  <c r="L118" i="7"/>
  <c r="AM118" i="7" s="1"/>
  <c r="K118" i="7"/>
  <c r="AL118" i="7" s="1"/>
  <c r="J118" i="7"/>
  <c r="AK118" i="7" s="1"/>
  <c r="U117" i="7"/>
  <c r="AV117" i="7" s="1"/>
  <c r="T117" i="7"/>
  <c r="AU117" i="7" s="1"/>
  <c r="S117" i="7"/>
  <c r="AT117" i="7" s="1"/>
  <c r="R117" i="7"/>
  <c r="AS117" i="7" s="1"/>
  <c r="Q117" i="7"/>
  <c r="AR117" i="7" s="1"/>
  <c r="P117" i="7"/>
  <c r="AQ117" i="7" s="1"/>
  <c r="O117" i="7"/>
  <c r="AP117" i="7" s="1"/>
  <c r="N117" i="7"/>
  <c r="AO117" i="7" s="1"/>
  <c r="M117" i="7"/>
  <c r="AN117" i="7" s="1"/>
  <c r="L117" i="7"/>
  <c r="AM117" i="7" s="1"/>
  <c r="K117" i="7"/>
  <c r="AL117" i="7" s="1"/>
  <c r="J117" i="7"/>
  <c r="AK117" i="7" s="1"/>
  <c r="U116" i="7"/>
  <c r="AV116" i="7" s="1"/>
  <c r="T116" i="7"/>
  <c r="AU116" i="7" s="1"/>
  <c r="S116" i="7"/>
  <c r="AT116" i="7" s="1"/>
  <c r="R116" i="7"/>
  <c r="AS116" i="7" s="1"/>
  <c r="Q116" i="7"/>
  <c r="AR116" i="7" s="1"/>
  <c r="P116" i="7"/>
  <c r="AQ116" i="7" s="1"/>
  <c r="O116" i="7"/>
  <c r="AP116" i="7" s="1"/>
  <c r="N116" i="7"/>
  <c r="AO116" i="7" s="1"/>
  <c r="M116" i="7"/>
  <c r="AN116" i="7" s="1"/>
  <c r="L116" i="7"/>
  <c r="AM116" i="7" s="1"/>
  <c r="K116" i="7"/>
  <c r="AL116" i="7" s="1"/>
  <c r="J116" i="7"/>
  <c r="AK116" i="7" s="1"/>
  <c r="U115" i="7"/>
  <c r="AV115" i="7" s="1"/>
  <c r="T115" i="7"/>
  <c r="AU115" i="7" s="1"/>
  <c r="S115" i="7"/>
  <c r="AT115" i="7" s="1"/>
  <c r="R115" i="7"/>
  <c r="AS115" i="7" s="1"/>
  <c r="Q115" i="7"/>
  <c r="AR115" i="7" s="1"/>
  <c r="P115" i="7"/>
  <c r="AQ115" i="7" s="1"/>
  <c r="O115" i="7"/>
  <c r="AP115" i="7" s="1"/>
  <c r="N115" i="7"/>
  <c r="AO115" i="7" s="1"/>
  <c r="M115" i="7"/>
  <c r="AN115" i="7" s="1"/>
  <c r="L115" i="7"/>
  <c r="AM115" i="7" s="1"/>
  <c r="K115" i="7"/>
  <c r="AL115" i="7" s="1"/>
  <c r="J115" i="7"/>
  <c r="AK115" i="7" s="1"/>
  <c r="U114" i="7"/>
  <c r="AV114" i="7" s="1"/>
  <c r="T114" i="7"/>
  <c r="AU114" i="7" s="1"/>
  <c r="S114" i="7"/>
  <c r="AT114" i="7" s="1"/>
  <c r="R114" i="7"/>
  <c r="AS114" i="7" s="1"/>
  <c r="Q114" i="7"/>
  <c r="AR114" i="7" s="1"/>
  <c r="P114" i="7"/>
  <c r="AQ114" i="7" s="1"/>
  <c r="O114" i="7"/>
  <c r="AP114" i="7" s="1"/>
  <c r="N114" i="7"/>
  <c r="AO114" i="7" s="1"/>
  <c r="M114" i="7"/>
  <c r="AN114" i="7" s="1"/>
  <c r="L114" i="7"/>
  <c r="AM114" i="7" s="1"/>
  <c r="K114" i="7"/>
  <c r="AL114" i="7" s="1"/>
  <c r="J114" i="7"/>
  <c r="AK114" i="7" s="1"/>
  <c r="U113" i="7"/>
  <c r="AV113" i="7" s="1"/>
  <c r="T113" i="7"/>
  <c r="AU113" i="7" s="1"/>
  <c r="S113" i="7"/>
  <c r="AT113" i="7" s="1"/>
  <c r="R113" i="7"/>
  <c r="AS113" i="7" s="1"/>
  <c r="Q113" i="7"/>
  <c r="AR113" i="7" s="1"/>
  <c r="P113" i="7"/>
  <c r="AQ113" i="7" s="1"/>
  <c r="O113" i="7"/>
  <c r="AP113" i="7" s="1"/>
  <c r="N113" i="7"/>
  <c r="AO113" i="7" s="1"/>
  <c r="M113" i="7"/>
  <c r="AN113" i="7" s="1"/>
  <c r="L113" i="7"/>
  <c r="AM113" i="7" s="1"/>
  <c r="K113" i="7"/>
  <c r="AL113" i="7" s="1"/>
  <c r="J113" i="7"/>
  <c r="AK113" i="7" s="1"/>
  <c r="U112" i="7"/>
  <c r="AV112" i="7" s="1"/>
  <c r="T112" i="7"/>
  <c r="AU112" i="7" s="1"/>
  <c r="S112" i="7"/>
  <c r="AT112" i="7" s="1"/>
  <c r="R112" i="7"/>
  <c r="AS112" i="7" s="1"/>
  <c r="Q112" i="7"/>
  <c r="AR112" i="7" s="1"/>
  <c r="P112" i="7"/>
  <c r="AQ112" i="7" s="1"/>
  <c r="O112" i="7"/>
  <c r="AP112" i="7" s="1"/>
  <c r="N112" i="7"/>
  <c r="AO112" i="7" s="1"/>
  <c r="M112" i="7"/>
  <c r="AN112" i="7" s="1"/>
  <c r="L112" i="7"/>
  <c r="AM112" i="7" s="1"/>
  <c r="K112" i="7"/>
  <c r="AL112" i="7" s="1"/>
  <c r="J112" i="7"/>
  <c r="AK112" i="7" s="1"/>
  <c r="U111" i="7"/>
  <c r="AV111" i="7" s="1"/>
  <c r="T111" i="7"/>
  <c r="AU111" i="7" s="1"/>
  <c r="S111" i="7"/>
  <c r="AT111" i="7" s="1"/>
  <c r="R111" i="7"/>
  <c r="AS111" i="7" s="1"/>
  <c r="Q111" i="7"/>
  <c r="AR111" i="7" s="1"/>
  <c r="P111" i="7"/>
  <c r="AQ111" i="7" s="1"/>
  <c r="O111" i="7"/>
  <c r="AP111" i="7" s="1"/>
  <c r="N111" i="7"/>
  <c r="AO111" i="7" s="1"/>
  <c r="M111" i="7"/>
  <c r="AN111" i="7" s="1"/>
  <c r="L111" i="7"/>
  <c r="AM111" i="7" s="1"/>
  <c r="K111" i="7"/>
  <c r="AL111" i="7" s="1"/>
  <c r="J111" i="7"/>
  <c r="AK111" i="7" s="1"/>
  <c r="U110" i="7"/>
  <c r="AV110" i="7" s="1"/>
  <c r="T110" i="7"/>
  <c r="AU110" i="7" s="1"/>
  <c r="S110" i="7"/>
  <c r="AT110" i="7" s="1"/>
  <c r="R110" i="7"/>
  <c r="AS110" i="7" s="1"/>
  <c r="Q110" i="7"/>
  <c r="AR110" i="7" s="1"/>
  <c r="P110" i="7"/>
  <c r="AQ110" i="7" s="1"/>
  <c r="O110" i="7"/>
  <c r="AP110" i="7" s="1"/>
  <c r="N110" i="7"/>
  <c r="AO110" i="7" s="1"/>
  <c r="M110" i="7"/>
  <c r="AN110" i="7" s="1"/>
  <c r="L110" i="7"/>
  <c r="AM110" i="7" s="1"/>
  <c r="K110" i="7"/>
  <c r="AL110" i="7" s="1"/>
  <c r="J110" i="7"/>
  <c r="AK110" i="7" s="1"/>
  <c r="U109" i="7"/>
  <c r="AV109" i="7" s="1"/>
  <c r="T109" i="7"/>
  <c r="AU109" i="7" s="1"/>
  <c r="S109" i="7"/>
  <c r="AT109" i="7" s="1"/>
  <c r="R109" i="7"/>
  <c r="AS109" i="7" s="1"/>
  <c r="Q109" i="7"/>
  <c r="AR109" i="7" s="1"/>
  <c r="P109" i="7"/>
  <c r="AQ109" i="7" s="1"/>
  <c r="O109" i="7"/>
  <c r="AP109" i="7" s="1"/>
  <c r="N109" i="7"/>
  <c r="AO109" i="7" s="1"/>
  <c r="M109" i="7"/>
  <c r="AN109" i="7" s="1"/>
  <c r="L109" i="7"/>
  <c r="AM109" i="7" s="1"/>
  <c r="K109" i="7"/>
  <c r="AL109" i="7" s="1"/>
  <c r="J109" i="7"/>
  <c r="AK109" i="7" s="1"/>
  <c r="U108" i="7"/>
  <c r="AV108" i="7" s="1"/>
  <c r="T108" i="7"/>
  <c r="AU108" i="7" s="1"/>
  <c r="S108" i="7"/>
  <c r="AT108" i="7" s="1"/>
  <c r="R108" i="7"/>
  <c r="AS108" i="7" s="1"/>
  <c r="Q108" i="7"/>
  <c r="AR108" i="7" s="1"/>
  <c r="P108" i="7"/>
  <c r="AQ108" i="7" s="1"/>
  <c r="O108" i="7"/>
  <c r="AP108" i="7" s="1"/>
  <c r="N108" i="7"/>
  <c r="AO108" i="7" s="1"/>
  <c r="M108" i="7"/>
  <c r="AN108" i="7" s="1"/>
  <c r="L108" i="7"/>
  <c r="AM108" i="7" s="1"/>
  <c r="K108" i="7"/>
  <c r="AL108" i="7" s="1"/>
  <c r="J108" i="7"/>
  <c r="AK108" i="7" s="1"/>
  <c r="U107" i="7"/>
  <c r="AV107" i="7" s="1"/>
  <c r="T107" i="7"/>
  <c r="AU107" i="7" s="1"/>
  <c r="S107" i="7"/>
  <c r="AT107" i="7" s="1"/>
  <c r="R107" i="7"/>
  <c r="AS107" i="7" s="1"/>
  <c r="Q107" i="7"/>
  <c r="AR107" i="7" s="1"/>
  <c r="P107" i="7"/>
  <c r="AQ107" i="7" s="1"/>
  <c r="O107" i="7"/>
  <c r="AP107" i="7" s="1"/>
  <c r="N107" i="7"/>
  <c r="AO107" i="7" s="1"/>
  <c r="M107" i="7"/>
  <c r="AN107" i="7" s="1"/>
  <c r="L107" i="7"/>
  <c r="AM107" i="7" s="1"/>
  <c r="K107" i="7"/>
  <c r="AL107" i="7" s="1"/>
  <c r="J107" i="7"/>
  <c r="AK107" i="7" s="1"/>
  <c r="U106" i="7"/>
  <c r="AV106" i="7" s="1"/>
  <c r="T106" i="7"/>
  <c r="AU106" i="7" s="1"/>
  <c r="S106" i="7"/>
  <c r="AT106" i="7" s="1"/>
  <c r="R106" i="7"/>
  <c r="AS106" i="7" s="1"/>
  <c r="Q106" i="7"/>
  <c r="AR106" i="7" s="1"/>
  <c r="P106" i="7"/>
  <c r="AQ106" i="7" s="1"/>
  <c r="O106" i="7"/>
  <c r="AP106" i="7" s="1"/>
  <c r="N106" i="7"/>
  <c r="AO106" i="7" s="1"/>
  <c r="M106" i="7"/>
  <c r="AN106" i="7" s="1"/>
  <c r="L106" i="7"/>
  <c r="AM106" i="7" s="1"/>
  <c r="K106" i="7"/>
  <c r="AL106" i="7" s="1"/>
  <c r="J106" i="7"/>
  <c r="AK106" i="7" s="1"/>
  <c r="U105" i="7"/>
  <c r="AV105" i="7" s="1"/>
  <c r="T105" i="7"/>
  <c r="AU105" i="7" s="1"/>
  <c r="S105" i="7"/>
  <c r="AT105" i="7" s="1"/>
  <c r="R105" i="7"/>
  <c r="AS105" i="7" s="1"/>
  <c r="Q105" i="7"/>
  <c r="AR105" i="7" s="1"/>
  <c r="P105" i="7"/>
  <c r="AQ105" i="7" s="1"/>
  <c r="O105" i="7"/>
  <c r="AP105" i="7" s="1"/>
  <c r="N105" i="7"/>
  <c r="AO105" i="7" s="1"/>
  <c r="M105" i="7"/>
  <c r="AN105" i="7" s="1"/>
  <c r="L105" i="7"/>
  <c r="AM105" i="7" s="1"/>
  <c r="K105" i="7"/>
  <c r="AL105" i="7" s="1"/>
  <c r="J105" i="7"/>
  <c r="AK105" i="7" s="1"/>
  <c r="U104" i="7"/>
  <c r="AV104" i="7" s="1"/>
  <c r="T104" i="7"/>
  <c r="AU104" i="7" s="1"/>
  <c r="S104" i="7"/>
  <c r="AT104" i="7" s="1"/>
  <c r="R104" i="7"/>
  <c r="AS104" i="7" s="1"/>
  <c r="Q104" i="7"/>
  <c r="AR104" i="7" s="1"/>
  <c r="P104" i="7"/>
  <c r="AQ104" i="7" s="1"/>
  <c r="O104" i="7"/>
  <c r="AP104" i="7" s="1"/>
  <c r="N104" i="7"/>
  <c r="AO104" i="7" s="1"/>
  <c r="M104" i="7"/>
  <c r="AN104" i="7" s="1"/>
  <c r="L104" i="7"/>
  <c r="AM104" i="7" s="1"/>
  <c r="K104" i="7"/>
  <c r="AL104" i="7" s="1"/>
  <c r="J104" i="7"/>
  <c r="AK104" i="7" s="1"/>
  <c r="U103" i="7"/>
  <c r="AV103" i="7" s="1"/>
  <c r="T103" i="7"/>
  <c r="AU103" i="7" s="1"/>
  <c r="S103" i="7"/>
  <c r="AT103" i="7" s="1"/>
  <c r="R103" i="7"/>
  <c r="AS103" i="7" s="1"/>
  <c r="Q103" i="7"/>
  <c r="AR103" i="7" s="1"/>
  <c r="P103" i="7"/>
  <c r="AQ103" i="7" s="1"/>
  <c r="O103" i="7"/>
  <c r="AP103" i="7" s="1"/>
  <c r="N103" i="7"/>
  <c r="AO103" i="7" s="1"/>
  <c r="M103" i="7"/>
  <c r="AN103" i="7" s="1"/>
  <c r="L103" i="7"/>
  <c r="AM103" i="7" s="1"/>
  <c r="K103" i="7"/>
  <c r="AL103" i="7" s="1"/>
  <c r="J103" i="7"/>
  <c r="AK103" i="7" s="1"/>
  <c r="U102" i="7"/>
  <c r="AV102" i="7" s="1"/>
  <c r="T102" i="7"/>
  <c r="AU102" i="7" s="1"/>
  <c r="S102" i="7"/>
  <c r="AT102" i="7" s="1"/>
  <c r="R102" i="7"/>
  <c r="AS102" i="7" s="1"/>
  <c r="Q102" i="7"/>
  <c r="AR102" i="7" s="1"/>
  <c r="P102" i="7"/>
  <c r="AQ102" i="7" s="1"/>
  <c r="O102" i="7"/>
  <c r="AP102" i="7" s="1"/>
  <c r="N102" i="7"/>
  <c r="AO102" i="7" s="1"/>
  <c r="M102" i="7"/>
  <c r="AN102" i="7" s="1"/>
  <c r="L102" i="7"/>
  <c r="AM102" i="7" s="1"/>
  <c r="K102" i="7"/>
  <c r="AL102" i="7" s="1"/>
  <c r="J102" i="7"/>
  <c r="AK102" i="7" s="1"/>
  <c r="U101" i="7"/>
  <c r="AV101" i="7" s="1"/>
  <c r="T101" i="7"/>
  <c r="AU101" i="7" s="1"/>
  <c r="S101" i="7"/>
  <c r="AT101" i="7" s="1"/>
  <c r="R101" i="7"/>
  <c r="AS101" i="7" s="1"/>
  <c r="Q101" i="7"/>
  <c r="AR101" i="7" s="1"/>
  <c r="P101" i="7"/>
  <c r="AQ101" i="7" s="1"/>
  <c r="O101" i="7"/>
  <c r="AP101" i="7" s="1"/>
  <c r="N101" i="7"/>
  <c r="AO101" i="7" s="1"/>
  <c r="M101" i="7"/>
  <c r="AN101" i="7" s="1"/>
  <c r="L101" i="7"/>
  <c r="AM101" i="7" s="1"/>
  <c r="K101" i="7"/>
  <c r="AL101" i="7" s="1"/>
  <c r="J101" i="7"/>
  <c r="AK101" i="7" s="1"/>
  <c r="U100" i="7"/>
  <c r="AV100" i="7" s="1"/>
  <c r="T100" i="7"/>
  <c r="AU100" i="7" s="1"/>
  <c r="S100" i="7"/>
  <c r="AT100" i="7" s="1"/>
  <c r="R100" i="7"/>
  <c r="AS100" i="7" s="1"/>
  <c r="Q100" i="7"/>
  <c r="AR100" i="7" s="1"/>
  <c r="P100" i="7"/>
  <c r="AQ100" i="7" s="1"/>
  <c r="O100" i="7"/>
  <c r="AP100" i="7" s="1"/>
  <c r="N100" i="7"/>
  <c r="AO100" i="7" s="1"/>
  <c r="M100" i="7"/>
  <c r="AN100" i="7" s="1"/>
  <c r="L100" i="7"/>
  <c r="AM100" i="7" s="1"/>
  <c r="K100" i="7"/>
  <c r="AL100" i="7" s="1"/>
  <c r="J100" i="7"/>
  <c r="AK100" i="7" s="1"/>
  <c r="U99" i="7"/>
  <c r="AV99" i="7" s="1"/>
  <c r="T99" i="7"/>
  <c r="AU99" i="7" s="1"/>
  <c r="S99" i="7"/>
  <c r="AT99" i="7" s="1"/>
  <c r="R99" i="7"/>
  <c r="AS99" i="7" s="1"/>
  <c r="Q99" i="7"/>
  <c r="AR99" i="7" s="1"/>
  <c r="P99" i="7"/>
  <c r="AQ99" i="7" s="1"/>
  <c r="O99" i="7"/>
  <c r="AP99" i="7" s="1"/>
  <c r="N99" i="7"/>
  <c r="AO99" i="7" s="1"/>
  <c r="M99" i="7"/>
  <c r="AN99" i="7" s="1"/>
  <c r="L99" i="7"/>
  <c r="AM99" i="7" s="1"/>
  <c r="K99" i="7"/>
  <c r="AL99" i="7" s="1"/>
  <c r="J99" i="7"/>
  <c r="AK99" i="7" s="1"/>
  <c r="U98" i="7"/>
  <c r="AV98" i="7" s="1"/>
  <c r="T98" i="7"/>
  <c r="AU98" i="7" s="1"/>
  <c r="S98" i="7"/>
  <c r="AT98" i="7" s="1"/>
  <c r="R98" i="7"/>
  <c r="AS98" i="7" s="1"/>
  <c r="Q98" i="7"/>
  <c r="AR98" i="7" s="1"/>
  <c r="P98" i="7"/>
  <c r="AQ98" i="7" s="1"/>
  <c r="O98" i="7"/>
  <c r="AP98" i="7" s="1"/>
  <c r="N98" i="7"/>
  <c r="AO98" i="7" s="1"/>
  <c r="M98" i="7"/>
  <c r="AN98" i="7" s="1"/>
  <c r="L98" i="7"/>
  <c r="AM98" i="7" s="1"/>
  <c r="K98" i="7"/>
  <c r="AL98" i="7" s="1"/>
  <c r="J98" i="7"/>
  <c r="AK98" i="7" s="1"/>
  <c r="U97" i="7"/>
  <c r="AV97" i="7" s="1"/>
  <c r="T97" i="7"/>
  <c r="AU97" i="7" s="1"/>
  <c r="S97" i="7"/>
  <c r="AT97" i="7" s="1"/>
  <c r="R97" i="7"/>
  <c r="AS97" i="7" s="1"/>
  <c r="Q97" i="7"/>
  <c r="AR97" i="7" s="1"/>
  <c r="P97" i="7"/>
  <c r="AQ97" i="7" s="1"/>
  <c r="O97" i="7"/>
  <c r="AP97" i="7" s="1"/>
  <c r="N97" i="7"/>
  <c r="AO97" i="7" s="1"/>
  <c r="M97" i="7"/>
  <c r="AN97" i="7" s="1"/>
  <c r="L97" i="7"/>
  <c r="AM97" i="7" s="1"/>
  <c r="K97" i="7"/>
  <c r="AL97" i="7" s="1"/>
  <c r="J97" i="7"/>
  <c r="AK97" i="7" s="1"/>
  <c r="U96" i="7"/>
  <c r="AV96" i="7" s="1"/>
  <c r="T96" i="7"/>
  <c r="AU96" i="7" s="1"/>
  <c r="S96" i="7"/>
  <c r="AT96" i="7" s="1"/>
  <c r="R96" i="7"/>
  <c r="AS96" i="7" s="1"/>
  <c r="Q96" i="7"/>
  <c r="AR96" i="7" s="1"/>
  <c r="P96" i="7"/>
  <c r="AQ96" i="7" s="1"/>
  <c r="O96" i="7"/>
  <c r="AP96" i="7" s="1"/>
  <c r="N96" i="7"/>
  <c r="AO96" i="7" s="1"/>
  <c r="M96" i="7"/>
  <c r="AN96" i="7" s="1"/>
  <c r="L96" i="7"/>
  <c r="AM96" i="7" s="1"/>
  <c r="K96" i="7"/>
  <c r="AL96" i="7" s="1"/>
  <c r="J96" i="7"/>
  <c r="AK96" i="7" s="1"/>
  <c r="U95" i="7"/>
  <c r="AV95" i="7" s="1"/>
  <c r="T95" i="7"/>
  <c r="AU95" i="7" s="1"/>
  <c r="S95" i="7"/>
  <c r="AT95" i="7" s="1"/>
  <c r="R95" i="7"/>
  <c r="AS95" i="7" s="1"/>
  <c r="Q95" i="7"/>
  <c r="AR95" i="7" s="1"/>
  <c r="P95" i="7"/>
  <c r="AQ95" i="7" s="1"/>
  <c r="O95" i="7"/>
  <c r="AP95" i="7" s="1"/>
  <c r="N95" i="7"/>
  <c r="AO95" i="7" s="1"/>
  <c r="M95" i="7"/>
  <c r="AN95" i="7" s="1"/>
  <c r="L95" i="7"/>
  <c r="AM95" i="7" s="1"/>
  <c r="K95" i="7"/>
  <c r="AL95" i="7" s="1"/>
  <c r="J95" i="7"/>
  <c r="AK95" i="7" s="1"/>
  <c r="U94" i="7"/>
  <c r="AV94" i="7" s="1"/>
  <c r="T94" i="7"/>
  <c r="AU94" i="7" s="1"/>
  <c r="S94" i="7"/>
  <c r="AT94" i="7" s="1"/>
  <c r="R94" i="7"/>
  <c r="AS94" i="7" s="1"/>
  <c r="Q94" i="7"/>
  <c r="AR94" i="7" s="1"/>
  <c r="P94" i="7"/>
  <c r="AQ94" i="7" s="1"/>
  <c r="O94" i="7"/>
  <c r="AP94" i="7" s="1"/>
  <c r="N94" i="7"/>
  <c r="AO94" i="7" s="1"/>
  <c r="M94" i="7"/>
  <c r="AN94" i="7" s="1"/>
  <c r="L94" i="7"/>
  <c r="AM94" i="7" s="1"/>
  <c r="K94" i="7"/>
  <c r="AL94" i="7" s="1"/>
  <c r="J94" i="7"/>
  <c r="AK94" i="7" s="1"/>
  <c r="U93" i="7"/>
  <c r="AV93" i="7" s="1"/>
  <c r="T93" i="7"/>
  <c r="AU93" i="7" s="1"/>
  <c r="S93" i="7"/>
  <c r="AT93" i="7" s="1"/>
  <c r="R93" i="7"/>
  <c r="AS93" i="7" s="1"/>
  <c r="Q93" i="7"/>
  <c r="AR93" i="7" s="1"/>
  <c r="P93" i="7"/>
  <c r="AQ93" i="7" s="1"/>
  <c r="O93" i="7"/>
  <c r="AP93" i="7" s="1"/>
  <c r="N93" i="7"/>
  <c r="AO93" i="7" s="1"/>
  <c r="M93" i="7"/>
  <c r="AN93" i="7" s="1"/>
  <c r="L93" i="7"/>
  <c r="AM93" i="7" s="1"/>
  <c r="K93" i="7"/>
  <c r="AL93" i="7" s="1"/>
  <c r="J93" i="7"/>
  <c r="AK93" i="7" s="1"/>
  <c r="U92" i="7"/>
  <c r="AV92" i="7" s="1"/>
  <c r="T92" i="7"/>
  <c r="AU92" i="7" s="1"/>
  <c r="S92" i="7"/>
  <c r="AT92" i="7" s="1"/>
  <c r="R92" i="7"/>
  <c r="AS92" i="7" s="1"/>
  <c r="Q92" i="7"/>
  <c r="AR92" i="7" s="1"/>
  <c r="P92" i="7"/>
  <c r="AQ92" i="7" s="1"/>
  <c r="O92" i="7"/>
  <c r="AP92" i="7" s="1"/>
  <c r="N92" i="7"/>
  <c r="AO92" i="7" s="1"/>
  <c r="M92" i="7"/>
  <c r="AN92" i="7" s="1"/>
  <c r="L92" i="7"/>
  <c r="AM92" i="7" s="1"/>
  <c r="K92" i="7"/>
  <c r="AL92" i="7" s="1"/>
  <c r="J92" i="7"/>
  <c r="AK92" i="7" s="1"/>
  <c r="U91" i="7"/>
  <c r="AV91" i="7" s="1"/>
  <c r="T91" i="7"/>
  <c r="AU91" i="7" s="1"/>
  <c r="S91" i="7"/>
  <c r="AT91" i="7" s="1"/>
  <c r="R91" i="7"/>
  <c r="AS91" i="7" s="1"/>
  <c r="Q91" i="7"/>
  <c r="AR91" i="7" s="1"/>
  <c r="P91" i="7"/>
  <c r="AQ91" i="7" s="1"/>
  <c r="O91" i="7"/>
  <c r="AP91" i="7" s="1"/>
  <c r="N91" i="7"/>
  <c r="AO91" i="7" s="1"/>
  <c r="M91" i="7"/>
  <c r="AN91" i="7" s="1"/>
  <c r="L91" i="7"/>
  <c r="AM91" i="7" s="1"/>
  <c r="K91" i="7"/>
  <c r="AL91" i="7" s="1"/>
  <c r="J91" i="7"/>
  <c r="AK91" i="7" s="1"/>
  <c r="U90" i="7"/>
  <c r="AV90" i="7" s="1"/>
  <c r="T90" i="7"/>
  <c r="AU90" i="7" s="1"/>
  <c r="S90" i="7"/>
  <c r="AT90" i="7" s="1"/>
  <c r="R90" i="7"/>
  <c r="AS90" i="7" s="1"/>
  <c r="Q90" i="7"/>
  <c r="AR90" i="7" s="1"/>
  <c r="P90" i="7"/>
  <c r="AQ90" i="7" s="1"/>
  <c r="O90" i="7"/>
  <c r="AP90" i="7" s="1"/>
  <c r="N90" i="7"/>
  <c r="AO90" i="7" s="1"/>
  <c r="M90" i="7"/>
  <c r="AN90" i="7" s="1"/>
  <c r="L90" i="7"/>
  <c r="AM90" i="7" s="1"/>
  <c r="K90" i="7"/>
  <c r="AL90" i="7" s="1"/>
  <c r="J90" i="7"/>
  <c r="AK90" i="7" s="1"/>
  <c r="U89" i="7"/>
  <c r="AV89" i="7" s="1"/>
  <c r="T89" i="7"/>
  <c r="AU89" i="7" s="1"/>
  <c r="S89" i="7"/>
  <c r="AT89" i="7" s="1"/>
  <c r="R89" i="7"/>
  <c r="AS89" i="7" s="1"/>
  <c r="Q89" i="7"/>
  <c r="AR89" i="7" s="1"/>
  <c r="P89" i="7"/>
  <c r="AQ89" i="7" s="1"/>
  <c r="O89" i="7"/>
  <c r="AP89" i="7" s="1"/>
  <c r="N89" i="7"/>
  <c r="AO89" i="7" s="1"/>
  <c r="M89" i="7"/>
  <c r="AN89" i="7" s="1"/>
  <c r="L89" i="7"/>
  <c r="AM89" i="7" s="1"/>
  <c r="K89" i="7"/>
  <c r="AL89" i="7" s="1"/>
  <c r="J89" i="7"/>
  <c r="AK89" i="7" s="1"/>
  <c r="U88" i="7"/>
  <c r="AV88" i="7" s="1"/>
  <c r="T88" i="7"/>
  <c r="AU88" i="7" s="1"/>
  <c r="S88" i="7"/>
  <c r="AT88" i="7" s="1"/>
  <c r="R88" i="7"/>
  <c r="AS88" i="7" s="1"/>
  <c r="Q88" i="7"/>
  <c r="AR88" i="7" s="1"/>
  <c r="P88" i="7"/>
  <c r="AQ88" i="7" s="1"/>
  <c r="O88" i="7"/>
  <c r="AP88" i="7" s="1"/>
  <c r="N88" i="7"/>
  <c r="AO88" i="7" s="1"/>
  <c r="M88" i="7"/>
  <c r="AN88" i="7" s="1"/>
  <c r="L88" i="7"/>
  <c r="AM88" i="7" s="1"/>
  <c r="K88" i="7"/>
  <c r="AL88" i="7" s="1"/>
  <c r="J88" i="7"/>
  <c r="AK88" i="7" s="1"/>
  <c r="U87" i="7"/>
  <c r="AV87" i="7" s="1"/>
  <c r="T87" i="7"/>
  <c r="AU87" i="7" s="1"/>
  <c r="S87" i="7"/>
  <c r="AT87" i="7" s="1"/>
  <c r="R87" i="7"/>
  <c r="AS87" i="7" s="1"/>
  <c r="Q87" i="7"/>
  <c r="AR87" i="7" s="1"/>
  <c r="P87" i="7"/>
  <c r="AQ87" i="7" s="1"/>
  <c r="O87" i="7"/>
  <c r="AP87" i="7" s="1"/>
  <c r="N87" i="7"/>
  <c r="AO87" i="7" s="1"/>
  <c r="M87" i="7"/>
  <c r="AN87" i="7" s="1"/>
  <c r="L87" i="7"/>
  <c r="AM87" i="7" s="1"/>
  <c r="K87" i="7"/>
  <c r="AL87" i="7" s="1"/>
  <c r="J87" i="7"/>
  <c r="AK87" i="7" s="1"/>
  <c r="U86" i="7"/>
  <c r="AV86" i="7" s="1"/>
  <c r="T86" i="7"/>
  <c r="AU86" i="7" s="1"/>
  <c r="S86" i="7"/>
  <c r="AT86" i="7" s="1"/>
  <c r="R86" i="7"/>
  <c r="AS86" i="7" s="1"/>
  <c r="Q86" i="7"/>
  <c r="AR86" i="7" s="1"/>
  <c r="P86" i="7"/>
  <c r="AQ86" i="7" s="1"/>
  <c r="O86" i="7"/>
  <c r="AP86" i="7" s="1"/>
  <c r="N86" i="7"/>
  <c r="AO86" i="7" s="1"/>
  <c r="M86" i="7"/>
  <c r="AN86" i="7" s="1"/>
  <c r="L86" i="7"/>
  <c r="AM86" i="7" s="1"/>
  <c r="K86" i="7"/>
  <c r="AL86" i="7" s="1"/>
  <c r="J86" i="7"/>
  <c r="AK86" i="7" s="1"/>
  <c r="U85" i="7"/>
  <c r="AV85" i="7" s="1"/>
  <c r="T85" i="7"/>
  <c r="AU85" i="7" s="1"/>
  <c r="S85" i="7"/>
  <c r="AT85" i="7" s="1"/>
  <c r="R85" i="7"/>
  <c r="AS85" i="7" s="1"/>
  <c r="Q85" i="7"/>
  <c r="AR85" i="7" s="1"/>
  <c r="P85" i="7"/>
  <c r="AQ85" i="7" s="1"/>
  <c r="O85" i="7"/>
  <c r="AP85" i="7" s="1"/>
  <c r="N85" i="7"/>
  <c r="AO85" i="7" s="1"/>
  <c r="M85" i="7"/>
  <c r="AN85" i="7" s="1"/>
  <c r="L85" i="7"/>
  <c r="AM85" i="7" s="1"/>
  <c r="K85" i="7"/>
  <c r="AL85" i="7" s="1"/>
  <c r="J85" i="7"/>
  <c r="AK85" i="7" s="1"/>
  <c r="U84" i="7"/>
  <c r="AV84" i="7" s="1"/>
  <c r="T84" i="7"/>
  <c r="AU84" i="7" s="1"/>
  <c r="S84" i="7"/>
  <c r="AT84" i="7" s="1"/>
  <c r="R84" i="7"/>
  <c r="AS84" i="7" s="1"/>
  <c r="Q84" i="7"/>
  <c r="AR84" i="7" s="1"/>
  <c r="P84" i="7"/>
  <c r="AQ84" i="7" s="1"/>
  <c r="O84" i="7"/>
  <c r="AP84" i="7" s="1"/>
  <c r="N84" i="7"/>
  <c r="AO84" i="7" s="1"/>
  <c r="M84" i="7"/>
  <c r="AN84" i="7" s="1"/>
  <c r="L84" i="7"/>
  <c r="AM84" i="7" s="1"/>
  <c r="K84" i="7"/>
  <c r="AL84" i="7" s="1"/>
  <c r="J84" i="7"/>
  <c r="AK84" i="7" s="1"/>
  <c r="U83" i="7"/>
  <c r="AV83" i="7" s="1"/>
  <c r="T83" i="7"/>
  <c r="AU83" i="7" s="1"/>
  <c r="S83" i="7"/>
  <c r="AT83" i="7" s="1"/>
  <c r="R83" i="7"/>
  <c r="AS83" i="7" s="1"/>
  <c r="Q83" i="7"/>
  <c r="AR83" i="7" s="1"/>
  <c r="P83" i="7"/>
  <c r="AQ83" i="7" s="1"/>
  <c r="O83" i="7"/>
  <c r="AP83" i="7" s="1"/>
  <c r="N83" i="7"/>
  <c r="AO83" i="7" s="1"/>
  <c r="M83" i="7"/>
  <c r="AN83" i="7" s="1"/>
  <c r="L83" i="7"/>
  <c r="AM83" i="7" s="1"/>
  <c r="K83" i="7"/>
  <c r="AL83" i="7" s="1"/>
  <c r="J83" i="7"/>
  <c r="AK83" i="7" s="1"/>
  <c r="U82" i="7"/>
  <c r="AV82" i="7" s="1"/>
  <c r="T82" i="7"/>
  <c r="AU82" i="7" s="1"/>
  <c r="S82" i="7"/>
  <c r="AT82" i="7" s="1"/>
  <c r="R82" i="7"/>
  <c r="AS82" i="7" s="1"/>
  <c r="Q82" i="7"/>
  <c r="AR82" i="7" s="1"/>
  <c r="P82" i="7"/>
  <c r="AQ82" i="7" s="1"/>
  <c r="O82" i="7"/>
  <c r="AP82" i="7" s="1"/>
  <c r="N82" i="7"/>
  <c r="AO82" i="7" s="1"/>
  <c r="M82" i="7"/>
  <c r="AN82" i="7" s="1"/>
  <c r="L82" i="7"/>
  <c r="AM82" i="7" s="1"/>
  <c r="K82" i="7"/>
  <c r="AL82" i="7" s="1"/>
  <c r="J82" i="7"/>
  <c r="AK82" i="7" s="1"/>
  <c r="U81" i="7"/>
  <c r="AV81" i="7" s="1"/>
  <c r="T81" i="7"/>
  <c r="AU81" i="7" s="1"/>
  <c r="S81" i="7"/>
  <c r="AT81" i="7" s="1"/>
  <c r="R81" i="7"/>
  <c r="AS81" i="7" s="1"/>
  <c r="Q81" i="7"/>
  <c r="AR81" i="7" s="1"/>
  <c r="P81" i="7"/>
  <c r="AQ81" i="7" s="1"/>
  <c r="O81" i="7"/>
  <c r="AP81" i="7" s="1"/>
  <c r="N81" i="7"/>
  <c r="AO81" i="7" s="1"/>
  <c r="M81" i="7"/>
  <c r="AN81" i="7" s="1"/>
  <c r="L81" i="7"/>
  <c r="AM81" i="7" s="1"/>
  <c r="K81" i="7"/>
  <c r="AL81" i="7" s="1"/>
  <c r="J81" i="7"/>
  <c r="AK81" i="7" s="1"/>
  <c r="U80" i="7"/>
  <c r="AV80" i="7" s="1"/>
  <c r="T80" i="7"/>
  <c r="AU80" i="7" s="1"/>
  <c r="S80" i="7"/>
  <c r="AT80" i="7" s="1"/>
  <c r="R80" i="7"/>
  <c r="AS80" i="7" s="1"/>
  <c r="Q80" i="7"/>
  <c r="AR80" i="7" s="1"/>
  <c r="P80" i="7"/>
  <c r="AQ80" i="7" s="1"/>
  <c r="O80" i="7"/>
  <c r="AP80" i="7" s="1"/>
  <c r="N80" i="7"/>
  <c r="AO80" i="7" s="1"/>
  <c r="M80" i="7"/>
  <c r="AN80" i="7" s="1"/>
  <c r="L80" i="7"/>
  <c r="AM80" i="7" s="1"/>
  <c r="K80" i="7"/>
  <c r="AL80" i="7" s="1"/>
  <c r="J80" i="7"/>
  <c r="AK80" i="7" s="1"/>
  <c r="U79" i="7"/>
  <c r="AV79" i="7" s="1"/>
  <c r="T79" i="7"/>
  <c r="AU79" i="7" s="1"/>
  <c r="S79" i="7"/>
  <c r="AT79" i="7" s="1"/>
  <c r="R79" i="7"/>
  <c r="AS79" i="7" s="1"/>
  <c r="Q79" i="7"/>
  <c r="AR79" i="7" s="1"/>
  <c r="P79" i="7"/>
  <c r="AQ79" i="7" s="1"/>
  <c r="O79" i="7"/>
  <c r="AP79" i="7" s="1"/>
  <c r="N79" i="7"/>
  <c r="AO79" i="7" s="1"/>
  <c r="M79" i="7"/>
  <c r="AN79" i="7" s="1"/>
  <c r="L79" i="7"/>
  <c r="AM79" i="7" s="1"/>
  <c r="K79" i="7"/>
  <c r="AL79" i="7" s="1"/>
  <c r="J79" i="7"/>
  <c r="AK79" i="7" s="1"/>
  <c r="U78" i="7"/>
  <c r="AV78" i="7" s="1"/>
  <c r="T78" i="7"/>
  <c r="AU78" i="7" s="1"/>
  <c r="S78" i="7"/>
  <c r="AT78" i="7" s="1"/>
  <c r="R78" i="7"/>
  <c r="AS78" i="7" s="1"/>
  <c r="Q78" i="7"/>
  <c r="AR78" i="7" s="1"/>
  <c r="P78" i="7"/>
  <c r="AQ78" i="7" s="1"/>
  <c r="O78" i="7"/>
  <c r="AP78" i="7" s="1"/>
  <c r="N78" i="7"/>
  <c r="AO78" i="7" s="1"/>
  <c r="M78" i="7"/>
  <c r="AN78" i="7" s="1"/>
  <c r="L78" i="7"/>
  <c r="AM78" i="7" s="1"/>
  <c r="K78" i="7"/>
  <c r="AL78" i="7" s="1"/>
  <c r="J78" i="7"/>
  <c r="AK78" i="7" s="1"/>
  <c r="U77" i="7"/>
  <c r="AV77" i="7" s="1"/>
  <c r="T77" i="7"/>
  <c r="AU77" i="7" s="1"/>
  <c r="S77" i="7"/>
  <c r="AT77" i="7" s="1"/>
  <c r="R77" i="7"/>
  <c r="AS77" i="7" s="1"/>
  <c r="Q77" i="7"/>
  <c r="AR77" i="7" s="1"/>
  <c r="P77" i="7"/>
  <c r="AQ77" i="7" s="1"/>
  <c r="O77" i="7"/>
  <c r="AP77" i="7" s="1"/>
  <c r="N77" i="7"/>
  <c r="AO77" i="7" s="1"/>
  <c r="M77" i="7"/>
  <c r="AN77" i="7" s="1"/>
  <c r="L77" i="7"/>
  <c r="AM77" i="7" s="1"/>
  <c r="K77" i="7"/>
  <c r="AL77" i="7" s="1"/>
  <c r="J77" i="7"/>
  <c r="AK77" i="7" s="1"/>
  <c r="U76" i="7"/>
  <c r="AV76" i="7" s="1"/>
  <c r="T76" i="7"/>
  <c r="AU76" i="7" s="1"/>
  <c r="S76" i="7"/>
  <c r="AT76" i="7" s="1"/>
  <c r="R76" i="7"/>
  <c r="AS76" i="7" s="1"/>
  <c r="Q76" i="7"/>
  <c r="AR76" i="7" s="1"/>
  <c r="P76" i="7"/>
  <c r="AQ76" i="7" s="1"/>
  <c r="O76" i="7"/>
  <c r="AP76" i="7" s="1"/>
  <c r="N76" i="7"/>
  <c r="AO76" i="7" s="1"/>
  <c r="M76" i="7"/>
  <c r="AN76" i="7" s="1"/>
  <c r="L76" i="7"/>
  <c r="AM76" i="7" s="1"/>
  <c r="K76" i="7"/>
  <c r="AL76" i="7" s="1"/>
  <c r="J76" i="7"/>
  <c r="AK76" i="7" s="1"/>
  <c r="U75" i="7"/>
  <c r="AV75" i="7" s="1"/>
  <c r="T75" i="7"/>
  <c r="AU75" i="7" s="1"/>
  <c r="S75" i="7"/>
  <c r="AT75" i="7" s="1"/>
  <c r="R75" i="7"/>
  <c r="AS75" i="7" s="1"/>
  <c r="Q75" i="7"/>
  <c r="AR75" i="7" s="1"/>
  <c r="P75" i="7"/>
  <c r="AQ75" i="7" s="1"/>
  <c r="O75" i="7"/>
  <c r="AP75" i="7" s="1"/>
  <c r="N75" i="7"/>
  <c r="AO75" i="7" s="1"/>
  <c r="M75" i="7"/>
  <c r="AN75" i="7" s="1"/>
  <c r="L75" i="7"/>
  <c r="AM75" i="7" s="1"/>
  <c r="K75" i="7"/>
  <c r="AL75" i="7" s="1"/>
  <c r="J75" i="7"/>
  <c r="AK75" i="7" s="1"/>
  <c r="U74" i="7"/>
  <c r="AV74" i="7" s="1"/>
  <c r="T74" i="7"/>
  <c r="AU74" i="7" s="1"/>
  <c r="S74" i="7"/>
  <c r="AT74" i="7" s="1"/>
  <c r="R74" i="7"/>
  <c r="AS74" i="7" s="1"/>
  <c r="Q74" i="7"/>
  <c r="AR74" i="7" s="1"/>
  <c r="P74" i="7"/>
  <c r="AQ74" i="7" s="1"/>
  <c r="O74" i="7"/>
  <c r="AP74" i="7" s="1"/>
  <c r="N74" i="7"/>
  <c r="AO74" i="7" s="1"/>
  <c r="M74" i="7"/>
  <c r="AN74" i="7" s="1"/>
  <c r="L74" i="7"/>
  <c r="AM74" i="7" s="1"/>
  <c r="K74" i="7"/>
  <c r="AL74" i="7" s="1"/>
  <c r="J74" i="7"/>
  <c r="AK74" i="7" s="1"/>
  <c r="U73" i="7"/>
  <c r="AV73" i="7" s="1"/>
  <c r="T73" i="7"/>
  <c r="AU73" i="7" s="1"/>
  <c r="S73" i="7"/>
  <c r="AT73" i="7" s="1"/>
  <c r="R73" i="7"/>
  <c r="AS73" i="7" s="1"/>
  <c r="Q73" i="7"/>
  <c r="AR73" i="7" s="1"/>
  <c r="P73" i="7"/>
  <c r="AQ73" i="7" s="1"/>
  <c r="O73" i="7"/>
  <c r="AP73" i="7" s="1"/>
  <c r="N73" i="7"/>
  <c r="AO73" i="7" s="1"/>
  <c r="M73" i="7"/>
  <c r="AN73" i="7" s="1"/>
  <c r="L73" i="7"/>
  <c r="AM73" i="7" s="1"/>
  <c r="K73" i="7"/>
  <c r="AL73" i="7" s="1"/>
  <c r="J73" i="7"/>
  <c r="AK73" i="7" s="1"/>
  <c r="U72" i="7"/>
  <c r="AV72" i="7" s="1"/>
  <c r="T72" i="7"/>
  <c r="AU72" i="7" s="1"/>
  <c r="S72" i="7"/>
  <c r="AT72" i="7" s="1"/>
  <c r="R72" i="7"/>
  <c r="AS72" i="7" s="1"/>
  <c r="Q72" i="7"/>
  <c r="AR72" i="7" s="1"/>
  <c r="P72" i="7"/>
  <c r="AQ72" i="7" s="1"/>
  <c r="O72" i="7"/>
  <c r="AP72" i="7" s="1"/>
  <c r="N72" i="7"/>
  <c r="AO72" i="7" s="1"/>
  <c r="M72" i="7"/>
  <c r="AN72" i="7" s="1"/>
  <c r="L72" i="7"/>
  <c r="AM72" i="7" s="1"/>
  <c r="K72" i="7"/>
  <c r="AL72" i="7" s="1"/>
  <c r="J72" i="7"/>
  <c r="AK72" i="7" s="1"/>
  <c r="U71" i="7"/>
  <c r="AV71" i="7" s="1"/>
  <c r="T71" i="7"/>
  <c r="AU71" i="7" s="1"/>
  <c r="S71" i="7"/>
  <c r="AT71" i="7" s="1"/>
  <c r="R71" i="7"/>
  <c r="AS71" i="7" s="1"/>
  <c r="Q71" i="7"/>
  <c r="AR71" i="7" s="1"/>
  <c r="P71" i="7"/>
  <c r="AQ71" i="7" s="1"/>
  <c r="O71" i="7"/>
  <c r="AP71" i="7" s="1"/>
  <c r="N71" i="7"/>
  <c r="AO71" i="7" s="1"/>
  <c r="M71" i="7"/>
  <c r="AN71" i="7" s="1"/>
  <c r="L71" i="7"/>
  <c r="AM71" i="7" s="1"/>
  <c r="K71" i="7"/>
  <c r="AL71" i="7" s="1"/>
  <c r="J71" i="7"/>
  <c r="AK71" i="7" s="1"/>
  <c r="U70" i="7"/>
  <c r="AV70" i="7" s="1"/>
  <c r="T70" i="7"/>
  <c r="AU70" i="7" s="1"/>
  <c r="S70" i="7"/>
  <c r="AT70" i="7" s="1"/>
  <c r="R70" i="7"/>
  <c r="AS70" i="7" s="1"/>
  <c r="Q70" i="7"/>
  <c r="AR70" i="7" s="1"/>
  <c r="P70" i="7"/>
  <c r="AQ70" i="7" s="1"/>
  <c r="O70" i="7"/>
  <c r="AP70" i="7" s="1"/>
  <c r="N70" i="7"/>
  <c r="AO70" i="7" s="1"/>
  <c r="M70" i="7"/>
  <c r="AN70" i="7" s="1"/>
  <c r="L70" i="7"/>
  <c r="AM70" i="7" s="1"/>
  <c r="K70" i="7"/>
  <c r="AL70" i="7" s="1"/>
  <c r="J70" i="7"/>
  <c r="AK70" i="7" s="1"/>
  <c r="U69" i="7"/>
  <c r="AV69" i="7" s="1"/>
  <c r="T69" i="7"/>
  <c r="AU69" i="7" s="1"/>
  <c r="S69" i="7"/>
  <c r="AT69" i="7" s="1"/>
  <c r="R69" i="7"/>
  <c r="AS69" i="7" s="1"/>
  <c r="Q69" i="7"/>
  <c r="AR69" i="7" s="1"/>
  <c r="P69" i="7"/>
  <c r="AQ69" i="7" s="1"/>
  <c r="O69" i="7"/>
  <c r="AP69" i="7" s="1"/>
  <c r="N69" i="7"/>
  <c r="AO69" i="7" s="1"/>
  <c r="M69" i="7"/>
  <c r="AN69" i="7" s="1"/>
  <c r="L69" i="7"/>
  <c r="AM69" i="7" s="1"/>
  <c r="K69" i="7"/>
  <c r="AL69" i="7" s="1"/>
  <c r="J69" i="7"/>
  <c r="AK69" i="7" s="1"/>
  <c r="U68" i="7"/>
  <c r="AV68" i="7" s="1"/>
  <c r="T68" i="7"/>
  <c r="AU68" i="7" s="1"/>
  <c r="S68" i="7"/>
  <c r="AT68" i="7" s="1"/>
  <c r="R68" i="7"/>
  <c r="AS68" i="7" s="1"/>
  <c r="Q68" i="7"/>
  <c r="AR68" i="7" s="1"/>
  <c r="P68" i="7"/>
  <c r="AQ68" i="7" s="1"/>
  <c r="O68" i="7"/>
  <c r="AP68" i="7" s="1"/>
  <c r="N68" i="7"/>
  <c r="AO68" i="7" s="1"/>
  <c r="M68" i="7"/>
  <c r="AN68" i="7" s="1"/>
  <c r="L68" i="7"/>
  <c r="AM68" i="7" s="1"/>
  <c r="K68" i="7"/>
  <c r="AL68" i="7" s="1"/>
  <c r="J68" i="7"/>
  <c r="AK68" i="7" s="1"/>
  <c r="U67" i="7"/>
  <c r="AV67" i="7" s="1"/>
  <c r="T67" i="7"/>
  <c r="AU67" i="7" s="1"/>
  <c r="S67" i="7"/>
  <c r="AT67" i="7" s="1"/>
  <c r="R67" i="7"/>
  <c r="AS67" i="7" s="1"/>
  <c r="Q67" i="7"/>
  <c r="AR67" i="7" s="1"/>
  <c r="P67" i="7"/>
  <c r="AQ67" i="7" s="1"/>
  <c r="O67" i="7"/>
  <c r="AP67" i="7" s="1"/>
  <c r="N67" i="7"/>
  <c r="AO67" i="7" s="1"/>
  <c r="M67" i="7"/>
  <c r="AN67" i="7" s="1"/>
  <c r="L67" i="7"/>
  <c r="AM67" i="7" s="1"/>
  <c r="K67" i="7"/>
  <c r="AL67" i="7" s="1"/>
  <c r="J67" i="7"/>
  <c r="AK67" i="7" s="1"/>
  <c r="U66" i="7"/>
  <c r="AV66" i="7" s="1"/>
  <c r="T66" i="7"/>
  <c r="AU66" i="7" s="1"/>
  <c r="S66" i="7"/>
  <c r="AT66" i="7" s="1"/>
  <c r="R66" i="7"/>
  <c r="AS66" i="7" s="1"/>
  <c r="Q66" i="7"/>
  <c r="AR66" i="7" s="1"/>
  <c r="P66" i="7"/>
  <c r="AQ66" i="7" s="1"/>
  <c r="O66" i="7"/>
  <c r="AP66" i="7" s="1"/>
  <c r="N66" i="7"/>
  <c r="AO66" i="7" s="1"/>
  <c r="M66" i="7"/>
  <c r="AN66" i="7" s="1"/>
  <c r="L66" i="7"/>
  <c r="AM66" i="7" s="1"/>
  <c r="K66" i="7"/>
  <c r="AL66" i="7" s="1"/>
  <c r="J66" i="7"/>
  <c r="AK66" i="7" s="1"/>
  <c r="U65" i="7"/>
  <c r="AV65" i="7" s="1"/>
  <c r="T65" i="7"/>
  <c r="AU65" i="7" s="1"/>
  <c r="S65" i="7"/>
  <c r="AT65" i="7" s="1"/>
  <c r="R65" i="7"/>
  <c r="AS65" i="7" s="1"/>
  <c r="Q65" i="7"/>
  <c r="AR65" i="7" s="1"/>
  <c r="P65" i="7"/>
  <c r="AQ65" i="7" s="1"/>
  <c r="O65" i="7"/>
  <c r="AP65" i="7" s="1"/>
  <c r="N65" i="7"/>
  <c r="AO65" i="7" s="1"/>
  <c r="M65" i="7"/>
  <c r="AN65" i="7" s="1"/>
  <c r="L65" i="7"/>
  <c r="AM65" i="7" s="1"/>
  <c r="K65" i="7"/>
  <c r="AL65" i="7" s="1"/>
  <c r="J65" i="7"/>
  <c r="AK65" i="7" s="1"/>
  <c r="U64" i="7"/>
  <c r="AV64" i="7" s="1"/>
  <c r="T64" i="7"/>
  <c r="AU64" i="7" s="1"/>
  <c r="S64" i="7"/>
  <c r="AT64" i="7" s="1"/>
  <c r="R64" i="7"/>
  <c r="AS64" i="7" s="1"/>
  <c r="Q64" i="7"/>
  <c r="AR64" i="7" s="1"/>
  <c r="P64" i="7"/>
  <c r="AQ64" i="7" s="1"/>
  <c r="O64" i="7"/>
  <c r="AP64" i="7" s="1"/>
  <c r="N64" i="7"/>
  <c r="AO64" i="7" s="1"/>
  <c r="M64" i="7"/>
  <c r="AN64" i="7" s="1"/>
  <c r="L64" i="7"/>
  <c r="AM64" i="7" s="1"/>
  <c r="K64" i="7"/>
  <c r="AL64" i="7" s="1"/>
  <c r="J64" i="7"/>
  <c r="AK64" i="7" s="1"/>
  <c r="U63" i="7"/>
  <c r="AV63" i="7" s="1"/>
  <c r="T63" i="7"/>
  <c r="AU63" i="7" s="1"/>
  <c r="S63" i="7"/>
  <c r="AT63" i="7" s="1"/>
  <c r="R63" i="7"/>
  <c r="AS63" i="7" s="1"/>
  <c r="Q63" i="7"/>
  <c r="AR63" i="7" s="1"/>
  <c r="P63" i="7"/>
  <c r="AQ63" i="7" s="1"/>
  <c r="O63" i="7"/>
  <c r="AP63" i="7" s="1"/>
  <c r="N63" i="7"/>
  <c r="AO63" i="7" s="1"/>
  <c r="M63" i="7"/>
  <c r="AN63" i="7" s="1"/>
  <c r="L63" i="7"/>
  <c r="AM63" i="7" s="1"/>
  <c r="K63" i="7"/>
  <c r="AL63" i="7" s="1"/>
  <c r="J63" i="7"/>
  <c r="AK63" i="7" s="1"/>
  <c r="U62" i="7"/>
  <c r="AV62" i="7" s="1"/>
  <c r="T62" i="7"/>
  <c r="AU62" i="7" s="1"/>
  <c r="S62" i="7"/>
  <c r="AT62" i="7" s="1"/>
  <c r="R62" i="7"/>
  <c r="AS62" i="7" s="1"/>
  <c r="Q62" i="7"/>
  <c r="AR62" i="7" s="1"/>
  <c r="P62" i="7"/>
  <c r="AQ62" i="7" s="1"/>
  <c r="O62" i="7"/>
  <c r="AP62" i="7" s="1"/>
  <c r="N62" i="7"/>
  <c r="AO62" i="7" s="1"/>
  <c r="M62" i="7"/>
  <c r="AN62" i="7" s="1"/>
  <c r="L62" i="7"/>
  <c r="AM62" i="7" s="1"/>
  <c r="K62" i="7"/>
  <c r="AL62" i="7" s="1"/>
  <c r="J62" i="7"/>
  <c r="AK62" i="7" s="1"/>
  <c r="U61" i="7"/>
  <c r="AV61" i="7" s="1"/>
  <c r="T61" i="7"/>
  <c r="AU61" i="7" s="1"/>
  <c r="S61" i="7"/>
  <c r="AT61" i="7" s="1"/>
  <c r="R61" i="7"/>
  <c r="AS61" i="7" s="1"/>
  <c r="Q61" i="7"/>
  <c r="AR61" i="7" s="1"/>
  <c r="P61" i="7"/>
  <c r="AQ61" i="7" s="1"/>
  <c r="O61" i="7"/>
  <c r="AP61" i="7" s="1"/>
  <c r="N61" i="7"/>
  <c r="AO61" i="7" s="1"/>
  <c r="M61" i="7"/>
  <c r="AN61" i="7" s="1"/>
  <c r="L61" i="7"/>
  <c r="AM61" i="7" s="1"/>
  <c r="K61" i="7"/>
  <c r="AL61" i="7" s="1"/>
  <c r="J61" i="7"/>
  <c r="AK61" i="7" s="1"/>
  <c r="U60" i="7"/>
  <c r="AV60" i="7" s="1"/>
  <c r="T60" i="7"/>
  <c r="AU60" i="7" s="1"/>
  <c r="S60" i="7"/>
  <c r="AT60" i="7" s="1"/>
  <c r="R60" i="7"/>
  <c r="AS60" i="7" s="1"/>
  <c r="Q60" i="7"/>
  <c r="AR60" i="7" s="1"/>
  <c r="P60" i="7"/>
  <c r="AQ60" i="7" s="1"/>
  <c r="O60" i="7"/>
  <c r="AP60" i="7" s="1"/>
  <c r="N60" i="7"/>
  <c r="AO60" i="7" s="1"/>
  <c r="M60" i="7"/>
  <c r="AN60" i="7" s="1"/>
  <c r="L60" i="7"/>
  <c r="AM60" i="7" s="1"/>
  <c r="K60" i="7"/>
  <c r="AL60" i="7" s="1"/>
  <c r="J60" i="7"/>
  <c r="AK60" i="7" s="1"/>
  <c r="U59" i="7"/>
  <c r="AV59" i="7" s="1"/>
  <c r="T59" i="7"/>
  <c r="AU59" i="7" s="1"/>
  <c r="S59" i="7"/>
  <c r="AT59" i="7" s="1"/>
  <c r="R59" i="7"/>
  <c r="AS59" i="7" s="1"/>
  <c r="Q59" i="7"/>
  <c r="AR59" i="7" s="1"/>
  <c r="P59" i="7"/>
  <c r="AQ59" i="7" s="1"/>
  <c r="O59" i="7"/>
  <c r="AP59" i="7" s="1"/>
  <c r="N59" i="7"/>
  <c r="AO59" i="7" s="1"/>
  <c r="M59" i="7"/>
  <c r="AN59" i="7" s="1"/>
  <c r="L59" i="7"/>
  <c r="AM59" i="7" s="1"/>
  <c r="K59" i="7"/>
  <c r="AL59" i="7" s="1"/>
  <c r="J59" i="7"/>
  <c r="AK59" i="7" s="1"/>
  <c r="U58" i="7"/>
  <c r="AV58" i="7" s="1"/>
  <c r="T58" i="7"/>
  <c r="AU58" i="7" s="1"/>
  <c r="S58" i="7"/>
  <c r="AT58" i="7" s="1"/>
  <c r="R58" i="7"/>
  <c r="AS58" i="7" s="1"/>
  <c r="Q58" i="7"/>
  <c r="AR58" i="7" s="1"/>
  <c r="P58" i="7"/>
  <c r="AQ58" i="7" s="1"/>
  <c r="O58" i="7"/>
  <c r="AP58" i="7" s="1"/>
  <c r="N58" i="7"/>
  <c r="AO58" i="7" s="1"/>
  <c r="M58" i="7"/>
  <c r="AN58" i="7" s="1"/>
  <c r="L58" i="7"/>
  <c r="AM58" i="7" s="1"/>
  <c r="K58" i="7"/>
  <c r="AL58" i="7" s="1"/>
  <c r="J58" i="7"/>
  <c r="AK58" i="7" s="1"/>
  <c r="U57" i="7"/>
  <c r="AV57" i="7" s="1"/>
  <c r="T57" i="7"/>
  <c r="AU57" i="7" s="1"/>
  <c r="S57" i="7"/>
  <c r="AT57" i="7" s="1"/>
  <c r="R57" i="7"/>
  <c r="AS57" i="7" s="1"/>
  <c r="Q57" i="7"/>
  <c r="AR57" i="7" s="1"/>
  <c r="P57" i="7"/>
  <c r="AQ57" i="7" s="1"/>
  <c r="O57" i="7"/>
  <c r="AP57" i="7" s="1"/>
  <c r="N57" i="7"/>
  <c r="AO57" i="7" s="1"/>
  <c r="M57" i="7"/>
  <c r="AN57" i="7" s="1"/>
  <c r="L57" i="7"/>
  <c r="AM57" i="7" s="1"/>
  <c r="K57" i="7"/>
  <c r="AL57" i="7" s="1"/>
  <c r="J57" i="7"/>
  <c r="AK57" i="7" s="1"/>
  <c r="U56" i="7"/>
  <c r="AV56" i="7" s="1"/>
  <c r="T56" i="7"/>
  <c r="AU56" i="7" s="1"/>
  <c r="S56" i="7"/>
  <c r="AT56" i="7" s="1"/>
  <c r="R56" i="7"/>
  <c r="AS56" i="7" s="1"/>
  <c r="Q56" i="7"/>
  <c r="AR56" i="7" s="1"/>
  <c r="P56" i="7"/>
  <c r="AQ56" i="7" s="1"/>
  <c r="O56" i="7"/>
  <c r="AP56" i="7" s="1"/>
  <c r="N56" i="7"/>
  <c r="AO56" i="7" s="1"/>
  <c r="M56" i="7"/>
  <c r="AN56" i="7" s="1"/>
  <c r="L56" i="7"/>
  <c r="AM56" i="7" s="1"/>
  <c r="K56" i="7"/>
  <c r="AL56" i="7" s="1"/>
  <c r="J56" i="7"/>
  <c r="AK56" i="7" s="1"/>
  <c r="U55" i="7"/>
  <c r="AV55" i="7" s="1"/>
  <c r="T55" i="7"/>
  <c r="AU55" i="7" s="1"/>
  <c r="S55" i="7"/>
  <c r="AT55" i="7" s="1"/>
  <c r="R55" i="7"/>
  <c r="AS55" i="7" s="1"/>
  <c r="Q55" i="7"/>
  <c r="AR55" i="7" s="1"/>
  <c r="P55" i="7"/>
  <c r="AQ55" i="7" s="1"/>
  <c r="O55" i="7"/>
  <c r="AP55" i="7" s="1"/>
  <c r="N55" i="7"/>
  <c r="AO55" i="7" s="1"/>
  <c r="M55" i="7"/>
  <c r="AN55" i="7" s="1"/>
  <c r="L55" i="7"/>
  <c r="AM55" i="7" s="1"/>
  <c r="K55" i="7"/>
  <c r="AL55" i="7" s="1"/>
  <c r="J55" i="7"/>
  <c r="AK55" i="7" s="1"/>
  <c r="U54" i="7"/>
  <c r="AV54" i="7" s="1"/>
  <c r="T54" i="7"/>
  <c r="AU54" i="7" s="1"/>
  <c r="S54" i="7"/>
  <c r="AT54" i="7" s="1"/>
  <c r="R54" i="7"/>
  <c r="AS54" i="7" s="1"/>
  <c r="Q54" i="7"/>
  <c r="AR54" i="7" s="1"/>
  <c r="P54" i="7"/>
  <c r="AQ54" i="7" s="1"/>
  <c r="O54" i="7"/>
  <c r="AP54" i="7" s="1"/>
  <c r="N54" i="7"/>
  <c r="AO54" i="7" s="1"/>
  <c r="M54" i="7"/>
  <c r="AN54" i="7" s="1"/>
  <c r="L54" i="7"/>
  <c r="AM54" i="7" s="1"/>
  <c r="K54" i="7"/>
  <c r="AL54" i="7" s="1"/>
  <c r="J54" i="7"/>
  <c r="AK54" i="7" s="1"/>
  <c r="U53" i="7"/>
  <c r="AV53" i="7" s="1"/>
  <c r="T53" i="7"/>
  <c r="AU53" i="7" s="1"/>
  <c r="S53" i="7"/>
  <c r="AT53" i="7" s="1"/>
  <c r="R53" i="7"/>
  <c r="AS53" i="7" s="1"/>
  <c r="Q53" i="7"/>
  <c r="AR53" i="7" s="1"/>
  <c r="P53" i="7"/>
  <c r="AQ53" i="7" s="1"/>
  <c r="O53" i="7"/>
  <c r="AP53" i="7" s="1"/>
  <c r="N53" i="7"/>
  <c r="AO53" i="7" s="1"/>
  <c r="M53" i="7"/>
  <c r="AN53" i="7" s="1"/>
  <c r="L53" i="7"/>
  <c r="AM53" i="7" s="1"/>
  <c r="K53" i="7"/>
  <c r="AL53" i="7" s="1"/>
  <c r="J53" i="7"/>
  <c r="AK53" i="7" s="1"/>
  <c r="U52" i="7"/>
  <c r="AV52" i="7" s="1"/>
  <c r="T52" i="7"/>
  <c r="AU52" i="7" s="1"/>
  <c r="S52" i="7"/>
  <c r="AT52" i="7" s="1"/>
  <c r="R52" i="7"/>
  <c r="AS52" i="7" s="1"/>
  <c r="Q52" i="7"/>
  <c r="AR52" i="7" s="1"/>
  <c r="P52" i="7"/>
  <c r="AQ52" i="7" s="1"/>
  <c r="O52" i="7"/>
  <c r="AP52" i="7" s="1"/>
  <c r="N52" i="7"/>
  <c r="AO52" i="7" s="1"/>
  <c r="M52" i="7"/>
  <c r="AN52" i="7" s="1"/>
  <c r="L52" i="7"/>
  <c r="AM52" i="7" s="1"/>
  <c r="K52" i="7"/>
  <c r="AL52" i="7" s="1"/>
  <c r="J52" i="7"/>
  <c r="AK52" i="7" s="1"/>
  <c r="U51" i="7"/>
  <c r="AV51" i="7" s="1"/>
  <c r="T51" i="7"/>
  <c r="AU51" i="7" s="1"/>
  <c r="S51" i="7"/>
  <c r="AT51" i="7" s="1"/>
  <c r="R51" i="7"/>
  <c r="AS51" i="7" s="1"/>
  <c r="Q51" i="7"/>
  <c r="AR51" i="7" s="1"/>
  <c r="P51" i="7"/>
  <c r="AQ51" i="7" s="1"/>
  <c r="O51" i="7"/>
  <c r="AP51" i="7" s="1"/>
  <c r="N51" i="7"/>
  <c r="AO51" i="7" s="1"/>
  <c r="M51" i="7"/>
  <c r="AN51" i="7" s="1"/>
  <c r="L51" i="7"/>
  <c r="AM51" i="7" s="1"/>
  <c r="K51" i="7"/>
  <c r="AL51" i="7" s="1"/>
  <c r="J51" i="7"/>
  <c r="AK51" i="7" s="1"/>
  <c r="U50" i="7"/>
  <c r="AV50" i="7" s="1"/>
  <c r="T50" i="7"/>
  <c r="AU50" i="7" s="1"/>
  <c r="S50" i="7"/>
  <c r="AT50" i="7" s="1"/>
  <c r="R50" i="7"/>
  <c r="AS50" i="7" s="1"/>
  <c r="Q50" i="7"/>
  <c r="AR50" i="7" s="1"/>
  <c r="P50" i="7"/>
  <c r="AQ50" i="7" s="1"/>
  <c r="O50" i="7"/>
  <c r="AP50" i="7" s="1"/>
  <c r="N50" i="7"/>
  <c r="AO50" i="7" s="1"/>
  <c r="M50" i="7"/>
  <c r="AN50" i="7" s="1"/>
  <c r="L50" i="7"/>
  <c r="AM50" i="7" s="1"/>
  <c r="K50" i="7"/>
  <c r="AL50" i="7" s="1"/>
  <c r="J50" i="7"/>
  <c r="AK50" i="7" s="1"/>
  <c r="U49" i="7"/>
  <c r="AV49" i="7" s="1"/>
  <c r="T49" i="7"/>
  <c r="AU49" i="7" s="1"/>
  <c r="S49" i="7"/>
  <c r="AT49" i="7" s="1"/>
  <c r="R49" i="7"/>
  <c r="AS49" i="7" s="1"/>
  <c r="Q49" i="7"/>
  <c r="AR49" i="7" s="1"/>
  <c r="P49" i="7"/>
  <c r="AQ49" i="7" s="1"/>
  <c r="O49" i="7"/>
  <c r="AP49" i="7" s="1"/>
  <c r="N49" i="7"/>
  <c r="AO49" i="7" s="1"/>
  <c r="M49" i="7"/>
  <c r="AN49" i="7" s="1"/>
  <c r="L49" i="7"/>
  <c r="AM49" i="7" s="1"/>
  <c r="K49" i="7"/>
  <c r="AL49" i="7" s="1"/>
  <c r="J49" i="7"/>
  <c r="AK49" i="7" s="1"/>
  <c r="U48" i="7"/>
  <c r="AV48" i="7" s="1"/>
  <c r="T48" i="7"/>
  <c r="AU48" i="7" s="1"/>
  <c r="S48" i="7"/>
  <c r="AT48" i="7" s="1"/>
  <c r="R48" i="7"/>
  <c r="AS48" i="7" s="1"/>
  <c r="Q48" i="7"/>
  <c r="AR48" i="7" s="1"/>
  <c r="P48" i="7"/>
  <c r="AQ48" i="7" s="1"/>
  <c r="O48" i="7"/>
  <c r="AP48" i="7" s="1"/>
  <c r="N48" i="7"/>
  <c r="AO48" i="7" s="1"/>
  <c r="M48" i="7"/>
  <c r="AN48" i="7" s="1"/>
  <c r="L48" i="7"/>
  <c r="AM48" i="7" s="1"/>
  <c r="K48" i="7"/>
  <c r="AL48" i="7" s="1"/>
  <c r="J48" i="7"/>
  <c r="AK48" i="7" s="1"/>
  <c r="U47" i="7"/>
  <c r="AV47" i="7" s="1"/>
  <c r="T47" i="7"/>
  <c r="AU47" i="7" s="1"/>
  <c r="S47" i="7"/>
  <c r="AT47" i="7" s="1"/>
  <c r="R47" i="7"/>
  <c r="AS47" i="7" s="1"/>
  <c r="Q47" i="7"/>
  <c r="AR47" i="7" s="1"/>
  <c r="P47" i="7"/>
  <c r="AQ47" i="7" s="1"/>
  <c r="O47" i="7"/>
  <c r="AP47" i="7" s="1"/>
  <c r="N47" i="7"/>
  <c r="AO47" i="7" s="1"/>
  <c r="M47" i="7"/>
  <c r="AN47" i="7" s="1"/>
  <c r="L47" i="7"/>
  <c r="AM47" i="7" s="1"/>
  <c r="K47" i="7"/>
  <c r="AL47" i="7" s="1"/>
  <c r="J47" i="7"/>
  <c r="AK47" i="7" s="1"/>
  <c r="U46" i="7"/>
  <c r="AV46" i="7" s="1"/>
  <c r="T46" i="7"/>
  <c r="AU46" i="7" s="1"/>
  <c r="S46" i="7"/>
  <c r="AT46" i="7" s="1"/>
  <c r="R46" i="7"/>
  <c r="AS46" i="7" s="1"/>
  <c r="Q46" i="7"/>
  <c r="AR46" i="7" s="1"/>
  <c r="P46" i="7"/>
  <c r="AQ46" i="7" s="1"/>
  <c r="O46" i="7"/>
  <c r="AP46" i="7" s="1"/>
  <c r="N46" i="7"/>
  <c r="AO46" i="7" s="1"/>
  <c r="M46" i="7"/>
  <c r="AN46" i="7" s="1"/>
  <c r="L46" i="7"/>
  <c r="AM46" i="7" s="1"/>
  <c r="K46" i="7"/>
  <c r="AL46" i="7" s="1"/>
  <c r="J46" i="7"/>
  <c r="AK46" i="7" s="1"/>
  <c r="U45" i="7"/>
  <c r="AV45" i="7" s="1"/>
  <c r="T45" i="7"/>
  <c r="AU45" i="7" s="1"/>
  <c r="S45" i="7"/>
  <c r="AT45" i="7" s="1"/>
  <c r="R45" i="7"/>
  <c r="AS45" i="7" s="1"/>
  <c r="Q45" i="7"/>
  <c r="AR45" i="7" s="1"/>
  <c r="P45" i="7"/>
  <c r="AQ45" i="7" s="1"/>
  <c r="O45" i="7"/>
  <c r="AP45" i="7" s="1"/>
  <c r="N45" i="7"/>
  <c r="AO45" i="7" s="1"/>
  <c r="M45" i="7"/>
  <c r="AN45" i="7" s="1"/>
  <c r="L45" i="7"/>
  <c r="AM45" i="7" s="1"/>
  <c r="K45" i="7"/>
  <c r="AL45" i="7" s="1"/>
  <c r="J45" i="7"/>
  <c r="AK45" i="7" s="1"/>
  <c r="U44" i="7"/>
  <c r="AV44" i="7" s="1"/>
  <c r="T44" i="7"/>
  <c r="AU44" i="7" s="1"/>
  <c r="S44" i="7"/>
  <c r="AT44" i="7" s="1"/>
  <c r="R44" i="7"/>
  <c r="AS44" i="7" s="1"/>
  <c r="Q44" i="7"/>
  <c r="AR44" i="7" s="1"/>
  <c r="P44" i="7"/>
  <c r="AQ44" i="7" s="1"/>
  <c r="O44" i="7"/>
  <c r="AP44" i="7" s="1"/>
  <c r="N44" i="7"/>
  <c r="AO44" i="7" s="1"/>
  <c r="M44" i="7"/>
  <c r="AN44" i="7" s="1"/>
  <c r="L44" i="7"/>
  <c r="AM44" i="7" s="1"/>
  <c r="K44" i="7"/>
  <c r="AL44" i="7" s="1"/>
  <c r="J44" i="7"/>
  <c r="AK44" i="7" s="1"/>
  <c r="U43" i="7"/>
  <c r="AV43" i="7" s="1"/>
  <c r="T43" i="7"/>
  <c r="AU43" i="7" s="1"/>
  <c r="S43" i="7"/>
  <c r="AT43" i="7" s="1"/>
  <c r="R43" i="7"/>
  <c r="AS43" i="7" s="1"/>
  <c r="Q43" i="7"/>
  <c r="AR43" i="7" s="1"/>
  <c r="P43" i="7"/>
  <c r="AQ43" i="7" s="1"/>
  <c r="O43" i="7"/>
  <c r="AP43" i="7" s="1"/>
  <c r="N43" i="7"/>
  <c r="AO43" i="7" s="1"/>
  <c r="M43" i="7"/>
  <c r="AN43" i="7" s="1"/>
  <c r="L43" i="7"/>
  <c r="AM43" i="7" s="1"/>
  <c r="K43" i="7"/>
  <c r="AL43" i="7" s="1"/>
  <c r="J43" i="7"/>
  <c r="AK43" i="7" s="1"/>
  <c r="U42" i="7"/>
  <c r="AV42" i="7" s="1"/>
  <c r="T42" i="7"/>
  <c r="AU42" i="7" s="1"/>
  <c r="S42" i="7"/>
  <c r="AT42" i="7" s="1"/>
  <c r="R42" i="7"/>
  <c r="AS42" i="7" s="1"/>
  <c r="Q42" i="7"/>
  <c r="AR42" i="7" s="1"/>
  <c r="P42" i="7"/>
  <c r="AQ42" i="7" s="1"/>
  <c r="O42" i="7"/>
  <c r="AP42" i="7" s="1"/>
  <c r="N42" i="7"/>
  <c r="AO42" i="7" s="1"/>
  <c r="M42" i="7"/>
  <c r="AN42" i="7" s="1"/>
  <c r="L42" i="7"/>
  <c r="AM42" i="7" s="1"/>
  <c r="K42" i="7"/>
  <c r="AL42" i="7" s="1"/>
  <c r="J42" i="7"/>
  <c r="AK42" i="7" s="1"/>
  <c r="U41" i="7"/>
  <c r="AV41" i="7" s="1"/>
  <c r="T41" i="7"/>
  <c r="AU41" i="7" s="1"/>
  <c r="S41" i="7"/>
  <c r="AT41" i="7" s="1"/>
  <c r="R41" i="7"/>
  <c r="AS41" i="7" s="1"/>
  <c r="Q41" i="7"/>
  <c r="AR41" i="7" s="1"/>
  <c r="P41" i="7"/>
  <c r="AQ41" i="7" s="1"/>
  <c r="O41" i="7"/>
  <c r="AP41" i="7" s="1"/>
  <c r="N41" i="7"/>
  <c r="AO41" i="7" s="1"/>
  <c r="M41" i="7"/>
  <c r="AN41" i="7" s="1"/>
  <c r="L41" i="7"/>
  <c r="AM41" i="7" s="1"/>
  <c r="K41" i="7"/>
  <c r="AL41" i="7" s="1"/>
  <c r="J41" i="7"/>
  <c r="AK41" i="7" s="1"/>
  <c r="U40" i="7"/>
  <c r="AV40" i="7" s="1"/>
  <c r="T40" i="7"/>
  <c r="AU40" i="7" s="1"/>
  <c r="S40" i="7"/>
  <c r="AT40" i="7" s="1"/>
  <c r="R40" i="7"/>
  <c r="AS40" i="7" s="1"/>
  <c r="Q40" i="7"/>
  <c r="AR40" i="7" s="1"/>
  <c r="P40" i="7"/>
  <c r="AQ40" i="7" s="1"/>
  <c r="O40" i="7"/>
  <c r="AP40" i="7" s="1"/>
  <c r="N40" i="7"/>
  <c r="AO40" i="7" s="1"/>
  <c r="M40" i="7"/>
  <c r="AN40" i="7" s="1"/>
  <c r="L40" i="7"/>
  <c r="AM40" i="7" s="1"/>
  <c r="K40" i="7"/>
  <c r="AL40" i="7" s="1"/>
  <c r="J40" i="7"/>
  <c r="AK40" i="7" s="1"/>
  <c r="U39" i="7"/>
  <c r="AV39" i="7" s="1"/>
  <c r="T39" i="7"/>
  <c r="AU39" i="7" s="1"/>
  <c r="S39" i="7"/>
  <c r="AT39" i="7" s="1"/>
  <c r="R39" i="7"/>
  <c r="AS39" i="7" s="1"/>
  <c r="Q39" i="7"/>
  <c r="AR39" i="7" s="1"/>
  <c r="P39" i="7"/>
  <c r="AQ39" i="7" s="1"/>
  <c r="O39" i="7"/>
  <c r="AP39" i="7" s="1"/>
  <c r="N39" i="7"/>
  <c r="AO39" i="7" s="1"/>
  <c r="M39" i="7"/>
  <c r="AN39" i="7" s="1"/>
  <c r="L39" i="7"/>
  <c r="AM39" i="7" s="1"/>
  <c r="K39" i="7"/>
  <c r="AL39" i="7" s="1"/>
  <c r="J39" i="7"/>
  <c r="AK39" i="7" s="1"/>
  <c r="U38" i="7"/>
  <c r="AV38" i="7" s="1"/>
  <c r="T38" i="7"/>
  <c r="AU38" i="7" s="1"/>
  <c r="S38" i="7"/>
  <c r="AT38" i="7" s="1"/>
  <c r="R38" i="7"/>
  <c r="AS38" i="7" s="1"/>
  <c r="Q38" i="7"/>
  <c r="AR38" i="7" s="1"/>
  <c r="P38" i="7"/>
  <c r="AQ38" i="7" s="1"/>
  <c r="O38" i="7"/>
  <c r="AP38" i="7" s="1"/>
  <c r="N38" i="7"/>
  <c r="AO38" i="7" s="1"/>
  <c r="M38" i="7"/>
  <c r="AN38" i="7" s="1"/>
  <c r="L38" i="7"/>
  <c r="AM38" i="7" s="1"/>
  <c r="K38" i="7"/>
  <c r="AL38" i="7" s="1"/>
  <c r="J38" i="7"/>
  <c r="AK38" i="7" s="1"/>
  <c r="U37" i="7"/>
  <c r="AV37" i="7" s="1"/>
  <c r="T37" i="7"/>
  <c r="AU37" i="7" s="1"/>
  <c r="S37" i="7"/>
  <c r="AT37" i="7" s="1"/>
  <c r="R37" i="7"/>
  <c r="AS37" i="7" s="1"/>
  <c r="Q37" i="7"/>
  <c r="AR37" i="7" s="1"/>
  <c r="P37" i="7"/>
  <c r="AQ37" i="7" s="1"/>
  <c r="O37" i="7"/>
  <c r="AP37" i="7" s="1"/>
  <c r="N37" i="7"/>
  <c r="AO37" i="7" s="1"/>
  <c r="M37" i="7"/>
  <c r="AN37" i="7" s="1"/>
  <c r="L37" i="7"/>
  <c r="AM37" i="7" s="1"/>
  <c r="K37" i="7"/>
  <c r="AL37" i="7" s="1"/>
  <c r="J37" i="7"/>
  <c r="AK37" i="7" s="1"/>
  <c r="U36" i="7"/>
  <c r="AV36" i="7" s="1"/>
  <c r="T36" i="7"/>
  <c r="AU36" i="7" s="1"/>
  <c r="S36" i="7"/>
  <c r="AT36" i="7" s="1"/>
  <c r="R36" i="7"/>
  <c r="AS36" i="7" s="1"/>
  <c r="Q36" i="7"/>
  <c r="AR36" i="7" s="1"/>
  <c r="P36" i="7"/>
  <c r="AQ36" i="7" s="1"/>
  <c r="O36" i="7"/>
  <c r="AP36" i="7" s="1"/>
  <c r="N36" i="7"/>
  <c r="AO36" i="7" s="1"/>
  <c r="M36" i="7"/>
  <c r="AN36" i="7" s="1"/>
  <c r="L36" i="7"/>
  <c r="AM36" i="7" s="1"/>
  <c r="K36" i="7"/>
  <c r="AL36" i="7" s="1"/>
  <c r="J36" i="7"/>
  <c r="AK36" i="7" s="1"/>
  <c r="U35" i="7"/>
  <c r="AV35" i="7" s="1"/>
  <c r="T35" i="7"/>
  <c r="AU35" i="7" s="1"/>
  <c r="S35" i="7"/>
  <c r="AT35" i="7" s="1"/>
  <c r="R35" i="7"/>
  <c r="AS35" i="7" s="1"/>
  <c r="Q35" i="7"/>
  <c r="AR35" i="7" s="1"/>
  <c r="P35" i="7"/>
  <c r="AQ35" i="7" s="1"/>
  <c r="O35" i="7"/>
  <c r="AP35" i="7" s="1"/>
  <c r="N35" i="7"/>
  <c r="AO35" i="7" s="1"/>
  <c r="M35" i="7"/>
  <c r="AN35" i="7" s="1"/>
  <c r="L35" i="7"/>
  <c r="AM35" i="7" s="1"/>
  <c r="K35" i="7"/>
  <c r="AL35" i="7" s="1"/>
  <c r="J35" i="7"/>
  <c r="AK35" i="7" s="1"/>
  <c r="U34" i="7"/>
  <c r="AV34" i="7" s="1"/>
  <c r="T34" i="7"/>
  <c r="AU34" i="7" s="1"/>
  <c r="S34" i="7"/>
  <c r="AT34" i="7" s="1"/>
  <c r="R34" i="7"/>
  <c r="AS34" i="7" s="1"/>
  <c r="Q34" i="7"/>
  <c r="AR34" i="7" s="1"/>
  <c r="P34" i="7"/>
  <c r="AQ34" i="7" s="1"/>
  <c r="O34" i="7"/>
  <c r="AP34" i="7" s="1"/>
  <c r="N34" i="7"/>
  <c r="AO34" i="7" s="1"/>
  <c r="M34" i="7"/>
  <c r="AN34" i="7" s="1"/>
  <c r="L34" i="7"/>
  <c r="AM34" i="7" s="1"/>
  <c r="K34" i="7"/>
  <c r="AL34" i="7" s="1"/>
  <c r="J34" i="7"/>
  <c r="AK34" i="7" s="1"/>
  <c r="U33" i="7"/>
  <c r="AV33" i="7" s="1"/>
  <c r="T33" i="7"/>
  <c r="AU33" i="7" s="1"/>
  <c r="S33" i="7"/>
  <c r="AT33" i="7" s="1"/>
  <c r="R33" i="7"/>
  <c r="AS33" i="7" s="1"/>
  <c r="Q33" i="7"/>
  <c r="AR33" i="7" s="1"/>
  <c r="P33" i="7"/>
  <c r="AQ33" i="7" s="1"/>
  <c r="O33" i="7"/>
  <c r="AP33" i="7" s="1"/>
  <c r="N33" i="7"/>
  <c r="AO33" i="7" s="1"/>
  <c r="M33" i="7"/>
  <c r="AN33" i="7" s="1"/>
  <c r="L33" i="7"/>
  <c r="AM33" i="7" s="1"/>
  <c r="K33" i="7"/>
  <c r="AL33" i="7" s="1"/>
  <c r="J33" i="7"/>
  <c r="AK33" i="7" s="1"/>
  <c r="U32" i="7"/>
  <c r="AV32" i="7" s="1"/>
  <c r="T32" i="7"/>
  <c r="AU32" i="7" s="1"/>
  <c r="S32" i="7"/>
  <c r="AT32" i="7" s="1"/>
  <c r="R32" i="7"/>
  <c r="AS32" i="7" s="1"/>
  <c r="Q32" i="7"/>
  <c r="AR32" i="7" s="1"/>
  <c r="P32" i="7"/>
  <c r="AQ32" i="7" s="1"/>
  <c r="O32" i="7"/>
  <c r="AP32" i="7" s="1"/>
  <c r="N32" i="7"/>
  <c r="AO32" i="7" s="1"/>
  <c r="M32" i="7"/>
  <c r="AN32" i="7" s="1"/>
  <c r="L32" i="7"/>
  <c r="AM32" i="7" s="1"/>
  <c r="K32" i="7"/>
  <c r="AL32" i="7" s="1"/>
  <c r="J32" i="7"/>
  <c r="AK32" i="7" s="1"/>
  <c r="U31" i="7"/>
  <c r="AV31" i="7" s="1"/>
  <c r="T31" i="7"/>
  <c r="AU31" i="7" s="1"/>
  <c r="S31" i="7"/>
  <c r="AT31" i="7" s="1"/>
  <c r="R31" i="7"/>
  <c r="AS31" i="7" s="1"/>
  <c r="Q31" i="7"/>
  <c r="AR31" i="7" s="1"/>
  <c r="P31" i="7"/>
  <c r="AQ31" i="7" s="1"/>
  <c r="O31" i="7"/>
  <c r="AP31" i="7" s="1"/>
  <c r="N31" i="7"/>
  <c r="AO31" i="7" s="1"/>
  <c r="M31" i="7"/>
  <c r="AN31" i="7" s="1"/>
  <c r="L31" i="7"/>
  <c r="AM31" i="7" s="1"/>
  <c r="K31" i="7"/>
  <c r="AL31" i="7" s="1"/>
  <c r="J31" i="7"/>
  <c r="AK31" i="7" s="1"/>
  <c r="U30" i="7"/>
  <c r="AV30" i="7" s="1"/>
  <c r="T30" i="7"/>
  <c r="AU30" i="7" s="1"/>
  <c r="S30" i="7"/>
  <c r="AT30" i="7" s="1"/>
  <c r="R30" i="7"/>
  <c r="AS30" i="7" s="1"/>
  <c r="Q30" i="7"/>
  <c r="AR30" i="7" s="1"/>
  <c r="P30" i="7"/>
  <c r="AQ30" i="7" s="1"/>
  <c r="O30" i="7"/>
  <c r="AP30" i="7" s="1"/>
  <c r="N30" i="7"/>
  <c r="AO30" i="7" s="1"/>
  <c r="M30" i="7"/>
  <c r="AN30" i="7" s="1"/>
  <c r="L30" i="7"/>
  <c r="AM30" i="7" s="1"/>
  <c r="K30" i="7"/>
  <c r="AL30" i="7" s="1"/>
  <c r="J30" i="7"/>
  <c r="AK30" i="7" s="1"/>
  <c r="U29" i="7"/>
  <c r="AV29" i="7" s="1"/>
  <c r="T29" i="7"/>
  <c r="AU29" i="7" s="1"/>
  <c r="S29" i="7"/>
  <c r="AT29" i="7" s="1"/>
  <c r="R29" i="7"/>
  <c r="AS29" i="7" s="1"/>
  <c r="Q29" i="7"/>
  <c r="AR29" i="7" s="1"/>
  <c r="P29" i="7"/>
  <c r="AQ29" i="7" s="1"/>
  <c r="O29" i="7"/>
  <c r="AP29" i="7" s="1"/>
  <c r="N29" i="7"/>
  <c r="AO29" i="7" s="1"/>
  <c r="M29" i="7"/>
  <c r="AN29" i="7" s="1"/>
  <c r="L29" i="7"/>
  <c r="AM29" i="7" s="1"/>
  <c r="K29" i="7"/>
  <c r="AL29" i="7" s="1"/>
  <c r="J29" i="7"/>
  <c r="AK29" i="7" s="1"/>
  <c r="U28" i="7"/>
  <c r="AV28" i="7" s="1"/>
  <c r="T28" i="7"/>
  <c r="AU28" i="7" s="1"/>
  <c r="S28" i="7"/>
  <c r="AT28" i="7" s="1"/>
  <c r="R28" i="7"/>
  <c r="AS28" i="7" s="1"/>
  <c r="Q28" i="7"/>
  <c r="AR28" i="7" s="1"/>
  <c r="P28" i="7"/>
  <c r="AQ28" i="7" s="1"/>
  <c r="O28" i="7"/>
  <c r="AP28" i="7" s="1"/>
  <c r="N28" i="7"/>
  <c r="AO28" i="7" s="1"/>
  <c r="M28" i="7"/>
  <c r="AN28" i="7" s="1"/>
  <c r="L28" i="7"/>
  <c r="AM28" i="7" s="1"/>
  <c r="K28" i="7"/>
  <c r="AL28" i="7" s="1"/>
  <c r="J28" i="7"/>
  <c r="AK28" i="7" s="1"/>
  <c r="U27" i="7"/>
  <c r="AV27" i="7" s="1"/>
  <c r="T27" i="7"/>
  <c r="AU27" i="7" s="1"/>
  <c r="S27" i="7"/>
  <c r="AT27" i="7" s="1"/>
  <c r="R27" i="7"/>
  <c r="AS27" i="7" s="1"/>
  <c r="Q27" i="7"/>
  <c r="AR27" i="7" s="1"/>
  <c r="P27" i="7"/>
  <c r="AQ27" i="7" s="1"/>
  <c r="O27" i="7"/>
  <c r="AP27" i="7" s="1"/>
  <c r="N27" i="7"/>
  <c r="AO27" i="7" s="1"/>
  <c r="M27" i="7"/>
  <c r="AN27" i="7" s="1"/>
  <c r="L27" i="7"/>
  <c r="AM27" i="7" s="1"/>
  <c r="K27" i="7"/>
  <c r="AL27" i="7" s="1"/>
  <c r="J27" i="7"/>
  <c r="AK27" i="7" s="1"/>
  <c r="U26" i="7"/>
  <c r="AV26" i="7" s="1"/>
  <c r="T26" i="7"/>
  <c r="AU26" i="7" s="1"/>
  <c r="S26" i="7"/>
  <c r="AT26" i="7" s="1"/>
  <c r="R26" i="7"/>
  <c r="AS26" i="7" s="1"/>
  <c r="Q26" i="7"/>
  <c r="AR26" i="7" s="1"/>
  <c r="P26" i="7"/>
  <c r="AQ26" i="7" s="1"/>
  <c r="O26" i="7"/>
  <c r="AP26" i="7" s="1"/>
  <c r="N26" i="7"/>
  <c r="AO26" i="7" s="1"/>
  <c r="M26" i="7"/>
  <c r="AN26" i="7" s="1"/>
  <c r="L26" i="7"/>
  <c r="AM26" i="7" s="1"/>
  <c r="K26" i="7"/>
  <c r="AL26" i="7" s="1"/>
  <c r="J26" i="7"/>
  <c r="AK26" i="7" s="1"/>
  <c r="U25" i="7"/>
  <c r="AV25" i="7" s="1"/>
  <c r="T25" i="7"/>
  <c r="AU25" i="7" s="1"/>
  <c r="S25" i="7"/>
  <c r="AT25" i="7" s="1"/>
  <c r="R25" i="7"/>
  <c r="AS25" i="7" s="1"/>
  <c r="Q25" i="7"/>
  <c r="AR25" i="7" s="1"/>
  <c r="P25" i="7"/>
  <c r="AQ25" i="7" s="1"/>
  <c r="O25" i="7"/>
  <c r="AP25" i="7" s="1"/>
  <c r="N25" i="7"/>
  <c r="AO25" i="7" s="1"/>
  <c r="M25" i="7"/>
  <c r="AN25" i="7" s="1"/>
  <c r="L25" i="7"/>
  <c r="AM25" i="7" s="1"/>
  <c r="K25" i="7"/>
  <c r="AL25" i="7" s="1"/>
  <c r="J25" i="7"/>
  <c r="AK25" i="7" s="1"/>
  <c r="U24" i="7"/>
  <c r="AV24" i="7" s="1"/>
  <c r="T24" i="7"/>
  <c r="AU24" i="7" s="1"/>
  <c r="S24" i="7"/>
  <c r="AT24" i="7" s="1"/>
  <c r="R24" i="7"/>
  <c r="AS24" i="7" s="1"/>
  <c r="Q24" i="7"/>
  <c r="AR24" i="7" s="1"/>
  <c r="P24" i="7"/>
  <c r="AQ24" i="7" s="1"/>
  <c r="O24" i="7"/>
  <c r="AP24" i="7" s="1"/>
  <c r="N24" i="7"/>
  <c r="AO24" i="7" s="1"/>
  <c r="M24" i="7"/>
  <c r="AN24" i="7" s="1"/>
  <c r="L24" i="7"/>
  <c r="AM24" i="7" s="1"/>
  <c r="K24" i="7"/>
  <c r="AL24" i="7" s="1"/>
  <c r="J24" i="7"/>
  <c r="AK24" i="7" s="1"/>
  <c r="U23" i="7"/>
  <c r="AV23" i="7" s="1"/>
  <c r="T23" i="7"/>
  <c r="AU23" i="7" s="1"/>
  <c r="S23" i="7"/>
  <c r="AT23" i="7" s="1"/>
  <c r="R23" i="7"/>
  <c r="AS23" i="7" s="1"/>
  <c r="Q23" i="7"/>
  <c r="AR23" i="7" s="1"/>
  <c r="P23" i="7"/>
  <c r="AQ23" i="7" s="1"/>
  <c r="O23" i="7"/>
  <c r="AP23" i="7" s="1"/>
  <c r="N23" i="7"/>
  <c r="AO23" i="7" s="1"/>
  <c r="M23" i="7"/>
  <c r="AN23" i="7" s="1"/>
  <c r="L23" i="7"/>
  <c r="AM23" i="7" s="1"/>
  <c r="K23" i="7"/>
  <c r="AL23" i="7" s="1"/>
  <c r="J23" i="7"/>
  <c r="AK23" i="7" s="1"/>
  <c r="U22" i="7"/>
  <c r="AV22" i="7" s="1"/>
  <c r="T22" i="7"/>
  <c r="AU22" i="7" s="1"/>
  <c r="S22" i="7"/>
  <c r="AT22" i="7" s="1"/>
  <c r="R22" i="7"/>
  <c r="AS22" i="7" s="1"/>
  <c r="Q22" i="7"/>
  <c r="AR22" i="7" s="1"/>
  <c r="P22" i="7"/>
  <c r="AQ22" i="7" s="1"/>
  <c r="O22" i="7"/>
  <c r="AP22" i="7" s="1"/>
  <c r="N22" i="7"/>
  <c r="AO22" i="7" s="1"/>
  <c r="M22" i="7"/>
  <c r="AN22" i="7" s="1"/>
  <c r="L22" i="7"/>
  <c r="AM22" i="7" s="1"/>
  <c r="K22" i="7"/>
  <c r="AL22" i="7" s="1"/>
  <c r="J22" i="7"/>
  <c r="AK22" i="7" s="1"/>
  <c r="BG4"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567" i="1"/>
  <c r="BG568" i="1"/>
  <c r="BG569" i="1"/>
  <c r="BG570" i="1"/>
  <c r="BG571" i="1"/>
  <c r="BG572" i="1"/>
  <c r="BG573" i="1"/>
  <c r="BG574" i="1"/>
  <c r="BG575" i="1"/>
  <c r="BG576"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G702" i="1"/>
  <c r="BG703" i="1"/>
  <c r="BG704" i="1"/>
  <c r="BG705" i="1"/>
  <c r="BG706" i="1"/>
  <c r="BG707" i="1"/>
  <c r="BG708" i="1"/>
  <c r="BG709" i="1"/>
  <c r="BG710" i="1"/>
  <c r="BG711" i="1"/>
  <c r="BG712" i="1"/>
  <c r="BG713" i="1"/>
  <c r="BG714" i="1"/>
  <c r="BG715" i="1"/>
  <c r="BG716" i="1"/>
  <c r="BG717" i="1"/>
  <c r="BG718" i="1"/>
  <c r="BG719" i="1"/>
  <c r="BG720" i="1"/>
  <c r="BG721" i="1"/>
  <c r="BG722" i="1"/>
  <c r="BG723" i="1"/>
  <c r="BG724" i="1"/>
  <c r="BG725" i="1"/>
  <c r="BG726" i="1"/>
  <c r="BG727" i="1"/>
  <c r="BG728" i="1"/>
  <c r="BG729" i="1"/>
  <c r="BG730" i="1"/>
  <c r="BG731" i="1"/>
  <c r="BG732" i="1"/>
  <c r="BG733" i="1"/>
  <c r="BG734" i="1"/>
  <c r="BG735" i="1"/>
  <c r="BG736" i="1"/>
  <c r="BG737" i="1"/>
  <c r="BG738" i="1"/>
  <c r="BG739" i="1"/>
  <c r="BG740" i="1"/>
  <c r="BG741" i="1"/>
  <c r="BG742" i="1"/>
  <c r="BG743" i="1"/>
  <c r="BG744" i="1"/>
  <c r="BG745" i="1"/>
  <c r="BG746" i="1"/>
  <c r="BG747" i="1"/>
  <c r="BG748" i="1"/>
  <c r="BG749" i="1"/>
  <c r="BG750" i="1"/>
  <c r="BG751" i="1"/>
  <c r="BG752" i="1"/>
  <c r="BG753" i="1"/>
  <c r="BG754" i="1"/>
  <c r="BG755" i="1"/>
  <c r="BG756" i="1"/>
  <c r="BG757" i="1"/>
  <c r="BG758" i="1"/>
  <c r="BG759" i="1"/>
  <c r="BG760" i="1"/>
  <c r="BG761" i="1"/>
  <c r="BG762" i="1"/>
  <c r="BG763" i="1"/>
  <c r="BG764" i="1"/>
  <c r="BG765" i="1"/>
  <c r="BG766" i="1"/>
  <c r="BG767"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G794" i="1"/>
  <c r="BG795" i="1"/>
  <c r="BG796" i="1"/>
  <c r="BG797" i="1"/>
  <c r="BG798" i="1"/>
  <c r="BG799" i="1"/>
  <c r="BG800" i="1"/>
  <c r="BG801" i="1"/>
  <c r="BG802" i="1"/>
  <c r="BG803" i="1"/>
  <c r="BG804" i="1"/>
  <c r="BG805" i="1"/>
  <c r="BG806" i="1"/>
  <c r="BG807" i="1"/>
  <c r="BG808" i="1"/>
  <c r="BG809" i="1"/>
  <c r="BG810" i="1"/>
  <c r="BG811"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G836"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G881" i="1"/>
  <c r="BG882" i="1"/>
  <c r="BG883" i="1"/>
  <c r="BG884" i="1"/>
  <c r="BG885" i="1"/>
  <c r="BG886" i="1"/>
  <c r="BG887" i="1"/>
  <c r="BG888" i="1"/>
  <c r="BG889" i="1"/>
  <c r="BG890" i="1"/>
  <c r="BG891" i="1"/>
  <c r="BG892" i="1"/>
  <c r="BG893" i="1"/>
  <c r="BG894" i="1"/>
  <c r="BG895" i="1"/>
  <c r="BG896" i="1"/>
  <c r="BG897" i="1"/>
  <c r="BG898" i="1"/>
  <c r="BG899" i="1"/>
  <c r="BG900" i="1"/>
  <c r="BG901" i="1"/>
  <c r="BG902" i="1"/>
  <c r="BG903" i="1"/>
  <c r="BG904" i="1"/>
  <c r="BG905" i="1"/>
  <c r="BG906" i="1"/>
  <c r="BG907" i="1"/>
  <c r="BG908" i="1"/>
  <c r="BG909" i="1"/>
  <c r="BG910" i="1"/>
  <c r="BG911" i="1"/>
  <c r="BG912" i="1"/>
  <c r="BG913" i="1"/>
  <c r="BG914"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G939" i="1"/>
  <c r="BG940" i="1"/>
  <c r="BG941" i="1"/>
  <c r="BG942" i="1"/>
  <c r="BG943" i="1"/>
  <c r="BG944" i="1"/>
  <c r="BG945" i="1"/>
  <c r="BG946" i="1"/>
  <c r="BG947" i="1"/>
  <c r="BG948" i="1"/>
  <c r="BG949" i="1"/>
  <c r="BG950" i="1"/>
  <c r="BG951" i="1"/>
  <c r="BG952" i="1"/>
  <c r="BG953" i="1"/>
  <c r="BG954" i="1"/>
  <c r="BG955" i="1"/>
  <c r="BG956" i="1"/>
  <c r="BG957"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G983" i="1"/>
  <c r="BG984" i="1"/>
  <c r="BG985" i="1"/>
  <c r="BG986" i="1"/>
  <c r="BG987" i="1"/>
  <c r="BG988" i="1"/>
  <c r="BG989" i="1"/>
  <c r="BG990" i="1"/>
  <c r="BG991" i="1"/>
  <c r="BG992" i="1"/>
  <c r="BG993" i="1"/>
  <c r="BG994" i="1"/>
  <c r="BG995" i="1"/>
  <c r="BG996" i="1"/>
  <c r="BG997" i="1"/>
  <c r="BG998" i="1"/>
  <c r="BG999" i="1"/>
  <c r="BG1000" i="1"/>
  <c r="BG1001" i="1"/>
  <c r="BG1002" i="1"/>
  <c r="BG1003" i="1"/>
  <c r="BG1004" i="1"/>
  <c r="BG1005" i="1"/>
  <c r="BG1006" i="1"/>
  <c r="BG1007" i="1"/>
  <c r="BG1008" i="1"/>
  <c r="BG1009" i="1"/>
  <c r="BG1010" i="1"/>
  <c r="BG1011" i="1"/>
  <c r="BG1012" i="1"/>
  <c r="BG1013" i="1"/>
  <c r="BG1014" i="1"/>
  <c r="BG1015" i="1"/>
  <c r="BG1016" i="1"/>
  <c r="BG1017" i="1"/>
  <c r="BG1018" i="1"/>
  <c r="BG1019" i="1"/>
  <c r="BG1020" i="1"/>
  <c r="BG1021" i="1"/>
  <c r="BG1022" i="1"/>
  <c r="BG1023" i="1"/>
  <c r="BG1024" i="1"/>
  <c r="BG1025" i="1"/>
  <c r="BG1026" i="1"/>
  <c r="BG1027" i="1"/>
  <c r="BG1028" i="1"/>
  <c r="BG1029" i="1"/>
  <c r="BG1030" i="1"/>
  <c r="BG1031" i="1"/>
  <c r="BG1032" i="1"/>
  <c r="BG1033" i="1"/>
  <c r="BG1034" i="1"/>
  <c r="BG1035" i="1"/>
  <c r="BG1036" i="1"/>
  <c r="BG1037" i="1"/>
  <c r="BG1038" i="1"/>
  <c r="BG1039" i="1"/>
  <c r="BG1040" i="1"/>
  <c r="BG1041" i="1"/>
  <c r="BG1042" i="1"/>
  <c r="BG1043" i="1"/>
  <c r="BG1044" i="1"/>
  <c r="BG1045" i="1"/>
  <c r="BG1046" i="1"/>
  <c r="BG1047" i="1"/>
  <c r="BG1048" i="1"/>
  <c r="BG1049" i="1"/>
  <c r="BG1050" i="1"/>
  <c r="BG1051" i="1"/>
  <c r="BG1052" i="1"/>
  <c r="BG1053" i="1"/>
  <c r="BG1054" i="1"/>
  <c r="BG1055" i="1"/>
  <c r="BG1056" i="1"/>
  <c r="BG1057" i="1"/>
  <c r="BG1058" i="1"/>
  <c r="BG1059" i="1"/>
  <c r="BG1060" i="1"/>
  <c r="BG1061" i="1"/>
  <c r="BG1062" i="1"/>
  <c r="BG1063" i="1"/>
  <c r="BG1064" i="1"/>
  <c r="BG1065" i="1"/>
  <c r="BG1066" i="1"/>
  <c r="BG1067" i="1"/>
  <c r="BG1068" i="1"/>
  <c r="BG1069" i="1"/>
  <c r="BG1070" i="1"/>
  <c r="BG1071" i="1"/>
  <c r="BG1072" i="1"/>
  <c r="BG1073" i="1"/>
  <c r="BG1074" i="1"/>
  <c r="BG1075" i="1"/>
  <c r="BG1076" i="1"/>
  <c r="BG1077" i="1"/>
  <c r="BG1078" i="1"/>
  <c r="BG1079" i="1"/>
  <c r="BG1080" i="1"/>
  <c r="BG1081" i="1"/>
  <c r="BG1082" i="1"/>
  <c r="BG1083" i="1"/>
  <c r="BG1084" i="1"/>
  <c r="BG1085" i="1"/>
  <c r="BG1086" i="1"/>
  <c r="BG1087" i="1"/>
  <c r="BG1088" i="1"/>
  <c r="BG1089" i="1"/>
  <c r="BG1090" i="1"/>
  <c r="BG1091" i="1"/>
  <c r="BG1092" i="1"/>
  <c r="BG1093" i="1"/>
  <c r="BG1094" i="1"/>
  <c r="BG1095" i="1"/>
  <c r="BG1096" i="1"/>
  <c r="BG1097" i="1"/>
  <c r="BG1098" i="1"/>
  <c r="BG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73" i="1"/>
  <c r="BE1001" i="1"/>
  <c r="BE1002" i="1"/>
  <c r="BE1003" i="1"/>
  <c r="BE1004" i="1"/>
  <c r="BE1005" i="1"/>
  <c r="BE1006" i="1"/>
  <c r="BE1007" i="1"/>
  <c r="BE1008" i="1"/>
  <c r="BE1009" i="1"/>
  <c r="BE1010" i="1"/>
  <c r="BE1011" i="1"/>
  <c r="BE1012" i="1"/>
  <c r="BE1013" i="1"/>
  <c r="BE1014" i="1"/>
  <c r="BE1015" i="1"/>
  <c r="BE1016" i="1"/>
  <c r="BE1017" i="1"/>
  <c r="BE1018" i="1"/>
  <c r="BE1019" i="1"/>
  <c r="BE1020" i="1"/>
  <c r="BE1021" i="1"/>
  <c r="BE1022" i="1"/>
  <c r="BE1023" i="1"/>
  <c r="BE1024" i="1"/>
  <c r="BE1025" i="1"/>
  <c r="BE1026" i="1"/>
  <c r="BE1027" i="1"/>
  <c r="BE1028" i="1"/>
  <c r="BE1029" i="1"/>
  <c r="BE1030" i="1"/>
  <c r="BE1031" i="1"/>
  <c r="BE1032" i="1"/>
  <c r="BE1033" i="1"/>
  <c r="BE1034" i="1"/>
  <c r="BE1035" i="1"/>
  <c r="BE1036" i="1"/>
  <c r="BE1037" i="1"/>
  <c r="BE1038" i="1"/>
  <c r="BE1039" i="1"/>
  <c r="BE1040" i="1"/>
  <c r="BE1041" i="1"/>
  <c r="BE1042"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75" i="1"/>
  <c r="BE1076" i="1"/>
  <c r="BE1077" i="1"/>
  <c r="BE1078" i="1"/>
  <c r="BE1079" i="1"/>
  <c r="BE1080" i="1"/>
  <c r="BE1081" i="1"/>
  <c r="BE1082" i="1"/>
  <c r="BE1083" i="1"/>
  <c r="BE1084" i="1"/>
  <c r="BE1085" i="1"/>
  <c r="BE1086" i="1"/>
  <c r="BE1087" i="1"/>
  <c r="BE1088" i="1"/>
  <c r="BE1089" i="1"/>
  <c r="BE1090" i="1"/>
  <c r="BE1091" i="1"/>
  <c r="BE1092" i="1"/>
  <c r="BE1093" i="1"/>
  <c r="BE1094" i="1"/>
  <c r="BE1095" i="1"/>
  <c r="BE1096" i="1"/>
  <c r="BE1097" i="1"/>
  <c r="BE1098" i="1"/>
  <c r="BE1099" i="1"/>
  <c r="AI28" i="7"/>
  <c r="AH28" i="7"/>
  <c r="AG28" i="7"/>
  <c r="AF28" i="7"/>
  <c r="AD28" i="7"/>
  <c r="AC28" i="7"/>
  <c r="AB28" i="7"/>
  <c r="AA28" i="7"/>
  <c r="AI27" i="7"/>
  <c r="AH27" i="7"/>
  <c r="AG27" i="7"/>
  <c r="AF27" i="7"/>
  <c r="AD27" i="7"/>
  <c r="AC27" i="7"/>
  <c r="AB27" i="7"/>
  <c r="AA27" i="7"/>
  <c r="AI26" i="7"/>
  <c r="AH26" i="7"/>
  <c r="AG26" i="7"/>
  <c r="AF26" i="7"/>
  <c r="AD26" i="7"/>
  <c r="AC26" i="7"/>
  <c r="AB26" i="7"/>
  <c r="AA26" i="7"/>
  <c r="AI25" i="7"/>
  <c r="AH25" i="7"/>
  <c r="AG25" i="7"/>
  <c r="AF25" i="7"/>
  <c r="AD25" i="7"/>
  <c r="AC25" i="7"/>
  <c r="AB25" i="7"/>
  <c r="AA25" i="7"/>
  <c r="AI24" i="7"/>
  <c r="AH24" i="7"/>
  <c r="AG24" i="7"/>
  <c r="AF24" i="7"/>
  <c r="AD24" i="7"/>
  <c r="AC24" i="7"/>
  <c r="AB24" i="7"/>
  <c r="AA24" i="7"/>
  <c r="AI23" i="7"/>
  <c r="AH23" i="7"/>
  <c r="AG23" i="7"/>
  <c r="AF23" i="7"/>
  <c r="AD23" i="7"/>
  <c r="AC23" i="7"/>
  <c r="AB23" i="7"/>
  <c r="AA23" i="7"/>
  <c r="AI22" i="7"/>
  <c r="AH22" i="7"/>
  <c r="AG22" i="7"/>
  <c r="AF22" i="7"/>
  <c r="AD22" i="7"/>
  <c r="AC22" i="7"/>
  <c r="AB22" i="7"/>
  <c r="AA22" i="7"/>
  <c r="AI21" i="7"/>
  <c r="AH21" i="7"/>
  <c r="AG21" i="7"/>
  <c r="AF21" i="7"/>
  <c r="AD21" i="7"/>
  <c r="AC21" i="7"/>
  <c r="AB21" i="7"/>
  <c r="AA21" i="7"/>
  <c r="AI20" i="7"/>
  <c r="AH20" i="7"/>
  <c r="AG20" i="7"/>
  <c r="AF20" i="7"/>
  <c r="AD20" i="7"/>
  <c r="AC20" i="7"/>
  <c r="AB20" i="7"/>
  <c r="AA20" i="7"/>
  <c r="AI19" i="7"/>
  <c r="AH19" i="7"/>
  <c r="AG19" i="7"/>
  <c r="AF19" i="7"/>
  <c r="AD19" i="7"/>
  <c r="AC19" i="7"/>
  <c r="AB19" i="7"/>
  <c r="AA19" i="7"/>
  <c r="AI18" i="7"/>
  <c r="AH18" i="7"/>
  <c r="AG18" i="7"/>
  <c r="AF18" i="7"/>
  <c r="AD18" i="7"/>
  <c r="AC18" i="7"/>
  <c r="AB18" i="7"/>
  <c r="AA18" i="7"/>
  <c r="AI17" i="7"/>
  <c r="AH17" i="7"/>
  <c r="AG17" i="7"/>
  <c r="AF17" i="7"/>
  <c r="AD17" i="7"/>
  <c r="AC17" i="7"/>
  <c r="AB17" i="7"/>
  <c r="AA17" i="7"/>
  <c r="AI16" i="7"/>
  <c r="AH16" i="7"/>
  <c r="AG16" i="7"/>
  <c r="AF16" i="7"/>
  <c r="AD16" i="7"/>
  <c r="AC16" i="7"/>
  <c r="AB16" i="7"/>
  <c r="AA16" i="7"/>
  <c r="AI15" i="7"/>
  <c r="AH15" i="7"/>
  <c r="AG15" i="7"/>
  <c r="AF15" i="7"/>
  <c r="AD15" i="7"/>
  <c r="AC15" i="7"/>
  <c r="AB15" i="7"/>
  <c r="AA15" i="7"/>
  <c r="AI14" i="7"/>
  <c r="AH14" i="7"/>
  <c r="AG14" i="7"/>
  <c r="AF14" i="7"/>
  <c r="AD14" i="7"/>
  <c r="AC14" i="7"/>
  <c r="AB14" i="7"/>
  <c r="AA14" i="7"/>
  <c r="AI13" i="7"/>
  <c r="AH13" i="7"/>
  <c r="AG13" i="7"/>
  <c r="AF13" i="7"/>
  <c r="AD13" i="7"/>
  <c r="AC13" i="7"/>
  <c r="AB13" i="7"/>
  <c r="AA13" i="7"/>
  <c r="AI12" i="7"/>
  <c r="AH12" i="7"/>
  <c r="AG12" i="7"/>
  <c r="AF12" i="7"/>
  <c r="AD12" i="7"/>
  <c r="AC12" i="7"/>
  <c r="AB12" i="7"/>
  <c r="AA12" i="7"/>
  <c r="AI11" i="7"/>
  <c r="AH11" i="7"/>
  <c r="AG11" i="7"/>
  <c r="AF11" i="7"/>
  <c r="AD11" i="7"/>
  <c r="AC11" i="7"/>
  <c r="AB11" i="7"/>
  <c r="AA11" i="7"/>
  <c r="AI10" i="7"/>
  <c r="AH10" i="7"/>
  <c r="AG10" i="7"/>
  <c r="AF10" i="7"/>
  <c r="AD10" i="7"/>
  <c r="AC10" i="7"/>
  <c r="AB10" i="7"/>
  <c r="AA10" i="7"/>
  <c r="AI9" i="7"/>
  <c r="AH9" i="7"/>
  <c r="AG9" i="7"/>
  <c r="AF9" i="7"/>
  <c r="AD9" i="7"/>
  <c r="AC9" i="7"/>
  <c r="AB9" i="7"/>
  <c r="AA9" i="7"/>
  <c r="AI8" i="7"/>
  <c r="AH8" i="7"/>
  <c r="AG8" i="7"/>
  <c r="AF8" i="7"/>
  <c r="AD8" i="7"/>
  <c r="AC8" i="7"/>
  <c r="AB8" i="7"/>
  <c r="AA8" i="7"/>
  <c r="AI7" i="7"/>
  <c r="AH7" i="7"/>
  <c r="AG7" i="7"/>
  <c r="AF7" i="7"/>
  <c r="AD7" i="7"/>
  <c r="AC7" i="7"/>
  <c r="AB7" i="7"/>
  <c r="AA7" i="7"/>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1" i="1"/>
  <c r="N74" i="1"/>
  <c r="N73" i="1"/>
  <c r="N12" i="1"/>
  <c r="M17" i="3"/>
  <c r="M16" i="3"/>
  <c r="M15" i="3"/>
  <c r="N78" i="1"/>
  <c r="AX74"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AU995" i="1"/>
  <c r="AU996" i="1"/>
  <c r="AU997" i="1"/>
  <c r="AU998"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BD995" i="1"/>
  <c r="BD996" i="1"/>
  <c r="BD997" i="1"/>
  <c r="BD998" i="1"/>
  <c r="BD999" i="1"/>
  <c r="BD1000" i="1"/>
  <c r="BD1001" i="1"/>
  <c r="BD1002" i="1"/>
  <c r="BD1003" i="1"/>
  <c r="BD1004" i="1"/>
  <c r="BD1005" i="1"/>
  <c r="BD1006" i="1"/>
  <c r="BD1007" i="1"/>
  <c r="BD1008" i="1"/>
  <c r="BD1009" i="1"/>
  <c r="BD1010" i="1"/>
  <c r="BD1011" i="1"/>
  <c r="BD1012" i="1"/>
  <c r="BD1013" i="1"/>
  <c r="BD1014" i="1"/>
  <c r="BD1015" i="1"/>
  <c r="BD1016" i="1"/>
  <c r="BD1017" i="1"/>
  <c r="BD1018" i="1"/>
  <c r="BD1019" i="1"/>
  <c r="BD1020" i="1"/>
  <c r="BD1021" i="1"/>
  <c r="BD1022" i="1"/>
  <c r="BD1023" i="1"/>
  <c r="BD1024" i="1"/>
  <c r="BD1025" i="1"/>
  <c r="BD1026" i="1"/>
  <c r="BD1027" i="1"/>
  <c r="BD1028" i="1"/>
  <c r="BD1029" i="1"/>
  <c r="BD1030" i="1"/>
  <c r="BD1031" i="1"/>
  <c r="BD1032" i="1"/>
  <c r="BD1033" i="1"/>
  <c r="BD1034" i="1"/>
  <c r="BD1035" i="1"/>
  <c r="BD1036" i="1"/>
  <c r="BD1037" i="1"/>
  <c r="BD1038" i="1"/>
  <c r="BD1039" i="1"/>
  <c r="BD1040" i="1"/>
  <c r="BD1041" i="1"/>
  <c r="BD1042" i="1"/>
  <c r="BD1043" i="1"/>
  <c r="BD1044" i="1"/>
  <c r="BD1045" i="1"/>
  <c r="BD1046" i="1"/>
  <c r="BD1047" i="1"/>
  <c r="BD1048" i="1"/>
  <c r="BD1049" i="1"/>
  <c r="BD1050" i="1"/>
  <c r="BD1051" i="1"/>
  <c r="BD1052" i="1"/>
  <c r="BD1053" i="1"/>
  <c r="BD1054" i="1"/>
  <c r="BD1055" i="1"/>
  <c r="BD1056" i="1"/>
  <c r="BD1057" i="1"/>
  <c r="BD1058" i="1"/>
  <c r="BD1059" i="1"/>
  <c r="BD1060" i="1"/>
  <c r="BD1061" i="1"/>
  <c r="BD1062" i="1"/>
  <c r="BD1063" i="1"/>
  <c r="BD1064" i="1"/>
  <c r="BD1065" i="1"/>
  <c r="BD1066" i="1"/>
  <c r="BD1067" i="1"/>
  <c r="BD1068" i="1"/>
  <c r="BD1069" i="1"/>
  <c r="BD1070" i="1"/>
  <c r="BD1071" i="1"/>
  <c r="BD1072" i="1"/>
  <c r="BD1073" i="1"/>
  <c r="BD1074" i="1"/>
  <c r="BD1075" i="1"/>
  <c r="BD1076" i="1"/>
  <c r="BD1077" i="1"/>
  <c r="BD1078" i="1"/>
  <c r="BD1079" i="1"/>
  <c r="BD1080" i="1"/>
  <c r="BD1081" i="1"/>
  <c r="BD1082" i="1"/>
  <c r="BD1083" i="1"/>
  <c r="BD1084" i="1"/>
  <c r="BD1085" i="1"/>
  <c r="BD1086" i="1"/>
  <c r="BD1087" i="1"/>
  <c r="BD1088" i="1"/>
  <c r="BD1089" i="1"/>
  <c r="BD1090" i="1"/>
  <c r="BD1091" i="1"/>
  <c r="BD1092" i="1"/>
  <c r="BD1093" i="1"/>
  <c r="BD1094" i="1"/>
  <c r="BD1095" i="1"/>
  <c r="BD1096" i="1"/>
  <c r="BD1097" i="1"/>
  <c r="BD1098" i="1"/>
  <c r="BD1099" i="1"/>
  <c r="BF995" i="1"/>
  <c r="BF996" i="1"/>
  <c r="BF997" i="1"/>
  <c r="BF998" i="1"/>
  <c r="BF999" i="1"/>
  <c r="BF1000" i="1"/>
  <c r="BF1001" i="1"/>
  <c r="BF1002" i="1"/>
  <c r="BF1003" i="1"/>
  <c r="BF1004" i="1"/>
  <c r="BF1005" i="1"/>
  <c r="BF1006" i="1"/>
  <c r="BF1007" i="1"/>
  <c r="BF1008" i="1"/>
  <c r="BF1009" i="1"/>
  <c r="BF1010" i="1"/>
  <c r="BF1011" i="1"/>
  <c r="BF1012" i="1"/>
  <c r="BF1013" i="1"/>
  <c r="BF1014" i="1"/>
  <c r="BF1015" i="1"/>
  <c r="BF1016" i="1"/>
  <c r="BF1017" i="1"/>
  <c r="BF1018" i="1"/>
  <c r="BF1019" i="1"/>
  <c r="BF1020" i="1"/>
  <c r="BF1021" i="1"/>
  <c r="BF1022" i="1"/>
  <c r="BF1023" i="1"/>
  <c r="BF1024" i="1"/>
  <c r="BF1025" i="1"/>
  <c r="BF1026" i="1"/>
  <c r="BF1027" i="1"/>
  <c r="BF1028" i="1"/>
  <c r="BF1029" i="1"/>
  <c r="BF1030" i="1"/>
  <c r="BF1031" i="1"/>
  <c r="BF1032" i="1"/>
  <c r="BF1033" i="1"/>
  <c r="BF1034" i="1"/>
  <c r="BF1035" i="1"/>
  <c r="BF1036" i="1"/>
  <c r="BF1037" i="1"/>
  <c r="BF1038" i="1"/>
  <c r="BF1039" i="1"/>
  <c r="BF1040" i="1"/>
  <c r="BF1041" i="1"/>
  <c r="BF1042" i="1"/>
  <c r="BF1043" i="1"/>
  <c r="BF1044" i="1"/>
  <c r="BF1045" i="1"/>
  <c r="BF1046" i="1"/>
  <c r="BF1047" i="1"/>
  <c r="BF1048" i="1"/>
  <c r="BF1049" i="1"/>
  <c r="BF1050" i="1"/>
  <c r="BF1051" i="1"/>
  <c r="BF1052" i="1"/>
  <c r="BF1053" i="1"/>
  <c r="BF1054" i="1"/>
  <c r="BF1055" i="1"/>
  <c r="BF1056" i="1"/>
  <c r="BF1057" i="1"/>
  <c r="BF1058" i="1"/>
  <c r="BF1059" i="1"/>
  <c r="BF1060" i="1"/>
  <c r="BF1061" i="1"/>
  <c r="BF1062" i="1"/>
  <c r="BF1063" i="1"/>
  <c r="BF1064" i="1"/>
  <c r="BF1065" i="1"/>
  <c r="BF1066" i="1"/>
  <c r="BF1067" i="1"/>
  <c r="BF1068" i="1"/>
  <c r="BF1069" i="1"/>
  <c r="BF1070" i="1"/>
  <c r="BF1071" i="1"/>
  <c r="BF1072" i="1"/>
  <c r="BF1073" i="1"/>
  <c r="BF1074" i="1"/>
  <c r="BF1075" i="1"/>
  <c r="BF1076" i="1"/>
  <c r="BF1077" i="1"/>
  <c r="BF1078" i="1"/>
  <c r="BF1079" i="1"/>
  <c r="BF1080" i="1"/>
  <c r="BF1081" i="1"/>
  <c r="BF1082" i="1"/>
  <c r="BF1083" i="1"/>
  <c r="BF1084" i="1"/>
  <c r="BF1085" i="1"/>
  <c r="BF1086" i="1"/>
  <c r="BF1087" i="1"/>
  <c r="BF1088" i="1"/>
  <c r="BF1089" i="1"/>
  <c r="BF1090" i="1"/>
  <c r="BF1091" i="1"/>
  <c r="BF1092" i="1"/>
  <c r="BF1093" i="1"/>
  <c r="BF1094" i="1"/>
  <c r="BF1095" i="1"/>
  <c r="BF1096" i="1"/>
  <c r="BF1097" i="1"/>
  <c r="BF1098" i="1"/>
  <c r="BF1099" i="1"/>
  <c r="BF21" i="1"/>
  <c r="BD21" i="1"/>
  <c r="N21"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72" i="1"/>
  <c r="U71" i="1"/>
  <c r="U70" i="1"/>
  <c r="U69" i="1"/>
  <c r="U68" i="1"/>
  <c r="U67" i="1"/>
  <c r="U66" i="1"/>
  <c r="U65" i="1"/>
  <c r="U64" i="1"/>
  <c r="U63" i="1"/>
  <c r="U62" i="1"/>
  <c r="U61" i="1"/>
  <c r="U60"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6" i="1"/>
  <c r="U25" i="1"/>
  <c r="U24" i="1"/>
  <c r="U23" i="1"/>
  <c r="U22" i="1"/>
  <c r="U20" i="1"/>
  <c r="U19" i="1"/>
  <c r="U18" i="1"/>
  <c r="U16" i="1"/>
  <c r="U15" i="1"/>
  <c r="U14" i="1"/>
  <c r="BF994" i="1"/>
  <c r="BF993" i="1"/>
  <c r="BF992" i="1"/>
  <c r="BF991" i="1"/>
  <c r="BF990" i="1"/>
  <c r="BF989" i="1"/>
  <c r="BF988" i="1"/>
  <c r="BF987" i="1"/>
  <c r="BF986" i="1"/>
  <c r="BF985" i="1"/>
  <c r="BF984" i="1"/>
  <c r="BF983" i="1"/>
  <c r="BF982" i="1"/>
  <c r="BF981" i="1"/>
  <c r="BF980" i="1"/>
  <c r="BF979" i="1"/>
  <c r="BF978" i="1"/>
  <c r="BF977" i="1"/>
  <c r="BF976" i="1"/>
  <c r="BF975" i="1"/>
  <c r="BF974" i="1"/>
  <c r="BF973" i="1"/>
  <c r="BF972" i="1"/>
  <c r="BF971" i="1"/>
  <c r="BF970" i="1"/>
  <c r="BF969" i="1"/>
  <c r="BF968" i="1"/>
  <c r="BF967" i="1"/>
  <c r="BF966" i="1"/>
  <c r="BF965" i="1"/>
  <c r="BF964" i="1"/>
  <c r="BF963" i="1"/>
  <c r="BF962" i="1"/>
  <c r="BF961" i="1"/>
  <c r="BF960" i="1"/>
  <c r="BF959" i="1"/>
  <c r="BF958" i="1"/>
  <c r="BF957" i="1"/>
  <c r="BF956" i="1"/>
  <c r="BF955" i="1"/>
  <c r="BF954" i="1"/>
  <c r="BF953" i="1"/>
  <c r="BF952" i="1"/>
  <c r="BF951" i="1"/>
  <c r="BF950" i="1"/>
  <c r="BF949" i="1"/>
  <c r="BF948" i="1"/>
  <c r="BF947" i="1"/>
  <c r="BF946" i="1"/>
  <c r="BF945" i="1"/>
  <c r="BF944" i="1"/>
  <c r="BF943" i="1"/>
  <c r="BF942" i="1"/>
  <c r="BF941" i="1"/>
  <c r="BF940" i="1"/>
  <c r="BF939" i="1"/>
  <c r="BF938" i="1"/>
  <c r="BF937" i="1"/>
  <c r="BF936" i="1"/>
  <c r="BF935" i="1"/>
  <c r="BF934" i="1"/>
  <c r="BF933" i="1"/>
  <c r="BF932" i="1"/>
  <c r="BF931" i="1"/>
  <c r="BF930" i="1"/>
  <c r="BF929" i="1"/>
  <c r="BF928" i="1"/>
  <c r="BF927" i="1"/>
  <c r="BF926" i="1"/>
  <c r="BF925" i="1"/>
  <c r="BF924" i="1"/>
  <c r="BF923" i="1"/>
  <c r="BF922" i="1"/>
  <c r="BF921" i="1"/>
  <c r="BF920" i="1"/>
  <c r="BF919" i="1"/>
  <c r="BF918" i="1"/>
  <c r="BF917" i="1"/>
  <c r="BF916" i="1"/>
  <c r="BF915" i="1"/>
  <c r="BF914" i="1"/>
  <c r="BF913" i="1"/>
  <c r="BF912" i="1"/>
  <c r="BF911" i="1"/>
  <c r="BF910" i="1"/>
  <c r="BF909" i="1"/>
  <c r="BF908" i="1"/>
  <c r="BF907" i="1"/>
  <c r="BF906" i="1"/>
  <c r="BF905" i="1"/>
  <c r="BF904" i="1"/>
  <c r="BF903" i="1"/>
  <c r="BF902" i="1"/>
  <c r="BF901" i="1"/>
  <c r="BF900" i="1"/>
  <c r="BF899" i="1"/>
  <c r="BF898" i="1"/>
  <c r="BF897" i="1"/>
  <c r="BF896" i="1"/>
  <c r="BF895" i="1"/>
  <c r="BF894" i="1"/>
  <c r="BF893" i="1"/>
  <c r="BF892" i="1"/>
  <c r="BF891" i="1"/>
  <c r="BF890" i="1"/>
  <c r="BF889" i="1"/>
  <c r="BF888" i="1"/>
  <c r="BF887" i="1"/>
  <c r="BF886" i="1"/>
  <c r="BF885" i="1"/>
  <c r="BF884" i="1"/>
  <c r="BF883" i="1"/>
  <c r="BF882" i="1"/>
  <c r="BF881" i="1"/>
  <c r="BF880" i="1"/>
  <c r="BF879" i="1"/>
  <c r="BF878" i="1"/>
  <c r="BF877" i="1"/>
  <c r="BF876" i="1"/>
  <c r="BF875" i="1"/>
  <c r="BF874" i="1"/>
  <c r="BF873" i="1"/>
  <c r="BF872" i="1"/>
  <c r="BF871" i="1"/>
  <c r="BF870" i="1"/>
  <c r="BF869" i="1"/>
  <c r="BF868" i="1"/>
  <c r="BF867" i="1"/>
  <c r="BF866" i="1"/>
  <c r="BF865" i="1"/>
  <c r="BF864" i="1"/>
  <c r="BF863" i="1"/>
  <c r="BF862" i="1"/>
  <c r="BF861" i="1"/>
  <c r="BF860" i="1"/>
  <c r="BF859" i="1"/>
  <c r="BF858" i="1"/>
  <c r="BF857" i="1"/>
  <c r="BF856" i="1"/>
  <c r="BF855" i="1"/>
  <c r="BF854" i="1"/>
  <c r="BF853" i="1"/>
  <c r="BF852" i="1"/>
  <c r="BF851" i="1"/>
  <c r="BF850" i="1"/>
  <c r="BF849" i="1"/>
  <c r="BF848" i="1"/>
  <c r="BF847" i="1"/>
  <c r="BF846" i="1"/>
  <c r="BF845" i="1"/>
  <c r="BF844" i="1"/>
  <c r="BF843" i="1"/>
  <c r="BF842" i="1"/>
  <c r="BF841" i="1"/>
  <c r="BF840" i="1"/>
  <c r="BF839" i="1"/>
  <c r="BF838" i="1"/>
  <c r="BF837" i="1"/>
  <c r="BF836" i="1"/>
  <c r="BF835" i="1"/>
  <c r="BF834" i="1"/>
  <c r="BF833" i="1"/>
  <c r="BF832" i="1"/>
  <c r="BF831" i="1"/>
  <c r="BF830" i="1"/>
  <c r="BF829" i="1"/>
  <c r="BF828" i="1"/>
  <c r="BF827" i="1"/>
  <c r="BF826" i="1"/>
  <c r="BF825" i="1"/>
  <c r="BF824" i="1"/>
  <c r="BF823" i="1"/>
  <c r="BF822" i="1"/>
  <c r="BF821" i="1"/>
  <c r="BF820" i="1"/>
  <c r="BF819" i="1"/>
  <c r="BF818" i="1"/>
  <c r="BF817" i="1"/>
  <c r="BF816" i="1"/>
  <c r="BF815" i="1"/>
  <c r="BF814" i="1"/>
  <c r="BF813" i="1"/>
  <c r="BF812" i="1"/>
  <c r="BF811" i="1"/>
  <c r="BF810" i="1"/>
  <c r="BF809" i="1"/>
  <c r="BF808" i="1"/>
  <c r="BF807" i="1"/>
  <c r="BF806" i="1"/>
  <c r="BF805" i="1"/>
  <c r="BF804" i="1"/>
  <c r="BF803" i="1"/>
  <c r="BF802" i="1"/>
  <c r="BF801" i="1"/>
  <c r="BF800" i="1"/>
  <c r="BF799" i="1"/>
  <c r="BF798" i="1"/>
  <c r="BF797" i="1"/>
  <c r="BF796" i="1"/>
  <c r="BF795" i="1"/>
  <c r="BF794" i="1"/>
  <c r="BF793" i="1"/>
  <c r="BF792" i="1"/>
  <c r="BF791" i="1"/>
  <c r="BF790" i="1"/>
  <c r="BF789" i="1"/>
  <c r="BF788" i="1"/>
  <c r="BF787" i="1"/>
  <c r="BF786" i="1"/>
  <c r="BF785" i="1"/>
  <c r="BF784" i="1"/>
  <c r="BF783" i="1"/>
  <c r="BF782" i="1"/>
  <c r="BF781" i="1"/>
  <c r="BF780" i="1"/>
  <c r="BF779" i="1"/>
  <c r="BF778" i="1"/>
  <c r="BF777" i="1"/>
  <c r="BF776" i="1"/>
  <c r="BF775" i="1"/>
  <c r="BF774" i="1"/>
  <c r="BF773" i="1"/>
  <c r="BF772" i="1"/>
  <c r="BF771" i="1"/>
  <c r="BF770" i="1"/>
  <c r="BF769" i="1"/>
  <c r="BF768" i="1"/>
  <c r="BF767" i="1"/>
  <c r="BF766" i="1"/>
  <c r="BF765" i="1"/>
  <c r="BF764" i="1"/>
  <c r="BF763" i="1"/>
  <c r="BF762" i="1"/>
  <c r="BF761" i="1"/>
  <c r="BF760" i="1"/>
  <c r="BF759" i="1"/>
  <c r="BF758" i="1"/>
  <c r="BF757" i="1"/>
  <c r="BF756" i="1"/>
  <c r="BF755" i="1"/>
  <c r="BF754" i="1"/>
  <c r="BF753" i="1"/>
  <c r="BF752" i="1"/>
  <c r="BF751" i="1"/>
  <c r="BF750" i="1"/>
  <c r="BF749" i="1"/>
  <c r="BF748" i="1"/>
  <c r="BF747" i="1"/>
  <c r="BF746" i="1"/>
  <c r="BF745" i="1"/>
  <c r="BF744" i="1"/>
  <c r="BF743" i="1"/>
  <c r="BF742" i="1"/>
  <c r="BF741" i="1"/>
  <c r="BF740" i="1"/>
  <c r="BF739" i="1"/>
  <c r="BF738" i="1"/>
  <c r="BF737" i="1"/>
  <c r="BF736" i="1"/>
  <c r="BF735" i="1"/>
  <c r="BF734" i="1"/>
  <c r="BF733" i="1"/>
  <c r="BF732" i="1"/>
  <c r="BF731" i="1"/>
  <c r="BF730" i="1"/>
  <c r="BF729" i="1"/>
  <c r="BF728" i="1"/>
  <c r="BF727" i="1"/>
  <c r="BF726" i="1"/>
  <c r="BF725" i="1"/>
  <c r="BF724" i="1"/>
  <c r="BF723" i="1"/>
  <c r="BF722" i="1"/>
  <c r="BF721" i="1"/>
  <c r="BF720" i="1"/>
  <c r="BF719" i="1"/>
  <c r="BF718" i="1"/>
  <c r="BF717" i="1"/>
  <c r="BF716" i="1"/>
  <c r="BF715" i="1"/>
  <c r="BF714" i="1"/>
  <c r="BF713" i="1"/>
  <c r="BF712" i="1"/>
  <c r="BF711" i="1"/>
  <c r="BF710" i="1"/>
  <c r="BF709" i="1"/>
  <c r="BF708" i="1"/>
  <c r="BF707" i="1"/>
  <c r="BF706" i="1"/>
  <c r="BF705" i="1"/>
  <c r="BF704" i="1"/>
  <c r="BF703" i="1"/>
  <c r="BF702" i="1"/>
  <c r="BF701" i="1"/>
  <c r="BF700" i="1"/>
  <c r="BF699" i="1"/>
  <c r="BF698" i="1"/>
  <c r="BF697" i="1"/>
  <c r="BF696" i="1"/>
  <c r="BF695" i="1"/>
  <c r="BF694" i="1"/>
  <c r="BF693" i="1"/>
  <c r="BF692" i="1"/>
  <c r="BF691" i="1"/>
  <c r="BF690" i="1"/>
  <c r="BF689" i="1"/>
  <c r="BF688" i="1"/>
  <c r="BF687" i="1"/>
  <c r="BF686" i="1"/>
  <c r="BF685" i="1"/>
  <c r="BF684" i="1"/>
  <c r="BF683" i="1"/>
  <c r="BF682" i="1"/>
  <c r="BF681" i="1"/>
  <c r="BF680" i="1"/>
  <c r="BF679" i="1"/>
  <c r="BF678" i="1"/>
  <c r="BF677" i="1"/>
  <c r="BF676" i="1"/>
  <c r="BF675" i="1"/>
  <c r="BF674" i="1"/>
  <c r="BF673" i="1"/>
  <c r="BF672" i="1"/>
  <c r="BF671" i="1"/>
  <c r="BF670" i="1"/>
  <c r="BF669" i="1"/>
  <c r="BF668" i="1"/>
  <c r="BF667" i="1"/>
  <c r="BF666" i="1"/>
  <c r="BF665" i="1"/>
  <c r="BF664" i="1"/>
  <c r="BF663" i="1"/>
  <c r="BF662" i="1"/>
  <c r="BF661" i="1"/>
  <c r="BF660" i="1"/>
  <c r="BF659" i="1"/>
  <c r="BF658" i="1"/>
  <c r="BF657" i="1"/>
  <c r="BF656" i="1"/>
  <c r="BF655" i="1"/>
  <c r="BF654" i="1"/>
  <c r="BF653" i="1"/>
  <c r="BF652" i="1"/>
  <c r="BF651" i="1"/>
  <c r="BF650" i="1"/>
  <c r="BF649" i="1"/>
  <c r="BF648" i="1"/>
  <c r="BF647" i="1"/>
  <c r="BF646" i="1"/>
  <c r="BF645" i="1"/>
  <c r="BF644" i="1"/>
  <c r="BF643" i="1"/>
  <c r="BF642" i="1"/>
  <c r="BF641" i="1"/>
  <c r="BF640" i="1"/>
  <c r="BF639" i="1"/>
  <c r="BF638" i="1"/>
  <c r="BF637" i="1"/>
  <c r="BF636" i="1"/>
  <c r="BF635" i="1"/>
  <c r="BF634" i="1"/>
  <c r="BF633" i="1"/>
  <c r="BF632" i="1"/>
  <c r="BF631" i="1"/>
  <c r="BF630" i="1"/>
  <c r="BF629" i="1"/>
  <c r="BF628" i="1"/>
  <c r="BF627" i="1"/>
  <c r="BF626" i="1"/>
  <c r="BF625" i="1"/>
  <c r="BF624" i="1"/>
  <c r="BF623" i="1"/>
  <c r="BF622" i="1"/>
  <c r="BF621" i="1"/>
  <c r="BF620" i="1"/>
  <c r="BF619" i="1"/>
  <c r="BF618" i="1"/>
  <c r="BF617" i="1"/>
  <c r="BF616" i="1"/>
  <c r="BF615" i="1"/>
  <c r="BF614" i="1"/>
  <c r="BF613" i="1"/>
  <c r="BF612" i="1"/>
  <c r="BF611" i="1"/>
  <c r="BF610" i="1"/>
  <c r="BF609" i="1"/>
  <c r="BF608" i="1"/>
  <c r="BF607" i="1"/>
  <c r="BF606" i="1"/>
  <c r="BF605" i="1"/>
  <c r="BF604" i="1"/>
  <c r="BF603" i="1"/>
  <c r="BF602" i="1"/>
  <c r="BF601" i="1"/>
  <c r="BF600" i="1"/>
  <c r="BF599" i="1"/>
  <c r="BF598" i="1"/>
  <c r="BF597" i="1"/>
  <c r="BF596" i="1"/>
  <c r="BF595" i="1"/>
  <c r="BF594" i="1"/>
  <c r="BF593" i="1"/>
  <c r="BF592" i="1"/>
  <c r="BF591" i="1"/>
  <c r="BF590" i="1"/>
  <c r="BF589" i="1"/>
  <c r="BF588" i="1"/>
  <c r="BF587" i="1"/>
  <c r="BF586" i="1"/>
  <c r="BF585" i="1"/>
  <c r="BF584" i="1"/>
  <c r="BF583" i="1"/>
  <c r="BF582" i="1"/>
  <c r="BF581" i="1"/>
  <c r="BF580" i="1"/>
  <c r="BF579" i="1"/>
  <c r="BF578" i="1"/>
  <c r="BF577" i="1"/>
  <c r="BF576" i="1"/>
  <c r="BF575" i="1"/>
  <c r="BF574" i="1"/>
  <c r="BF573" i="1"/>
  <c r="BF572" i="1"/>
  <c r="BF571" i="1"/>
  <c r="BF570" i="1"/>
  <c r="BF569" i="1"/>
  <c r="BF568" i="1"/>
  <c r="BF567" i="1"/>
  <c r="BF566" i="1"/>
  <c r="BF565" i="1"/>
  <c r="BF564" i="1"/>
  <c r="BF563" i="1"/>
  <c r="BF562" i="1"/>
  <c r="BF561" i="1"/>
  <c r="BF560" i="1"/>
  <c r="BF559" i="1"/>
  <c r="BF558" i="1"/>
  <c r="BF557" i="1"/>
  <c r="BF556" i="1"/>
  <c r="BF555" i="1"/>
  <c r="BF554" i="1"/>
  <c r="BF553" i="1"/>
  <c r="BF552" i="1"/>
  <c r="BF551" i="1"/>
  <c r="BF550" i="1"/>
  <c r="BF549" i="1"/>
  <c r="BF548" i="1"/>
  <c r="BF547" i="1"/>
  <c r="BF546" i="1"/>
  <c r="BF545" i="1"/>
  <c r="BF544" i="1"/>
  <c r="BF543" i="1"/>
  <c r="BF542" i="1"/>
  <c r="BF541" i="1"/>
  <c r="BF540" i="1"/>
  <c r="BF539" i="1"/>
  <c r="BF538" i="1"/>
  <c r="BF537" i="1"/>
  <c r="BF536" i="1"/>
  <c r="BF535" i="1"/>
  <c r="BF534" i="1"/>
  <c r="BF533" i="1"/>
  <c r="BF532" i="1"/>
  <c r="BF531" i="1"/>
  <c r="BF530" i="1"/>
  <c r="BF529" i="1"/>
  <c r="BF528" i="1"/>
  <c r="BF527" i="1"/>
  <c r="BF526" i="1"/>
  <c r="BF525" i="1"/>
  <c r="BF524" i="1"/>
  <c r="BF523" i="1"/>
  <c r="BF522" i="1"/>
  <c r="BF521" i="1"/>
  <c r="BF520" i="1"/>
  <c r="BF519" i="1"/>
  <c r="BF518" i="1"/>
  <c r="BF517" i="1"/>
  <c r="BF516" i="1"/>
  <c r="BF515" i="1"/>
  <c r="BF514" i="1"/>
  <c r="BF513" i="1"/>
  <c r="BF512" i="1"/>
  <c r="BF511" i="1"/>
  <c r="BF510" i="1"/>
  <c r="BF509" i="1"/>
  <c r="BF508" i="1"/>
  <c r="BF507" i="1"/>
  <c r="BF506" i="1"/>
  <c r="BF505" i="1"/>
  <c r="BF504" i="1"/>
  <c r="BF503" i="1"/>
  <c r="BF502" i="1"/>
  <c r="BF501" i="1"/>
  <c r="BF500" i="1"/>
  <c r="BF499" i="1"/>
  <c r="BF498" i="1"/>
  <c r="BF497" i="1"/>
  <c r="BF496" i="1"/>
  <c r="BF495" i="1"/>
  <c r="BF494" i="1"/>
  <c r="BF493" i="1"/>
  <c r="BF492" i="1"/>
  <c r="BF491" i="1"/>
  <c r="BF490" i="1"/>
  <c r="BF489" i="1"/>
  <c r="BF488" i="1"/>
  <c r="BF487" i="1"/>
  <c r="BF486" i="1"/>
  <c r="BF485" i="1"/>
  <c r="BF484" i="1"/>
  <c r="BF483" i="1"/>
  <c r="BF482" i="1"/>
  <c r="BF481" i="1"/>
  <c r="BF480" i="1"/>
  <c r="BF479" i="1"/>
  <c r="BF478" i="1"/>
  <c r="BF477" i="1"/>
  <c r="BF476" i="1"/>
  <c r="BF475" i="1"/>
  <c r="BF474" i="1"/>
  <c r="BF473" i="1"/>
  <c r="BF472" i="1"/>
  <c r="BF471" i="1"/>
  <c r="BF470" i="1"/>
  <c r="BF469" i="1"/>
  <c r="BF468" i="1"/>
  <c r="BF467" i="1"/>
  <c r="BF466" i="1"/>
  <c r="BF465" i="1"/>
  <c r="BF464" i="1"/>
  <c r="BF463" i="1"/>
  <c r="BF462" i="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9"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1" i="1"/>
  <c r="BF320"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7" i="1"/>
  <c r="BF216" i="1"/>
  <c r="BF215" i="1"/>
  <c r="BF214" i="1"/>
  <c r="BF213" i="1"/>
  <c r="BF212" i="1"/>
  <c r="BF211" i="1"/>
  <c r="BF210" i="1"/>
  <c r="BF209" i="1"/>
  <c r="BF208" i="1"/>
  <c r="BF207" i="1"/>
  <c r="BF206" i="1"/>
  <c r="BF205" i="1"/>
  <c r="BF204" i="1"/>
  <c r="BF203" i="1"/>
  <c r="BF202" i="1"/>
  <c r="BF201" i="1"/>
  <c r="BF200" i="1"/>
  <c r="BF199" i="1"/>
  <c r="BF198" i="1"/>
  <c r="BF197" i="1"/>
  <c r="BF196" i="1"/>
  <c r="BF195" i="1"/>
  <c r="BF194" i="1"/>
  <c r="BF193" i="1"/>
  <c r="BF192"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2" i="1"/>
  <c r="BF161"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0" i="1"/>
  <c r="BF19" i="1"/>
  <c r="BF18" i="1"/>
  <c r="BF17" i="1"/>
  <c r="BF16" i="1"/>
  <c r="BF15" i="1"/>
  <c r="BF14" i="1"/>
  <c r="BF13" i="1"/>
  <c r="BF12" i="1"/>
  <c r="BF11" i="1"/>
  <c r="BF10" i="1"/>
  <c r="BF9" i="1"/>
  <c r="BF8" i="1"/>
  <c r="BF7" i="1"/>
  <c r="BF6" i="1"/>
  <c r="BF5" i="1"/>
  <c r="BF4" i="1"/>
  <c r="N4" i="1"/>
  <c r="N5" i="1"/>
  <c r="N6" i="1"/>
  <c r="N7" i="1"/>
  <c r="N8" i="1"/>
  <c r="N9" i="1"/>
  <c r="N10" i="1"/>
  <c r="N11" i="1"/>
  <c r="N13" i="1"/>
  <c r="N14" i="1"/>
  <c r="N15" i="1"/>
  <c r="N16" i="1"/>
  <c r="N17" i="1"/>
  <c r="N18" i="1"/>
  <c r="N19" i="1"/>
  <c r="N20" i="1"/>
  <c r="BD994" i="1"/>
  <c r="BD993" i="1"/>
  <c r="BD992" i="1"/>
  <c r="BD991" i="1"/>
  <c r="BD990" i="1"/>
  <c r="BD989" i="1"/>
  <c r="BD988" i="1"/>
  <c r="BD987" i="1"/>
  <c r="BD986" i="1"/>
  <c r="BD985" i="1"/>
  <c r="BD984" i="1"/>
  <c r="BD983" i="1"/>
  <c r="BD982" i="1"/>
  <c r="BD981" i="1"/>
  <c r="BD980" i="1"/>
  <c r="BD979" i="1"/>
  <c r="BD978" i="1"/>
  <c r="BD977" i="1"/>
  <c r="BD976" i="1"/>
  <c r="BD975" i="1"/>
  <c r="BD974" i="1"/>
  <c r="BD973" i="1"/>
  <c r="BD972" i="1"/>
  <c r="BD971" i="1"/>
  <c r="BD970" i="1"/>
  <c r="BD969" i="1"/>
  <c r="BD968" i="1"/>
  <c r="BD967" i="1"/>
  <c r="BD966" i="1"/>
  <c r="BD965" i="1"/>
  <c r="BD964" i="1"/>
  <c r="BD963" i="1"/>
  <c r="BD962" i="1"/>
  <c r="BD961" i="1"/>
  <c r="BD960" i="1"/>
  <c r="BD959" i="1"/>
  <c r="BD958" i="1"/>
  <c r="BD957" i="1"/>
  <c r="BD956" i="1"/>
  <c r="BD955" i="1"/>
  <c r="BD954" i="1"/>
  <c r="BD953" i="1"/>
  <c r="BD952" i="1"/>
  <c r="BD951" i="1"/>
  <c r="BD950" i="1"/>
  <c r="BD949" i="1"/>
  <c r="BD948" i="1"/>
  <c r="BD947" i="1"/>
  <c r="BD946" i="1"/>
  <c r="BD945" i="1"/>
  <c r="BD944" i="1"/>
  <c r="BD943" i="1"/>
  <c r="BD942" i="1"/>
  <c r="BD941" i="1"/>
  <c r="BD940" i="1"/>
  <c r="BD939" i="1"/>
  <c r="BD938" i="1"/>
  <c r="BD937" i="1"/>
  <c r="BD936" i="1"/>
  <c r="BD935" i="1"/>
  <c r="BD934" i="1"/>
  <c r="BD933" i="1"/>
  <c r="BD932" i="1"/>
  <c r="BD931" i="1"/>
  <c r="BD930" i="1"/>
  <c r="BD929" i="1"/>
  <c r="BD928" i="1"/>
  <c r="BD927" i="1"/>
  <c r="BD926" i="1"/>
  <c r="BD925" i="1"/>
  <c r="BD924" i="1"/>
  <c r="BD923" i="1"/>
  <c r="BD922" i="1"/>
  <c r="BD921" i="1"/>
  <c r="BD920" i="1"/>
  <c r="BD919" i="1"/>
  <c r="BD918" i="1"/>
  <c r="BD917" i="1"/>
  <c r="BD916" i="1"/>
  <c r="BD915" i="1"/>
  <c r="BD914" i="1"/>
  <c r="BD913" i="1"/>
  <c r="BD912" i="1"/>
  <c r="BD911" i="1"/>
  <c r="BD910" i="1"/>
  <c r="BD909" i="1"/>
  <c r="BD908" i="1"/>
  <c r="BD907" i="1"/>
  <c r="BD906" i="1"/>
  <c r="BD905" i="1"/>
  <c r="BD904" i="1"/>
  <c r="BD903" i="1"/>
  <c r="BD902" i="1"/>
  <c r="BD901" i="1"/>
  <c r="BD900" i="1"/>
  <c r="BD899" i="1"/>
  <c r="BD898" i="1"/>
  <c r="BD897" i="1"/>
  <c r="BD896" i="1"/>
  <c r="BD895" i="1"/>
  <c r="BD894" i="1"/>
  <c r="BD893" i="1"/>
  <c r="BD892" i="1"/>
  <c r="BD891" i="1"/>
  <c r="BD890" i="1"/>
  <c r="BD889" i="1"/>
  <c r="BD888" i="1"/>
  <c r="BD887" i="1"/>
  <c r="BD886" i="1"/>
  <c r="BD885" i="1"/>
  <c r="BD884" i="1"/>
  <c r="BD883" i="1"/>
  <c r="BD882" i="1"/>
  <c r="BD881" i="1"/>
  <c r="BD880" i="1"/>
  <c r="BD879" i="1"/>
  <c r="BD878" i="1"/>
  <c r="BD877" i="1"/>
  <c r="BD876" i="1"/>
  <c r="BD875" i="1"/>
  <c r="BD874" i="1"/>
  <c r="BD873" i="1"/>
  <c r="BD872" i="1"/>
  <c r="BD871" i="1"/>
  <c r="BD870" i="1"/>
  <c r="BD869" i="1"/>
  <c r="BD868" i="1"/>
  <c r="BD867" i="1"/>
  <c r="BD866" i="1"/>
  <c r="BD865" i="1"/>
  <c r="BD864" i="1"/>
  <c r="BD863" i="1"/>
  <c r="BD862" i="1"/>
  <c r="BD861" i="1"/>
  <c r="BD860" i="1"/>
  <c r="BD859" i="1"/>
  <c r="BD858" i="1"/>
  <c r="BD857" i="1"/>
  <c r="BD856" i="1"/>
  <c r="BD855" i="1"/>
  <c r="BD854" i="1"/>
  <c r="BD853" i="1"/>
  <c r="BD852" i="1"/>
  <c r="BD851" i="1"/>
  <c r="BD850" i="1"/>
  <c r="BD849" i="1"/>
  <c r="BD848" i="1"/>
  <c r="BD847" i="1"/>
  <c r="BD846" i="1"/>
  <c r="BD845" i="1"/>
  <c r="BD844" i="1"/>
  <c r="BD843" i="1"/>
  <c r="BD842" i="1"/>
  <c r="BD841" i="1"/>
  <c r="BD840" i="1"/>
  <c r="BD839" i="1"/>
  <c r="BD838" i="1"/>
  <c r="BD837" i="1"/>
  <c r="BD836" i="1"/>
  <c r="BD835" i="1"/>
  <c r="BD834" i="1"/>
  <c r="BD833" i="1"/>
  <c r="BD832" i="1"/>
  <c r="BD831" i="1"/>
  <c r="BD830" i="1"/>
  <c r="BD829" i="1"/>
  <c r="BD828" i="1"/>
  <c r="BD827" i="1"/>
  <c r="BD826" i="1"/>
  <c r="BD825" i="1"/>
  <c r="BD824" i="1"/>
  <c r="BD823" i="1"/>
  <c r="BD822" i="1"/>
  <c r="BD821" i="1"/>
  <c r="BD820" i="1"/>
  <c r="BD819" i="1"/>
  <c r="BD818" i="1"/>
  <c r="BD817" i="1"/>
  <c r="BD816" i="1"/>
  <c r="BD815" i="1"/>
  <c r="BD814" i="1"/>
  <c r="BD813" i="1"/>
  <c r="BD812" i="1"/>
  <c r="BD811" i="1"/>
  <c r="BD810" i="1"/>
  <c r="BD809" i="1"/>
  <c r="BD808" i="1"/>
  <c r="BD807" i="1"/>
  <c r="BD806" i="1"/>
  <c r="BD805" i="1"/>
  <c r="BD804" i="1"/>
  <c r="BD803" i="1"/>
  <c r="BD802" i="1"/>
  <c r="BD801" i="1"/>
  <c r="BD800" i="1"/>
  <c r="BD799" i="1"/>
  <c r="BD798" i="1"/>
  <c r="BD797" i="1"/>
  <c r="BD796" i="1"/>
  <c r="BD795" i="1"/>
  <c r="BD794" i="1"/>
  <c r="BD793" i="1"/>
  <c r="BD792" i="1"/>
  <c r="BD791" i="1"/>
  <c r="BD790" i="1"/>
  <c r="BD789" i="1"/>
  <c r="BD788" i="1"/>
  <c r="BD787" i="1"/>
  <c r="BD786" i="1"/>
  <c r="BD785" i="1"/>
  <c r="BD784" i="1"/>
  <c r="BD783" i="1"/>
  <c r="BD782" i="1"/>
  <c r="BD781" i="1"/>
  <c r="BD780" i="1"/>
  <c r="BD779" i="1"/>
  <c r="BD778" i="1"/>
  <c r="BD777" i="1"/>
  <c r="BD776" i="1"/>
  <c r="BD775" i="1"/>
  <c r="BD774" i="1"/>
  <c r="BD773" i="1"/>
  <c r="BD772" i="1"/>
  <c r="BD771" i="1"/>
  <c r="BD770" i="1"/>
  <c r="BD769" i="1"/>
  <c r="BD768" i="1"/>
  <c r="BD767" i="1"/>
  <c r="BD766" i="1"/>
  <c r="BD765" i="1"/>
  <c r="BD764" i="1"/>
  <c r="BD763" i="1"/>
  <c r="BD762" i="1"/>
  <c r="BD761" i="1"/>
  <c r="BD760" i="1"/>
  <c r="BD759" i="1"/>
  <c r="BD758" i="1"/>
  <c r="BD757" i="1"/>
  <c r="BD756" i="1"/>
  <c r="BD755" i="1"/>
  <c r="BD754" i="1"/>
  <c r="BD753" i="1"/>
  <c r="BD752" i="1"/>
  <c r="BD751" i="1"/>
  <c r="BD750" i="1"/>
  <c r="BD749" i="1"/>
  <c r="BD748" i="1"/>
  <c r="BD747" i="1"/>
  <c r="BD746" i="1"/>
  <c r="BD745" i="1"/>
  <c r="BD744" i="1"/>
  <c r="BD743" i="1"/>
  <c r="BD742" i="1"/>
  <c r="BD741" i="1"/>
  <c r="BD740" i="1"/>
  <c r="BD739" i="1"/>
  <c r="BD738" i="1"/>
  <c r="BD737" i="1"/>
  <c r="BD736" i="1"/>
  <c r="BD735" i="1"/>
  <c r="BD734" i="1"/>
  <c r="BD733" i="1"/>
  <c r="BD732" i="1"/>
  <c r="BD731" i="1"/>
  <c r="BD730" i="1"/>
  <c r="BD729" i="1"/>
  <c r="BD728" i="1"/>
  <c r="BD727" i="1"/>
  <c r="BD726" i="1"/>
  <c r="BD725" i="1"/>
  <c r="BD724" i="1"/>
  <c r="BD723" i="1"/>
  <c r="BD722" i="1"/>
  <c r="BD721" i="1"/>
  <c r="BD720" i="1"/>
  <c r="BD719" i="1"/>
  <c r="BD718" i="1"/>
  <c r="BD717" i="1"/>
  <c r="BD716" i="1"/>
  <c r="BD715" i="1"/>
  <c r="BD714" i="1"/>
  <c r="BD713" i="1"/>
  <c r="BD712" i="1"/>
  <c r="BD711" i="1"/>
  <c r="BD710" i="1"/>
  <c r="BD709" i="1"/>
  <c r="BD708" i="1"/>
  <c r="BD707" i="1"/>
  <c r="BD706" i="1"/>
  <c r="BD705" i="1"/>
  <c r="BD704" i="1"/>
  <c r="BD703" i="1"/>
  <c r="BD702" i="1"/>
  <c r="BD701" i="1"/>
  <c r="BD700" i="1"/>
  <c r="BD699" i="1"/>
  <c r="BD698" i="1"/>
  <c r="BD697" i="1"/>
  <c r="BD696" i="1"/>
  <c r="BD695" i="1"/>
  <c r="BD694" i="1"/>
  <c r="BD693" i="1"/>
  <c r="BD692" i="1"/>
  <c r="BD691" i="1"/>
  <c r="BD690" i="1"/>
  <c r="BD689" i="1"/>
  <c r="BD688" i="1"/>
  <c r="BD687" i="1"/>
  <c r="BD686" i="1"/>
  <c r="BD685" i="1"/>
  <c r="BD684" i="1"/>
  <c r="BD683" i="1"/>
  <c r="BD682" i="1"/>
  <c r="BD681" i="1"/>
  <c r="BD680" i="1"/>
  <c r="BD679" i="1"/>
  <c r="BD678" i="1"/>
  <c r="BD677" i="1"/>
  <c r="BD676" i="1"/>
  <c r="BD675" i="1"/>
  <c r="BD674" i="1"/>
  <c r="BD673" i="1"/>
  <c r="BD672" i="1"/>
  <c r="BD671" i="1"/>
  <c r="BD670" i="1"/>
  <c r="BD669" i="1"/>
  <c r="BD668" i="1"/>
  <c r="BD667" i="1"/>
  <c r="BD666" i="1"/>
  <c r="BD665" i="1"/>
  <c r="BD664" i="1"/>
  <c r="BD663" i="1"/>
  <c r="BD662" i="1"/>
  <c r="BD661" i="1"/>
  <c r="BD660" i="1"/>
  <c r="BD659" i="1"/>
  <c r="BD658" i="1"/>
  <c r="BD657" i="1"/>
  <c r="BD656" i="1"/>
  <c r="BD655" i="1"/>
  <c r="BD654" i="1"/>
  <c r="BD653" i="1"/>
  <c r="BD652" i="1"/>
  <c r="BD651" i="1"/>
  <c r="BD650" i="1"/>
  <c r="BD649" i="1"/>
  <c r="BD648" i="1"/>
  <c r="BD647" i="1"/>
  <c r="BD646" i="1"/>
  <c r="BD645" i="1"/>
  <c r="BD644" i="1"/>
  <c r="BD643" i="1"/>
  <c r="BD642" i="1"/>
  <c r="BD641" i="1"/>
  <c r="BD640" i="1"/>
  <c r="BD639" i="1"/>
  <c r="BD638" i="1"/>
  <c r="BD637" i="1"/>
  <c r="BD636" i="1"/>
  <c r="BD635" i="1"/>
  <c r="BD634" i="1"/>
  <c r="BD633" i="1"/>
  <c r="BD632" i="1"/>
  <c r="BD631" i="1"/>
  <c r="BD630" i="1"/>
  <c r="BD629" i="1"/>
  <c r="BD628" i="1"/>
  <c r="BD627" i="1"/>
  <c r="BD626" i="1"/>
  <c r="BD625" i="1"/>
  <c r="BD624" i="1"/>
  <c r="BD623" i="1"/>
  <c r="BD622" i="1"/>
  <c r="BD621" i="1"/>
  <c r="BD620" i="1"/>
  <c r="BD619" i="1"/>
  <c r="BD618" i="1"/>
  <c r="BD617" i="1"/>
  <c r="BD616" i="1"/>
  <c r="BD615" i="1"/>
  <c r="BD614" i="1"/>
  <c r="BD613" i="1"/>
  <c r="BD612" i="1"/>
  <c r="BD611" i="1"/>
  <c r="BD610" i="1"/>
  <c r="BD609" i="1"/>
  <c r="BD608" i="1"/>
  <c r="BD607" i="1"/>
  <c r="BD606" i="1"/>
  <c r="BD605" i="1"/>
  <c r="BD604" i="1"/>
  <c r="BD603" i="1"/>
  <c r="BD602" i="1"/>
  <c r="BD601" i="1"/>
  <c r="BD600" i="1"/>
  <c r="BD599" i="1"/>
  <c r="BD598" i="1"/>
  <c r="BD597" i="1"/>
  <c r="BD596" i="1"/>
  <c r="BD595" i="1"/>
  <c r="BD594" i="1"/>
  <c r="BD593" i="1"/>
  <c r="BD592" i="1"/>
  <c r="BD591" i="1"/>
  <c r="BD590" i="1"/>
  <c r="BD589" i="1"/>
  <c r="BD588" i="1"/>
  <c r="BD587" i="1"/>
  <c r="BD586" i="1"/>
  <c r="BD585" i="1"/>
  <c r="BD584" i="1"/>
  <c r="BD583" i="1"/>
  <c r="BD582" i="1"/>
  <c r="BD581" i="1"/>
  <c r="BD580" i="1"/>
  <c r="BD579" i="1"/>
  <c r="BD578" i="1"/>
  <c r="BD577" i="1"/>
  <c r="BD576" i="1"/>
  <c r="BD575" i="1"/>
  <c r="BD574" i="1"/>
  <c r="BD573" i="1"/>
  <c r="BD572" i="1"/>
  <c r="BD571" i="1"/>
  <c r="BD570" i="1"/>
  <c r="BD569" i="1"/>
  <c r="BD568" i="1"/>
  <c r="BD567" i="1"/>
  <c r="BD566" i="1"/>
  <c r="BD565" i="1"/>
  <c r="BD564" i="1"/>
  <c r="BD563" i="1"/>
  <c r="BD562" i="1"/>
  <c r="BD561" i="1"/>
  <c r="BD560" i="1"/>
  <c r="BD559" i="1"/>
  <c r="BD558" i="1"/>
  <c r="BD557" i="1"/>
  <c r="BD556" i="1"/>
  <c r="BD555" i="1"/>
  <c r="BD554" i="1"/>
  <c r="BD553" i="1"/>
  <c r="BD552" i="1"/>
  <c r="BD551" i="1"/>
  <c r="BD550" i="1"/>
  <c r="BD549" i="1"/>
  <c r="BD548" i="1"/>
  <c r="BD547" i="1"/>
  <c r="BD546" i="1"/>
  <c r="BD545" i="1"/>
  <c r="BD544" i="1"/>
  <c r="BD543" i="1"/>
  <c r="BD542" i="1"/>
  <c r="BD541" i="1"/>
  <c r="BD540" i="1"/>
  <c r="BD539" i="1"/>
  <c r="BD538" i="1"/>
  <c r="BD537" i="1"/>
  <c r="BD536" i="1"/>
  <c r="BD535" i="1"/>
  <c r="BD534" i="1"/>
  <c r="BD533" i="1"/>
  <c r="BD532" i="1"/>
  <c r="BD531" i="1"/>
  <c r="BD530" i="1"/>
  <c r="BD529" i="1"/>
  <c r="BD528" i="1"/>
  <c r="BD527" i="1"/>
  <c r="BD526" i="1"/>
  <c r="BD525" i="1"/>
  <c r="BD524" i="1"/>
  <c r="BD523" i="1"/>
  <c r="BD522" i="1"/>
  <c r="BD521" i="1"/>
  <c r="BD520" i="1"/>
  <c r="BD519" i="1"/>
  <c r="BD518" i="1"/>
  <c r="BD517" i="1"/>
  <c r="BD516" i="1"/>
  <c r="BD515" i="1"/>
  <c r="BD514" i="1"/>
  <c r="BD513" i="1"/>
  <c r="BD512" i="1"/>
  <c r="BD511" i="1"/>
  <c r="BD510" i="1"/>
  <c r="BD509" i="1"/>
  <c r="BD508" i="1"/>
  <c r="BD507" i="1"/>
  <c r="BD506" i="1"/>
  <c r="BD505" i="1"/>
  <c r="BD504" i="1"/>
  <c r="BD503" i="1"/>
  <c r="BD502" i="1"/>
  <c r="BD501" i="1"/>
  <c r="BD500" i="1"/>
  <c r="BD499" i="1"/>
  <c r="BD498" i="1"/>
  <c r="BD497" i="1"/>
  <c r="BD496" i="1"/>
  <c r="BD495" i="1"/>
  <c r="BD494" i="1"/>
  <c r="BD493" i="1"/>
  <c r="BD492" i="1"/>
  <c r="BD491" i="1"/>
  <c r="BD490" i="1"/>
  <c r="BD489" i="1"/>
  <c r="BD488" i="1"/>
  <c r="BD487" i="1"/>
  <c r="BD486" i="1"/>
  <c r="BD485" i="1"/>
  <c r="BD484" i="1"/>
  <c r="BD483" i="1"/>
  <c r="BD482" i="1"/>
  <c r="BD481" i="1"/>
  <c r="BD480" i="1"/>
  <c r="BD479" i="1"/>
  <c r="BD478" i="1"/>
  <c r="BD477" i="1"/>
  <c r="BD476" i="1"/>
  <c r="BD475" i="1"/>
  <c r="BD474" i="1"/>
  <c r="BD473" i="1"/>
  <c r="BD472" i="1"/>
  <c r="BD471" i="1"/>
  <c r="BD470" i="1"/>
  <c r="BD469" i="1"/>
  <c r="BD468" i="1"/>
  <c r="BD467" i="1"/>
  <c r="BD466" i="1"/>
  <c r="BD465" i="1"/>
  <c r="BD464" i="1"/>
  <c r="BD463" i="1"/>
  <c r="BD462" i="1"/>
  <c r="BD461" i="1"/>
  <c r="BD460" i="1"/>
  <c r="BD459" i="1"/>
  <c r="BD458" i="1"/>
  <c r="BD457" i="1"/>
  <c r="BD456" i="1"/>
  <c r="BD455" i="1"/>
  <c r="BD454" i="1"/>
  <c r="BD453" i="1"/>
  <c r="BD452" i="1"/>
  <c r="BD451" i="1"/>
  <c r="BD450" i="1"/>
  <c r="BD449" i="1"/>
  <c r="BD448" i="1"/>
  <c r="BD447" i="1"/>
  <c r="BD446" i="1"/>
  <c r="BD445" i="1"/>
  <c r="BD444" i="1"/>
  <c r="BD443" i="1"/>
  <c r="BD442" i="1"/>
  <c r="BD441" i="1"/>
  <c r="BD440" i="1"/>
  <c r="BD439" i="1"/>
  <c r="BD438" i="1"/>
  <c r="BD437" i="1"/>
  <c r="BD436" i="1"/>
  <c r="BD435" i="1"/>
  <c r="BD434" i="1"/>
  <c r="BD433" i="1"/>
  <c r="BD432" i="1"/>
  <c r="BD431" i="1"/>
  <c r="BD430" i="1"/>
  <c r="BD429" i="1"/>
  <c r="BD428" i="1"/>
  <c r="BD427" i="1"/>
  <c r="BD426" i="1"/>
  <c r="BD425" i="1"/>
  <c r="BD424" i="1"/>
  <c r="BD423" i="1"/>
  <c r="BD422" i="1"/>
  <c r="BD421" i="1"/>
  <c r="BD420" i="1"/>
  <c r="BD419" i="1"/>
  <c r="BD418" i="1"/>
  <c r="BD417" i="1"/>
  <c r="BD416" i="1"/>
  <c r="BD415" i="1"/>
  <c r="BD414" i="1"/>
  <c r="BD413" i="1"/>
  <c r="BD412" i="1"/>
  <c r="BD411" i="1"/>
  <c r="BD410" i="1"/>
  <c r="BD409" i="1"/>
  <c r="BD408" i="1"/>
  <c r="BD407" i="1"/>
  <c r="BD406" i="1"/>
  <c r="BD405" i="1"/>
  <c r="BD404" i="1"/>
  <c r="BD403" i="1"/>
  <c r="BD402" i="1"/>
  <c r="BD401" i="1"/>
  <c r="BD400" i="1"/>
  <c r="BD399" i="1"/>
  <c r="BD398" i="1"/>
  <c r="BD397" i="1"/>
  <c r="BD396" i="1"/>
  <c r="BD395" i="1"/>
  <c r="BD394" i="1"/>
  <c r="BD393" i="1"/>
  <c r="BD392" i="1"/>
  <c r="BD391" i="1"/>
  <c r="BD390" i="1"/>
  <c r="BD389" i="1"/>
  <c r="BD388" i="1"/>
  <c r="BD387" i="1"/>
  <c r="BD386" i="1"/>
  <c r="BD385" i="1"/>
  <c r="BD384" i="1"/>
  <c r="BD383" i="1"/>
  <c r="BD382" i="1"/>
  <c r="BD381" i="1"/>
  <c r="BD380" i="1"/>
  <c r="BD379" i="1"/>
  <c r="BD378" i="1"/>
  <c r="BD377" i="1"/>
  <c r="BD376" i="1"/>
  <c r="BD375" i="1"/>
  <c r="BD374" i="1"/>
  <c r="BD373" i="1"/>
  <c r="BD372" i="1"/>
  <c r="BD371" i="1"/>
  <c r="BD370" i="1"/>
  <c r="BD369" i="1"/>
  <c r="BD368" i="1"/>
  <c r="BD367" i="1"/>
  <c r="BD366" i="1"/>
  <c r="BD365" i="1"/>
  <c r="BD364" i="1"/>
  <c r="BD363" i="1"/>
  <c r="BD362" i="1"/>
  <c r="BD361" i="1"/>
  <c r="BD360" i="1"/>
  <c r="BD359" i="1"/>
  <c r="BD358" i="1"/>
  <c r="BD357" i="1"/>
  <c r="BD356" i="1"/>
  <c r="BD355" i="1"/>
  <c r="BD354" i="1"/>
  <c r="BD353" i="1"/>
  <c r="BD352" i="1"/>
  <c r="BD351" i="1"/>
  <c r="BD350" i="1"/>
  <c r="BD349" i="1"/>
  <c r="BD348" i="1"/>
  <c r="BD347" i="1"/>
  <c r="BD346" i="1"/>
  <c r="BD345" i="1"/>
  <c r="BD344" i="1"/>
  <c r="BD343" i="1"/>
  <c r="BD342" i="1"/>
  <c r="BD341" i="1"/>
  <c r="BD340" i="1"/>
  <c r="BD339" i="1"/>
  <c r="BD338" i="1"/>
  <c r="BD337" i="1"/>
  <c r="BD336" i="1"/>
  <c r="BD335" i="1"/>
  <c r="BD334" i="1"/>
  <c r="BD333" i="1"/>
  <c r="BD332" i="1"/>
  <c r="BD331" i="1"/>
  <c r="BD330" i="1"/>
  <c r="BD329" i="1"/>
  <c r="BD328" i="1"/>
  <c r="BD327" i="1"/>
  <c r="BD326" i="1"/>
  <c r="BD325" i="1"/>
  <c r="BD324" i="1"/>
  <c r="BD323" i="1"/>
  <c r="BD322" i="1"/>
  <c r="BD321" i="1"/>
  <c r="BD320" i="1"/>
  <c r="BD319" i="1"/>
  <c r="BD318" i="1"/>
  <c r="BD317" i="1"/>
  <c r="BD316" i="1"/>
  <c r="BD315" i="1"/>
  <c r="BD314" i="1"/>
  <c r="BD313" i="1"/>
  <c r="BD312" i="1"/>
  <c r="BD311" i="1"/>
  <c r="BD310" i="1"/>
  <c r="BD309" i="1"/>
  <c r="BD308" i="1"/>
  <c r="BD307" i="1"/>
  <c r="BD306" i="1"/>
  <c r="BD305" i="1"/>
  <c r="BD304" i="1"/>
  <c r="BD303" i="1"/>
  <c r="BD302" i="1"/>
  <c r="BD301" i="1"/>
  <c r="BD300" i="1"/>
  <c r="BD299" i="1"/>
  <c r="BD298" i="1"/>
  <c r="BD297" i="1"/>
  <c r="BD296" i="1"/>
  <c r="BD295" i="1"/>
  <c r="BD294" i="1"/>
  <c r="BD293" i="1"/>
  <c r="BD292" i="1"/>
  <c r="BD291" i="1"/>
  <c r="BD290" i="1"/>
  <c r="BD289" i="1"/>
  <c r="BD288" i="1"/>
  <c r="BD287" i="1"/>
  <c r="BD286" i="1"/>
  <c r="BD285" i="1"/>
  <c r="BD284" i="1"/>
  <c r="BD283" i="1"/>
  <c r="BD282" i="1"/>
  <c r="BD281" i="1"/>
  <c r="BD280" i="1"/>
  <c r="BD279" i="1"/>
  <c r="BD278" i="1"/>
  <c r="BD277"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19" i="1"/>
  <c r="BD18" i="1"/>
  <c r="BD17" i="1"/>
  <c r="BD16" i="1"/>
  <c r="BD15" i="1"/>
  <c r="BD14" i="1"/>
  <c r="BD13" i="1"/>
  <c r="BD12" i="1"/>
  <c r="AP12" i="1" s="1"/>
  <c r="BD11" i="1"/>
  <c r="BD10" i="1"/>
  <c r="BD9" i="1"/>
  <c r="BD8" i="1"/>
  <c r="BD7" i="1"/>
  <c r="BD6" i="1"/>
  <c r="BD5" i="1"/>
  <c r="BD194" i="1"/>
  <c r="BD193" i="1"/>
  <c r="BD192" i="1"/>
  <c r="BD191" i="1"/>
  <c r="BD190" i="1"/>
  <c r="BD189" i="1"/>
  <c r="BD188" i="1"/>
  <c r="BD187" i="1"/>
  <c r="BD186" i="1"/>
  <c r="BD185" i="1"/>
  <c r="BD184" i="1"/>
  <c r="BD183" i="1"/>
  <c r="BD182" i="1"/>
  <c r="BD181" i="1"/>
  <c r="BD180" i="1"/>
  <c r="BD179" i="1"/>
  <c r="BD178" i="1"/>
  <c r="BD177" i="1"/>
  <c r="BD176" i="1"/>
  <c r="BD175" i="1"/>
  <c r="BD174" i="1"/>
  <c r="BD173" i="1"/>
  <c r="BD172" i="1"/>
  <c r="BD171" i="1"/>
  <c r="BD170" i="1"/>
  <c r="BD169" i="1"/>
  <c r="BD168" i="1"/>
  <c r="BD167" i="1"/>
  <c r="BD166" i="1"/>
  <c r="BD165" i="1"/>
  <c r="BD164" i="1"/>
  <c r="BD163" i="1"/>
  <c r="BD162" i="1"/>
  <c r="BD161" i="1"/>
  <c r="BD160" i="1"/>
  <c r="BD159" i="1"/>
  <c r="BD158" i="1"/>
  <c r="BD157" i="1"/>
  <c r="BD156" i="1"/>
  <c r="BD155" i="1"/>
  <c r="BD154" i="1"/>
  <c r="BD153" i="1"/>
  <c r="BD152" i="1"/>
  <c r="BD151" i="1"/>
  <c r="BD150" i="1"/>
  <c r="BD149" i="1"/>
  <c r="BD148" i="1"/>
  <c r="BD147" i="1"/>
  <c r="BD146" i="1"/>
  <c r="BD145" i="1"/>
  <c r="BD144" i="1"/>
  <c r="BD143" i="1"/>
  <c r="BD142" i="1"/>
  <c r="BD141" i="1"/>
  <c r="BD140" i="1"/>
  <c r="BD139" i="1"/>
  <c r="BD138" i="1"/>
  <c r="BD137" i="1"/>
  <c r="BD136" i="1"/>
  <c r="BD135" i="1"/>
  <c r="BD134" i="1"/>
  <c r="BD133" i="1"/>
  <c r="BD132" i="1"/>
  <c r="BD131" i="1"/>
  <c r="BD130" i="1"/>
  <c r="BD129" i="1"/>
  <c r="BD128" i="1"/>
  <c r="BD127" i="1"/>
  <c r="BD126" i="1"/>
  <c r="BD125" i="1"/>
  <c r="BD124" i="1"/>
  <c r="BD123" i="1"/>
  <c r="BD122" i="1"/>
  <c r="BD121" i="1"/>
  <c r="BD120" i="1"/>
  <c r="BD119" i="1"/>
  <c r="BD118" i="1"/>
  <c r="BD117" i="1"/>
  <c r="BD116" i="1"/>
  <c r="BD115" i="1"/>
  <c r="BD114" i="1"/>
  <c r="BD113" i="1"/>
  <c r="BD112" i="1"/>
  <c r="BD111" i="1"/>
  <c r="BD110" i="1"/>
  <c r="BD109" i="1"/>
  <c r="BD108" i="1"/>
  <c r="BD107" i="1"/>
  <c r="BD106" i="1"/>
  <c r="BD105" i="1"/>
  <c r="BD104" i="1"/>
  <c r="BD103" i="1"/>
  <c r="BD102" i="1"/>
  <c r="BD101" i="1"/>
  <c r="BD100" i="1"/>
  <c r="BD99" i="1"/>
  <c r="BD98" i="1"/>
  <c r="BD97" i="1"/>
  <c r="BD96" i="1"/>
  <c r="BD95" i="1"/>
  <c r="BD94" i="1"/>
  <c r="BD93" i="1"/>
  <c r="BD92" i="1"/>
  <c r="BD91" i="1"/>
  <c r="BD90" i="1"/>
  <c r="BD89" i="1"/>
  <c r="BD88" i="1"/>
  <c r="BD87" i="1"/>
  <c r="BD86" i="1"/>
  <c r="BD85" i="1"/>
  <c r="BD84" i="1"/>
  <c r="BD83" i="1"/>
  <c r="BD82" i="1"/>
  <c r="AP82" i="1" s="1"/>
  <c r="BD81" i="1"/>
  <c r="BD80" i="1"/>
  <c r="BD79" i="1"/>
  <c r="BD78" i="1"/>
  <c r="BD77" i="1"/>
  <c r="BD76" i="1"/>
  <c r="BD75" i="1"/>
  <c r="BD74" i="1"/>
  <c r="AP74" i="1" s="1"/>
  <c r="BD73" i="1"/>
  <c r="BD72" i="1"/>
  <c r="BD71" i="1"/>
  <c r="BD70" i="1"/>
  <c r="BD69" i="1"/>
  <c r="BD68" i="1"/>
  <c r="AP68" i="1" s="1"/>
  <c r="BD67" i="1"/>
  <c r="BD66" i="1"/>
  <c r="AP66" i="1" s="1"/>
  <c r="BD65" i="1"/>
  <c r="BD64" i="1"/>
  <c r="BD63" i="1"/>
  <c r="BD62" i="1"/>
  <c r="BD61" i="1"/>
  <c r="BD60" i="1"/>
  <c r="AP60" i="1" s="1"/>
  <c r="BD59" i="1"/>
  <c r="BD58" i="1"/>
  <c r="AP58" i="1" s="1"/>
  <c r="BD57" i="1"/>
  <c r="BD56" i="1"/>
  <c r="BD55" i="1"/>
  <c r="BD54" i="1"/>
  <c r="BD53" i="1"/>
  <c r="BD52" i="1"/>
  <c r="BD51" i="1"/>
  <c r="BD50" i="1"/>
  <c r="AP50" i="1" s="1"/>
  <c r="BD49" i="1"/>
  <c r="BD48" i="1"/>
  <c r="BD47" i="1"/>
  <c r="BD46" i="1"/>
  <c r="BD45" i="1"/>
  <c r="BD44" i="1"/>
  <c r="BD43" i="1"/>
  <c r="BD42" i="1"/>
  <c r="AP42" i="1" s="1"/>
  <c r="BD41" i="1"/>
  <c r="BD40" i="1"/>
  <c r="BD39" i="1"/>
  <c r="BD38" i="1"/>
  <c r="BD37" i="1"/>
  <c r="BD36" i="1"/>
  <c r="BD35" i="1"/>
  <c r="AP35" i="1" s="1"/>
  <c r="BD34" i="1"/>
  <c r="AP34" i="1" s="1"/>
  <c r="BD33" i="1"/>
  <c r="BD32" i="1"/>
  <c r="BD31" i="1"/>
  <c r="BD30" i="1"/>
  <c r="BD29" i="1"/>
  <c r="BD28" i="1"/>
  <c r="BD27" i="1"/>
  <c r="AP27" i="1" s="1"/>
  <c r="BD26" i="1"/>
  <c r="AP26" i="1" s="1"/>
  <c r="BD25" i="1"/>
  <c r="BD24" i="1"/>
  <c r="BD23" i="1"/>
  <c r="BD22" i="1"/>
  <c r="BD20" i="1"/>
  <c r="U13" i="1"/>
  <c r="U12" i="1"/>
  <c r="U11" i="1"/>
  <c r="U10" i="1"/>
  <c r="BD4" i="1"/>
  <c r="AP4" i="1" s="1"/>
  <c r="M14" i="3"/>
  <c r="M15" i="2"/>
  <c r="M14" i="2"/>
  <c r="M13" i="2"/>
  <c r="M13" i="3"/>
  <c r="M12" i="3"/>
  <c r="M11" i="3"/>
  <c r="M9" i="3"/>
  <c r="M8" i="3"/>
  <c r="M7" i="3"/>
  <c r="M6" i="3"/>
  <c r="M5" i="3"/>
  <c r="M4" i="3"/>
  <c r="M3" i="3"/>
  <c r="M2" i="3"/>
  <c r="M11" i="2"/>
  <c r="M10" i="2"/>
  <c r="M9" i="2"/>
  <c r="M8" i="2"/>
  <c r="M7" i="2"/>
  <c r="M6" i="2"/>
  <c r="M5" i="2"/>
  <c r="M4" i="2"/>
  <c r="R18" i="2"/>
  <c r="Q19" i="2"/>
  <c r="P4" i="2"/>
  <c r="O5" i="2"/>
  <c r="O6" i="2"/>
  <c r="O4" i="2"/>
  <c r="E18" i="9" l="1" a="1"/>
  <c r="E18" i="9" s="1"/>
  <c r="Q17" i="9" a="1"/>
  <c r="Q17" i="9" s="1"/>
  <c r="P17" i="9" a="1"/>
  <c r="P17" i="9" s="1"/>
  <c r="O17" i="9" a="1"/>
  <c r="O17" i="9" s="1"/>
  <c r="N17" i="9" a="1"/>
  <c r="N17" i="9" s="1"/>
  <c r="M17" i="9" a="1"/>
  <c r="M17" i="9" s="1"/>
  <c r="L17" i="9" a="1"/>
  <c r="L17" i="9" s="1"/>
  <c r="K17" i="9" a="1"/>
  <c r="K17" i="9" s="1"/>
  <c r="J17" i="9" a="1"/>
  <c r="J17" i="9" s="1"/>
  <c r="I17" i="9" a="1"/>
  <c r="I17" i="9" s="1"/>
  <c r="H17" i="9" a="1"/>
  <c r="H17" i="9" s="1"/>
  <c r="G17" i="9" a="1"/>
  <c r="G17" i="9" s="1"/>
  <c r="F17" i="9" a="1"/>
  <c r="F17" i="9" s="1"/>
  <c r="Q16" i="9" a="1"/>
  <c r="Q16" i="9" s="1"/>
  <c r="P16" i="9" a="1"/>
  <c r="P16" i="9" s="1"/>
  <c r="O16" i="9" a="1"/>
  <c r="O16" i="9" s="1"/>
  <c r="N16" i="9" a="1"/>
  <c r="N16" i="9" s="1"/>
  <c r="M16" i="9" a="1"/>
  <c r="M16" i="9" s="1"/>
  <c r="L16" i="9" a="1"/>
  <c r="L16" i="9" s="1"/>
  <c r="K16" i="9" a="1"/>
  <c r="K16" i="9" s="1"/>
  <c r="J16" i="9" a="1"/>
  <c r="J16" i="9" s="1"/>
  <c r="I16" i="9" a="1"/>
  <c r="I16" i="9" s="1"/>
  <c r="H16" i="9" a="1"/>
  <c r="H16" i="9" s="1"/>
  <c r="G16" i="9" a="1"/>
  <c r="G16" i="9" s="1"/>
  <c r="F16" i="9" a="1"/>
  <c r="F16" i="9" s="1"/>
  <c r="E19" i="9" a="1"/>
  <c r="E19" i="9" s="1"/>
  <c r="W21" i="7"/>
  <c r="AX21" i="7" s="1"/>
  <c r="W20" i="7"/>
  <c r="AX20" i="7" s="1"/>
  <c r="W19" i="7"/>
  <c r="AX19" i="7" s="1"/>
  <c r="W18" i="7"/>
  <c r="AX18" i="7" s="1"/>
  <c r="W17" i="7"/>
  <c r="AX17" i="7" s="1"/>
  <c r="W16" i="7"/>
  <c r="AX16" i="7" s="1"/>
  <c r="W15" i="7"/>
  <c r="AX15" i="7" s="1"/>
  <c r="W14" i="7"/>
  <c r="AX14" i="7" s="1"/>
  <c r="W13" i="7"/>
  <c r="AX13" i="7" s="1"/>
  <c r="W12" i="7"/>
  <c r="AX12" i="7" s="1"/>
  <c r="W11" i="7"/>
  <c r="AX11" i="7" s="1"/>
  <c r="W10" i="7"/>
  <c r="AX10" i="7" s="1"/>
  <c r="W9" i="7"/>
  <c r="AX9" i="7" s="1"/>
  <c r="W8" i="7"/>
  <c r="AX8" i="7" s="1"/>
  <c r="W7" i="7"/>
  <c r="AX7" i="7" s="1"/>
  <c r="Q19" i="7"/>
  <c r="AR19" i="7" s="1"/>
  <c r="R19" i="7"/>
  <c r="AS19" i="7" s="1"/>
  <c r="U19" i="7"/>
  <c r="AV19" i="7" s="1"/>
  <c r="S20" i="7"/>
  <c r="AT20" i="7" s="1"/>
  <c r="Q21" i="7"/>
  <c r="AR21" i="7" s="1"/>
  <c r="S21" i="7"/>
  <c r="AT21" i="7" s="1"/>
  <c r="T20" i="7"/>
  <c r="AU20" i="7" s="1"/>
  <c r="I21" i="7"/>
  <c r="BA21" i="7" s="1"/>
  <c r="T19" i="7"/>
  <c r="AU19" i="7" s="1"/>
  <c r="P19" i="7"/>
  <c r="AQ19" i="7" s="1"/>
  <c r="Q20" i="7"/>
  <c r="AR20" i="7" s="1"/>
  <c r="T21" i="7"/>
  <c r="AU21" i="7" s="1"/>
  <c r="R20" i="7"/>
  <c r="AS20" i="7" s="1"/>
  <c r="U21" i="7"/>
  <c r="AV21" i="7" s="1"/>
  <c r="I19" i="7"/>
  <c r="BA19" i="7" s="1"/>
  <c r="S19" i="7"/>
  <c r="AT19" i="7" s="1"/>
  <c r="U20" i="7"/>
  <c r="AV20" i="7" s="1"/>
  <c r="O19" i="7"/>
  <c r="AP19" i="7" s="1"/>
  <c r="R21" i="7"/>
  <c r="AS21" i="7" s="1"/>
  <c r="I20" i="7"/>
  <c r="BA20" i="7" s="1"/>
  <c r="L19" i="7"/>
  <c r="AM19" i="7" s="1"/>
  <c r="P21" i="7"/>
  <c r="AQ21" i="7" s="1"/>
  <c r="N19" i="7"/>
  <c r="AO19" i="7" s="1"/>
  <c r="N20" i="7"/>
  <c r="AO20" i="7" s="1"/>
  <c r="M21" i="7"/>
  <c r="AN21" i="7" s="1"/>
  <c r="O20" i="7"/>
  <c r="AP20" i="7" s="1"/>
  <c r="N21" i="7"/>
  <c r="AO21" i="7" s="1"/>
  <c r="M20" i="7"/>
  <c r="AN20" i="7" s="1"/>
  <c r="P20" i="7"/>
  <c r="AQ20" i="7" s="1"/>
  <c r="O21" i="7"/>
  <c r="AP21" i="7" s="1"/>
  <c r="K21" i="7"/>
  <c r="AL21" i="7" s="1"/>
  <c r="L21" i="7"/>
  <c r="AM21" i="7" s="1"/>
  <c r="J19" i="7"/>
  <c r="AK19" i="7" s="1"/>
  <c r="K19" i="7"/>
  <c r="AL19" i="7" s="1"/>
  <c r="J21" i="7"/>
  <c r="AK21" i="7" s="1"/>
  <c r="J20" i="7"/>
  <c r="AK20" i="7" s="1"/>
  <c r="K20" i="7"/>
  <c r="AL20" i="7" s="1"/>
  <c r="L20" i="7"/>
  <c r="AM20" i="7" s="1"/>
  <c r="AP30" i="1"/>
  <c r="AP16" i="1"/>
  <c r="AP28" i="1"/>
  <c r="AP46" i="1"/>
  <c r="AP62" i="1"/>
  <c r="AP78" i="1"/>
  <c r="AP23" i="1"/>
  <c r="AP31" i="1"/>
  <c r="AP39" i="1"/>
  <c r="AP47" i="1"/>
  <c r="AP55" i="1"/>
  <c r="AP63" i="1"/>
  <c r="AP71" i="1"/>
  <c r="AP79" i="1"/>
  <c r="AP9" i="1"/>
  <c r="AP17" i="1"/>
  <c r="AP6" i="1"/>
  <c r="AP22" i="1"/>
  <c r="AP38" i="1"/>
  <c r="AP70" i="1"/>
  <c r="AP8" i="1"/>
  <c r="AP24" i="1"/>
  <c r="AP32" i="1"/>
  <c r="AP40" i="1"/>
  <c r="AP48" i="1"/>
  <c r="AP56" i="1"/>
  <c r="AP64" i="1"/>
  <c r="AP72" i="1"/>
  <c r="AP80" i="1"/>
  <c r="AP10" i="1"/>
  <c r="AP18" i="1"/>
  <c r="AP21" i="1"/>
  <c r="AP54" i="1"/>
  <c r="AP25" i="1"/>
  <c r="AP33" i="1"/>
  <c r="AP41" i="1"/>
  <c r="AP49" i="1"/>
  <c r="AP57" i="1"/>
  <c r="AP65" i="1"/>
  <c r="AP81" i="1"/>
  <c r="AP11" i="1"/>
  <c r="AP19" i="1"/>
  <c r="AP43" i="1"/>
  <c r="AP51" i="1"/>
  <c r="AP59" i="1"/>
  <c r="AP67" i="1"/>
  <c r="AP75" i="1"/>
  <c r="AP5" i="1"/>
  <c r="AP13" i="1"/>
  <c r="AP44" i="1"/>
  <c r="AP52" i="1"/>
  <c r="AP76" i="1"/>
  <c r="AP14" i="1"/>
  <c r="AP36" i="1"/>
  <c r="AP20" i="1"/>
  <c r="AP29" i="1"/>
  <c r="AP37" i="1"/>
  <c r="AP45" i="1"/>
  <c r="AP53" i="1"/>
  <c r="AP61" i="1"/>
  <c r="AP69" i="1"/>
  <c r="AP77" i="1"/>
  <c r="AP7" i="1"/>
  <c r="AP15" i="1"/>
  <c r="N76" i="1"/>
  <c r="N77" i="1"/>
  <c r="N79" i="1"/>
  <c r="N80" i="1"/>
  <c r="N82" i="1"/>
  <c r="N75" i="1"/>
  <c r="N7" i="7"/>
  <c r="AO7" i="7" s="1"/>
  <c r="Q7" i="7"/>
  <c r="AR7" i="7" s="1"/>
  <c r="P7" i="7"/>
  <c r="AQ7" i="7" s="1"/>
  <c r="U7" i="7"/>
  <c r="AV7" i="7" s="1"/>
  <c r="J7" i="7"/>
  <c r="AK7" i="7" s="1"/>
  <c r="R7" i="7"/>
  <c r="AS7" i="7" s="1"/>
  <c r="K7" i="7"/>
  <c r="AL7" i="7" s="1"/>
  <c r="S7" i="7"/>
  <c r="AT7" i="7" s="1"/>
  <c r="I7" i="7"/>
  <c r="BA7" i="7" s="1"/>
  <c r="L7" i="7"/>
  <c r="AM7" i="7" s="1"/>
  <c r="T7" i="7"/>
  <c r="AU7" i="7" s="1"/>
  <c r="M7" i="7"/>
  <c r="AN7" i="7" s="1"/>
  <c r="O7" i="7"/>
  <c r="AP7" i="7" s="1"/>
  <c r="M19" i="7"/>
  <c r="AN19" i="7" s="1"/>
  <c r="S18" i="7"/>
  <c r="AT18" i="7" s="1"/>
  <c r="L18" i="7"/>
  <c r="AM18" i="7" s="1"/>
  <c r="R18" i="7"/>
  <c r="AS18" i="7" s="1"/>
  <c r="M18" i="7"/>
  <c r="AN18" i="7" s="1"/>
  <c r="T18" i="7"/>
  <c r="AU18" i="7" s="1"/>
  <c r="O18" i="7"/>
  <c r="AP18" i="7" s="1"/>
  <c r="P18" i="7"/>
  <c r="AQ18" i="7" s="1"/>
  <c r="N18" i="7"/>
  <c r="AO18" i="7" s="1"/>
  <c r="U18" i="7"/>
  <c r="AV18" i="7" s="1"/>
  <c r="J18" i="7"/>
  <c r="AK18" i="7" s="1"/>
  <c r="Q18" i="7"/>
  <c r="AR18" i="7" s="1"/>
  <c r="K18" i="7"/>
  <c r="AL18" i="7" s="1"/>
  <c r="AZ74" i="1"/>
  <c r="P11" i="7"/>
  <c r="AQ11" i="7" s="1"/>
  <c r="J15" i="7"/>
  <c r="AK15" i="7" s="1"/>
  <c r="U9" i="7"/>
  <c r="AV9" i="7" s="1"/>
  <c r="N9" i="7"/>
  <c r="AO9" i="7" s="1"/>
  <c r="M10" i="7"/>
  <c r="AN10" i="7" s="1"/>
  <c r="M9" i="7"/>
  <c r="AN9" i="7" s="1"/>
  <c r="L8" i="7"/>
  <c r="AM8" i="7" s="1"/>
  <c r="O10" i="7"/>
  <c r="AP10" i="7" s="1"/>
  <c r="N12" i="7"/>
  <c r="AO12" i="7" s="1"/>
  <c r="P8" i="7"/>
  <c r="AQ8" i="7" s="1"/>
  <c r="J11" i="7"/>
  <c r="AK11" i="7" s="1"/>
  <c r="Q10" i="7"/>
  <c r="AR10" i="7" s="1"/>
  <c r="U8" i="7"/>
  <c r="AV8" i="7" s="1"/>
  <c r="K11" i="7"/>
  <c r="AL11" i="7" s="1"/>
  <c r="S10" i="7"/>
  <c r="AT10" i="7" s="1"/>
  <c r="T11" i="7"/>
  <c r="AU11" i="7" s="1"/>
  <c r="S12" i="7"/>
  <c r="AT12" i="7" s="1"/>
  <c r="L9" i="7"/>
  <c r="AM9" i="7" s="1"/>
  <c r="O11" i="7"/>
  <c r="AP11" i="7" s="1"/>
  <c r="P12" i="7"/>
  <c r="AQ12" i="7" s="1"/>
  <c r="J16" i="7"/>
  <c r="AK16" i="7" s="1"/>
  <c r="J10" i="7"/>
  <c r="AK10" i="7" s="1"/>
  <c r="K13" i="7"/>
  <c r="AL13" i="7" s="1"/>
  <c r="J12" i="7"/>
  <c r="AK12" i="7" s="1"/>
  <c r="K8" i="7"/>
  <c r="AL8" i="7" s="1"/>
  <c r="O8" i="7"/>
  <c r="AP8" i="7" s="1"/>
  <c r="P9" i="7"/>
  <c r="AQ9" i="7" s="1"/>
  <c r="U10" i="7"/>
  <c r="AV10" i="7" s="1"/>
  <c r="M12" i="7"/>
  <c r="AN12" i="7" s="1"/>
  <c r="T8" i="7"/>
  <c r="AU8" i="7" s="1"/>
  <c r="J9" i="7"/>
  <c r="AK9" i="7" s="1"/>
  <c r="K10" i="7"/>
  <c r="AL10" i="7" s="1"/>
  <c r="L11" i="7"/>
  <c r="AM11" i="7" s="1"/>
  <c r="O13" i="7"/>
  <c r="AP13" i="7" s="1"/>
  <c r="J8" i="7"/>
  <c r="AK8" i="7" s="1"/>
  <c r="K9" i="7"/>
  <c r="AL9" i="7" s="1"/>
  <c r="L10" i="7"/>
  <c r="AM10" i="7" s="1"/>
  <c r="M11" i="7"/>
  <c r="AN11" i="7" s="1"/>
  <c r="P13" i="7"/>
  <c r="AQ13" i="7" s="1"/>
  <c r="N8" i="7"/>
  <c r="AO8" i="7" s="1"/>
  <c r="J13" i="7"/>
  <c r="AK13" i="7" s="1"/>
  <c r="T15" i="7"/>
  <c r="AU15" i="7" s="1"/>
  <c r="M8" i="7"/>
  <c r="AN8" i="7" s="1"/>
  <c r="O9" i="7"/>
  <c r="AP9" i="7" s="1"/>
  <c r="P10" i="7"/>
  <c r="AQ10" i="7" s="1"/>
  <c r="Q8" i="7"/>
  <c r="AR8" i="7" s="1"/>
  <c r="K12" i="7"/>
  <c r="AL12" i="7" s="1"/>
  <c r="L13" i="7"/>
  <c r="AM13" i="7" s="1"/>
  <c r="N10" i="7"/>
  <c r="AO10" i="7" s="1"/>
  <c r="Q9" i="7"/>
  <c r="AR9" i="7" s="1"/>
  <c r="T10" i="7"/>
  <c r="AU10" i="7" s="1"/>
  <c r="Q13" i="7"/>
  <c r="AR13" i="7" s="1"/>
  <c r="K15" i="7"/>
  <c r="AL15" i="7" s="1"/>
  <c r="M16" i="7"/>
  <c r="AN16" i="7" s="1"/>
  <c r="L12" i="7"/>
  <c r="AM12" i="7" s="1"/>
  <c r="M13" i="7"/>
  <c r="AN13" i="7" s="1"/>
  <c r="N11" i="7"/>
  <c r="AO11" i="7" s="1"/>
  <c r="R9" i="7"/>
  <c r="AS9" i="7" s="1"/>
  <c r="Q11" i="7"/>
  <c r="AR11" i="7" s="1"/>
  <c r="T13" i="7"/>
  <c r="AU13" i="7" s="1"/>
  <c r="O15" i="7"/>
  <c r="AP15" i="7" s="1"/>
  <c r="J17" i="7"/>
  <c r="AK17" i="7" s="1"/>
  <c r="S9" i="7"/>
  <c r="AT9" i="7" s="1"/>
  <c r="R11" i="7"/>
  <c r="AS11" i="7" s="1"/>
  <c r="N15" i="7"/>
  <c r="AO15" i="7" s="1"/>
  <c r="O12" i="7"/>
  <c r="AP12" i="7" s="1"/>
  <c r="N13" i="7"/>
  <c r="AO13" i="7" s="1"/>
  <c r="T9" i="7"/>
  <c r="AU9" i="7" s="1"/>
  <c r="S11" i="7"/>
  <c r="AT11" i="7" s="1"/>
  <c r="J14" i="7"/>
  <c r="AK14" i="7" s="1"/>
  <c r="Q14" i="7"/>
  <c r="AR14" i="7" s="1"/>
  <c r="T16" i="7"/>
  <c r="AU16" i="7" s="1"/>
  <c r="K14" i="7"/>
  <c r="AL14" i="7" s="1"/>
  <c r="R14" i="7"/>
  <c r="AS14" i="7" s="1"/>
  <c r="U12" i="7"/>
  <c r="AV12" i="7" s="1"/>
  <c r="U13" i="7"/>
  <c r="AV13" i="7" s="1"/>
  <c r="R8" i="7"/>
  <c r="AS8" i="7" s="1"/>
  <c r="Q12" i="7"/>
  <c r="AR12" i="7" s="1"/>
  <c r="M14" i="7"/>
  <c r="AN14" i="7" s="1"/>
  <c r="T14" i="7"/>
  <c r="AU14" i="7" s="1"/>
  <c r="U11" i="7"/>
  <c r="AV11" i="7" s="1"/>
  <c r="S8" i="7"/>
  <c r="AT8" i="7" s="1"/>
  <c r="R10" i="7"/>
  <c r="AS10" i="7" s="1"/>
  <c r="R12" i="7"/>
  <c r="AS12" i="7" s="1"/>
  <c r="U14" i="7"/>
  <c r="AV14" i="7" s="1"/>
  <c r="K16" i="7"/>
  <c r="AL16" i="7" s="1"/>
  <c r="L17" i="7"/>
  <c r="AM17" i="7" s="1"/>
  <c r="L15" i="7"/>
  <c r="AM15" i="7" s="1"/>
  <c r="R16" i="7"/>
  <c r="AS16" i="7" s="1"/>
  <c r="U16" i="7"/>
  <c r="AV16" i="7" s="1"/>
  <c r="S15" i="7"/>
  <c r="AT15" i="7" s="1"/>
  <c r="Q16" i="7"/>
  <c r="AR16" i="7" s="1"/>
  <c r="U17" i="7"/>
  <c r="AV17" i="7" s="1"/>
  <c r="R15" i="7"/>
  <c r="AS15" i="7" s="1"/>
  <c r="U15" i="7"/>
  <c r="AV15" i="7" s="1"/>
  <c r="S13" i="7"/>
  <c r="AT13" i="7" s="1"/>
  <c r="O16" i="7"/>
  <c r="AP16" i="7" s="1"/>
  <c r="Q15" i="7"/>
  <c r="AR15" i="7" s="1"/>
  <c r="O14" i="7"/>
  <c r="AP14" i="7" s="1"/>
  <c r="R13" i="7"/>
  <c r="AS13" i="7" s="1"/>
  <c r="T17" i="7"/>
  <c r="AU17" i="7" s="1"/>
  <c r="O17" i="7"/>
  <c r="AP17" i="7" s="1"/>
  <c r="S17" i="7"/>
  <c r="AT17" i="7" s="1"/>
  <c r="S14" i="7"/>
  <c r="AT14" i="7" s="1"/>
  <c r="T12" i="7"/>
  <c r="AU12" i="7" s="1"/>
  <c r="R17" i="7"/>
  <c r="AS17" i="7" s="1"/>
  <c r="Q17" i="7"/>
  <c r="AR17" i="7" s="1"/>
  <c r="K17" i="7"/>
  <c r="AL17" i="7" s="1"/>
  <c r="N14" i="7"/>
  <c r="AO14" i="7" s="1"/>
  <c r="P16" i="7"/>
  <c r="AQ16" i="7" s="1"/>
  <c r="P14" i="7"/>
  <c r="AQ14" i="7" s="1"/>
  <c r="P17" i="7"/>
  <c r="AQ17" i="7" s="1"/>
  <c r="P15" i="7"/>
  <c r="AQ15" i="7" s="1"/>
  <c r="M17" i="7"/>
  <c r="AN17" i="7" s="1"/>
  <c r="L16" i="7"/>
  <c r="AM16" i="7" s="1"/>
  <c r="M15" i="7"/>
  <c r="AN15" i="7" s="1"/>
  <c r="L14" i="7"/>
  <c r="AM14" i="7" s="1"/>
  <c r="N17" i="7"/>
  <c r="AO17" i="7" s="1"/>
  <c r="N16" i="7"/>
  <c r="AO16" i="7" s="1"/>
  <c r="S16" i="7"/>
  <c r="AT16" i="7" s="1"/>
  <c r="I18" i="7"/>
  <c r="BA18" i="7" s="1"/>
  <c r="I17" i="7"/>
  <c r="BA17" i="7" s="1"/>
  <c r="I16" i="7"/>
  <c r="BA16" i="7" s="1"/>
  <c r="I15" i="7"/>
  <c r="BA15" i="7" s="1"/>
  <c r="I14" i="7"/>
  <c r="BA14" i="7" s="1"/>
  <c r="I13" i="7"/>
  <c r="BA13" i="7" s="1"/>
  <c r="I12" i="7"/>
  <c r="BA12" i="7" s="1"/>
  <c r="I11" i="7"/>
  <c r="BA11" i="7" s="1"/>
  <c r="I10" i="7"/>
  <c r="BA10" i="7" s="1"/>
  <c r="I9" i="7"/>
  <c r="BA9" i="7" s="1"/>
  <c r="I8" i="7"/>
  <c r="BA8" i="7" s="1"/>
  <c r="F10" i="9" l="1"/>
  <c r="H10" i="9"/>
  <c r="Q10" i="9"/>
  <c r="M10" i="9"/>
  <c r="I10" i="9"/>
  <c r="J10" i="9"/>
  <c r="G10" i="9"/>
  <c r="O10" i="9"/>
  <c r="N10" i="9"/>
  <c r="K10" i="9"/>
  <c r="L10" i="9"/>
  <c r="P10" i="9"/>
  <c r="M7" i="9"/>
  <c r="I7" i="9"/>
  <c r="G7" i="9"/>
  <c r="P7" i="9"/>
  <c r="N7" i="9"/>
  <c r="O7" i="9"/>
  <c r="Q7" i="9"/>
  <c r="L7" i="9"/>
  <c r="H7" i="9"/>
  <c r="K7" i="9"/>
  <c r="J7" i="9"/>
  <c r="Q8" i="9"/>
  <c r="O8" i="9"/>
  <c r="K8" i="9"/>
  <c r="N8" i="9"/>
  <c r="F8" i="9"/>
  <c r="G8" i="9"/>
  <c r="F7" i="9"/>
  <c r="I8" i="9"/>
  <c r="L8" i="9"/>
  <c r="H8" i="9"/>
  <c r="P8" i="9"/>
  <c r="M8" i="9"/>
  <c r="D16" i="9"/>
  <c r="C16" i="9"/>
  <c r="J8" i="9"/>
  <c r="C17" i="9"/>
  <c r="D17" i="9"/>
  <c r="F14" i="9" l="1"/>
  <c r="F15" i="9"/>
  <c r="F12" i="9"/>
  <c r="G5" i="9" s="1"/>
  <c r="G12" i="9" s="1"/>
  <c r="H5" i="9" s="1"/>
  <c r="H14" i="9" s="1"/>
  <c r="C10" i="9"/>
  <c r="D10" i="9"/>
  <c r="D8" i="9"/>
  <c r="C8" i="9"/>
  <c r="D7" i="9"/>
  <c r="C7" i="9"/>
  <c r="H12" i="9" l="1"/>
  <c r="I5" i="9" s="1"/>
  <c r="I12" i="9" s="1"/>
  <c r="J5" i="9" s="1"/>
  <c r="G15" i="9"/>
  <c r="H15" i="9"/>
  <c r="G14" i="9"/>
  <c r="C14" i="9"/>
  <c r="C12" i="9"/>
  <c r="C15" i="9"/>
  <c r="D15" i="9"/>
  <c r="D12" i="9"/>
  <c r="D14" i="9"/>
  <c r="I14" i="9" l="1"/>
  <c r="I15" i="9"/>
  <c r="J12" i="9"/>
  <c r="K5" i="9" s="1"/>
  <c r="J14" i="9"/>
  <c r="J15" i="9"/>
  <c r="K12" i="9" l="1"/>
  <c r="L5" i="9" s="1"/>
  <c r="K15" i="9"/>
  <c r="K14" i="9"/>
  <c r="L12" i="9" l="1"/>
  <c r="M5" i="9" s="1"/>
  <c r="L14" i="9"/>
  <c r="L15" i="9"/>
  <c r="M12" i="9" l="1"/>
  <c r="N5" i="9" s="1"/>
  <c r="M14" i="9"/>
  <c r="M15" i="9"/>
  <c r="N12" i="9" l="1"/>
  <c r="O5" i="9" s="1"/>
  <c r="N14" i="9"/>
  <c r="N15" i="9"/>
  <c r="O12" i="9" l="1"/>
  <c r="P5" i="9" s="1"/>
  <c r="O15" i="9"/>
  <c r="O14" i="9"/>
  <c r="P12" i="9" l="1"/>
  <c r="Q5" i="9" s="1"/>
  <c r="P14" i="9"/>
  <c r="P15" i="9"/>
  <c r="Q12" i="9" l="1"/>
  <c r="Q15" i="9"/>
  <c r="Q1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tc={90840B66-B76D-47DC-9056-D4D1009A3E51}</author>
  </authors>
  <commentList>
    <comment ref="I24" authorId="0" shapeId="0" xr:uid="{90840B66-B76D-47DC-9056-D4D1009A3E51}">
      <text>
        <t>[Threaded comment]
Your version of Excel allows you to read this threaded comment; however, any edits to it will get removed if the file is opened in a newer version of Excel. Learn more: https://go.microsoft.com/fwlink/?linkid=870924
Comment:
    RETOMARA EN FEBRERO</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<sst xmlns="http://schemas.openxmlformats.org/spreadsheetml/2006/main" count="1774" uniqueCount="629">
  <si>
    <t>Filial:</t>
  </si>
  <si>
    <t>Cusco</t>
  </si>
  <si>
    <t>Datos del Grupo Actual</t>
  </si>
  <si>
    <t>Datos del Probacionista</t>
  </si>
  <si>
    <t>fórmula</t>
  </si>
  <si>
    <t>Primer grupo del año</t>
  </si>
  <si>
    <t>Propuesto</t>
  </si>
  <si>
    <t>Instructores</t>
  </si>
  <si>
    <t>NUEVO</t>
  </si>
  <si>
    <t>Nro.</t>
  </si>
  <si>
    <t>Curso</t>
  </si>
  <si>
    <t>Mes Inscrito</t>
  </si>
  <si>
    <t>Dia de clases Inscrito</t>
  </si>
  <si>
    <t>Horario Inscrito</t>
  </si>
  <si>
    <t>Fecha Inicio grupo</t>
  </si>
  <si>
    <t>Asistente del Grupo</t>
  </si>
  <si>
    <t>DNI / CE</t>
  </si>
  <si>
    <t>Nombres</t>
  </si>
  <si>
    <t>Apellidos</t>
  </si>
  <si>
    <t>Celular</t>
  </si>
  <si>
    <t>Correo</t>
  </si>
  <si>
    <t>Fecha de nac</t>
  </si>
  <si>
    <t>Edad</t>
  </si>
  <si>
    <t>Grupo</t>
  </si>
  <si>
    <t>Tipo Incrito</t>
  </si>
  <si>
    <t>Fecha Cambio Grupo</t>
  </si>
  <si>
    <t>Mes  
(1er grupo inscrito)</t>
  </si>
  <si>
    <t>Dia Clases
(1er grupo inscrito)</t>
  </si>
  <si>
    <t>Horario
(1er grupo inscrito)</t>
  </si>
  <si>
    <t>Fecha 3ra clase</t>
  </si>
  <si>
    <t>Fecha Finalización</t>
  </si>
  <si>
    <t>Ética</t>
  </si>
  <si>
    <t>Soc - FH</t>
  </si>
  <si>
    <t>sem 01</t>
  </si>
  <si>
    <t>sem 02</t>
  </si>
  <si>
    <t>sem 03</t>
  </si>
  <si>
    <t>sem 04</t>
  </si>
  <si>
    <t>sem 05</t>
  </si>
  <si>
    <t>sem 06</t>
  </si>
  <si>
    <t>sem 07</t>
  </si>
  <si>
    <t>sem 08</t>
  </si>
  <si>
    <t>sem 09</t>
  </si>
  <si>
    <t>sem 10</t>
  </si>
  <si>
    <t>sem 11</t>
  </si>
  <si>
    <t>sem 12</t>
  </si>
  <si>
    <t>sem 13</t>
  </si>
  <si>
    <t>sem 14</t>
  </si>
  <si>
    <t>sem 15</t>
  </si>
  <si>
    <t>sem 16</t>
  </si>
  <si>
    <t>Fecha Baja Probacionista</t>
  </si>
  <si>
    <t>Considerado en 3ra clase 
(regla automática)</t>
  </si>
  <si>
    <t>¿Finalizó el Curso?</t>
  </si>
  <si>
    <t>¿Pasó a miembro?</t>
  </si>
  <si>
    <t>Mes de Alta como miembro</t>
  </si>
  <si>
    <t>Motivo, en caso no pase a miembro o no concluya el curso</t>
  </si>
  <si>
    <t>Comentario adicional</t>
  </si>
  <si>
    <t>Fecha 1er mes como miembro</t>
  </si>
  <si>
    <t>¿Continúa como miembro al finalizar 1er mes?</t>
  </si>
  <si>
    <t>Fecha 2do mes como miembro</t>
  </si>
  <si>
    <t>¿Continúa como miembro al finalizar 2do mes?</t>
  </si>
  <si>
    <t>Fecha 3er fin mes</t>
  </si>
  <si>
    <t>¿Continúa como miembro al finalizar 3er mes?</t>
  </si>
  <si>
    <t>Expectativa</t>
  </si>
  <si>
    <t>Medio por el que se inscribio</t>
  </si>
  <si>
    <t>Uso Sistemas</t>
  </si>
  <si>
    <t>Llave grupo</t>
  </si>
  <si>
    <t>Curso2</t>
  </si>
  <si>
    <t>llave2</t>
  </si>
  <si>
    <t>¿Cambió de Grupo/Local?</t>
  </si>
  <si>
    <t>Fecha Alta 4ta o 8va sem.</t>
  </si>
  <si>
    <t>Es Alta a 4ta o 8va semana?</t>
  </si>
  <si>
    <t>Fecha Alta como miembro</t>
  </si>
  <si>
    <t>Conócete a ti mismo</t>
  </si>
  <si>
    <t>Enero</t>
  </si>
  <si>
    <t>Martes</t>
  </si>
  <si>
    <t>7.30 - 9.15</t>
  </si>
  <si>
    <t>44118363</t>
  </si>
  <si>
    <t>Bernabe</t>
  </si>
  <si>
    <t>Quispe Catinga</t>
  </si>
  <si>
    <t>bernabeqc_1@hotmail.com</t>
  </si>
  <si>
    <t>Xexostris I</t>
  </si>
  <si>
    <t>Inscrito Nuevo</t>
  </si>
  <si>
    <t>Diana Jordan</t>
  </si>
  <si>
    <t xml:space="preserve">Martín Domenack </t>
  </si>
  <si>
    <t>P</t>
  </si>
  <si>
    <t>F</t>
  </si>
  <si>
    <t>76938834</t>
  </si>
  <si>
    <t>Crisley Hilary</t>
  </si>
  <si>
    <t>Llerena Arana</t>
  </si>
  <si>
    <t>crisleyllerena13@gmail.com</t>
  </si>
  <si>
    <t>Pre-Inscrito</t>
  </si>
  <si>
    <t>CH</t>
  </si>
  <si>
    <t>76162376</t>
  </si>
  <si>
    <t>Frank Samuel</t>
  </si>
  <si>
    <t>Arzapalo Panduro</t>
  </si>
  <si>
    <t>franksamuel253@gmail.com</t>
  </si>
  <si>
    <t>23883365</t>
  </si>
  <si>
    <t>Gladys</t>
  </si>
  <si>
    <t>Paredes Velasquez</t>
  </si>
  <si>
    <t>gladp@hotmail.com</t>
  </si>
  <si>
    <t>7266357</t>
  </si>
  <si>
    <t>Hannelore Fiorella</t>
  </si>
  <si>
    <t>Diaz Suarez</t>
  </si>
  <si>
    <t>hdiaz2412@hotmail.com</t>
  </si>
  <si>
    <t>61962031</t>
  </si>
  <si>
    <t>Henry René</t>
  </si>
  <si>
    <t>Callo Pauccar</t>
  </si>
  <si>
    <t>henrycallopauccar@gmail.com</t>
  </si>
  <si>
    <t>47416809</t>
  </si>
  <si>
    <t>Ervin</t>
  </si>
  <si>
    <t>Pocco Huaman</t>
  </si>
  <si>
    <t>ervin.eph7@gmail.com</t>
  </si>
  <si>
    <t>70484630</t>
  </si>
  <si>
    <t>Luis Fabio</t>
  </si>
  <si>
    <t>Juro Ancori</t>
  </si>
  <si>
    <t>luisfabioja@gmail.com</t>
  </si>
  <si>
    <t>61829997</t>
  </si>
  <si>
    <t>Marlyth</t>
  </si>
  <si>
    <t>Vera pinares</t>
  </si>
  <si>
    <t>Doncustodio@hotmail.com</t>
  </si>
  <si>
    <t>71838702</t>
  </si>
  <si>
    <t>Oriana Alessandra</t>
  </si>
  <si>
    <t>Medina Montesinos</t>
  </si>
  <si>
    <t>oritaamedina@gmail.com</t>
  </si>
  <si>
    <t>77677186</t>
  </si>
  <si>
    <t>Sandra</t>
  </si>
  <si>
    <t>Quispe Ninancuro</t>
  </si>
  <si>
    <t>sanniquispe@gmail.com</t>
  </si>
  <si>
    <t>47794534</t>
  </si>
  <si>
    <t>Willians Isaac</t>
  </si>
  <si>
    <t>Tecsi Alzamora</t>
  </si>
  <si>
    <t>siransac@gmail.com</t>
  </si>
  <si>
    <t>47979522</t>
  </si>
  <si>
    <t>Albino</t>
  </si>
  <si>
    <t>Pacheco Huaman</t>
  </si>
  <si>
    <t>albino4pacheco1993@gmail.com</t>
  </si>
  <si>
    <t>76612861</t>
  </si>
  <si>
    <t>Grethy</t>
  </si>
  <si>
    <t>Caceres Manzano</t>
  </si>
  <si>
    <t xml:space="preserve">Grethycaceresmanzano@gmail.com </t>
  </si>
  <si>
    <t>N</t>
  </si>
  <si>
    <t>75470917</t>
  </si>
  <si>
    <t>Juana Cristina</t>
  </si>
  <si>
    <t xml:space="preserve">Torres Correa </t>
  </si>
  <si>
    <t>cristinatorres007@outlook.com</t>
  </si>
  <si>
    <t>71177027</t>
  </si>
  <si>
    <t xml:space="preserve">Nicole Tamara </t>
  </si>
  <si>
    <t>Quintana Zubileta</t>
  </si>
  <si>
    <t>tamaraquintana30@gmail.com</t>
  </si>
  <si>
    <t>77239699</t>
  </si>
  <si>
    <t xml:space="preserve">Mili Angélica </t>
  </si>
  <si>
    <t>milyange@hotmail.com</t>
  </si>
  <si>
    <t>23850144</t>
  </si>
  <si>
    <t>Ludwing</t>
  </si>
  <si>
    <t>Caceres Choquecunza</t>
  </si>
  <si>
    <t>cacereschoque.1961@hotmail.com</t>
  </si>
  <si>
    <t>p</t>
  </si>
  <si>
    <t>23994096</t>
  </si>
  <si>
    <t xml:space="preserve">Ricardina </t>
  </si>
  <si>
    <t>Salcedo Quispe</t>
  </si>
  <si>
    <t>intimpa7@gmail.com</t>
  </si>
  <si>
    <t>Nuth II</t>
  </si>
  <si>
    <t>Jadiye Valeriano</t>
  </si>
  <si>
    <t>José Carlos Torres</t>
  </si>
  <si>
    <t>Jueves</t>
  </si>
  <si>
    <t>42166768</t>
  </si>
  <si>
    <t xml:space="preserve">Zulreni  </t>
  </si>
  <si>
    <t>Chalco Quispe</t>
  </si>
  <si>
    <t>zulrenichalco@gmail.com</t>
  </si>
  <si>
    <t>46576643</t>
  </si>
  <si>
    <t xml:space="preserve">Nancy </t>
  </si>
  <si>
    <t>Ramos Farfan</t>
  </si>
  <si>
    <t>ramosfarfann0610@gmail.com</t>
  </si>
  <si>
    <t>76560935</t>
  </si>
  <si>
    <t xml:space="preserve">Yavid Exon </t>
  </si>
  <si>
    <t>Quispe Ttito</t>
  </si>
  <si>
    <t>yavidexonq@gmail.com</t>
  </si>
  <si>
    <t>40261087</t>
  </si>
  <si>
    <t xml:space="preserve">Michelle </t>
  </si>
  <si>
    <t>Delgado Caceres</t>
  </si>
  <si>
    <t>michelledelgadoit@gmail.com</t>
  </si>
  <si>
    <t>Cambio de horario</t>
  </si>
  <si>
    <t>Febrero</t>
  </si>
  <si>
    <t>Lunes</t>
  </si>
  <si>
    <t>23866735</t>
  </si>
  <si>
    <t>Elsa</t>
  </si>
  <si>
    <t>Vera Velazquez</t>
  </si>
  <si>
    <t>-</t>
  </si>
  <si>
    <t>Anubis II</t>
  </si>
  <si>
    <t>Franco Yanque</t>
  </si>
  <si>
    <t>Liz Córdova</t>
  </si>
  <si>
    <t>29720134</t>
  </si>
  <si>
    <t>Kety Consuelo</t>
  </si>
  <si>
    <t xml:space="preserve">Quispe Blanco </t>
  </si>
  <si>
    <t>ketycon@hotmail.com</t>
  </si>
  <si>
    <t>44271736</t>
  </si>
  <si>
    <t>Wilbor</t>
  </si>
  <si>
    <t>Infante</t>
  </si>
  <si>
    <t>wilborinfante@gmail.com</t>
  </si>
  <si>
    <t>41466349</t>
  </si>
  <si>
    <t xml:space="preserve">Vilma </t>
  </si>
  <si>
    <t>Lloclle Taina</t>
  </si>
  <si>
    <t>45299945</t>
  </si>
  <si>
    <t xml:space="preserve">Lizsetty Alexsandra </t>
  </si>
  <si>
    <t>Escobar Vera</t>
  </si>
  <si>
    <t>Alexsandra.escobarv@pucp.edu.pe</t>
  </si>
  <si>
    <t>71340479</t>
  </si>
  <si>
    <t>Ramsés Zidane</t>
  </si>
  <si>
    <t xml:space="preserve">Argandoña Montalvo </t>
  </si>
  <si>
    <t>argandonamontalvoramses@gmail.com</t>
  </si>
  <si>
    <t>72835966</t>
  </si>
  <si>
    <t xml:space="preserve">Sebastián </t>
  </si>
  <si>
    <t xml:space="preserve">Muñoz Morante </t>
  </si>
  <si>
    <t>Sebsmorant@gmail.com</t>
  </si>
  <si>
    <t>40790627</t>
  </si>
  <si>
    <t>Katia</t>
  </si>
  <si>
    <t>Morante Macedo</t>
  </si>
  <si>
    <t>Kluciamacedo17@gmail.com</t>
  </si>
  <si>
    <t>72001993</t>
  </si>
  <si>
    <t xml:space="preserve">Rosmery </t>
  </si>
  <si>
    <t>Yanque Mamani</t>
  </si>
  <si>
    <t>Rosmeryyanque22@gmail.com</t>
  </si>
  <si>
    <t>45115536</t>
  </si>
  <si>
    <t xml:space="preserve">Edson </t>
  </si>
  <si>
    <t>Aragón Gutuerrez</t>
  </si>
  <si>
    <t>Edson.ag22@gmail.com</t>
  </si>
  <si>
    <t>45717486</t>
  </si>
  <si>
    <t xml:space="preserve">Mariana </t>
  </si>
  <si>
    <t xml:space="preserve">Castillo Rojas </t>
  </si>
  <si>
    <t>marianacr1108@gmail.com</t>
  </si>
  <si>
    <t>77933592</t>
  </si>
  <si>
    <t xml:space="preserve">José Alejandro </t>
  </si>
  <si>
    <t xml:space="preserve">Carpio Saenz </t>
  </si>
  <si>
    <t>scsarnzcusco@gnail.com</t>
  </si>
  <si>
    <t>Xexostris II</t>
  </si>
  <si>
    <t>Carlos Mendivil</t>
  </si>
  <si>
    <t>24002128</t>
  </si>
  <si>
    <t>Sandra Carola</t>
  </si>
  <si>
    <t>Sáenz cárdenas</t>
  </si>
  <si>
    <t>scsaenzcusco@gnail.com</t>
  </si>
  <si>
    <t>70300661</t>
  </si>
  <si>
    <t xml:space="preserve">Fiorela Xuxa </t>
  </si>
  <si>
    <t xml:space="preserve">Ureña Quispe </t>
  </si>
  <si>
    <t xml:space="preserve">fiorelaxuxau@gmail.com </t>
  </si>
  <si>
    <t>73194968</t>
  </si>
  <si>
    <t xml:space="preserve">Flor Trilce </t>
  </si>
  <si>
    <t>Cereceda Mormontoy</t>
  </si>
  <si>
    <t>flortrilcecereceda@gmail.com</t>
  </si>
  <si>
    <t>73634866</t>
  </si>
  <si>
    <t xml:space="preserve">Renzo Alex </t>
  </si>
  <si>
    <t xml:space="preserve">Villa Sullca </t>
  </si>
  <si>
    <t>renzovilasullca@gmail.com</t>
  </si>
  <si>
    <t>73730897</t>
  </si>
  <si>
    <t>Elayne</t>
  </si>
  <si>
    <t xml:space="preserve"> Riveros Huaman </t>
  </si>
  <si>
    <t>elayneriverostr1@gmail.com</t>
  </si>
  <si>
    <t>43038203</t>
  </si>
  <si>
    <t xml:space="preserve">Antonieta </t>
  </si>
  <si>
    <t>Polar Illpa</t>
  </si>
  <si>
    <t>Ciaracansfp@gmail.com</t>
  </si>
  <si>
    <t>23822407</t>
  </si>
  <si>
    <t>Maricela</t>
  </si>
  <si>
    <t>Paullo NIna</t>
  </si>
  <si>
    <t>maricela.paullo@unsaac.edu.pe</t>
  </si>
  <si>
    <t>61313026</t>
  </si>
  <si>
    <t>Paul Ramiro</t>
  </si>
  <si>
    <t xml:space="preserve"> Paucar Costo</t>
  </si>
  <si>
    <t>23867155</t>
  </si>
  <si>
    <t xml:space="preserve">Miriam </t>
  </si>
  <si>
    <t xml:space="preserve">Velazco Serrano </t>
  </si>
  <si>
    <t>Miriamvelazcoserrano@gmail.com</t>
  </si>
  <si>
    <t>60441568</t>
  </si>
  <si>
    <t xml:space="preserve">Joel Harry </t>
  </si>
  <si>
    <t xml:space="preserve">Robles Ramírez </t>
  </si>
  <si>
    <t>jhroblesrairez@gmail.com</t>
  </si>
  <si>
    <t>42778256</t>
  </si>
  <si>
    <t xml:space="preserve">Nelson </t>
  </si>
  <si>
    <t xml:space="preserve">Pareja Herencia </t>
  </si>
  <si>
    <t>nelson.el.amigo@gmail.com</t>
  </si>
  <si>
    <t>24462086</t>
  </si>
  <si>
    <t xml:space="preserve">Celinda Beti </t>
  </si>
  <si>
    <t>Alvarez Paredes</t>
  </si>
  <si>
    <t>47833473</t>
  </si>
  <si>
    <t xml:space="preserve">Zimberly Raiza </t>
  </si>
  <si>
    <t>Zuñiga Yanque</t>
  </si>
  <si>
    <t>zimberly@outlook.com</t>
  </si>
  <si>
    <t>23993594</t>
  </si>
  <si>
    <t xml:space="preserve">Ruth </t>
  </si>
  <si>
    <t>Palomino Huarcaya</t>
  </si>
  <si>
    <t>Ruthpalomino2018@gmail.com</t>
  </si>
  <si>
    <t>76215747</t>
  </si>
  <si>
    <t xml:space="preserve">Kasandra </t>
  </si>
  <si>
    <t>Peralta Dueñas</t>
  </si>
  <si>
    <t>zulamith99d@gmail.com</t>
  </si>
  <si>
    <t xml:space="preserve">Gabriel </t>
  </si>
  <si>
    <t>Argandoña Montalvo</t>
  </si>
  <si>
    <t>43259128</t>
  </si>
  <si>
    <t xml:space="preserve">Elizabeth </t>
  </si>
  <si>
    <t>Tapia</t>
  </si>
  <si>
    <t>Tapiaeli12@gmail.com</t>
  </si>
  <si>
    <t>75251934</t>
  </si>
  <si>
    <t>Ingrit Erika</t>
  </si>
  <si>
    <t>Gutierrez Quispe</t>
  </si>
  <si>
    <t>ingrit.gutir@gmail.com</t>
  </si>
  <si>
    <t>Recuperado otro año</t>
  </si>
  <si>
    <t>72156755</t>
  </si>
  <si>
    <t>Edy Salvador</t>
  </si>
  <si>
    <t>Campana Contreras</t>
  </si>
  <si>
    <t>kisame2016@hotmail.com</t>
  </si>
  <si>
    <t>47236018</t>
  </si>
  <si>
    <t>Yuri Gustavo</t>
  </si>
  <si>
    <t>Condori Guzman</t>
  </si>
  <si>
    <t>yuri.gustavo.524@gmail.com</t>
  </si>
  <si>
    <t>71359680</t>
  </si>
  <si>
    <t xml:space="preserve">Gabriela Josefina </t>
  </si>
  <si>
    <t xml:space="preserve"> Tapia Valenzuela</t>
  </si>
  <si>
    <t>gabrielajosefinatapia@gmail.com</t>
  </si>
  <si>
    <t>72103383</t>
  </si>
  <si>
    <t xml:space="preserve">Hector Luis </t>
  </si>
  <si>
    <t xml:space="preserve">Tapia Valenzuela </t>
  </si>
  <si>
    <t>hectorluistapia9@gmail.com</t>
  </si>
  <si>
    <t>PROBACIONISTAS</t>
  </si>
  <si>
    <t>SEMESTRAL FILIAL</t>
  </si>
  <si>
    <t>ANUAL FILIAL</t>
  </si>
  <si>
    <t>Diciembre</t>
  </si>
  <si>
    <t>Marzo</t>
  </si>
  <si>
    <t>Abril</t>
  </si>
  <si>
    <t>Mayo</t>
  </si>
  <si>
    <t>Junio</t>
  </si>
  <si>
    <t>Julio</t>
  </si>
  <si>
    <t>Agosto</t>
  </si>
  <si>
    <t>Setiembre</t>
  </si>
  <si>
    <t>Octubre</t>
  </si>
  <si>
    <t>Noviembre</t>
  </si>
  <si>
    <t>Filial</t>
  </si>
  <si>
    <t>Probacionistas (RIMM 2025)</t>
  </si>
  <si>
    <t>Nº inscripciones al Probacionismo</t>
  </si>
  <si>
    <t>Nº de Probacionistas de menos de 28 años de edad</t>
  </si>
  <si>
    <r>
      <rPr>
        <b/>
        <sz val="10"/>
        <rFont val="Arial"/>
        <family val="2"/>
        <charset val="1"/>
      </rPr>
      <t xml:space="preserve">(+) ALTAS </t>
    </r>
    <r>
      <rPr>
        <sz val="10"/>
        <rFont val="Arial"/>
        <family val="2"/>
        <charset val="1"/>
      </rPr>
      <t xml:space="preserve">Probacionistas (después de 3a clase) </t>
    </r>
  </si>
  <si>
    <r>
      <rPr>
        <sz val="10"/>
        <rFont val="Arial"/>
        <family val="2"/>
        <charset val="1"/>
      </rPr>
      <t xml:space="preserve">(-) </t>
    </r>
    <r>
      <rPr>
        <b/>
        <sz val="10"/>
        <rFont val="Arial"/>
        <family val="2"/>
        <charset val="1"/>
      </rPr>
      <t>BAJAS/SALIDAS</t>
    </r>
    <r>
      <rPr>
        <sz val="10"/>
        <rFont val="Arial"/>
        <family val="2"/>
        <charset val="1"/>
      </rPr>
      <t xml:space="preserve"> de Probacionistas (Salieron de NA después de 3a clase)</t>
    </r>
  </si>
  <si>
    <t xml:space="preserve">*formula* Total de Probacionistas Actuales </t>
  </si>
  <si>
    <t>Nº Probas que pasaron a miembros</t>
  </si>
  <si>
    <t xml:space="preserve">    *fórmula* %  de traspaso a miembros</t>
  </si>
  <si>
    <t xml:space="preserve">   *fórmula* % de Probas que se fueron</t>
  </si>
  <si>
    <t>Nº de grupos de probacionismo</t>
  </si>
  <si>
    <t>Nº de grupos de probacionismo abiertos en el mes</t>
  </si>
  <si>
    <t>N° de instructores que dan clases de Probacionismo</t>
  </si>
  <si>
    <t xml:space="preserve">Medios por los que se inscribieron los probacionistas </t>
  </si>
  <si>
    <t>Por redes sociales y anuncios en Internet  (gratuitos o pagados)</t>
  </si>
  <si>
    <t>Por propaganda impresa y todo tipo (carteles, volantes, banner, etc.)</t>
  </si>
  <si>
    <t xml:space="preserve">Por contacto personal </t>
  </si>
  <si>
    <t>Por actividades de Tercer Círculo</t>
  </si>
  <si>
    <t>Por nuestras páginas Web</t>
  </si>
  <si>
    <t>Por Cursos Externos</t>
  </si>
  <si>
    <t>Por llamadas teléfónica</t>
  </si>
  <si>
    <t>Por mensaje de texto (Whatsapp, SMS)</t>
  </si>
  <si>
    <t>N°</t>
  </si>
  <si>
    <t>Instructor</t>
  </si>
  <si>
    <t>Valores de asistencia</t>
  </si>
  <si>
    <t>Descripción</t>
  </si>
  <si>
    <t>1°</t>
  </si>
  <si>
    <t>2°</t>
  </si>
  <si>
    <t>3°</t>
  </si>
  <si>
    <t>Concatenado</t>
  </si>
  <si>
    <t>Resultado</t>
  </si>
  <si>
    <t>Medios</t>
  </si>
  <si>
    <t>Nivel</t>
  </si>
  <si>
    <t>SI/NO</t>
  </si>
  <si>
    <t>Terminó</t>
  </si>
  <si>
    <t>Motivo</t>
  </si>
  <si>
    <t>Acción</t>
  </si>
  <si>
    <t>Tipo Inscrito</t>
  </si>
  <si>
    <t>Mes</t>
  </si>
  <si>
    <t>Ejemplos</t>
  </si>
  <si>
    <t>Fecha referencial Alta</t>
  </si>
  <si>
    <t>---</t>
  </si>
  <si>
    <t>Liz</t>
  </si>
  <si>
    <t>Amon I</t>
  </si>
  <si>
    <t>Presente</t>
  </si>
  <si>
    <t>Asistió</t>
  </si>
  <si>
    <t>Actividades</t>
  </si>
  <si>
    <t>Arequipa</t>
  </si>
  <si>
    <t>SI</t>
  </si>
  <si>
    <t>Cambió de Grupo / Local</t>
  </si>
  <si>
    <t>Desinterés</t>
  </si>
  <si>
    <t xml:space="preserve">El probacionista indica que los temas desarrollados no son de su interés. Se incribió con una expectativa diferente. Manifiesta alguna discrepancia ideológica con algún tema. La persona fue inscrita por otra persona interesada y no desea continuar. </t>
  </si>
  <si>
    <t>No llamar</t>
  </si>
  <si>
    <t>7:15 - 9:10</t>
  </si>
  <si>
    <t>9:30 a.m.- 12:30 p.m.</t>
  </si>
  <si>
    <t>Ene_2025</t>
  </si>
  <si>
    <t>Oratoria y Filosofía</t>
  </si>
  <si>
    <t>Jadiye</t>
  </si>
  <si>
    <t>Nuth I</t>
  </si>
  <si>
    <t>Contacto Personal</t>
  </si>
  <si>
    <t>Arequipa - Cerro Colorado</t>
  </si>
  <si>
    <t>1A</t>
  </si>
  <si>
    <t>NO</t>
  </si>
  <si>
    <t>Horarios</t>
  </si>
  <si>
    <t xml:space="preserve">Ya sea por trabajos, estudios o motivos personales, la persona no cuenta con el tiempo o disponibilidad para asistir a clases. </t>
  </si>
  <si>
    <t>Lunes y miércoles</t>
  </si>
  <si>
    <t>6:30 - 8:30</t>
  </si>
  <si>
    <t>3:30 - 6:30 p.m.</t>
  </si>
  <si>
    <t>Feb_2025</t>
  </si>
  <si>
    <t>Conócete a Ti Mismo y Oratoria</t>
  </si>
  <si>
    <t>Hanttu</t>
  </si>
  <si>
    <t>Anubis I</t>
  </si>
  <si>
    <t>Falta</t>
  </si>
  <si>
    <t>Cursos</t>
  </si>
  <si>
    <t>Arequipa - CU Yanahuara</t>
  </si>
  <si>
    <t>CU</t>
  </si>
  <si>
    <t>NO Aplica</t>
  </si>
  <si>
    <t>Nunca Asistió</t>
  </si>
  <si>
    <t>Viaje / Distancia</t>
  </si>
  <si>
    <t xml:space="preserve">La persona realiza un viaje de periodo largo. La persona se muda y la distancia con la escuela le impide continuar con sus clases. </t>
  </si>
  <si>
    <t>Lunes - Miércoles</t>
  </si>
  <si>
    <t>Sábado</t>
  </si>
  <si>
    <t>7:15 - 9:10 p.m.</t>
  </si>
  <si>
    <t>Mar_2025</t>
  </si>
  <si>
    <t>George Navarrete</t>
  </si>
  <si>
    <t>No Inscrito</t>
  </si>
  <si>
    <t>No Asistió</t>
  </si>
  <si>
    <t>Llamadas</t>
  </si>
  <si>
    <t>Arequipa - Lambramani</t>
  </si>
  <si>
    <t>1B</t>
  </si>
  <si>
    <t> </t>
  </si>
  <si>
    <t>Económico</t>
  </si>
  <si>
    <t>La persona no tenía previsto un pago sostenido del curso a través del tiempo. La persona requiere orientar sus recursos económicos a otras necesidades. Su situación económica cambió y no puede continuar aportando aún con alguna facilidad.</t>
  </si>
  <si>
    <t>Abr_2025</t>
  </si>
  <si>
    <t>Amon II</t>
  </si>
  <si>
    <t>BAJA</t>
  </si>
  <si>
    <t>Baja</t>
  </si>
  <si>
    <t>Mensajes de texto</t>
  </si>
  <si>
    <t>Arequipa - Umacollo</t>
  </si>
  <si>
    <t>No responde / Abandono</t>
  </si>
  <si>
    <t xml:space="preserve">A pesar de diversos intentos la persona no responde a mensajes, llamadas, correos. / Los datos asociados son errados. La persona dice que va a retomar pero no lo concreta. </t>
  </si>
  <si>
    <t>Recuperado 2025</t>
  </si>
  <si>
    <t>May_2025</t>
  </si>
  <si>
    <t>Cambió grupo</t>
  </si>
  <si>
    <t>Propag.Impresa</t>
  </si>
  <si>
    <t>Ayacucho</t>
  </si>
  <si>
    <t>Salud</t>
  </si>
  <si>
    <t xml:space="preserve">Indica que por problemas de salud no podrá continuar. Incluye Fallecimiento. </t>
  </si>
  <si>
    <t>Jun_2025</t>
  </si>
  <si>
    <t>Redes sociales</t>
  </si>
  <si>
    <t>Ayacucho - CU Andres Avelino Caceres</t>
  </si>
  <si>
    <t>Mala experiencia</t>
  </si>
  <si>
    <t xml:space="preserve">La persona manifiesta que ha tenido una mala experiencia en Nueva Acrópolis, ya sea dentro o fuera del aula, o a través de personas o instituciones que le han recomendado retirarse. </t>
  </si>
  <si>
    <t>No insistir</t>
  </si>
  <si>
    <t>Jul_2025</t>
  </si>
  <si>
    <t>Web</t>
  </si>
  <si>
    <t>Ayacucho - CU Javier Perez de Cuellar 1</t>
  </si>
  <si>
    <t>Ago_2025</t>
  </si>
  <si>
    <t>Hanttu Cerdan</t>
  </si>
  <si>
    <t>Amon III</t>
  </si>
  <si>
    <t>Ayacucho - CU Javier Perez de Cuellar 2</t>
  </si>
  <si>
    <t>Septiembre</t>
  </si>
  <si>
    <t>Set_2025</t>
  </si>
  <si>
    <t>Nuth III</t>
  </si>
  <si>
    <t>CG</t>
  </si>
  <si>
    <t>Ayacucho - CU Nazarenas</t>
  </si>
  <si>
    <t>Oct_2025</t>
  </si>
  <si>
    <t>Prissila Quispe</t>
  </si>
  <si>
    <t>Anubis III</t>
  </si>
  <si>
    <t>Ayacucho - CU Valdelirios</t>
  </si>
  <si>
    <t>Nov_2025</t>
  </si>
  <si>
    <t>Yenny RuizCaro</t>
  </si>
  <si>
    <t>Xexostris III</t>
  </si>
  <si>
    <t>Ayacucho Norte</t>
  </si>
  <si>
    <t>Dic_2025</t>
  </si>
  <si>
    <t>Yolinda Gallegos</t>
  </si>
  <si>
    <t>Cajamarca</t>
  </si>
  <si>
    <t>Ene_2026</t>
  </si>
  <si>
    <t>CL</t>
  </si>
  <si>
    <t>Cajamarca - Centro Histórico</t>
  </si>
  <si>
    <t>Feb_2026</t>
  </si>
  <si>
    <t>Cajamarca - CU Baños del Inca</t>
  </si>
  <si>
    <t>Mar_2026</t>
  </si>
  <si>
    <t>Cajamarca - CU Miraflores</t>
  </si>
  <si>
    <t>Cajamarca - Norte</t>
  </si>
  <si>
    <t>Cerro de Pasco</t>
  </si>
  <si>
    <t>Chiclayo</t>
  </si>
  <si>
    <t>Cusco - CU Larapa</t>
  </si>
  <si>
    <t>Cusco - CU Los Incas 1</t>
  </si>
  <si>
    <t>Cusco - CU Los Incas 2</t>
  </si>
  <si>
    <t>Huancayo</t>
  </si>
  <si>
    <t>Huancayo - CU Constitución 1</t>
  </si>
  <si>
    <t>Huancayo - CU Constitución 2</t>
  </si>
  <si>
    <t>Huancayo - CU Continental</t>
  </si>
  <si>
    <t>Huancayo - CU Huancavelica</t>
  </si>
  <si>
    <t>Huancayo - CU La Merced</t>
  </si>
  <si>
    <t>Huancayo - CU La Rivera</t>
  </si>
  <si>
    <t>Huancayo - El Tambo</t>
  </si>
  <si>
    <t>Huancayo - Julio Sumar</t>
  </si>
  <si>
    <t>Huanuco</t>
  </si>
  <si>
    <t>Huánuco - CU Amarilis</t>
  </si>
  <si>
    <t>Huánuco - CU Mayro</t>
  </si>
  <si>
    <t>Huaraz</t>
  </si>
  <si>
    <t>Ica</t>
  </si>
  <si>
    <t>Ilo</t>
  </si>
  <si>
    <t>Ilo - CU Moquegua</t>
  </si>
  <si>
    <t>Iquitos</t>
  </si>
  <si>
    <t>Iquitos - CU 2 de mayo</t>
  </si>
  <si>
    <t>Juliaca</t>
  </si>
  <si>
    <t>Lima - Breña</t>
  </si>
  <si>
    <t>Lima - CU Miraflores</t>
  </si>
  <si>
    <t>Lima - CU Pershing</t>
  </si>
  <si>
    <t>Lima - Jesús María</t>
  </si>
  <si>
    <t>Lima - La Molina</t>
  </si>
  <si>
    <t>Lima - Pueblo Libre</t>
  </si>
  <si>
    <t>Lima - San Miguel</t>
  </si>
  <si>
    <t>Lima - Sede Central</t>
  </si>
  <si>
    <t>Pisco</t>
  </si>
  <si>
    <t>Pisco - CU Chincha</t>
  </si>
  <si>
    <t>Pucallpa</t>
  </si>
  <si>
    <t>Pucallpa - CU Raymondi</t>
  </si>
  <si>
    <t>Puno</t>
  </si>
  <si>
    <t>Tacna</t>
  </si>
  <si>
    <t>Tacna - Av. Ejercito</t>
  </si>
  <si>
    <t>Tacna - CU Ciudad Nueva</t>
  </si>
  <si>
    <t>Tacna - Gregorio Albarracin</t>
  </si>
  <si>
    <t>Tarapoto</t>
  </si>
  <si>
    <t>Trujillo</t>
  </si>
  <si>
    <t>Trujillo - CU Chimbote</t>
  </si>
  <si>
    <t>Trujillo - CU Daniel Hoyle</t>
  </si>
  <si>
    <t>Trujillo - CU Servat</t>
  </si>
  <si>
    <t>Trujillo - La Merced</t>
  </si>
  <si>
    <t>Trujillo - La Noria</t>
  </si>
  <si>
    <t>Plantilla</t>
  </si>
  <si>
    <t>A partir de la celda A22 hasta A40. Se puede agregar fechas donde no hubo clases</t>
  </si>
  <si>
    <t>No modificar las fórmulas de esta tabla</t>
  </si>
  <si>
    <t>Semana inicial</t>
  </si>
  <si>
    <t>MES 1</t>
  </si>
  <si>
    <t>FERIADOS</t>
  </si>
  <si>
    <t>H</t>
  </si>
  <si>
    <t>Año Nuevo</t>
  </si>
  <si>
    <t>Jueves Santo</t>
  </si>
  <si>
    <t>Viernes Santo</t>
  </si>
  <si>
    <t>(en blanco)</t>
  </si>
  <si>
    <t>Día del Trabajo</t>
  </si>
  <si>
    <t>Batalla de Arica y Día de la Bandera</t>
  </si>
  <si>
    <t>San Pedro y San Pablo</t>
  </si>
  <si>
    <t>Día de la Fuerza Aérea del Perú</t>
  </si>
  <si>
    <t>Independencia del Perú</t>
  </si>
  <si>
    <t>Fiestas Patrias</t>
  </si>
  <si>
    <t>Batalla de Junín</t>
  </si>
  <si>
    <t>Santa Rosa de Lima</t>
  </si>
  <si>
    <t>Combate Naval de Angamos</t>
  </si>
  <si>
    <t>Día de Todos los Santos</t>
  </si>
  <si>
    <t>Día de la Inmaculada Concepción</t>
  </si>
  <si>
    <t>Batalla de Ayacucho</t>
  </si>
  <si>
    <t>Navidad</t>
  </si>
  <si>
    <t>(Todas)</t>
  </si>
  <si>
    <t>FALSO</t>
  </si>
  <si>
    <t xml:space="preserve">Tipo Inscrito </t>
  </si>
  <si>
    <t xml:space="preserve">Cant. Inscritos </t>
  </si>
  <si>
    <t>Pasaron a miembro</t>
  </si>
  <si>
    <t>Sem. 01</t>
  </si>
  <si>
    <t>Sem. 02</t>
  </si>
  <si>
    <t>Sem. 03</t>
  </si>
  <si>
    <t>Sem. 04</t>
  </si>
  <si>
    <t>Sem. 05</t>
  </si>
  <si>
    <t>Sem. 06</t>
  </si>
  <si>
    <t>Sem. 07</t>
  </si>
  <si>
    <t>Sem. 08</t>
  </si>
  <si>
    <t>Sem. 09</t>
  </si>
  <si>
    <t>Sem. 10</t>
  </si>
  <si>
    <t>Sem. 11</t>
  </si>
  <si>
    <t>Sem. 12</t>
  </si>
  <si>
    <t>Sem. 13</t>
  </si>
  <si>
    <t>Sem. 14</t>
  </si>
  <si>
    <t>Sem. 15</t>
  </si>
  <si>
    <t>Sem. 16</t>
  </si>
  <si>
    <t>Año Inscrito</t>
  </si>
  <si>
    <t>Cant. Inscritos</t>
  </si>
  <si>
    <t>I</t>
  </si>
  <si>
    <t>Cusco-Enero-Martes-7.30 - 9.15-45671-Inscrito Nuevo</t>
  </si>
  <si>
    <t>Cusco-Enero-Martes-7.30 - 9.15-45671-Pre-Inscrito</t>
  </si>
  <si>
    <t>Cusco-Enero-Jueves-7.30 - 9.15-45671-Cambio de horario</t>
  </si>
  <si>
    <t>Cusco-Febrero-Lunes-7.30 - 9.15-45671-Inscrito Nuevo</t>
  </si>
  <si>
    <t>Cusco-Febrero-Lunes-7.30 - 9.15-45671-Pre-Inscrito</t>
  </si>
  <si>
    <t>Cusco-Febrero-Jueves-7.30 - 9.15-45671-Inscrito Nuevo</t>
  </si>
  <si>
    <t>Cusco-Febrero-Jueves-7.30 - 9.15-45671-Pre-Inscrito</t>
  </si>
  <si>
    <t>Cusco-Febrero-Jueves-7.30 - 9.15-45671-Recuperado otro año</t>
  </si>
  <si>
    <t>Cusco-Enero-Jueves-7.30 - 9.15-45673-Inscrito Nuevo</t>
  </si>
  <si>
    <t>Cusco-Enero-Martes-7.30 - 9.15-45673-Inscrito Nuevo</t>
  </si>
  <si>
    <t>Cusco-Enero-Martes-7.30 - 9.15-45673-Pre-Inscrito</t>
  </si>
  <si>
    <t xml:space="preserve"> Cant. Inscritos</t>
  </si>
  <si>
    <t xml:space="preserve"> Pasaron a miembro</t>
  </si>
  <si>
    <t xml:space="preserve"> % pasaron a miembros</t>
  </si>
  <si>
    <t/>
  </si>
  <si>
    <t>Total general</t>
  </si>
  <si>
    <t>Asistencia por semana</t>
  </si>
  <si>
    <t xml:space="preserve"> Sem. 01</t>
  </si>
  <si>
    <t xml:space="preserve"> Sem. 02</t>
  </si>
  <si>
    <t xml:space="preserve"> Sem. 03</t>
  </si>
  <si>
    <t xml:space="preserve"> Sem. 04</t>
  </si>
  <si>
    <t xml:space="preserve"> Sem. 05</t>
  </si>
  <si>
    <t xml:space="preserve"> Sem. 06</t>
  </si>
  <si>
    <t xml:space="preserve"> Sem. 07</t>
  </si>
  <si>
    <t xml:space="preserve"> Sem. 08</t>
  </si>
  <si>
    <t xml:space="preserve"> Sem. 09</t>
  </si>
  <si>
    <t xml:space="preserve"> Sem. 10</t>
  </si>
  <si>
    <t xml:space="preserve"> Sem. 11</t>
  </si>
  <si>
    <t xml:space="preserve"> Sem. 12</t>
  </si>
  <si>
    <t>Horario</t>
  </si>
  <si>
    <t xml:space="preserve">Socioplítica </t>
  </si>
  <si>
    <t>Fecha Inicio</t>
  </si>
  <si>
    <t>Fecha Fin</t>
  </si>
  <si>
    <t>CONCATENADO</t>
  </si>
  <si>
    <t>miércoles 8 a 10</t>
  </si>
  <si>
    <t>sss</t>
  </si>
  <si>
    <t>Amanda Artiaga</t>
  </si>
  <si>
    <t>Reglas para obtener estos 2 indicadores</t>
  </si>
  <si>
    <t>1ra Sem</t>
  </si>
  <si>
    <t>2da Sem</t>
  </si>
  <si>
    <t>3ra Sem</t>
  </si>
  <si>
    <t>¿Considerado?</t>
  </si>
  <si>
    <t>Valores posibles en asistencia</t>
  </si>
  <si>
    <t>Amón I</t>
  </si>
  <si>
    <t>P = Presente</t>
  </si>
  <si>
    <t>F = Falta</t>
  </si>
  <si>
    <t>N = No inscrito aún (inscritos 2da, 3ra clase). Mismo comportamiento F</t>
  </si>
  <si>
    <t>CG = Cambio grupo (mismo comportamiento F)</t>
  </si>
  <si>
    <t>Probacionistas del mes que cumplen su 3ª clase</t>
  </si>
  <si>
    <t>Mes apertura</t>
  </si>
  <si>
    <t>Inscritos</t>
  </si>
  <si>
    <t>Prob 3ra clase</t>
  </si>
  <si>
    <t>Amón II</t>
  </si>
  <si>
    <t>Probacionistas actuales (después de la 3ª clase)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</si>
</sst>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dd/mm/yy"/>
    <numFmt numFmtId="166" formatCode="dd/mm/yyyy"/>
    <numFmt numFmtId="167" formatCode="dd\ mmm"/>
    <numFmt numFmtId="168" formatCode="_-* #,##0_-;\-* #,##0_-;_-* &quot;-&quot;??_-;_-@_-"/>
  </numFmts>
  <fonts count="62">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8"/>
      <color theme="1"/>
      <name val="Calibri"/>
      <family val="2"/>
      <scheme val="minor"/>
    </font>
    <font>
      <b/>
      <sz val="10"/>
      <color rgb="FFFFFFFF"/>
      <name val="Arial"/>
      <family val="2"/>
    </font>
    <font>
      <sz val="10"/>
      <name val="Arial"/>
      <family val="2"/>
    </font>
    <font>
      <b/>
      <sz val="10"/>
      <name val="Arial"/>
      <family val="2"/>
    </font>
    <font>
      <sz val="10"/>
      <color rgb="FF009281"/>
      <name val="Arial"/>
      <family val="2"/>
    </font>
    <font>
      <sz val="10"/>
      <color rgb="FFFF0000"/>
      <name val="Arial"/>
      <family val="2"/>
    </font>
    <font>
      <b/>
      <sz val="12"/>
      <color rgb="FFC00000"/>
      <name val="Arial"/>
      <family val="2"/>
    </font>
    <font>
      <b/>
      <sz val="10"/>
      <color rgb="FFFFC000"/>
      <name val="Arial"/>
      <family val="2"/>
    </font>
    <font>
      <sz val="10"/>
      <color rgb="FFFFFF00"/>
      <name val="Arial"/>
      <family val="2"/>
    </font>
    <font>
      <b/>
      <sz val="14"/>
      <color theme="0"/>
      <name val="Arial"/>
      <family val="2"/>
    </font>
    <font>
      <sz val="10"/>
      <name val="Calibri"/>
      <family val="2"/>
      <scheme val="minor"/>
    </font>
    <font>
      <sz val="8"/>
      <name val="Calibri"/>
      <family val="2"/>
      <scheme val="minor"/>
    </font>
    <font>
      <b/>
      <sz val="11"/>
      <color theme="1"/>
      <name val="Calibri"/>
      <family val="2"/>
      <scheme val="minor"/>
    </font>
    <font>
      <b/>
      <sz val="10"/>
      <color theme="1"/>
      <name val="Calibri"/>
      <family val="2"/>
      <scheme val="minor"/>
    </font>
    <font>
      <sz val="6"/>
      <name val="Arial"/>
      <family val="2"/>
    </font>
    <font>
      <sz val="11"/>
      <color rgb="FFFF0000"/>
      <name val="Calibri"/>
      <family val="2"/>
      <scheme val="minor"/>
    </font>
    <font>
      <sz val="10"/>
      <color rgb="FF1E1E1E"/>
      <name val="Segoe UI"/>
      <family val="2"/>
    </font>
    <font>
      <sz val="9"/>
      <name val="Calibri"/>
      <family val="2"/>
      <scheme val="minor"/>
    </font>
    <font>
      <sz val="9"/>
      <color theme="1"/>
      <name val="Calibri"/>
      <family val="2"/>
      <scheme val="minor"/>
    </font>
    <font>
      <sz val="10"/>
      <color theme="1" tint="0.499984740745262"/>
      <name val="Calibri"/>
      <family val="2"/>
      <scheme val="minor"/>
    </font>
    <font>
      <sz val="8"/>
      <color rgb="FF000000"/>
      <name val="Calibri"/>
      <family val="2"/>
      <scheme val="minor"/>
    </font>
    <font>
      <sz val="9"/>
      <color rgb="FF000000"/>
      <name val="Calibri"/>
      <family val="2"/>
      <scheme val="minor"/>
    </font>
    <font>
      <sz val="10"/>
      <color rgb="FF000000"/>
      <name val="Calibri"/>
      <family val="2"/>
      <scheme val="minor"/>
    </font>
    <font>
      <b/>
      <sz val="10"/>
      <color theme="0"/>
      <name val="Calibri"/>
      <family val="2"/>
      <scheme val="minor"/>
    </font>
    <font>
      <b/>
      <sz val="8"/>
      <color theme="0"/>
      <name val="Calibri"/>
      <family val="2"/>
      <scheme val="minor"/>
    </font>
    <font>
      <sz val="11"/>
      <color rgb="FF000000"/>
      <name val="Calibri"/>
      <family val="2"/>
      <scheme val="minor"/>
    </font>
    <font>
      <b/>
      <sz val="11"/>
      <color rgb="FF000000"/>
      <name val="Calibri"/>
      <family val="2"/>
      <scheme val="minor"/>
    </font>
    <font>
      <b/>
      <sz val="9"/>
      <color theme="1"/>
      <name val="Calibri"/>
      <family val="2"/>
      <scheme val="minor"/>
    </font>
    <font>
      <sz val="8"/>
      <color theme="9" tint="-0.249977111117893"/>
      <name val="Calibri"/>
      <family val="2"/>
      <scheme val="minor"/>
    </font>
    <font>
      <sz val="8"/>
      <color theme="0"/>
      <name val="Arial"/>
      <family val="2"/>
    </font>
    <font>
      <sz val="8"/>
      <color theme="0" tint="-0.14999847407452621"/>
      <name val="Arial"/>
      <family val="2"/>
    </font>
    <font>
      <sz val="11"/>
      <color rgb="FF000000"/>
      <name val="Calibri"/>
      <family val="2"/>
    </font>
    <font>
      <b/>
      <sz val="14"/>
      <color rgb="FF000000"/>
      <name val="Calibri"/>
      <family val="2"/>
    </font>
    <font>
      <u/>
      <sz val="11"/>
      <color rgb="FF000000"/>
      <name val="Calibri"/>
      <family val="2"/>
    </font>
    <font>
      <sz val="8"/>
      <color rgb="FF000000"/>
      <name val="Calibri"/>
      <family val="2"/>
    </font>
    <font>
      <sz val="11"/>
      <color rgb="FFFF0000"/>
      <name val="Calibri"/>
      <family val="2"/>
    </font>
    <font>
      <b/>
      <sz val="11"/>
      <color rgb="FF000000"/>
      <name val="Calibri"/>
      <family val="2"/>
    </font>
    <font>
      <b/>
      <sz val="12"/>
      <color theme="0"/>
      <name val="Calibri"/>
      <family val="2"/>
      <scheme val="minor"/>
    </font>
    <font>
      <sz val="10"/>
      <name val="Calibri"/>
      <family val="2"/>
    </font>
    <font>
      <sz val="10"/>
      <color rgb="FF000000"/>
      <name val="Calibri"/>
      <family val="2"/>
    </font>
    <font>
      <b/>
      <sz val="16"/>
      <color theme="1"/>
      <name val="Calibri"/>
      <family val="2"/>
      <scheme val="minor"/>
    </font>
    <font>
      <b/>
      <sz val="10"/>
      <color rgb="FFFFFFFF"/>
      <name val="Calibri"/>
      <family val="2"/>
      <scheme val="minor"/>
    </font>
    <font>
      <b/>
      <sz val="10"/>
      <color rgb="FFFF0000"/>
      <name val="Calibri"/>
      <family val="2"/>
      <scheme val="minor"/>
    </font>
    <font>
      <sz val="9"/>
      <color rgb="FF000000"/>
      <name val="Calibri"/>
      <family val="2"/>
    </font>
    <font>
      <sz val="9"/>
      <name val="Arial"/>
      <family val="2"/>
    </font>
    <font>
      <sz val="7"/>
      <color theme="0" tint="-0.34998626667073579"/>
      <name val="Calibri"/>
      <family val="2"/>
      <scheme val="minor"/>
    </font>
    <font>
      <sz val="7"/>
      <color theme="1" tint="0.499984740745262"/>
      <name val="Calibri"/>
      <family val="2"/>
      <scheme val="minor"/>
    </font>
    <font>
      <b/>
      <sz val="9"/>
      <name val="Calibri"/>
      <family val="2"/>
      <scheme val="minor"/>
    </font>
    <font>
      <b/>
      <sz val="11"/>
      <color theme="0"/>
      <name val="Calibri"/>
      <family val="2"/>
      <scheme val="minor"/>
    </font>
    <font>
      <sz val="9"/>
      <color theme="0" tint="-0.14999847407452621"/>
      <name val="Calibri"/>
      <family val="2"/>
      <scheme val="minor"/>
    </font>
    <font>
      <b/>
      <sz val="11"/>
      <color rgb="FFFF0000"/>
      <name val="Calibri"/>
      <family val="2"/>
      <scheme val="minor"/>
    </font>
    <font>
      <b/>
      <sz val="14"/>
      <color theme="5" tint="-0.249977111117893"/>
      <name val="Calibri"/>
      <family val="2"/>
      <scheme val="minor"/>
    </font>
    <font>
      <b/>
      <sz val="9"/>
      <color rgb="FFFFFFFF"/>
      <name val="Arial"/>
      <family val="2"/>
    </font>
    <font>
      <b/>
      <sz val="10"/>
      <color rgb="FF009281"/>
      <name val="Arial"/>
      <family val="2"/>
    </font>
    <font>
      <sz val="10"/>
      <name val="Arial"/>
      <family val="2"/>
      <charset val="1"/>
    </font>
    <font>
      <b/>
      <sz val="10"/>
      <name val="Arial"/>
      <family val="2"/>
      <charset val="1"/>
    </font>
    <font>
      <sz val="7"/>
      <color theme="0" tint="-0.249977111117893"/>
      <name val="Calibri"/>
      <family val="2"/>
      <scheme val="minor"/>
    </font>
    <font>
      <b/>
      <sz val="9"/>
      <color rgb="FFFFFFFF"/>
      <name val="Arial"/>
    </font>
  </fonts>
  <fills count="28">
    <fill>
      <patternFill patternType="none"/>
    </fill>
    <fill>
      <patternFill patternType="gray125"/>
    </fill>
    <fill>
      <patternFill patternType="solid">
        <fgColor rgb="FF00453D"/>
        <bgColor rgb="FF000000"/>
      </patternFill>
    </fill>
    <fill>
      <patternFill patternType="solid">
        <fgColor rgb="FF009281"/>
        <bgColor rgb="FF000000"/>
      </patternFill>
    </fill>
    <fill>
      <patternFill patternType="solid">
        <fgColor rgb="FFD0CECE"/>
        <bgColor rgb="FF000000"/>
      </patternFill>
    </fill>
    <fill>
      <patternFill patternType="solid">
        <fgColor rgb="FF595959"/>
        <bgColor rgb="FF000000"/>
      </patternFill>
    </fill>
    <fill>
      <patternFill patternType="solid">
        <fgColor theme="9"/>
        <bgColor theme="9"/>
      </patternFill>
    </fill>
    <fill>
      <patternFill patternType="solid">
        <fgColor rgb="FF00FF00"/>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00000"/>
        <bgColor indexed="64"/>
      </patternFill>
    </fill>
    <fill>
      <patternFill patternType="solid">
        <fgColor theme="0" tint="-4.9989318521683403E-2"/>
        <bgColor indexed="64"/>
      </patternFill>
    </fill>
    <fill>
      <patternFill patternType="solid">
        <fgColor theme="5" tint="-0.249977111117893"/>
        <bgColor indexed="64"/>
      </patternFill>
    </fill>
    <fill>
      <patternFill patternType="solid">
        <fgColor rgb="FFF8CBAD"/>
        <bgColor rgb="FF000000"/>
      </patternFill>
    </fill>
    <fill>
      <patternFill patternType="solid">
        <fgColor rgb="FFFFFF00"/>
        <bgColor rgb="FF000000"/>
      </patternFill>
    </fill>
    <fill>
      <patternFill patternType="solid">
        <fgColor theme="9" tint="0.79998168889431442"/>
        <bgColor indexed="64"/>
      </patternFill>
    </fill>
    <fill>
      <patternFill patternType="solid">
        <fgColor theme="9" tint="-0.249977111117893"/>
        <bgColor indexed="64"/>
      </patternFill>
    </fill>
    <fill>
      <patternFill patternType="solid">
        <fgColor theme="0"/>
        <bgColor indexed="64"/>
      </patternFill>
    </fill>
    <fill>
      <patternFill patternType="solid">
        <fgColor theme="4" tint="0.79998168889431442"/>
        <bgColor indexed="64"/>
      </patternFill>
    </fill>
    <fill>
      <patternFill patternType="solid">
        <fgColor rgb="FFDDEBF7"/>
        <bgColor rgb="FF000000"/>
      </patternFill>
    </fill>
    <fill>
      <patternFill patternType="solid">
        <fgColor rgb="FFDDEBF7"/>
        <bgColor rgb="FFDDEBF7"/>
      </patternFill>
    </fill>
    <fill>
      <patternFill patternType="solid">
        <fgColor theme="9" tint="0.39997558519241921"/>
        <bgColor indexed="64"/>
      </patternFill>
    </fill>
    <fill>
      <patternFill patternType="solid">
        <fgColor rgb="FFC65911"/>
        <bgColor rgb="FF000000"/>
      </patternFill>
    </fill>
    <fill>
      <patternFill patternType="solid">
        <fgColor rgb="FFC00000"/>
        <bgColor theme="9"/>
      </patternFill>
    </fill>
    <fill>
      <patternFill patternType="solid">
        <fgColor rgb="FFFFFF66"/>
        <bgColor indexed="64"/>
      </patternFill>
    </fill>
    <fill>
      <patternFill patternType="solid">
        <fgColor theme="9" tint="-0.249977111117893"/>
        <bgColor rgb="FF4DB7CD"/>
      </patternFill>
    </fill>
    <fill>
      <patternFill patternType="solid">
        <fgColor rgb="FF92D050"/>
        <bgColor rgb="FF4DB7CD"/>
      </patternFill>
    </fill>
    <fill>
      <patternFill patternType="solid">
        <fgColor rgb="FFFFFF00"/>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ck">
        <color indexed="64"/>
      </top>
      <bottom style="thick">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right style="medium">
        <color indexed="64"/>
      </right>
      <top style="thin">
        <color rgb="FF000000"/>
      </top>
      <bottom style="medium">
        <color indexed="64"/>
      </bottom>
      <diagonal/>
    </border>
    <border>
      <left style="medium">
        <color indexed="64"/>
      </left>
      <right/>
      <top style="medium">
        <color indexed="64"/>
      </top>
      <bottom style="thin">
        <color indexed="64"/>
      </bottom>
      <diagonal/>
    </border>
    <border>
      <left style="thin">
        <color rgb="FF000000"/>
      </left>
      <right style="medium">
        <color indexed="64"/>
      </right>
      <top style="medium">
        <color indexed="64"/>
      </top>
      <bottom style="thin">
        <color rgb="FF000000"/>
      </bottom>
      <diagonal/>
    </border>
    <border>
      <left style="medium">
        <color indexed="64"/>
      </left>
      <right/>
      <top style="thin">
        <color indexed="64"/>
      </top>
      <bottom style="thin">
        <color indexed="64"/>
      </bottom>
      <diagonal/>
    </border>
    <border>
      <left style="thin">
        <color rgb="FF000000"/>
      </left>
      <right style="medium">
        <color indexed="64"/>
      </right>
      <top style="thin">
        <color rgb="FF000000"/>
      </top>
      <bottom style="thin">
        <color rgb="FF000000"/>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style="thin">
        <color theme="9"/>
      </top>
      <bottom/>
      <diagonal/>
    </border>
    <border>
      <left style="medium">
        <color indexed="64"/>
      </left>
      <right style="thin">
        <color rgb="FF000000"/>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thin">
        <color rgb="FF000000"/>
      </left>
      <right style="thin">
        <color indexed="64"/>
      </right>
      <top style="thin">
        <color rgb="FF000000"/>
      </top>
      <bottom style="thin">
        <color rgb="FF000000"/>
      </bottom>
      <diagonal/>
    </border>
    <border>
      <left style="thin">
        <color rgb="FF000000"/>
      </left>
      <right style="thin">
        <color indexed="64"/>
      </right>
      <top style="thin">
        <color rgb="FF000000"/>
      </top>
      <bottom/>
      <diagonal/>
    </border>
    <border>
      <left style="thin">
        <color rgb="FF000000"/>
      </left>
      <right/>
      <top style="thin">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8"/>
      </left>
      <right style="medium">
        <color indexed="8"/>
      </right>
      <top style="thin">
        <color indexed="8"/>
      </top>
      <bottom style="thin">
        <color indexed="8"/>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1" fontId="58" fillId="0" borderId="0"/>
  </cellStyleXfs>
  <cellXfs count="338">
    <xf numFmtId="0" fontId="0" fillId="0" borderId="0" xfId="0"/>
    <xf numFmtId="0" fontId="4" fillId="0" borderId="0" xfId="0" applyFont="1"/>
    <xf numFmtId="0" fontId="3" fillId="0" borderId="0" xfId="0" applyFont="1"/>
    <xf numFmtId="0" fontId="5" fillId="2" borderId="3" xfId="0" applyFont="1" applyFill="1" applyBorder="1" applyAlignment="1">
      <alignment horizontal="center"/>
    </xf>
    <xf numFmtId="0" fontId="7" fillId="3" borderId="5" xfId="0" applyFont="1" applyFill="1" applyBorder="1" applyAlignment="1">
      <alignment horizontal="center"/>
    </xf>
    <xf numFmtId="0" fontId="8" fillId="0" borderId="1" xfId="0" applyFont="1" applyBorder="1" applyAlignment="1">
      <alignment horizontal="center"/>
    </xf>
    <xf numFmtId="0" fontId="6" fillId="0" borderId="1" xfId="0" applyFont="1" applyBorder="1" applyAlignment="1">
      <alignment horizontal="center"/>
    </xf>
    <xf numFmtId="0" fontId="6" fillId="0" borderId="4" xfId="0" applyFont="1" applyBorder="1" applyAlignment="1">
      <alignment horizontal="left" indent="1"/>
    </xf>
    <xf numFmtId="9" fontId="8" fillId="3" borderId="3" xfId="0" applyNumberFormat="1" applyFont="1" applyFill="1" applyBorder="1" applyAlignment="1">
      <alignment horizontal="center"/>
    </xf>
    <xf numFmtId="0" fontId="7" fillId="0" borderId="4" xfId="0" applyFont="1" applyBorder="1" applyAlignment="1">
      <alignment horizontal="right"/>
    </xf>
    <xf numFmtId="0" fontId="9" fillId="0" borderId="1" xfId="0" applyFont="1" applyBorder="1" applyAlignment="1">
      <alignment horizontal="left" indent="1"/>
    </xf>
    <xf numFmtId="0" fontId="10" fillId="0" borderId="0" xfId="0" applyFont="1" applyAlignment="1">
      <alignment horizontal="center" vertical="center" wrapText="1"/>
    </xf>
    <xf numFmtId="0" fontId="6" fillId="0" borderId="0" xfId="0" applyFont="1" applyAlignment="1">
      <alignment horizontal="center" vertical="top" wrapText="1"/>
    </xf>
    <xf numFmtId="0" fontId="10" fillId="0" borderId="2" xfId="0" applyFont="1" applyBorder="1" applyAlignment="1">
      <alignment horizontal="center" vertical="center" wrapText="1"/>
    </xf>
    <xf numFmtId="0" fontId="7" fillId="0" borderId="2" xfId="0" applyFont="1" applyBorder="1" applyAlignment="1">
      <alignment horizontal="center" vertical="center" wrapText="1"/>
    </xf>
    <xf numFmtId="0" fontId="7" fillId="0" borderId="0" xfId="0" applyFont="1" applyAlignment="1">
      <alignment horizontal="left" vertical="center" wrapText="1"/>
    </xf>
    <xf numFmtId="0" fontId="12" fillId="0" borderId="0" xfId="0" applyFont="1" applyAlignment="1">
      <alignment horizontal="center" vertical="center"/>
    </xf>
    <xf numFmtId="0" fontId="13" fillId="5" borderId="6" xfId="0" applyFont="1" applyFill="1" applyBorder="1" applyAlignment="1">
      <alignment horizontal="left" vertical="center"/>
    </xf>
    <xf numFmtId="0" fontId="18" fillId="0" borderId="2" xfId="0" applyFont="1" applyBorder="1" applyAlignment="1">
      <alignment horizontal="center" vertical="center" wrapText="1"/>
    </xf>
    <xf numFmtId="0" fontId="0" fillId="7" borderId="0" xfId="0" applyFill="1"/>
    <xf numFmtId="0" fontId="19" fillId="0" borderId="0" xfId="0" applyFont="1"/>
    <xf numFmtId="0" fontId="20" fillId="0" borderId="0" xfId="0" applyFont="1"/>
    <xf numFmtId="0" fontId="6" fillId="7" borderId="3" xfId="0" applyFont="1" applyFill="1" applyBorder="1" applyAlignment="1">
      <alignment horizontal="center"/>
    </xf>
    <xf numFmtId="0" fontId="16" fillId="0" borderId="0" xfId="0" applyFont="1"/>
    <xf numFmtId="0" fontId="22" fillId="0" borderId="0" xfId="0" applyFont="1"/>
    <xf numFmtId="0" fontId="0" fillId="0" borderId="1" xfId="0" applyBorder="1"/>
    <xf numFmtId="0" fontId="0" fillId="7" borderId="1" xfId="0" applyFill="1" applyBorder="1"/>
    <xf numFmtId="0" fontId="23" fillId="0" borderId="0" xfId="0" applyFont="1"/>
    <xf numFmtId="0" fontId="21" fillId="0" borderId="10" xfId="0" applyFont="1" applyBorder="1"/>
    <xf numFmtId="0" fontId="14" fillId="0" borderId="10" xfId="0" applyFont="1" applyBorder="1"/>
    <xf numFmtId="0" fontId="24" fillId="0" borderId="0" xfId="0" applyFont="1"/>
    <xf numFmtId="0" fontId="2" fillId="0" borderId="0" xfId="0" applyFont="1" applyAlignment="1">
      <alignment horizontal="center" vertical="center" wrapText="1"/>
    </xf>
    <xf numFmtId="0" fontId="6" fillId="0" borderId="3" xfId="0" applyFont="1" applyBorder="1" applyAlignment="1">
      <alignment horizontal="left"/>
    </xf>
    <xf numFmtId="49" fontId="22" fillId="0" borderId="0" xfId="0" applyNumberFormat="1" applyFont="1"/>
    <xf numFmtId="0" fontId="22" fillId="0" borderId="10" xfId="0" applyFont="1" applyBorder="1"/>
    <xf numFmtId="0" fontId="5" fillId="2" borderId="3" xfId="0" applyFont="1" applyFill="1" applyBorder="1" applyAlignment="1">
      <alignment horizontal="center" vertical="center"/>
    </xf>
    <xf numFmtId="0" fontId="5" fillId="2" borderId="3" xfId="0" applyFont="1" applyFill="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21" fillId="0" borderId="10" xfId="0" applyFont="1" applyBorder="1" applyAlignment="1">
      <alignment horizontal="center" vertical="center"/>
    </xf>
    <xf numFmtId="0" fontId="22" fillId="0" borderId="0" xfId="0" applyFont="1" applyAlignment="1">
      <alignment horizontal="center" vertical="center"/>
    </xf>
    <xf numFmtId="0" fontId="27" fillId="10" borderId="0" xfId="0" applyFont="1" applyFill="1" applyAlignment="1">
      <alignment horizontal="center" vertical="center" wrapText="1"/>
    </xf>
    <xf numFmtId="49" fontId="21" fillId="0" borderId="10" xfId="0" applyNumberFormat="1" applyFont="1" applyBorder="1"/>
    <xf numFmtId="0" fontId="29" fillId="0" borderId="0" xfId="0" applyFont="1" applyAlignment="1">
      <alignment horizontal="center"/>
    </xf>
    <xf numFmtId="0" fontId="0" fillId="0" borderId="0" xfId="0" applyAlignment="1">
      <alignment horizontal="center"/>
    </xf>
    <xf numFmtId="14" fontId="21" fillId="0" borderId="10" xfId="0" applyNumberFormat="1" applyFont="1" applyBorder="1" applyAlignment="1">
      <alignment horizontal="center"/>
    </xf>
    <xf numFmtId="14" fontId="21" fillId="0" borderId="10" xfId="0" applyNumberFormat="1" applyFont="1" applyBorder="1" applyAlignment="1">
      <alignment horizontal="center" vertical="center"/>
    </xf>
    <xf numFmtId="49" fontId="31" fillId="0" borderId="11" xfId="0" applyNumberFormat="1" applyFont="1" applyBorder="1" applyAlignment="1">
      <alignment horizontal="center" vertical="center" wrapText="1"/>
    </xf>
    <xf numFmtId="0" fontId="31" fillId="0" borderId="11" xfId="0" applyFont="1" applyBorder="1" applyAlignment="1">
      <alignment horizontal="center" vertic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5" xfId="0" applyFont="1" applyBorder="1" applyAlignment="1">
      <alignment horizontal="left" vertical="center" wrapText="1"/>
    </xf>
    <xf numFmtId="0" fontId="11" fillId="0" borderId="16" xfId="0" applyFont="1" applyBorder="1" applyAlignment="1">
      <alignment horizontal="left" vertical="center" wrapText="1"/>
    </xf>
    <xf numFmtId="0" fontId="27" fillId="10" borderId="9" xfId="0" applyFont="1" applyFill="1" applyBorder="1" applyAlignment="1">
      <alignment horizontal="center" vertical="center" wrapText="1"/>
    </xf>
    <xf numFmtId="0" fontId="21" fillId="0" borderId="12" xfId="0" applyFont="1" applyBorder="1"/>
    <xf numFmtId="0" fontId="14" fillId="0" borderId="12" xfId="0" applyFont="1" applyBorder="1"/>
    <xf numFmtId="0" fontId="32" fillId="0" borderId="0" xfId="0" applyFont="1"/>
    <xf numFmtId="0" fontId="33" fillId="10" borderId="0" xfId="0" applyFont="1" applyFill="1" applyAlignment="1">
      <alignment horizontal="center" vertical="center"/>
    </xf>
    <xf numFmtId="0" fontId="34" fillId="0" borderId="0" xfId="0" applyFont="1" applyAlignment="1">
      <alignment horizontal="center" vertical="top" wrapText="1"/>
    </xf>
    <xf numFmtId="0" fontId="21" fillId="0" borderId="17" xfId="0" applyFont="1" applyBorder="1" applyAlignment="1">
      <alignment horizontal="center" vertical="center"/>
    </xf>
    <xf numFmtId="0" fontId="0" fillId="0" borderId="0" xfId="0" applyAlignment="1">
      <alignment horizontal="center" vertical="center" wrapText="1"/>
    </xf>
    <xf numFmtId="0" fontId="35" fillId="0" borderId="1" xfId="0" applyFont="1" applyBorder="1"/>
    <xf numFmtId="14" fontId="0" fillId="0" borderId="0" xfId="0" applyNumberFormat="1"/>
    <xf numFmtId="49" fontId="0" fillId="0" borderId="0" xfId="0" applyNumberFormat="1"/>
    <xf numFmtId="49" fontId="14" fillId="0" borderId="10" xfId="0" applyNumberFormat="1" applyFont="1" applyBorder="1"/>
    <xf numFmtId="0" fontId="1" fillId="0" borderId="0" xfId="0" applyFont="1" applyAlignment="1">
      <alignment horizontal="center" vertical="center" wrapText="1"/>
    </xf>
    <xf numFmtId="14" fontId="0" fillId="0" borderId="0" xfId="0" applyNumberFormat="1" applyAlignment="1">
      <alignment horizontal="center"/>
    </xf>
    <xf numFmtId="14" fontId="22" fillId="0" borderId="10" xfId="0" applyNumberFormat="1" applyFont="1" applyBorder="1" applyAlignment="1">
      <alignment horizontal="center"/>
    </xf>
    <xf numFmtId="0" fontId="21" fillId="0" borderId="10" xfId="0" applyFont="1" applyBorder="1" applyAlignment="1">
      <alignment horizontal="center"/>
    </xf>
    <xf numFmtId="0" fontId="21" fillId="0" borderId="12" xfId="0" applyFont="1" applyBorder="1" applyAlignment="1">
      <alignment horizontal="center"/>
    </xf>
    <xf numFmtId="14" fontId="22" fillId="0" borderId="18" xfId="0" applyNumberFormat="1" applyFont="1" applyBorder="1" applyAlignment="1">
      <alignment horizontal="center"/>
    </xf>
    <xf numFmtId="0" fontId="22" fillId="0" borderId="1" xfId="0" applyFont="1" applyBorder="1"/>
    <xf numFmtId="14" fontId="22" fillId="0" borderId="1" xfId="0" applyNumberFormat="1" applyFont="1" applyBorder="1" applyAlignment="1">
      <alignment horizontal="center"/>
    </xf>
    <xf numFmtId="0" fontId="27" fillId="12" borderId="7" xfId="0" applyFont="1" applyFill="1" applyBorder="1" applyAlignment="1">
      <alignment horizontal="center" vertical="center" wrapText="1"/>
    </xf>
    <xf numFmtId="49" fontId="27" fillId="12" borderId="7" xfId="0" applyNumberFormat="1" applyFont="1" applyFill="1" applyBorder="1" applyAlignment="1">
      <alignment horizontal="center" vertical="center" wrapText="1"/>
    </xf>
    <xf numFmtId="0" fontId="21" fillId="0" borderId="7" xfId="0" applyFont="1" applyBorder="1"/>
    <xf numFmtId="0" fontId="14" fillId="0" borderId="0" xfId="0" applyFont="1"/>
    <xf numFmtId="0" fontId="21" fillId="0" borderId="1" xfId="0" applyFont="1" applyBorder="1"/>
    <xf numFmtId="49" fontId="21" fillId="0" borderId="1" xfId="0" applyNumberFormat="1" applyFont="1" applyBorder="1"/>
    <xf numFmtId="0" fontId="6" fillId="0" borderId="1" xfId="0" applyFont="1" applyBorder="1" applyAlignment="1">
      <alignment horizontal="center" vertical="center"/>
    </xf>
    <xf numFmtId="0" fontId="6" fillId="0" borderId="3" xfId="0" applyFont="1" applyBorder="1" applyAlignment="1">
      <alignment horizontal="center" vertical="center"/>
    </xf>
    <xf numFmtId="0" fontId="22" fillId="0" borderId="0" xfId="0" applyFont="1" applyAlignment="1">
      <alignment horizontal="center"/>
    </xf>
    <xf numFmtId="0" fontId="35" fillId="0" borderId="0" xfId="0" applyFont="1"/>
    <xf numFmtId="0" fontId="36" fillId="0" borderId="0" xfId="0" applyFont="1"/>
    <xf numFmtId="0" fontId="35" fillId="0" borderId="0" xfId="0" applyFont="1" applyAlignment="1">
      <alignment wrapText="1"/>
    </xf>
    <xf numFmtId="0" fontId="35" fillId="13" borderId="3" xfId="0" applyFont="1" applyFill="1" applyBorder="1"/>
    <xf numFmtId="0" fontId="35" fillId="0" borderId="3" xfId="0" applyFont="1" applyBorder="1"/>
    <xf numFmtId="0" fontId="37" fillId="0" borderId="0" xfId="0" applyFont="1"/>
    <xf numFmtId="0" fontId="35" fillId="0" borderId="20" xfId="0" applyFont="1" applyBorder="1"/>
    <xf numFmtId="0" fontId="38" fillId="0" borderId="0" xfId="0" applyFont="1"/>
    <xf numFmtId="0" fontId="39" fillId="0" borderId="20" xfId="0" applyFont="1" applyBorder="1"/>
    <xf numFmtId="0" fontId="39" fillId="0" borderId="0" xfId="0" applyFont="1"/>
    <xf numFmtId="0" fontId="40" fillId="0" borderId="0" xfId="0" applyFont="1"/>
    <xf numFmtId="0" fontId="35" fillId="14" borderId="0" xfId="0" applyFont="1" applyFill="1"/>
    <xf numFmtId="0" fontId="39" fillId="14" borderId="20" xfId="0" applyFont="1" applyFill="1" applyBorder="1"/>
    <xf numFmtId="0" fontId="35" fillId="0" borderId="1" xfId="0" applyFont="1" applyBorder="1" applyAlignment="1">
      <alignment wrapText="1"/>
    </xf>
    <xf numFmtId="0" fontId="35" fillId="0" borderId="21" xfId="0" applyFont="1" applyBorder="1" applyAlignment="1">
      <alignment wrapText="1"/>
    </xf>
    <xf numFmtId="0" fontId="36" fillId="0" borderId="0" xfId="0" applyFont="1" applyAlignment="1">
      <alignment wrapText="1"/>
    </xf>
    <xf numFmtId="0" fontId="35" fillId="13" borderId="1" xfId="0" applyFont="1" applyFill="1" applyBorder="1" applyAlignment="1">
      <alignment wrapText="1"/>
    </xf>
    <xf numFmtId="0" fontId="35" fillId="0" borderId="20" xfId="0" applyFont="1" applyBorder="1" applyAlignment="1">
      <alignment wrapText="1"/>
    </xf>
    <xf numFmtId="0" fontId="37" fillId="0" borderId="0" xfId="0" applyFont="1" applyAlignment="1">
      <alignment wrapText="1"/>
    </xf>
    <xf numFmtId="0" fontId="35" fillId="0" borderId="3" xfId="0" applyFont="1" applyBorder="1" applyAlignment="1">
      <alignment wrapText="1"/>
    </xf>
    <xf numFmtId="0" fontId="35" fillId="0" borderId="0" xfId="0" applyFont="1" applyAlignment="1">
      <alignment horizontal="center" wrapText="1"/>
    </xf>
    <xf numFmtId="0" fontId="35" fillId="0" borderId="0" xfId="0" applyFont="1" applyAlignment="1">
      <alignment horizontal="center"/>
    </xf>
    <xf numFmtId="0" fontId="35" fillId="13" borderId="1" xfId="0" applyFont="1" applyFill="1" applyBorder="1" applyAlignment="1">
      <alignment horizontal="center" wrapText="1"/>
    </xf>
    <xf numFmtId="0" fontId="35" fillId="13" borderId="3" xfId="0" applyFont="1" applyFill="1" applyBorder="1" applyAlignment="1">
      <alignment horizontal="center"/>
    </xf>
    <xf numFmtId="0" fontId="35" fillId="0" borderId="20" xfId="0" applyFont="1" applyBorder="1" applyAlignment="1">
      <alignment horizontal="center" wrapText="1"/>
    </xf>
    <xf numFmtId="0" fontId="35" fillId="0" borderId="20" xfId="0" applyFont="1" applyBorder="1" applyAlignment="1">
      <alignment horizontal="center"/>
    </xf>
    <xf numFmtId="0" fontId="35" fillId="0" borderId="0" xfId="0" applyFont="1" applyAlignment="1">
      <alignment horizontal="left" vertical="top"/>
    </xf>
    <xf numFmtId="0" fontId="17" fillId="0" borderId="10" xfId="0" applyFont="1" applyBorder="1"/>
    <xf numFmtId="0" fontId="17" fillId="0" borderId="12" xfId="0" applyFont="1" applyBorder="1"/>
    <xf numFmtId="0" fontId="0" fillId="7" borderId="21" xfId="0" applyFill="1" applyBorder="1"/>
    <xf numFmtId="0" fontId="17" fillId="0" borderId="8" xfId="0" applyFont="1" applyBorder="1"/>
    <xf numFmtId="0" fontId="3" fillId="0" borderId="22" xfId="0" applyFont="1" applyBorder="1"/>
    <xf numFmtId="0" fontId="17" fillId="0" borderId="23" xfId="0" applyFont="1" applyBorder="1"/>
    <xf numFmtId="0" fontId="3" fillId="8" borderId="24" xfId="0" applyFont="1" applyFill="1" applyBorder="1"/>
    <xf numFmtId="0" fontId="3" fillId="8" borderId="25" xfId="0" applyFont="1" applyFill="1" applyBorder="1"/>
    <xf numFmtId="0" fontId="3" fillId="8" borderId="26" xfId="0" applyFont="1" applyFill="1" applyBorder="1"/>
    <xf numFmtId="0" fontId="3" fillId="8" borderId="27" xfId="0" applyFont="1" applyFill="1" applyBorder="1"/>
    <xf numFmtId="0" fontId="16" fillId="0" borderId="29" xfId="0" applyFont="1" applyBorder="1"/>
    <xf numFmtId="0" fontId="16" fillId="0" borderId="33" xfId="0" applyFont="1" applyBorder="1"/>
    <xf numFmtId="0" fontId="16" fillId="0" borderId="34" xfId="0" applyFont="1" applyBorder="1"/>
    <xf numFmtId="0" fontId="0" fillId="7" borderId="35" xfId="0" applyFill="1" applyBorder="1"/>
    <xf numFmtId="0" fontId="0" fillId="0" borderId="36" xfId="0" applyBorder="1"/>
    <xf numFmtId="0" fontId="0" fillId="7" borderId="24" xfId="0" applyFill="1" applyBorder="1"/>
    <xf numFmtId="0" fontId="0" fillId="0" borderId="37" xfId="0" applyBorder="1"/>
    <xf numFmtId="0" fontId="0" fillId="0" borderId="24" xfId="0" applyBorder="1"/>
    <xf numFmtId="0" fontId="19" fillId="0" borderId="37" xfId="0" applyFont="1" applyBorder="1"/>
    <xf numFmtId="0" fontId="16" fillId="0" borderId="37" xfId="0" applyFont="1" applyBorder="1"/>
    <xf numFmtId="0" fontId="3" fillId="0" borderId="26" xfId="0" applyFont="1" applyBorder="1"/>
    <xf numFmtId="0" fontId="3" fillId="0" borderId="38" xfId="0" applyFont="1" applyBorder="1"/>
    <xf numFmtId="0" fontId="19" fillId="0" borderId="39" xfId="0" applyFont="1" applyBorder="1"/>
    <xf numFmtId="0" fontId="16" fillId="0" borderId="40" xfId="0" applyFont="1" applyBorder="1"/>
    <xf numFmtId="0" fontId="17" fillId="0" borderId="41" xfId="0" applyFont="1" applyBorder="1"/>
    <xf numFmtId="0" fontId="17" fillId="0" borderId="42" xfId="0" applyFont="1" applyBorder="1"/>
    <xf numFmtId="0" fontId="0" fillId="0" borderId="37" xfId="0" applyBorder="1" applyAlignment="1">
      <alignment horizontal="center" vertical="center"/>
    </xf>
    <xf numFmtId="0" fontId="17" fillId="15" borderId="12" xfId="0" applyFont="1" applyFill="1" applyBorder="1"/>
    <xf numFmtId="0" fontId="0" fillId="0" borderId="39" xfId="0" applyBorder="1" applyAlignment="1">
      <alignment horizontal="center" vertical="center"/>
    </xf>
    <xf numFmtId="0" fontId="3" fillId="0" borderId="10" xfId="0" applyFont="1" applyBorder="1" applyAlignment="1">
      <alignment vertical="top"/>
    </xf>
    <xf numFmtId="0" fontId="22" fillId="0" borderId="1" xfId="0" applyFont="1" applyBorder="1" applyAlignment="1">
      <alignment vertical="top" wrapText="1"/>
    </xf>
    <xf numFmtId="0" fontId="22" fillId="0" borderId="38" xfId="0" applyFont="1" applyBorder="1" applyAlignment="1">
      <alignment vertical="top" wrapText="1"/>
    </xf>
    <xf numFmtId="0" fontId="41" fillId="16" borderId="0" xfId="0" applyFont="1" applyFill="1"/>
    <xf numFmtId="0" fontId="22" fillId="0" borderId="24" xfId="0" applyFont="1" applyBorder="1" applyAlignment="1">
      <alignment horizontal="left" vertical="top" wrapText="1"/>
    </xf>
    <xf numFmtId="0" fontId="22" fillId="0" borderId="26" xfId="0" applyFont="1" applyBorder="1" applyAlignment="1">
      <alignment horizontal="left" vertical="top" wrapText="1"/>
    </xf>
    <xf numFmtId="0" fontId="21" fillId="17" borderId="7" xfId="0" applyFont="1" applyFill="1" applyBorder="1"/>
    <xf numFmtId="0" fontId="14" fillId="17" borderId="10" xfId="0" applyFont="1" applyFill="1" applyBorder="1"/>
    <xf numFmtId="0" fontId="21" fillId="17" borderId="10" xfId="0" applyFont="1" applyFill="1" applyBorder="1"/>
    <xf numFmtId="49" fontId="14" fillId="17" borderId="10" xfId="0" applyNumberFormat="1" applyFont="1" applyFill="1" applyBorder="1"/>
    <xf numFmtId="49" fontId="21" fillId="17" borderId="10" xfId="0" applyNumberFormat="1" applyFont="1" applyFill="1" applyBorder="1"/>
    <xf numFmtId="14" fontId="21" fillId="17" borderId="10" xfId="0" applyNumberFormat="1" applyFont="1" applyFill="1" applyBorder="1" applyAlignment="1">
      <alignment horizontal="center" vertical="center"/>
    </xf>
    <xf numFmtId="0" fontId="21" fillId="17" borderId="10" xfId="0" applyFont="1" applyFill="1" applyBorder="1" applyAlignment="1">
      <alignment horizontal="center"/>
    </xf>
    <xf numFmtId="0" fontId="21" fillId="17" borderId="10" xfId="0" applyFont="1" applyFill="1" applyBorder="1" applyAlignment="1">
      <alignment horizontal="left"/>
    </xf>
    <xf numFmtId="165" fontId="21" fillId="0" borderId="10" xfId="0" applyNumberFormat="1" applyFont="1" applyBorder="1" applyAlignment="1">
      <alignment horizontal="center"/>
    </xf>
    <xf numFmtId="165" fontId="22" fillId="0" borderId="10" xfId="0" applyNumberFormat="1" applyFont="1" applyBorder="1" applyAlignment="1">
      <alignment horizontal="center"/>
    </xf>
    <xf numFmtId="0" fontId="14" fillId="11" borderId="7" xfId="0" applyFont="1" applyFill="1" applyBorder="1"/>
    <xf numFmtId="0" fontId="14" fillId="0" borderId="10" xfId="0" applyFont="1" applyBorder="1" applyAlignment="1">
      <alignment horizontal="center" vertical="center"/>
    </xf>
    <xf numFmtId="0" fontId="3" fillId="8" borderId="25" xfId="0" quotePrefix="1" applyFont="1" applyFill="1" applyBorder="1"/>
    <xf numFmtId="0" fontId="28" fillId="6" borderId="7" xfId="0" applyFont="1" applyFill="1" applyBorder="1" applyAlignment="1">
      <alignment horizontal="left" vertical="center" wrapText="1"/>
    </xf>
    <xf numFmtId="0" fontId="3" fillId="18" borderId="8" xfId="0" applyFont="1" applyFill="1" applyBorder="1"/>
    <xf numFmtId="0" fontId="17" fillId="18" borderId="43" xfId="0" applyFont="1" applyFill="1" applyBorder="1"/>
    <xf numFmtId="0" fontId="17" fillId="18" borderId="44" xfId="0" applyFont="1" applyFill="1" applyBorder="1"/>
    <xf numFmtId="0" fontId="17" fillId="18" borderId="45" xfId="0" applyFont="1" applyFill="1" applyBorder="1"/>
    <xf numFmtId="49" fontId="22" fillId="0" borderId="0" xfId="0" applyNumberFormat="1" applyFont="1" applyAlignment="1">
      <alignment horizontal="center"/>
    </xf>
    <xf numFmtId="49" fontId="21" fillId="0" borderId="10" xfId="0" applyNumberFormat="1" applyFont="1" applyBorder="1" applyAlignment="1">
      <alignment horizontal="center"/>
    </xf>
    <xf numFmtId="49" fontId="21" fillId="17" borderId="10" xfId="0" applyNumberFormat="1" applyFont="1" applyFill="1" applyBorder="1" applyAlignment="1">
      <alignment horizontal="center"/>
    </xf>
    <xf numFmtId="49" fontId="6" fillId="0" borderId="4" xfId="0" applyNumberFormat="1" applyFont="1" applyBorder="1" applyAlignment="1">
      <alignment horizontal="left" indent="1"/>
    </xf>
    <xf numFmtId="49" fontId="9" fillId="0" borderId="1" xfId="0" applyNumberFormat="1" applyFont="1" applyBorder="1" applyAlignment="1">
      <alignment horizontal="left" indent="1"/>
    </xf>
    <xf numFmtId="0" fontId="21" fillId="17" borderId="12" xfId="0" applyFont="1" applyFill="1" applyBorder="1" applyAlignment="1">
      <alignment horizontal="center"/>
    </xf>
    <xf numFmtId="0" fontId="22" fillId="0" borderId="48" xfId="0" applyFont="1" applyBorder="1"/>
    <xf numFmtId="0" fontId="22" fillId="0" borderId="13" xfId="0" applyFont="1" applyBorder="1"/>
    <xf numFmtId="14" fontId="14" fillId="17" borderId="13" xfId="0" applyNumberFormat="1" applyFont="1" applyFill="1" applyBorder="1" applyAlignment="1">
      <alignment horizontal="center"/>
    </xf>
    <xf numFmtId="0" fontId="40" fillId="20" borderId="0" xfId="0" applyFont="1" applyFill="1"/>
    <xf numFmtId="0" fontId="40" fillId="20" borderId="10" xfId="0" applyFont="1" applyFill="1" applyBorder="1" applyAlignment="1">
      <alignment horizontal="center"/>
    </xf>
    <xf numFmtId="0" fontId="40" fillId="21" borderId="0" xfId="0" applyFont="1" applyFill="1"/>
    <xf numFmtId="0" fontId="40" fillId="21" borderId="10" xfId="0" applyFont="1" applyFill="1" applyBorder="1" applyAlignment="1">
      <alignment horizontal="center"/>
    </xf>
    <xf numFmtId="0" fontId="3" fillId="18" borderId="12" xfId="0" applyFont="1" applyFill="1" applyBorder="1"/>
    <xf numFmtId="0" fontId="35" fillId="0" borderId="49" xfId="0" applyFont="1" applyBorder="1" applyAlignment="1">
      <alignment horizontal="center"/>
    </xf>
    <xf numFmtId="0" fontId="3" fillId="8" borderId="12" xfId="0" applyFont="1" applyFill="1" applyBorder="1"/>
    <xf numFmtId="0" fontId="35" fillId="0" borderId="49" xfId="0" applyFont="1" applyBorder="1" applyAlignment="1">
      <alignment horizontal="center" vertical="center"/>
    </xf>
    <xf numFmtId="0" fontId="35" fillId="0" borderId="18" xfId="0" applyFont="1" applyBorder="1" applyAlignment="1">
      <alignment horizontal="center"/>
    </xf>
    <xf numFmtId="0" fontId="3" fillId="0" borderId="18" xfId="0" applyFont="1" applyBorder="1" applyAlignment="1">
      <alignment horizontal="center" vertical="center"/>
    </xf>
    <xf numFmtId="0" fontId="3" fillId="18" borderId="10" xfId="0" applyFont="1" applyFill="1" applyBorder="1"/>
    <xf numFmtId="0" fontId="3" fillId="8" borderId="10" xfId="0" applyFont="1" applyFill="1" applyBorder="1"/>
    <xf numFmtId="0" fontId="0" fillId="9" borderId="0" xfId="0" applyFill="1"/>
    <xf numFmtId="0" fontId="44" fillId="0" borderId="0" xfId="0" applyFont="1"/>
    <xf numFmtId="0" fontId="0" fillId="0" borderId="0" xfId="0" pivotButton="1"/>
    <xf numFmtId="0" fontId="0" fillId="0" borderId="11" xfId="0" applyBorder="1"/>
    <xf numFmtId="0" fontId="16" fillId="0" borderId="7" xfId="0" applyFont="1" applyBorder="1"/>
    <xf numFmtId="0" fontId="16" fillId="0" borderId="50" xfId="0" applyFont="1" applyBorder="1"/>
    <xf numFmtId="0" fontId="16" fillId="0" borderId="51" xfId="0" applyFont="1" applyBorder="1"/>
    <xf numFmtId="0" fontId="0" fillId="0" borderId="52" xfId="0" applyBorder="1"/>
    <xf numFmtId="0" fontId="0" fillId="0" borderId="53" xfId="0" applyBorder="1"/>
    <xf numFmtId="0" fontId="0" fillId="0" borderId="2" xfId="0" applyBorder="1"/>
    <xf numFmtId="0" fontId="0" fillId="0" borderId="20" xfId="0" applyBorder="1"/>
    <xf numFmtId="14" fontId="0" fillId="0" borderId="2" xfId="0" applyNumberFormat="1" applyBorder="1"/>
    <xf numFmtId="0" fontId="45" fillId="22" borderId="54" xfId="0" applyFont="1" applyFill="1" applyBorder="1" applyAlignment="1">
      <alignment horizontal="center" vertical="center" wrapText="1"/>
    </xf>
    <xf numFmtId="0" fontId="46" fillId="14" borderId="0" xfId="0" applyFont="1" applyFill="1" applyAlignment="1">
      <alignment horizontal="center"/>
    </xf>
    <xf numFmtId="49" fontId="27" fillId="12" borderId="10" xfId="0" applyNumberFormat="1" applyFont="1" applyFill="1" applyBorder="1" applyAlignment="1">
      <alignment horizontal="center" vertical="center" wrapText="1"/>
    </xf>
    <xf numFmtId="0" fontId="45" fillId="22" borderId="10" xfId="0" applyFont="1" applyFill="1" applyBorder="1" applyAlignment="1">
      <alignment horizontal="center" vertical="center" wrapText="1"/>
    </xf>
    <xf numFmtId="49" fontId="27" fillId="12" borderId="50" xfId="0" applyNumberFormat="1" applyFont="1" applyFill="1" applyBorder="1" applyAlignment="1">
      <alignment horizontal="center" vertical="center" wrapText="1"/>
    </xf>
    <xf numFmtId="0" fontId="21" fillId="0" borderId="18" xfId="0" applyFont="1" applyBorder="1" applyAlignment="1">
      <alignment horizontal="center" vertical="center"/>
    </xf>
    <xf numFmtId="0" fontId="27" fillId="12" borderId="50" xfId="0" applyFont="1" applyFill="1" applyBorder="1" applyAlignment="1">
      <alignment horizontal="center" vertical="center" wrapText="1"/>
    </xf>
    <xf numFmtId="0" fontId="21" fillId="0" borderId="18" xfId="0" applyFont="1" applyBorder="1"/>
    <xf numFmtId="0" fontId="27" fillId="23" borderId="9" xfId="0" applyFont="1" applyFill="1" applyBorder="1" applyAlignment="1">
      <alignment horizontal="center" vertical="center" wrapText="1"/>
    </xf>
    <xf numFmtId="0" fontId="16" fillId="7" borderId="0" xfId="0" applyFont="1" applyFill="1"/>
    <xf numFmtId="9" fontId="0" fillId="0" borderId="0" xfId="0" applyNumberFormat="1"/>
    <xf numFmtId="14" fontId="21" fillId="17" borderId="10" xfId="0" applyNumberFormat="1" applyFont="1" applyFill="1" applyBorder="1" applyAlignment="1">
      <alignment horizontal="center"/>
    </xf>
    <xf numFmtId="0" fontId="3" fillId="8" borderId="3" xfId="0" applyFont="1" applyFill="1" applyBorder="1"/>
    <xf numFmtId="0" fontId="3" fillId="18" borderId="7" xfId="0" applyFont="1" applyFill="1" applyBorder="1"/>
    <xf numFmtId="14" fontId="14" fillId="0" borderId="12" xfId="0" applyNumberFormat="1" applyFont="1" applyBorder="1"/>
    <xf numFmtId="0" fontId="31" fillId="0" borderId="21" xfId="0" applyFont="1" applyBorder="1" applyAlignment="1">
      <alignment horizontal="center" vertical="center" wrapText="1"/>
    </xf>
    <xf numFmtId="0" fontId="31" fillId="0" borderId="0" xfId="0" applyFont="1" applyAlignment="1">
      <alignment horizontal="center"/>
    </xf>
    <xf numFmtId="49" fontId="27" fillId="12" borderId="11" xfId="0" applyNumberFormat="1" applyFont="1" applyFill="1" applyBorder="1" applyAlignment="1">
      <alignment horizontal="center" vertical="center" wrapText="1"/>
    </xf>
    <xf numFmtId="0" fontId="41" fillId="16" borderId="0" xfId="0" applyFont="1" applyFill="1" applyAlignment="1">
      <alignment horizontal="center"/>
    </xf>
    <xf numFmtId="0" fontId="17" fillId="0" borderId="56" xfId="0" applyFont="1" applyBorder="1"/>
    <xf numFmtId="0" fontId="42" fillId="19" borderId="57" xfId="0" applyFont="1" applyFill="1" applyBorder="1"/>
    <xf numFmtId="0" fontId="42" fillId="19" borderId="58" xfId="0" applyFont="1" applyFill="1" applyBorder="1"/>
    <xf numFmtId="0" fontId="43" fillId="19" borderId="58" xfId="0" applyFont="1" applyFill="1" applyBorder="1"/>
    <xf numFmtId="0" fontId="43" fillId="19" borderId="59" xfId="0" applyFont="1" applyFill="1" applyBorder="1"/>
    <xf numFmtId="0" fontId="38" fillId="0" borderId="1" xfId="0" applyFont="1" applyBorder="1"/>
    <xf numFmtId="0" fontId="38" fillId="0" borderId="3" xfId="0" applyFont="1" applyBorder="1"/>
    <xf numFmtId="0" fontId="38" fillId="0" borderId="21" xfId="0" applyFont="1" applyBorder="1"/>
    <xf numFmtId="0" fontId="38" fillId="0" borderId="20" xfId="0" applyFont="1" applyBorder="1"/>
    <xf numFmtId="0" fontId="31" fillId="0" borderId="28" xfId="0" applyFont="1" applyBorder="1"/>
    <xf numFmtId="0" fontId="31" fillId="0" borderId="29" xfId="0" applyFont="1" applyBorder="1"/>
    <xf numFmtId="0" fontId="47" fillId="0" borderId="30" xfId="0" applyFont="1" applyBorder="1"/>
    <xf numFmtId="0" fontId="22" fillId="0" borderId="31" xfId="0" applyFont="1" applyBorder="1" applyAlignment="1">
      <alignment horizontal="center"/>
    </xf>
    <xf numFmtId="0" fontId="22" fillId="0" borderId="31" xfId="0" applyFont="1" applyBorder="1"/>
    <xf numFmtId="0" fontId="47" fillId="0" borderId="55" xfId="0" applyFont="1" applyBorder="1"/>
    <xf numFmtId="0" fontId="22" fillId="0" borderId="32" xfId="0" applyFont="1" applyBorder="1"/>
    <xf numFmtId="0" fontId="48" fillId="0" borderId="10" xfId="0" applyFont="1" applyBorder="1" applyAlignment="1">
      <alignment horizontal="left"/>
    </xf>
    <xf numFmtId="0" fontId="14" fillId="0" borderId="7" xfId="0" applyFont="1" applyBorder="1"/>
    <xf numFmtId="0" fontId="14" fillId="0" borderId="46" xfId="0" applyFont="1" applyBorder="1"/>
    <xf numFmtId="14" fontId="49" fillId="9" borderId="0" xfId="0" applyNumberFormat="1" applyFont="1" applyFill="1"/>
    <xf numFmtId="0" fontId="50" fillId="9" borderId="0" xfId="0" applyFont="1" applyFill="1"/>
    <xf numFmtId="0" fontId="21" fillId="0" borderId="60" xfId="0" applyFont="1" applyBorder="1"/>
    <xf numFmtId="0" fontId="21" fillId="0" borderId="61" xfId="0" applyFont="1" applyBorder="1"/>
    <xf numFmtId="0" fontId="14" fillId="0" borderId="60" xfId="0" applyFont="1" applyBorder="1"/>
    <xf numFmtId="0" fontId="21" fillId="11" borderId="18" xfId="0" applyFont="1" applyFill="1" applyBorder="1" applyAlignment="1">
      <alignment horizontal="center"/>
    </xf>
    <xf numFmtId="0" fontId="21" fillId="11" borderId="10" xfId="0" applyFont="1" applyFill="1" applyBorder="1" applyAlignment="1">
      <alignment horizontal="center"/>
    </xf>
    <xf numFmtId="14" fontId="25" fillId="11" borderId="1" xfId="0" applyNumberFormat="1" applyFont="1" applyFill="1" applyBorder="1" applyAlignment="1">
      <alignment horizontal="center"/>
    </xf>
    <xf numFmtId="14" fontId="21" fillId="11" borderId="13" xfId="0" applyNumberFormat="1" applyFont="1" applyFill="1" applyBorder="1" applyAlignment="1">
      <alignment horizontal="center"/>
    </xf>
    <xf numFmtId="14" fontId="26" fillId="11" borderId="1" xfId="0" applyNumberFormat="1" applyFont="1" applyFill="1" applyBorder="1" applyAlignment="1">
      <alignment horizontal="center"/>
    </xf>
    <xf numFmtId="14" fontId="26" fillId="11" borderId="10" xfId="0" applyNumberFormat="1" applyFont="1" applyFill="1" applyBorder="1" applyAlignment="1">
      <alignment horizontal="center"/>
    </xf>
    <xf numFmtId="14" fontId="21" fillId="11" borderId="10" xfId="0" applyNumberFormat="1" applyFont="1" applyFill="1" applyBorder="1" applyAlignment="1">
      <alignment horizontal="center"/>
    </xf>
    <xf numFmtId="14" fontId="26" fillId="11" borderId="18" xfId="0" applyNumberFormat="1" applyFont="1" applyFill="1" applyBorder="1" applyAlignment="1">
      <alignment horizontal="center"/>
    </xf>
    <xf numFmtId="0" fontId="25" fillId="11" borderId="8" xfId="0" applyFont="1" applyFill="1" applyBorder="1"/>
    <xf numFmtId="14" fontId="21" fillId="11" borderId="12" xfId="0" applyNumberFormat="1" applyFont="1" applyFill="1" applyBorder="1" applyAlignment="1">
      <alignment horizontal="center"/>
    </xf>
    <xf numFmtId="14" fontId="14" fillId="11" borderId="12" xfId="0" applyNumberFormat="1" applyFont="1" applyFill="1" applyBorder="1" applyAlignment="1">
      <alignment horizontal="center"/>
    </xf>
    <xf numFmtId="14" fontId="21" fillId="11" borderId="10" xfId="0" applyNumberFormat="1" applyFont="1" applyFill="1" applyBorder="1" applyAlignment="1">
      <alignment horizontal="center" vertical="center"/>
    </xf>
    <xf numFmtId="14" fontId="21" fillId="11" borderId="17" xfId="0" applyNumberFormat="1" applyFont="1" applyFill="1" applyBorder="1" applyAlignment="1">
      <alignment horizontal="center" vertical="center"/>
    </xf>
    <xf numFmtId="0" fontId="49" fillId="9" borderId="0" xfId="0" applyFont="1" applyFill="1"/>
    <xf numFmtId="0" fontId="49" fillId="11" borderId="0" xfId="0" applyFont="1" applyFill="1"/>
    <xf numFmtId="0" fontId="49" fillId="11" borderId="0" xfId="0" applyFont="1" applyFill="1" applyAlignment="1">
      <alignment horizontal="center"/>
    </xf>
    <xf numFmtId="0" fontId="22" fillId="11" borderId="51" xfId="0" applyFont="1" applyFill="1" applyBorder="1" applyAlignment="1">
      <alignment horizontal="center"/>
    </xf>
    <xf numFmtId="0" fontId="22" fillId="11" borderId="0" xfId="0" applyFont="1" applyFill="1" applyAlignment="1">
      <alignment horizontal="center"/>
    </xf>
    <xf numFmtId="0" fontId="24" fillId="11" borderId="0" xfId="0" applyFont="1" applyFill="1" applyAlignment="1">
      <alignment horizontal="center"/>
    </xf>
    <xf numFmtId="0" fontId="4" fillId="11" borderId="0" xfId="0" applyFont="1" applyFill="1" applyAlignment="1">
      <alignment horizontal="center"/>
    </xf>
    <xf numFmtId="0" fontId="21" fillId="0" borderId="19" xfId="0" applyFont="1" applyBorder="1" applyAlignment="1">
      <alignment horizontal="center"/>
    </xf>
    <xf numFmtId="14" fontId="21" fillId="0" borderId="18" xfId="0" applyNumberFormat="1" applyFont="1" applyBorder="1" applyAlignment="1">
      <alignment horizontal="center" vertical="center"/>
    </xf>
    <xf numFmtId="14" fontId="22" fillId="0" borderId="10" xfId="0" applyNumberFormat="1" applyFont="1" applyBorder="1" applyAlignment="1">
      <alignment horizontal="center" vertical="center"/>
    </xf>
    <xf numFmtId="0" fontId="21" fillId="0" borderId="17" xfId="0" applyFont="1" applyBorder="1"/>
    <xf numFmtId="49" fontId="21" fillId="0" borderId="12" xfId="0" applyNumberFormat="1" applyFont="1" applyBorder="1"/>
    <xf numFmtId="14" fontId="21" fillId="0" borderId="13" xfId="0" applyNumberFormat="1" applyFont="1" applyBorder="1" applyAlignment="1">
      <alignment horizontal="center" vertical="center"/>
    </xf>
    <xf numFmtId="0" fontId="51" fillId="0" borderId="10" xfId="0" applyFont="1" applyBorder="1"/>
    <xf numFmtId="0" fontId="28" fillId="6" borderId="7" xfId="0" applyFont="1" applyFill="1" applyBorder="1" applyAlignment="1">
      <alignment horizontal="left" vertical="center"/>
    </xf>
    <xf numFmtId="49" fontId="21" fillId="0" borderId="10" xfId="0" applyNumberFormat="1" applyFont="1" applyBorder="1" applyAlignment="1">
      <alignment horizontal="center" wrapText="1"/>
    </xf>
    <xf numFmtId="0" fontId="3" fillId="24" borderId="1" xfId="0" applyFont="1" applyFill="1" applyBorder="1"/>
    <xf numFmtId="0" fontId="22" fillId="24" borderId="10" xfId="0" applyFont="1" applyFill="1" applyBorder="1"/>
    <xf numFmtId="0" fontId="22" fillId="24" borderId="17" xfId="0" applyFont="1" applyFill="1" applyBorder="1"/>
    <xf numFmtId="0" fontId="3" fillId="24" borderId="10" xfId="0" applyFont="1" applyFill="1" applyBorder="1"/>
    <xf numFmtId="0" fontId="3" fillId="24" borderId="17" xfId="0" applyFont="1" applyFill="1" applyBorder="1"/>
    <xf numFmtId="0" fontId="43" fillId="24" borderId="1" xfId="0" applyFont="1" applyFill="1" applyBorder="1"/>
    <xf numFmtId="0" fontId="17" fillId="17" borderId="1" xfId="0" applyFont="1" applyFill="1" applyBorder="1"/>
    <xf numFmtId="15" fontId="0" fillId="24" borderId="1" xfId="0" applyNumberFormat="1" applyFill="1" applyBorder="1"/>
    <xf numFmtId="0" fontId="0" fillId="24" borderId="1" xfId="0" applyFill="1" applyBorder="1"/>
    <xf numFmtId="0" fontId="3" fillId="8" borderId="4" xfId="0" applyFont="1" applyFill="1" applyBorder="1"/>
    <xf numFmtId="0" fontId="3" fillId="8" borderId="47" xfId="0" applyFont="1" applyFill="1" applyBorder="1"/>
    <xf numFmtId="0" fontId="6" fillId="0" borderId="0" xfId="0" applyFont="1" applyAlignment="1">
      <alignment horizontal="left"/>
    </xf>
    <xf numFmtId="0" fontId="53" fillId="0" borderId="0" xfId="0" applyFont="1"/>
    <xf numFmtId="0" fontId="52" fillId="16" borderId="0" xfId="0" applyFont="1" applyFill="1"/>
    <xf numFmtId="0" fontId="52" fillId="0" borderId="0" xfId="0" applyFont="1"/>
    <xf numFmtId="0" fontId="56" fillId="25" borderId="0" xfId="0" applyFont="1" applyFill="1" applyAlignment="1">
      <alignment horizontal="center" vertical="center" wrapText="1"/>
    </xf>
    <xf numFmtId="0" fontId="56" fillId="26" borderId="0" xfId="0" applyFont="1" applyFill="1" applyAlignment="1">
      <alignment horizontal="center" vertical="center" wrapText="1"/>
    </xf>
    <xf numFmtId="14" fontId="35" fillId="0" borderId="0" xfId="0" applyNumberFormat="1" applyFont="1" applyAlignment="1">
      <alignment horizontal="left"/>
    </xf>
    <xf numFmtId="0" fontId="1" fillId="0" borderId="0" xfId="0" applyFont="1"/>
    <xf numFmtId="14" fontId="22" fillId="0" borderId="0" xfId="0" applyNumberFormat="1" applyFont="1"/>
    <xf numFmtId="14" fontId="53" fillId="0" borderId="0" xfId="0" applyNumberFormat="1" applyFont="1"/>
    <xf numFmtId="167" fontId="22" fillId="11" borderId="0" xfId="0" applyNumberFormat="1" applyFont="1" applyFill="1" applyAlignment="1">
      <alignment horizontal="center" vertical="center"/>
    </xf>
    <xf numFmtId="166" fontId="35" fillId="0" borderId="0" xfId="0" applyNumberFormat="1" applyFont="1" applyAlignment="1">
      <alignment horizontal="left"/>
    </xf>
    <xf numFmtId="0" fontId="17" fillId="27" borderId="1" xfId="0" applyFont="1" applyFill="1" applyBorder="1"/>
    <xf numFmtId="14" fontId="3" fillId="24" borderId="1" xfId="0" applyNumberFormat="1" applyFont="1" applyFill="1" applyBorder="1"/>
    <xf numFmtId="0" fontId="7" fillId="4" borderId="4" xfId="0" applyFont="1" applyFill="1" applyBorder="1" applyAlignment="1">
      <alignment horizontal="right" indent="1"/>
    </xf>
    <xf numFmtId="0" fontId="57" fillId="15" borderId="1" xfId="0" applyFont="1" applyFill="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right" indent="1"/>
    </xf>
    <xf numFmtId="164" fontId="5" fillId="2" borderId="3" xfId="1" applyFont="1" applyFill="1" applyBorder="1" applyAlignment="1">
      <alignment horizontal="center"/>
    </xf>
    <xf numFmtId="1" fontId="59" fillId="0" borderId="68" xfId="3" applyFont="1" applyBorder="1" applyAlignment="1">
      <alignment horizontal="right" vertical="center"/>
    </xf>
    <xf numFmtId="1" fontId="58" fillId="0" borderId="68" xfId="3" applyBorder="1" applyAlignment="1">
      <alignment horizontal="right" vertical="center"/>
    </xf>
    <xf numFmtId="1" fontId="6" fillId="0" borderId="0" xfId="3" applyFont="1" applyAlignment="1">
      <alignment horizontal="right" vertical="center"/>
    </xf>
    <xf numFmtId="9" fontId="7" fillId="3" borderId="5" xfId="2" applyFont="1" applyFill="1" applyBorder="1" applyAlignment="1">
      <alignment horizontal="center"/>
    </xf>
    <xf numFmtId="9" fontId="6" fillId="0" borderId="3" xfId="2" applyFont="1" applyFill="1" applyBorder="1" applyAlignment="1">
      <alignment horizontal="center"/>
    </xf>
    <xf numFmtId="168" fontId="5" fillId="2" borderId="3" xfId="1" applyNumberFormat="1" applyFont="1" applyFill="1" applyBorder="1" applyAlignment="1">
      <alignment horizontal="center"/>
    </xf>
    <xf numFmtId="1" fontId="58" fillId="0" borderId="0" xfId="3" applyAlignment="1">
      <alignment horizontal="right" vertical="center" wrapText="1"/>
    </xf>
    <xf numFmtId="0" fontId="22" fillId="0" borderId="0" xfId="0" pivotButton="1" applyFont="1"/>
    <xf numFmtId="0" fontId="5" fillId="0" borderId="3" xfId="0" applyFont="1" applyBorder="1" applyAlignment="1">
      <alignment horizontal="center"/>
    </xf>
    <xf numFmtId="0" fontId="7" fillId="0" borderId="5" xfId="0" applyFont="1" applyBorder="1" applyAlignment="1">
      <alignment horizontal="center"/>
    </xf>
    <xf numFmtId="166" fontId="14" fillId="11" borderId="0" xfId="0" applyNumberFormat="1" applyFont="1" applyFill="1" applyAlignment="1">
      <alignment horizontal="center"/>
    </xf>
    <xf numFmtId="0" fontId="60" fillId="11" borderId="0" xfId="0" applyFont="1" applyFill="1" applyAlignment="1">
      <alignment horizontal="center"/>
    </xf>
    <xf numFmtId="166" fontId="60" fillId="11" borderId="0" xfId="0" applyNumberFormat="1" applyFont="1" applyFill="1" applyAlignment="1">
      <alignment horizontal="center"/>
    </xf>
    <xf numFmtId="0" fontId="61" fillId="25" borderId="0" xfId="0" applyFont="1" applyFill="1" applyAlignment="1">
      <alignment horizontal="center" vertical="center" wrapText="1"/>
    </xf>
    <xf numFmtId="0" fontId="21" fillId="0" borderId="10" xfId="0" applyFont="1" applyBorder="1" applyAlignment="1">
      <alignment wrapText="1"/>
    </xf>
    <xf numFmtId="49" fontId="21" fillId="0" borderId="10" xfId="0" applyNumberFormat="1" applyFont="1" applyBorder="1" applyAlignment="1">
      <alignment wrapText="1"/>
    </xf>
    <xf numFmtId="49" fontId="21" fillId="0" borderId="18" xfId="0" applyNumberFormat="1" applyFont="1" applyBorder="1" applyAlignment="1">
      <alignment wrapText="1"/>
    </xf>
    <xf numFmtId="0" fontId="21" fillId="0" borderId="10" xfId="0" applyFont="1" applyBorder="1" applyAlignment="1">
      <alignment horizontal="center" wrapText="1"/>
    </xf>
    <xf numFmtId="49" fontId="21" fillId="0" borderId="12" xfId="0" applyNumberFormat="1" applyFont="1" applyBorder="1" applyAlignment="1">
      <alignment wrapText="1"/>
    </xf>
    <xf numFmtId="14" fontId="21" fillId="0" borderId="10" xfId="0" applyNumberFormat="1" applyFont="1" applyBorder="1" applyAlignment="1">
      <alignment horizontal="center" vertical="center" wrapText="1"/>
    </xf>
    <xf numFmtId="14" fontId="21" fillId="0" borderId="13" xfId="0" applyNumberFormat="1" applyFont="1" applyBorder="1" applyAlignment="1">
      <alignment horizontal="center" vertical="center" wrapText="1"/>
    </xf>
    <xf numFmtId="0" fontId="21" fillId="17" borderId="18" xfId="0" applyFont="1" applyFill="1" applyBorder="1" applyAlignment="1">
      <alignment horizontal="center"/>
    </xf>
    <xf numFmtId="0" fontId="16" fillId="0" borderId="8" xfId="0" applyFont="1" applyBorder="1" applyAlignment="1">
      <alignment horizontal="center"/>
    </xf>
    <xf numFmtId="0" fontId="16" fillId="0" borderId="3" xfId="0" applyFont="1" applyBorder="1" applyAlignment="1">
      <alignment horizontal="center"/>
    </xf>
    <xf numFmtId="0" fontId="16" fillId="0" borderId="10" xfId="0" applyFont="1" applyBorder="1" applyAlignment="1">
      <alignment horizontal="center"/>
    </xf>
    <xf numFmtId="0" fontId="31" fillId="0" borderId="1" xfId="0" applyFont="1" applyBorder="1" applyAlignment="1">
      <alignment horizontal="center"/>
    </xf>
    <xf numFmtId="14" fontId="16" fillId="0" borderId="1" xfId="0" applyNumberFormat="1" applyFont="1" applyBorder="1" applyAlignment="1">
      <alignment horizontal="center"/>
    </xf>
    <xf numFmtId="49" fontId="30" fillId="0" borderId="62" xfId="0" applyNumberFormat="1" applyFont="1" applyBorder="1" applyAlignment="1">
      <alignment horizontal="center"/>
    </xf>
    <xf numFmtId="49" fontId="30" fillId="0" borderId="50" xfId="0" applyNumberFormat="1" applyFont="1" applyBorder="1" applyAlignment="1">
      <alignment horizontal="center"/>
    </xf>
    <xf numFmtId="0" fontId="6" fillId="0" borderId="0" xfId="0" applyFont="1" applyAlignment="1">
      <alignment horizontal="left"/>
    </xf>
    <xf numFmtId="0" fontId="54" fillId="0" borderId="22" xfId="0" applyFont="1" applyBorder="1" applyAlignment="1">
      <alignment horizontal="center" wrapText="1"/>
    </xf>
    <xf numFmtId="0" fontId="54" fillId="0" borderId="63" xfId="0" applyFont="1" applyBorder="1" applyAlignment="1">
      <alignment horizontal="center" wrapText="1"/>
    </xf>
    <xf numFmtId="0" fontId="54" fillId="0" borderId="67" xfId="0" applyFont="1" applyBorder="1" applyAlignment="1">
      <alignment horizontal="center" wrapText="1"/>
    </xf>
    <xf numFmtId="0" fontId="54" fillId="0" borderId="59" xfId="0" applyFont="1" applyBorder="1" applyAlignment="1">
      <alignment horizontal="center" wrapText="1"/>
    </xf>
    <xf numFmtId="0" fontId="55" fillId="0" borderId="64" xfId="0" applyFont="1" applyBorder="1" applyAlignment="1">
      <alignment horizontal="center"/>
    </xf>
    <xf numFmtId="0" fontId="55" fillId="0" borderId="65" xfId="0" applyFont="1" applyBorder="1" applyAlignment="1">
      <alignment horizontal="center"/>
    </xf>
    <xf numFmtId="0" fontId="55" fillId="0" borderId="66" xfId="0" applyFont="1" applyBorder="1" applyAlignment="1">
      <alignment horizontal="center"/>
    </xf>
    <xf numFmtId="0" fontId="56" fillId="25" borderId="0" xfId="0" applyFont="1" applyFill="1" applyAlignment="1">
      <alignment horizontal="center" vertical="center"/>
    </xf>
    <xf numFmtId="0" fontId="56" fillId="0" borderId="0" xfId="0" applyFont="1" applyAlignment="1">
      <alignment horizontal="center" vertical="center"/>
    </xf>
    <xf numFmtId="0" fontId="0" fillId="0" borderId="0" xfId="0" applyNumberFormat="1"/>
    <xf numFmtId="0" fontId="0" fillId="0" borderId="0" xfId="0" applyAlignment="1"/>
  </cellXfs>
  <cellStyles count="4">
    <cellStyle name="Millares" xfId="1" builtinId="3"/>
    <cellStyle name="Normal" xfId="0" builtinId="0"/>
    <cellStyle name="Normal_Bilmens98 2 2" xfId="3" xr:uid="{6CB954A7-4CFF-4562-9FAB-DD91ACBA0BA3}"/>
    <cellStyle name="Porcentaje" xfId="2" builtinId="5"/>
  </cellStyles>
  <dxfs count="103">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numFmt numFmtId="166" formatCode="dd/mm/yyyy"/>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1" tint="0.499984740745262"/>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0" tint="-0.34998626667073579"/>
        <name val="Calibri"/>
        <family val="2"/>
        <scheme val="minor"/>
      </font>
      <numFmt numFmtId="19" formatCode="d/m/yyyy"/>
      <fill>
        <patternFill patternType="solid">
          <fgColor indexed="64"/>
          <bgColor theme="0" tint="-0.14999847407452621"/>
        </patternFill>
      </fill>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69" formatCode="m/d/yyyy"/>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169" formatCode="m/d/yyyy"/>
      <fill>
        <patternFill patternType="solid">
          <fgColor indexed="64"/>
          <bgColor theme="0" tint="-4.9989318521683403E-2"/>
        </patternFill>
      </fill>
      <alignment horizontal="center"/>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theme="0" tint="-4.9989318521683403E-2"/>
        </patternFill>
      </fill>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outline="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0" formatCode="General"/>
      <fill>
        <patternFill patternType="solid">
          <fgColor indexed="64"/>
          <bgColor theme="0" tint="-4.9989318521683403E-2"/>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solid">
          <fgColor indexed="64"/>
          <bgColor theme="0" tint="-4.9989318521683403E-2"/>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169"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169"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5" formatCode="dd/mm/yy"/>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2" tint="-9.9978637043366805E-2"/>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strike val="0"/>
        <outline val="0"/>
        <shadow val="0"/>
        <u val="none"/>
        <vertAlign val="baseline"/>
        <sz val="10"/>
        <color auto="1"/>
        <name val="Calibri"/>
        <scheme val="minor"/>
      </font>
      <numFmt numFmtId="19" formatCode="d/m/yyyy"/>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69" formatCode="m/d/yyyy"/>
      <fill>
        <patternFill patternType="solid">
          <fgColor indexed="64"/>
          <bgColor theme="0"/>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family val="2"/>
        <scheme val="minor"/>
      </font>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alignment horizont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family val="2"/>
        <scheme val="minor"/>
      </font>
      <numFmt numFmtId="169" formatCode="m/d/yyyy"/>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6" formatCode="dd/mm/yyyy"/>
      <fill>
        <patternFill patternType="none">
          <fgColor indexed="64"/>
          <bgColor theme="0" tint="-4.9989318521683403E-2"/>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0" tint="-0.14999847407452621"/>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left style="thin">
          <color indexed="64"/>
        </left>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i val="0"/>
        <strike val="0"/>
        <condense val="0"/>
        <extend val="0"/>
        <outline val="0"/>
        <shadow val="0"/>
        <u val="none"/>
        <vertAlign val="baseline"/>
        <sz val="10"/>
        <color theme="0"/>
        <name val="Calibri"/>
        <scheme val="minor"/>
      </font>
      <fill>
        <patternFill patternType="solid">
          <fgColor theme="9"/>
          <bgColor theme="9"/>
        </patternFill>
      </fill>
      <alignment horizontal="center" vertical="center" wrapText="1"/>
      <border diagonalUp="0" diagonalDown="0">
        <left style="thin">
          <color indexed="64"/>
        </left>
        <right style="thin">
          <color indexed="64"/>
        </right>
        <top/>
        <bottom/>
      </border>
    </dxf>
    <dxf>
      <font>
        <b/>
        <i val="0"/>
        <color theme="9" tint="-0.24994659260841701"/>
      </font>
      <fill>
        <patternFill patternType="none">
          <bgColor auto="1"/>
        </patternFill>
      </fill>
    </dxf>
    <dxf>
      <fill>
        <patternFill>
          <bgColor rgb="FF92D050"/>
        </patternFill>
      </fill>
    </dxf>
    <dxf>
      <fill>
        <patternFill>
          <bgColor rgb="FFFFFF66"/>
        </patternFill>
      </fill>
    </dxf>
    <dxf>
      <fill>
        <patternFill>
          <bgColor theme="0" tint="-0.1499679555650502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9C5700"/>
      </font>
      <fill>
        <patternFill>
          <bgColor rgb="FFFFEB9C"/>
        </patternFill>
      </fill>
    </dxf>
    <dxf>
      <fill>
        <patternFill>
          <bgColor rgb="FFFFC7CE"/>
        </patternFill>
      </fill>
    </dxf>
    <dxf>
      <font>
        <color rgb="FF9C0006"/>
      </font>
      <fill>
        <patternFill>
          <bgColor rgb="FFFFC7CE"/>
        </patternFill>
      </fill>
    </dxf>
    <dxf>
      <numFmt numFmtId="13" formatCode="0%"/>
    </dxf>
    <dxf>
      <font>
        <b/>
        <sz val="9"/>
        <color rgb="FFFFFFFF"/>
        <name val="Arial"/>
        <scheme val="none"/>
      </font>
      <fill>
        <patternFill patternType="solid">
          <fgColor rgb="FF4DB7CD"/>
          <bgColor rgb="FF4DB7CD"/>
        </patternFill>
      </fill>
      <alignment horizontal="center" vertical="center" wrapText="1"/>
    </dxf>
    <dxf>
      <fill>
        <patternFill>
          <bgColor theme="9" tint="-0.249977111117893"/>
        </patternFill>
      </fill>
    </dxf>
    <dxf>
      <font>
        <sz val="9"/>
      </font>
    </dxf>
    <dxf>
      <font>
        <sz val="9"/>
      </font>
    </dxf>
    <dxf>
      <font>
        <sz val="9"/>
      </font>
    </dxf>
    <dxf>
      <font>
        <sz val="9"/>
      </font>
    </dxf>
    <dxf>
      <font>
        <sz val="9"/>
      </font>
    </dxf>
    <dxf>
      <font>
        <sz val="9"/>
      </font>
    </dxf>
    <dxf>
      <font>
        <sz val="9"/>
      </font>
    </dxf>
  </dxfs>
  <tableStyles count="0" defaultTableStyle="TableStyleMedium2" defaultPivotStyle="PivotStyleLight16"/>
  <colors>
    <mruColors>
      <color rgb="FF9D5CF2"/>
      <color rgb="FF00FF00"/>
      <color rgb="FFFFFF66"/>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07/relationships/slicerCache" Target="slicerCaches/slicerCache15.xml"/><Relationship Id="rId3" Type="http://schemas.openxmlformats.org/officeDocument/2006/relationships/worksheet" Target="worksheets/sheet3.xml"/><Relationship Id="rId21" Type="http://schemas.microsoft.com/office/2007/relationships/slicerCache" Target="slicerCaches/slicerCache10.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33"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13.xml"/><Relationship Id="rId32"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4.xml"/><Relationship Id="rId23" Type="http://schemas.microsoft.com/office/2007/relationships/slicerCache" Target="slicerCaches/slicerCache12.xml"/><Relationship Id="rId28" Type="http://schemas.openxmlformats.org/officeDocument/2006/relationships/styles" Target="styles.xml"/><Relationship Id="rId10" Type="http://schemas.openxmlformats.org/officeDocument/2006/relationships/pivotCacheDefinition" Target="pivotCache/pivotCacheDefinition3.xml"/><Relationship Id="rId19" Type="http://schemas.microsoft.com/office/2007/relationships/slicerCache" Target="slicerCaches/slicerCache8.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3.xml"/><Relationship Id="rId22" Type="http://schemas.microsoft.com/office/2007/relationships/slicerCache" Target="slicerCaches/slicerCache11.xml"/><Relationship Id="rId27" Type="http://schemas.openxmlformats.org/officeDocument/2006/relationships/theme" Target="theme/theme1.xml"/><Relationship Id="rId30" Type="http://schemas.openxmlformats.org/officeDocument/2006/relationships/sheetMetadata" Target="metadata.xml"/><Relationship Id="rId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Cusco.xlsx]Gráficos_!TablaDinámica3</c:name>
    <c:fmtId val="2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PE" sz="1800" b="1" i="0" u="none" strike="noStrike" kern="1200" spc="0" baseline="0">
                <a:solidFill>
                  <a:sysClr val="windowText" lastClr="000000">
                    <a:lumMod val="65000"/>
                    <a:lumOff val="35000"/>
                  </a:sysClr>
                </a:solidFill>
              </a:rPr>
              <a:t>Asistencia de probacionistas por semana</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Gráficos_!$BP$103</c:f>
              <c:strCache>
                <c:ptCount val="1"/>
                <c:pt idx="0">
                  <c:v> Sem. 01</c:v>
                </c:pt>
              </c:strCache>
            </c:strRef>
          </c:tx>
          <c:spPr>
            <a:solidFill>
              <a:schemeClr val="accent6">
                <a:tint val="4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14/1/2025</c:v>
                  </c:pt>
                  <c:pt idx="9">
                    <c:v>16/1/2025</c:v>
                  </c:pt>
                </c:lvl>
              </c:multiLvlStrCache>
            </c:multiLvlStrRef>
          </c:cat>
          <c:val>
            <c:numRef>
              <c:f>Gráficos_!$BP$104:$BP$116</c:f>
              <c:numCache>
                <c:formatCode>General</c:formatCode>
                <c:ptCount val="12"/>
                <c:pt idx="0">
                  <c:v>0</c:v>
                </c:pt>
                <c:pt idx="1">
                  <c:v>12</c:v>
                </c:pt>
                <c:pt idx="2">
                  <c:v>6</c:v>
                </c:pt>
                <c:pt idx="3">
                  <c:v>13</c:v>
                </c:pt>
                <c:pt idx="4">
                  <c:v>2</c:v>
                </c:pt>
                <c:pt idx="5">
                  <c:v>0</c:v>
                </c:pt>
                <c:pt idx="6">
                  <c:v>0</c:v>
                </c:pt>
                <c:pt idx="7">
                  <c:v>1</c:v>
                </c:pt>
                <c:pt idx="8">
                  <c:v>0</c:v>
                </c:pt>
                <c:pt idx="9">
                  <c:v>1</c:v>
                </c:pt>
                <c:pt idx="10">
                  <c:v>0</c:v>
                </c:pt>
                <c:pt idx="11">
                  <c:v>0</c:v>
                </c:pt>
              </c:numCache>
            </c:numRef>
          </c:val>
          <c:extLst>
            <c:ext xmlns:c16="http://schemas.microsoft.com/office/drawing/2014/chart" uri="{C3380CC4-5D6E-409C-BE32-E72D297353CC}">
              <c16:uniqueId val="{00000000-7227-4DE9-91FE-91BC2B492E0B}"/>
            </c:ext>
          </c:extLst>
        </c:ser>
        <c:ser>
          <c:idx val="1"/>
          <c:order val="1"/>
          <c:tx>
            <c:strRef>
              <c:f>Gráficos_!$BQ$103</c:f>
              <c:strCache>
                <c:ptCount val="1"/>
                <c:pt idx="0">
                  <c:v> Sem. 02</c:v>
                </c:pt>
              </c:strCache>
            </c:strRef>
          </c:tx>
          <c:spPr>
            <a:solidFill>
              <a:schemeClr val="accent6">
                <a:tint val="5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14/1/2025</c:v>
                  </c:pt>
                  <c:pt idx="9">
                    <c:v>16/1/2025</c:v>
                  </c:pt>
                </c:lvl>
              </c:multiLvlStrCache>
            </c:multiLvlStrRef>
          </c:cat>
          <c:val>
            <c:numRef>
              <c:f>Gráficos_!$BQ$104:$BQ$116</c:f>
              <c:numCache>
                <c:formatCode>General</c:formatCode>
                <c:ptCount val="12"/>
                <c:pt idx="0">
                  <c:v>0</c:v>
                </c:pt>
                <c:pt idx="1">
                  <c:v>13</c:v>
                </c:pt>
                <c:pt idx="2">
                  <c:v>5</c:v>
                </c:pt>
                <c:pt idx="3">
                  <c:v>0</c:v>
                </c:pt>
                <c:pt idx="4">
                  <c:v>0</c:v>
                </c:pt>
                <c:pt idx="5">
                  <c:v>0</c:v>
                </c:pt>
                <c:pt idx="6">
                  <c:v>0</c:v>
                </c:pt>
                <c:pt idx="7">
                  <c:v>0</c:v>
                </c:pt>
                <c:pt idx="8">
                  <c:v>1</c:v>
                </c:pt>
                <c:pt idx="9">
                  <c:v>1</c:v>
                </c:pt>
                <c:pt idx="10">
                  <c:v>2</c:v>
                </c:pt>
                <c:pt idx="11">
                  <c:v>0</c:v>
                </c:pt>
              </c:numCache>
            </c:numRef>
          </c:val>
          <c:extLst>
            <c:ext xmlns:c16="http://schemas.microsoft.com/office/drawing/2014/chart" uri="{C3380CC4-5D6E-409C-BE32-E72D297353CC}">
              <c16:uniqueId val="{00000001-7227-4DE9-91FE-91BC2B492E0B}"/>
            </c:ext>
          </c:extLst>
        </c:ser>
        <c:ser>
          <c:idx val="2"/>
          <c:order val="2"/>
          <c:tx>
            <c:strRef>
              <c:f>Gráficos_!$BR$103</c:f>
              <c:strCache>
                <c:ptCount val="1"/>
                <c:pt idx="0">
                  <c:v> Sem. 03</c:v>
                </c:pt>
              </c:strCache>
            </c:strRef>
          </c:tx>
          <c:spPr>
            <a:solidFill>
              <a:schemeClr val="accent6">
                <a:tint val="6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14/1/2025</c:v>
                  </c:pt>
                  <c:pt idx="9">
                    <c:v>16/1/2025</c:v>
                  </c:pt>
                </c:lvl>
              </c:multiLvlStrCache>
            </c:multiLvlStrRef>
          </c:cat>
          <c:val>
            <c:numRef>
              <c:f>Gráficos_!$BR$104:$BR$116</c:f>
              <c:numCache>
                <c:formatCode>General</c:formatCode>
                <c:ptCount val="12"/>
                <c:pt idx="0">
                  <c:v>0</c:v>
                </c:pt>
                <c:pt idx="1">
                  <c:v>15</c:v>
                </c:pt>
                <c:pt idx="2">
                  <c:v>0</c:v>
                </c:pt>
                <c:pt idx="3">
                  <c:v>0</c:v>
                </c:pt>
                <c:pt idx="4">
                  <c:v>0</c:v>
                </c:pt>
                <c:pt idx="5">
                  <c:v>0</c:v>
                </c:pt>
                <c:pt idx="6">
                  <c:v>0</c:v>
                </c:pt>
                <c:pt idx="7">
                  <c:v>0</c:v>
                </c:pt>
                <c:pt idx="8">
                  <c:v>1</c:v>
                </c:pt>
                <c:pt idx="9">
                  <c:v>1</c:v>
                </c:pt>
                <c:pt idx="10">
                  <c:v>4</c:v>
                </c:pt>
                <c:pt idx="11">
                  <c:v>0</c:v>
                </c:pt>
              </c:numCache>
            </c:numRef>
          </c:val>
          <c:extLst>
            <c:ext xmlns:c16="http://schemas.microsoft.com/office/drawing/2014/chart" uri="{C3380CC4-5D6E-409C-BE32-E72D297353CC}">
              <c16:uniqueId val="{00000002-7227-4DE9-91FE-91BC2B492E0B}"/>
            </c:ext>
          </c:extLst>
        </c:ser>
        <c:ser>
          <c:idx val="3"/>
          <c:order val="3"/>
          <c:tx>
            <c:strRef>
              <c:f>Gráficos_!$BS$103</c:f>
              <c:strCache>
                <c:ptCount val="1"/>
                <c:pt idx="0">
                  <c:v> Sem. 04</c:v>
                </c:pt>
              </c:strCache>
            </c:strRef>
          </c:tx>
          <c:spPr>
            <a:solidFill>
              <a:schemeClr val="accent6">
                <a:tint val="7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14/1/2025</c:v>
                  </c:pt>
                  <c:pt idx="9">
                    <c:v>16/1/2025</c:v>
                  </c:pt>
                </c:lvl>
              </c:multiLvlStrCache>
            </c:multiLvlStrRef>
          </c:cat>
          <c:val>
            <c:numRef>
              <c:f>Gráficos_!$BS$104:$BS$116</c:f>
              <c:numCache>
                <c:formatCode>General</c:formatCode>
                <c:ptCount val="12"/>
                <c:pt idx="0">
                  <c:v>0</c:v>
                </c:pt>
                <c:pt idx="1">
                  <c:v>14</c:v>
                </c:pt>
                <c:pt idx="2">
                  <c:v>0</c:v>
                </c:pt>
                <c:pt idx="3">
                  <c:v>0</c:v>
                </c:pt>
                <c:pt idx="4">
                  <c:v>0</c:v>
                </c:pt>
                <c:pt idx="5">
                  <c:v>0</c:v>
                </c:pt>
                <c:pt idx="6">
                  <c:v>0</c:v>
                </c:pt>
                <c:pt idx="7">
                  <c:v>0</c:v>
                </c:pt>
                <c:pt idx="8">
                  <c:v>1</c:v>
                </c:pt>
                <c:pt idx="9">
                  <c:v>1</c:v>
                </c:pt>
                <c:pt idx="10">
                  <c:v>3</c:v>
                </c:pt>
                <c:pt idx="11">
                  <c:v>0</c:v>
                </c:pt>
              </c:numCache>
            </c:numRef>
          </c:val>
          <c:extLst>
            <c:ext xmlns:c16="http://schemas.microsoft.com/office/drawing/2014/chart" uri="{C3380CC4-5D6E-409C-BE32-E72D297353CC}">
              <c16:uniqueId val="{00000003-7227-4DE9-91FE-91BC2B492E0B}"/>
            </c:ext>
          </c:extLst>
        </c:ser>
        <c:ser>
          <c:idx val="4"/>
          <c:order val="4"/>
          <c:tx>
            <c:strRef>
              <c:f>Gráficos_!$BT$103</c:f>
              <c:strCache>
                <c:ptCount val="1"/>
                <c:pt idx="0">
                  <c:v> Sem. 05</c:v>
                </c:pt>
              </c:strCache>
            </c:strRef>
          </c:tx>
          <c:spPr>
            <a:solidFill>
              <a:schemeClr val="accent6">
                <a:tint val="8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14/1/2025</c:v>
                  </c:pt>
                  <c:pt idx="9">
                    <c:v>16/1/2025</c:v>
                  </c:pt>
                </c:lvl>
              </c:multiLvlStrCache>
            </c:multiLvlStrRef>
          </c:cat>
          <c:val>
            <c:numRef>
              <c:f>Gráficos_!$BT$104:$BT$116</c:f>
              <c:numCache>
                <c:formatCode>General</c:formatCode>
                <c:ptCount val="12"/>
                <c:pt idx="0">
                  <c:v>0</c:v>
                </c:pt>
                <c:pt idx="1">
                  <c:v>7</c:v>
                </c:pt>
                <c:pt idx="2">
                  <c:v>0</c:v>
                </c:pt>
                <c:pt idx="3">
                  <c:v>0</c:v>
                </c:pt>
                <c:pt idx="4">
                  <c:v>0</c:v>
                </c:pt>
                <c:pt idx="5">
                  <c:v>0</c:v>
                </c:pt>
                <c:pt idx="6">
                  <c:v>0</c:v>
                </c:pt>
                <c:pt idx="7">
                  <c:v>0</c:v>
                </c:pt>
                <c:pt idx="8">
                  <c:v>0</c:v>
                </c:pt>
                <c:pt idx="9">
                  <c:v>0</c:v>
                </c:pt>
                <c:pt idx="10">
                  <c:v>1</c:v>
                </c:pt>
                <c:pt idx="11">
                  <c:v>0</c:v>
                </c:pt>
              </c:numCache>
            </c:numRef>
          </c:val>
          <c:extLst>
            <c:ext xmlns:c16="http://schemas.microsoft.com/office/drawing/2014/chart" uri="{C3380CC4-5D6E-409C-BE32-E72D297353CC}">
              <c16:uniqueId val="{00000004-7227-4DE9-91FE-91BC2B492E0B}"/>
            </c:ext>
          </c:extLst>
        </c:ser>
        <c:ser>
          <c:idx val="5"/>
          <c:order val="5"/>
          <c:tx>
            <c:strRef>
              <c:f>Gráficos_!$BU$103</c:f>
              <c:strCache>
                <c:ptCount val="1"/>
                <c:pt idx="0">
                  <c:v> Sem. 06</c:v>
                </c:pt>
              </c:strCache>
            </c:strRef>
          </c:tx>
          <c:spPr>
            <a:solidFill>
              <a:schemeClr val="accent6">
                <a:tint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14/1/2025</c:v>
                  </c:pt>
                  <c:pt idx="9">
                    <c:v>16/1/2025</c:v>
                  </c:pt>
                </c:lvl>
              </c:multiLvlStrCache>
            </c:multiLvlStrRef>
          </c:cat>
          <c:val>
            <c:numRef>
              <c:f>Gráficos_!$BU$104:$BU$116</c:f>
              <c:numCache>
                <c:formatCode>General</c:formatCode>
                <c:ptCount val="12"/>
                <c:pt idx="0">
                  <c:v>0</c:v>
                </c:pt>
                <c:pt idx="1">
                  <c:v>10</c:v>
                </c:pt>
                <c:pt idx="2">
                  <c:v>0</c:v>
                </c:pt>
                <c:pt idx="3">
                  <c:v>0</c:v>
                </c:pt>
                <c:pt idx="4">
                  <c:v>0</c:v>
                </c:pt>
                <c:pt idx="5">
                  <c:v>0</c:v>
                </c:pt>
                <c:pt idx="6">
                  <c:v>0</c:v>
                </c:pt>
                <c:pt idx="7">
                  <c:v>0</c:v>
                </c:pt>
                <c:pt idx="8">
                  <c:v>1</c:v>
                </c:pt>
                <c:pt idx="9">
                  <c:v>0</c:v>
                </c:pt>
                <c:pt idx="10">
                  <c:v>3</c:v>
                </c:pt>
                <c:pt idx="11">
                  <c:v>0</c:v>
                </c:pt>
              </c:numCache>
            </c:numRef>
          </c:val>
          <c:extLst>
            <c:ext xmlns:c16="http://schemas.microsoft.com/office/drawing/2014/chart" uri="{C3380CC4-5D6E-409C-BE32-E72D297353CC}">
              <c16:uniqueId val="{00000005-7227-4DE9-91FE-91BC2B492E0B}"/>
            </c:ext>
          </c:extLst>
        </c:ser>
        <c:ser>
          <c:idx val="6"/>
          <c:order val="6"/>
          <c:tx>
            <c:strRef>
              <c:f>Gráficos_!$BV$103</c:f>
              <c:strCache>
                <c:ptCount val="1"/>
                <c:pt idx="0">
                  <c:v> Sem. 07</c:v>
                </c:pt>
              </c:strCache>
            </c:strRef>
          </c:tx>
          <c:spPr>
            <a:solidFill>
              <a:schemeClr val="accent6">
                <a:shade val="9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14/1/2025</c:v>
                  </c:pt>
                  <c:pt idx="9">
                    <c:v>16/1/2025</c:v>
                  </c:pt>
                </c:lvl>
              </c:multiLvlStrCache>
            </c:multiLvlStrRef>
          </c:cat>
          <c:val>
            <c:numRef>
              <c:f>Gráficos_!$BV$104:$BV$116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227-4DE9-91FE-91BC2B492E0B}"/>
            </c:ext>
          </c:extLst>
        </c:ser>
        <c:ser>
          <c:idx val="7"/>
          <c:order val="7"/>
          <c:tx>
            <c:strRef>
              <c:f>Gráficos_!$BW$103</c:f>
              <c:strCache>
                <c:ptCount val="1"/>
                <c:pt idx="0">
                  <c:v> Sem. 08</c:v>
                </c:pt>
              </c:strCache>
            </c:strRef>
          </c:tx>
          <c:spPr>
            <a:solidFill>
              <a:schemeClr val="accent6">
                <a:shade val="8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14/1/2025</c:v>
                  </c:pt>
                  <c:pt idx="9">
                    <c:v>16/1/2025</c:v>
                  </c:pt>
                </c:lvl>
              </c:multiLvlStrCache>
            </c:multiLvlStrRef>
          </c:cat>
          <c:val>
            <c:numRef>
              <c:f>Gráficos_!$BW$104:$BW$116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7227-4DE9-91FE-91BC2B492E0B}"/>
            </c:ext>
          </c:extLst>
        </c:ser>
        <c:ser>
          <c:idx val="8"/>
          <c:order val="8"/>
          <c:tx>
            <c:strRef>
              <c:f>Gráficos_!$BX$103</c:f>
              <c:strCache>
                <c:ptCount val="1"/>
                <c:pt idx="0">
                  <c:v> Sem. 09</c:v>
                </c:pt>
              </c:strCache>
            </c:strRef>
          </c:tx>
          <c:spPr>
            <a:solidFill>
              <a:schemeClr val="accent6">
                <a:shade val="7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14/1/2025</c:v>
                  </c:pt>
                  <c:pt idx="9">
                    <c:v>16/1/2025</c:v>
                  </c:pt>
                </c:lvl>
              </c:multiLvlStrCache>
            </c:multiLvlStrRef>
          </c:cat>
          <c:val>
            <c:numRef>
              <c:f>Gráficos_!$BX$104:$BX$116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227-4DE9-91FE-91BC2B492E0B}"/>
            </c:ext>
          </c:extLst>
        </c:ser>
        <c:ser>
          <c:idx val="9"/>
          <c:order val="9"/>
          <c:tx>
            <c:strRef>
              <c:f>Gráficos_!$BY$103</c:f>
              <c:strCache>
                <c:ptCount val="1"/>
                <c:pt idx="0">
                  <c:v> Sem. 10</c:v>
                </c:pt>
              </c:strCache>
            </c:strRef>
          </c:tx>
          <c:spPr>
            <a:solidFill>
              <a:schemeClr val="accent6">
                <a:shade val="6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14/1/2025</c:v>
                  </c:pt>
                  <c:pt idx="9">
                    <c:v>16/1/2025</c:v>
                  </c:pt>
                </c:lvl>
              </c:multiLvlStrCache>
            </c:multiLvlStrRef>
          </c:cat>
          <c:val>
            <c:numRef>
              <c:f>Gráficos_!$BY$104:$BY$116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9-7227-4DE9-91FE-91BC2B492E0B}"/>
            </c:ext>
          </c:extLst>
        </c:ser>
        <c:ser>
          <c:idx val="10"/>
          <c:order val="10"/>
          <c:tx>
            <c:strRef>
              <c:f>Gráficos_!$BZ$103</c:f>
              <c:strCache>
                <c:ptCount val="1"/>
                <c:pt idx="0">
                  <c:v> Sem. 11</c:v>
                </c:pt>
              </c:strCache>
            </c:strRef>
          </c:tx>
          <c:spPr>
            <a:solidFill>
              <a:schemeClr val="accent6">
                <a:shade val="5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14/1/2025</c:v>
                  </c:pt>
                  <c:pt idx="9">
                    <c:v>16/1/2025</c:v>
                  </c:pt>
                </c:lvl>
              </c:multiLvlStrCache>
            </c:multiLvlStrRef>
          </c:cat>
          <c:val>
            <c:numRef>
              <c:f>Gráficos_!$BZ$104:$BZ$116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A-7227-4DE9-91FE-91BC2B492E0B}"/>
            </c:ext>
          </c:extLst>
        </c:ser>
        <c:ser>
          <c:idx val="11"/>
          <c:order val="11"/>
          <c:tx>
            <c:strRef>
              <c:f>Gráficos_!$CA$103</c:f>
              <c:strCache>
                <c:ptCount val="1"/>
                <c:pt idx="0">
                  <c:v> Sem. 12</c:v>
                </c:pt>
              </c:strCache>
            </c:strRef>
          </c:tx>
          <c:spPr>
            <a:solidFill>
              <a:schemeClr val="accent6">
                <a:shade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14/1/2025</c:v>
                  </c:pt>
                  <c:pt idx="9">
                    <c:v>16/1/2025</c:v>
                  </c:pt>
                </c:lvl>
              </c:multiLvlStrCache>
            </c:multiLvlStrRef>
          </c:cat>
          <c:val>
            <c:numRef>
              <c:f>Gráficos_!$CA$104:$CA$116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B-7227-4DE9-91FE-91BC2B492E0B}"/>
            </c:ext>
          </c:extLst>
        </c:ser>
        <c:dLbls>
          <c:showLegendKey val="0"/>
          <c:showVal val="0"/>
          <c:showCatName val="0"/>
          <c:showSerName val="0"/>
          <c:showPercent val="0"/>
          <c:showBubbleSize val="0"/>
        </c:dLbls>
        <c:gapWidth val="75"/>
        <c:overlap val="-25"/>
        <c:axId val="1638608368"/>
        <c:axId val="460224448"/>
      </c:barChart>
      <c:catAx>
        <c:axId val="163860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s-PE"/>
          </a:p>
        </c:txPr>
        <c:crossAx val="460224448"/>
        <c:crosses val="autoZero"/>
        <c:auto val="1"/>
        <c:lblAlgn val="ctr"/>
        <c:lblOffset val="100"/>
        <c:noMultiLvlLbl val="0"/>
      </c:catAx>
      <c:valAx>
        <c:axId val="46022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638608368"/>
        <c:crosses val="autoZero"/>
        <c:crossBetween val="between"/>
      </c:valAx>
      <c:spPr>
        <a:noFill/>
        <a:ln>
          <a:noFill/>
        </a:ln>
        <a:effectLst/>
      </c:spPr>
    </c:plotArea>
    <c:legend>
      <c:legendPos val="b"/>
      <c:layout>
        <c:manualLayout>
          <c:xMode val="edge"/>
          <c:yMode val="edge"/>
          <c:x val="0.30470535690726419"/>
          <c:y val="0.85389838214525693"/>
          <c:w val="0.34130878155310418"/>
          <c:h val="8.023670329405042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Cusco.xlsx]Gráficos_!TablaDinámica4</c:name>
    <c:fmtId val="9"/>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800" b="1" i="0" u="none" strike="noStrike" kern="1200" baseline="0">
                <a:solidFill>
                  <a:sysClr val="windowText" lastClr="000000">
                    <a:lumMod val="65000"/>
                    <a:lumOff val="35000"/>
                  </a:sysClr>
                </a:solidFill>
              </a:rPr>
              <a:t>Total de Probacionistas por Grupo </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PE"/>
        </a:p>
      </c:txPr>
    </c:title>
    <c:autoTitleDeleted val="0"/>
    <c:pivotFmts>
      <c:pivotFmt>
        <c:idx val="0"/>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Gráficos_!$BG$7</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Gráficos_!$BB$8:$BF$18</c:f>
              <c:multiLvlStrCache>
                <c:ptCount val="11"/>
                <c:lvl>
                  <c:pt idx="0">
                    <c:v>Martín Domenack </c:v>
                  </c:pt>
                  <c:pt idx="1">
                    <c:v>Liz Córdova</c:v>
                  </c:pt>
                  <c:pt idx="2">
                    <c:v>Jadiye Valeriano</c:v>
                  </c:pt>
                  <c:pt idx="3">
                    <c:v>Jadiye Valeriano</c:v>
                  </c:pt>
                  <c:pt idx="4">
                    <c:v>Martín Domenack </c:v>
                  </c:pt>
                  <c:pt idx="5">
                    <c:v>Liz Córdova</c:v>
                  </c:pt>
                  <c:pt idx="6">
                    <c:v>Jadiye Valeriano</c:v>
                  </c:pt>
                  <c:pt idx="7">
                    <c:v>José Carlos Torres</c:v>
                  </c:pt>
                  <c:pt idx="8">
                    <c:v>Martín Domenack </c:v>
                  </c:pt>
                  <c:pt idx="9">
                    <c:v>José Carlos Torres</c:v>
                  </c:pt>
                  <c:pt idx="10">
                    <c:v>José Carlos Torres</c:v>
                  </c:pt>
                </c:lvl>
                <c:lvl>
                  <c:pt idx="0">
                    <c:v>Diana Jordan</c:v>
                  </c:pt>
                  <c:pt idx="1">
                    <c:v>Franco Yanque</c:v>
                  </c:pt>
                  <c:pt idx="2">
                    <c:v>Carlos Mendivil</c:v>
                  </c:pt>
                  <c:pt idx="3">
                    <c:v>Carlos Mendivil</c:v>
                  </c:pt>
                  <c:pt idx="4">
                    <c:v>Diana Jordan</c:v>
                  </c:pt>
                  <c:pt idx="5">
                    <c:v>Franco Yanque</c:v>
                  </c:pt>
                  <c:pt idx="6">
                    <c:v>Carlos Mendivil</c:v>
                  </c:pt>
                  <c:pt idx="7">
                    <c:v>Jadiye Valeriano</c:v>
                  </c:pt>
                  <c:pt idx="8">
                    <c:v>Diana Jordan</c:v>
                  </c:pt>
                  <c:pt idx="9">
                    <c:v>Jadiye Valeriano</c:v>
                  </c:pt>
                  <c:pt idx="10">
                    <c:v>Jadiye Valeriano</c:v>
                  </c:pt>
                </c:lvl>
                <c:lvl>
                  <c:pt idx="0">
                    <c:v>Inscrito Nuevo</c:v>
                  </c:pt>
                  <c:pt idx="3">
                    <c:v>Recuperado otro año</c:v>
                  </c:pt>
                  <c:pt idx="4">
                    <c:v>Pre-Inscrito</c:v>
                  </c:pt>
                  <c:pt idx="7">
                    <c:v>Cambio de horario</c:v>
                  </c:pt>
                  <c:pt idx="8">
                    <c:v>Inscrito Nuevo</c:v>
                  </c:pt>
                  <c:pt idx="10">
                    <c:v>Pre-Inscrito</c:v>
                  </c:pt>
                </c:lvl>
                <c:lvl>
                  <c:pt idx="0">
                    <c:v>Conócete a ti mismo</c:v>
                  </c:pt>
                  <c:pt idx="8">
                    <c:v>Conócete a ti mismo</c:v>
                  </c:pt>
                </c:lvl>
                <c:lvl>
                  <c:pt idx="0">
                    <c:v>14/1/2025</c:v>
                  </c:pt>
                  <c:pt idx="8">
                    <c:v>16/1/2025</c:v>
                  </c:pt>
                </c:lvl>
              </c:multiLvlStrCache>
            </c:multiLvlStrRef>
          </c:cat>
          <c:val>
            <c:numRef>
              <c:f>Gráficos_!$BG$8:$BG$18</c:f>
              <c:numCache>
                <c:formatCode>General</c:formatCode>
                <c:ptCount val="11"/>
                <c:pt idx="0">
                  <c:v>16</c:v>
                </c:pt>
                <c:pt idx="1">
                  <c:v>8</c:v>
                </c:pt>
                <c:pt idx="2">
                  <c:v>18</c:v>
                </c:pt>
                <c:pt idx="3">
                  <c:v>2</c:v>
                </c:pt>
                <c:pt idx="4">
                  <c:v>1</c:v>
                </c:pt>
                <c:pt idx="5">
                  <c:v>3</c:v>
                </c:pt>
                <c:pt idx="6">
                  <c:v>3</c:v>
                </c:pt>
                <c:pt idx="7">
                  <c:v>1</c:v>
                </c:pt>
                <c:pt idx="8">
                  <c:v>1</c:v>
                </c:pt>
                <c:pt idx="9">
                  <c:v>4</c:v>
                </c:pt>
                <c:pt idx="10">
                  <c:v>1</c:v>
                </c:pt>
              </c:numCache>
            </c:numRef>
          </c:val>
          <c:extLst>
            <c:ext xmlns:c16="http://schemas.microsoft.com/office/drawing/2014/chart" uri="{C3380CC4-5D6E-409C-BE32-E72D297353CC}">
              <c16:uniqueId val="{00000000-BE21-4BE6-9AB0-D5006CB1978A}"/>
            </c:ext>
          </c:extLst>
        </c:ser>
        <c:dLbls>
          <c:dLblPos val="inEnd"/>
          <c:showLegendKey val="0"/>
          <c:showVal val="1"/>
          <c:showCatName val="0"/>
          <c:showSerName val="0"/>
          <c:showPercent val="0"/>
          <c:showBubbleSize val="0"/>
        </c:dLbls>
        <c:gapWidth val="41"/>
        <c:axId val="65526032"/>
        <c:axId val="1240652480"/>
      </c:barChart>
      <c:catAx>
        <c:axId val="6552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PE"/>
          </a:p>
        </c:txPr>
        <c:crossAx val="1240652480"/>
        <c:crosses val="autoZero"/>
        <c:auto val="1"/>
        <c:lblAlgn val="ctr"/>
        <c:lblOffset val="100"/>
        <c:noMultiLvlLbl val="0"/>
      </c:catAx>
      <c:valAx>
        <c:axId val="1240652480"/>
        <c:scaling>
          <c:orientation val="minMax"/>
        </c:scaling>
        <c:delete val="1"/>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General" sourceLinked="1"/>
        <c:majorTickMark val="none"/>
        <c:minorTickMark val="none"/>
        <c:tickLblPos val="nextTo"/>
        <c:crossAx val="65526032"/>
        <c:crosses val="autoZero"/>
        <c:crossBetween val="between"/>
      </c:valAx>
      <c:dTable>
        <c:showHorzBorder val="1"/>
        <c:showVertBorder val="1"/>
        <c:showOutline val="1"/>
        <c:showKeys val="1"/>
        <c:spPr>
          <a:noFill/>
          <a:ln w="9525">
            <a:solidFill>
              <a:schemeClr val="dk1">
                <a:lumMod val="15000"/>
                <a:lumOff val="85000"/>
              </a:schemeClr>
            </a:solidFill>
          </a:ln>
          <a:effectLst/>
        </c:spPr>
        <c:txPr>
          <a:bodyPr rot="0" spcFirstLastPara="1" vertOverflow="ellipsis" vert="horz" wrap="square" anchor="ctr" anchorCtr="1"/>
          <a:lstStyle/>
          <a:p>
            <a:pPr rtl="0">
              <a:defRPr sz="1200" b="1" i="0" u="none" strike="noStrike" kern="1200" baseline="0">
                <a:solidFill>
                  <a:schemeClr val="dk1">
                    <a:lumMod val="65000"/>
                    <a:lumOff val="35000"/>
                  </a:schemeClr>
                </a:solidFill>
                <a:latin typeface="+mn-lt"/>
                <a:ea typeface="+mn-ea"/>
                <a:cs typeface="+mn-cs"/>
              </a:defRPr>
            </a:pPr>
            <a:endParaRPr lang="es-PE"/>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Cusco.xlsx]Gráficos_!TablaDinámica34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sz="1800" b="1"/>
              <a:t>% y cantidad de Probacionistas que pasaron a miembros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ysClr val="window" lastClr="FFFFFF">
              <a:lumMod val="95000"/>
            </a:sys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Gráficos_!$CP$44</c:f>
              <c:strCache>
                <c:ptCount val="1"/>
                <c:pt idx="0">
                  <c:v> Cant. Inscritos</c:v>
                </c:pt>
              </c:strCache>
            </c:strRef>
          </c:tx>
          <c:spPr>
            <a:solidFill>
              <a:sysClr val="window" lastClr="FFFFFF">
                <a:lumMod val="95000"/>
              </a:sys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Gráficos_!$CM$45:$CO$58</c:f>
              <c:multiLvlStrCache>
                <c:ptCount val="13"/>
                <c:lvl>
                  <c:pt idx="1">
                    <c:v>Inscrito Nuevo</c:v>
                  </c:pt>
                  <c:pt idx="2">
                    <c:v>Pre-Inscrito</c:v>
                  </c:pt>
                  <c:pt idx="3">
                    <c:v>Cambio de horario</c:v>
                  </c:pt>
                  <c:pt idx="4">
                    <c:v>Inscrito Nuevo</c:v>
                  </c:pt>
                  <c:pt idx="5">
                    <c:v>Pre-Inscrito</c:v>
                  </c:pt>
                  <c:pt idx="6">
                    <c:v>Inscrito Nuevo</c:v>
                  </c:pt>
                  <c:pt idx="7">
                    <c:v>Pre-Inscrito</c:v>
                  </c:pt>
                  <c:pt idx="8">
                    <c:v>Recuperado otro año</c:v>
                  </c:pt>
                  <c:pt idx="9">
                    <c:v>Inscrito Nuevo</c:v>
                  </c:pt>
                  <c:pt idx="10">
                    <c:v>Inscrito Nuevo</c:v>
                  </c:pt>
                  <c:pt idx="11">
                    <c:v>Pre-Inscrito</c:v>
                  </c:pt>
                  <c:pt idx="12">
                    <c:v>(en blanco)</c:v>
                  </c:pt>
                </c:lvl>
                <c:lvl>
                  <c:pt idx="1">
                    <c:v>Cusco-Enero-Martes-7.30 - 9.15-45671-Inscrito Nuevo</c:v>
                  </c:pt>
                  <c:pt idx="2">
                    <c:v>Cusco-Enero-Martes-7.30 - 9.15-45671-Pre-Inscrito</c:v>
                  </c:pt>
                  <c:pt idx="3">
                    <c:v>Cusco-Enero-Jueves-7.30 - 9.15-45671-Cambio de horario</c:v>
                  </c:pt>
                  <c:pt idx="4">
                    <c:v>Cusco-Febrero-Lunes-7.30 - 9.15-45671-Inscrito Nuevo</c:v>
                  </c:pt>
                  <c:pt idx="5">
                    <c:v>Cusco-Febrero-Lunes-7.30 - 9.15-45671-Pre-Inscrito</c:v>
                  </c:pt>
                  <c:pt idx="6">
                    <c:v>Cusco-Febrero-Jueves-7.30 - 9.15-45671-Inscrito Nuevo</c:v>
                  </c:pt>
                  <c:pt idx="7">
                    <c:v>Cusco-Febrero-Jueves-7.30 - 9.15-45671-Pre-Inscrito</c:v>
                  </c:pt>
                  <c:pt idx="8">
                    <c:v>Cusco-Febrero-Jueves-7.30 - 9.15-45671-Recuperado otro año</c:v>
                  </c:pt>
                  <c:pt idx="9">
                    <c:v>Cusco-Enero-Jueves-7.30 - 9.15-45673-Inscrito Nuevo</c:v>
                  </c:pt>
                  <c:pt idx="10">
                    <c:v>Cusco-Enero-Martes-7.30 - 9.15-45673-Inscrito Nuevo</c:v>
                  </c:pt>
                  <c:pt idx="11">
                    <c:v>Cusco-Enero-Martes-7.30 - 9.15-45673-Pre-Inscrito</c:v>
                  </c:pt>
                  <c:pt idx="12">
                    <c:v>(en blanco)</c:v>
                  </c:pt>
                </c:lvl>
                <c:lvl>
                  <c:pt idx="1">
                    <c:v>14/1/2025</c:v>
                  </c:pt>
                  <c:pt idx="9">
                    <c:v>16/1/2025</c:v>
                  </c:pt>
                  <c:pt idx="12">
                    <c:v>(en blanco)</c:v>
                  </c:pt>
                </c:lvl>
              </c:multiLvlStrCache>
            </c:multiLvlStrRef>
          </c:cat>
          <c:val>
            <c:numRef>
              <c:f>Gráficos_!$CP$45:$CP$58</c:f>
              <c:numCache>
                <c:formatCode>General</c:formatCode>
                <c:ptCount val="13"/>
                <c:pt idx="0">
                  <c:v>0</c:v>
                </c:pt>
                <c:pt idx="1">
                  <c:v>16</c:v>
                </c:pt>
                <c:pt idx="2">
                  <c:v>1</c:v>
                </c:pt>
                <c:pt idx="3">
                  <c:v>1</c:v>
                </c:pt>
                <c:pt idx="4">
                  <c:v>8</c:v>
                </c:pt>
                <c:pt idx="5">
                  <c:v>3</c:v>
                </c:pt>
                <c:pt idx="6">
                  <c:v>18</c:v>
                </c:pt>
                <c:pt idx="7">
                  <c:v>3</c:v>
                </c:pt>
                <c:pt idx="8">
                  <c:v>2</c:v>
                </c:pt>
                <c:pt idx="9">
                  <c:v>4</c:v>
                </c:pt>
                <c:pt idx="10">
                  <c:v>1</c:v>
                </c:pt>
                <c:pt idx="11">
                  <c:v>1</c:v>
                </c:pt>
              </c:numCache>
            </c:numRef>
          </c:val>
          <c:extLst>
            <c:ext xmlns:c16="http://schemas.microsoft.com/office/drawing/2014/chart" uri="{C3380CC4-5D6E-409C-BE32-E72D297353CC}">
              <c16:uniqueId val="{00000000-85AB-43CD-B803-66FDE1CF189B}"/>
            </c:ext>
          </c:extLst>
        </c:ser>
        <c:ser>
          <c:idx val="1"/>
          <c:order val="1"/>
          <c:tx>
            <c:strRef>
              <c:f>Gráficos_!$CQ$44</c:f>
              <c:strCache>
                <c:ptCount val="1"/>
                <c:pt idx="0">
                  <c:v> Pasaron a miembro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Gráficos_!$CM$45:$CO$58</c:f>
              <c:multiLvlStrCache>
                <c:ptCount val="13"/>
                <c:lvl>
                  <c:pt idx="1">
                    <c:v>Inscrito Nuevo</c:v>
                  </c:pt>
                  <c:pt idx="2">
                    <c:v>Pre-Inscrito</c:v>
                  </c:pt>
                  <c:pt idx="3">
                    <c:v>Cambio de horario</c:v>
                  </c:pt>
                  <c:pt idx="4">
                    <c:v>Inscrito Nuevo</c:v>
                  </c:pt>
                  <c:pt idx="5">
                    <c:v>Pre-Inscrito</c:v>
                  </c:pt>
                  <c:pt idx="6">
                    <c:v>Inscrito Nuevo</c:v>
                  </c:pt>
                  <c:pt idx="7">
                    <c:v>Pre-Inscrito</c:v>
                  </c:pt>
                  <c:pt idx="8">
                    <c:v>Recuperado otro año</c:v>
                  </c:pt>
                  <c:pt idx="9">
                    <c:v>Inscrito Nuevo</c:v>
                  </c:pt>
                  <c:pt idx="10">
                    <c:v>Inscrito Nuevo</c:v>
                  </c:pt>
                  <c:pt idx="11">
                    <c:v>Pre-Inscrito</c:v>
                  </c:pt>
                  <c:pt idx="12">
                    <c:v>(en blanco)</c:v>
                  </c:pt>
                </c:lvl>
                <c:lvl>
                  <c:pt idx="1">
                    <c:v>Cusco-Enero-Martes-7.30 - 9.15-45671-Inscrito Nuevo</c:v>
                  </c:pt>
                  <c:pt idx="2">
                    <c:v>Cusco-Enero-Martes-7.30 - 9.15-45671-Pre-Inscrito</c:v>
                  </c:pt>
                  <c:pt idx="3">
                    <c:v>Cusco-Enero-Jueves-7.30 - 9.15-45671-Cambio de horario</c:v>
                  </c:pt>
                  <c:pt idx="4">
                    <c:v>Cusco-Febrero-Lunes-7.30 - 9.15-45671-Inscrito Nuevo</c:v>
                  </c:pt>
                  <c:pt idx="5">
                    <c:v>Cusco-Febrero-Lunes-7.30 - 9.15-45671-Pre-Inscrito</c:v>
                  </c:pt>
                  <c:pt idx="6">
                    <c:v>Cusco-Febrero-Jueves-7.30 - 9.15-45671-Inscrito Nuevo</c:v>
                  </c:pt>
                  <c:pt idx="7">
                    <c:v>Cusco-Febrero-Jueves-7.30 - 9.15-45671-Pre-Inscrito</c:v>
                  </c:pt>
                  <c:pt idx="8">
                    <c:v>Cusco-Febrero-Jueves-7.30 - 9.15-45671-Recuperado otro año</c:v>
                  </c:pt>
                  <c:pt idx="9">
                    <c:v>Cusco-Enero-Jueves-7.30 - 9.15-45673-Inscrito Nuevo</c:v>
                  </c:pt>
                  <c:pt idx="10">
                    <c:v>Cusco-Enero-Martes-7.30 - 9.15-45673-Inscrito Nuevo</c:v>
                  </c:pt>
                  <c:pt idx="11">
                    <c:v>Cusco-Enero-Martes-7.30 - 9.15-45673-Pre-Inscrito</c:v>
                  </c:pt>
                  <c:pt idx="12">
                    <c:v>(en blanco)</c:v>
                  </c:pt>
                </c:lvl>
                <c:lvl>
                  <c:pt idx="1">
                    <c:v>14/1/2025</c:v>
                  </c:pt>
                  <c:pt idx="9">
                    <c:v>16/1/2025</c:v>
                  </c:pt>
                  <c:pt idx="12">
                    <c:v>(en blanco)</c:v>
                  </c:pt>
                </c:lvl>
              </c:multiLvlStrCache>
            </c:multiLvlStrRef>
          </c:cat>
          <c:val>
            <c:numRef>
              <c:f>Gráficos_!$CQ$45:$CQ$58</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85AB-43CD-B803-66FDE1CF189B}"/>
            </c:ext>
          </c:extLst>
        </c:ser>
        <c:ser>
          <c:idx val="2"/>
          <c:order val="2"/>
          <c:tx>
            <c:strRef>
              <c:f>Gráficos_!$CR$44</c:f>
              <c:strCache>
                <c:ptCount val="1"/>
                <c:pt idx="0">
                  <c:v> % pasaron a miembros</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Gráficos_!$CM$45:$CO$58</c:f>
              <c:multiLvlStrCache>
                <c:ptCount val="13"/>
                <c:lvl>
                  <c:pt idx="1">
                    <c:v>Inscrito Nuevo</c:v>
                  </c:pt>
                  <c:pt idx="2">
                    <c:v>Pre-Inscrito</c:v>
                  </c:pt>
                  <c:pt idx="3">
                    <c:v>Cambio de horario</c:v>
                  </c:pt>
                  <c:pt idx="4">
                    <c:v>Inscrito Nuevo</c:v>
                  </c:pt>
                  <c:pt idx="5">
                    <c:v>Pre-Inscrito</c:v>
                  </c:pt>
                  <c:pt idx="6">
                    <c:v>Inscrito Nuevo</c:v>
                  </c:pt>
                  <c:pt idx="7">
                    <c:v>Pre-Inscrito</c:v>
                  </c:pt>
                  <c:pt idx="8">
                    <c:v>Recuperado otro año</c:v>
                  </c:pt>
                  <c:pt idx="9">
                    <c:v>Inscrito Nuevo</c:v>
                  </c:pt>
                  <c:pt idx="10">
                    <c:v>Inscrito Nuevo</c:v>
                  </c:pt>
                  <c:pt idx="11">
                    <c:v>Pre-Inscrito</c:v>
                  </c:pt>
                  <c:pt idx="12">
                    <c:v>(en blanco)</c:v>
                  </c:pt>
                </c:lvl>
                <c:lvl>
                  <c:pt idx="1">
                    <c:v>Cusco-Enero-Martes-7.30 - 9.15-45671-Inscrito Nuevo</c:v>
                  </c:pt>
                  <c:pt idx="2">
                    <c:v>Cusco-Enero-Martes-7.30 - 9.15-45671-Pre-Inscrito</c:v>
                  </c:pt>
                  <c:pt idx="3">
                    <c:v>Cusco-Enero-Jueves-7.30 - 9.15-45671-Cambio de horario</c:v>
                  </c:pt>
                  <c:pt idx="4">
                    <c:v>Cusco-Febrero-Lunes-7.30 - 9.15-45671-Inscrito Nuevo</c:v>
                  </c:pt>
                  <c:pt idx="5">
                    <c:v>Cusco-Febrero-Lunes-7.30 - 9.15-45671-Pre-Inscrito</c:v>
                  </c:pt>
                  <c:pt idx="6">
                    <c:v>Cusco-Febrero-Jueves-7.30 - 9.15-45671-Inscrito Nuevo</c:v>
                  </c:pt>
                  <c:pt idx="7">
                    <c:v>Cusco-Febrero-Jueves-7.30 - 9.15-45671-Pre-Inscrito</c:v>
                  </c:pt>
                  <c:pt idx="8">
                    <c:v>Cusco-Febrero-Jueves-7.30 - 9.15-45671-Recuperado otro año</c:v>
                  </c:pt>
                  <c:pt idx="9">
                    <c:v>Cusco-Enero-Jueves-7.30 - 9.15-45673-Inscrito Nuevo</c:v>
                  </c:pt>
                  <c:pt idx="10">
                    <c:v>Cusco-Enero-Martes-7.30 - 9.15-45673-Inscrito Nuevo</c:v>
                  </c:pt>
                  <c:pt idx="11">
                    <c:v>Cusco-Enero-Martes-7.30 - 9.15-45673-Pre-Inscrito</c:v>
                  </c:pt>
                  <c:pt idx="12">
                    <c:v>(en blanco)</c:v>
                  </c:pt>
                </c:lvl>
                <c:lvl>
                  <c:pt idx="1">
                    <c:v>14/1/2025</c:v>
                  </c:pt>
                  <c:pt idx="9">
                    <c:v>16/1/2025</c:v>
                  </c:pt>
                  <c:pt idx="12">
                    <c:v>(en blanco)</c:v>
                  </c:pt>
                </c:lvl>
              </c:multiLvlStrCache>
            </c:multiLvlStrRef>
          </c:cat>
          <c:val>
            <c:numRef>
              <c:f>Gráficos_!$CR$45:$CR$58</c:f>
              <c:numCache>
                <c:formatCode>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2-85AB-43CD-B803-66FDE1CF189B}"/>
            </c:ext>
          </c:extLst>
        </c:ser>
        <c:dLbls>
          <c:showLegendKey val="0"/>
          <c:showVal val="0"/>
          <c:showCatName val="0"/>
          <c:showSerName val="0"/>
          <c:showPercent val="0"/>
          <c:showBubbleSize val="0"/>
        </c:dLbls>
        <c:gapWidth val="150"/>
        <c:overlap val="100"/>
        <c:axId val="257460736"/>
        <c:axId val="426922784"/>
      </c:barChart>
      <c:catAx>
        <c:axId val="25746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PE"/>
          </a:p>
        </c:txPr>
        <c:crossAx val="426922784"/>
        <c:crosses val="autoZero"/>
        <c:auto val="1"/>
        <c:lblAlgn val="ctr"/>
        <c:lblOffset val="100"/>
        <c:noMultiLvlLbl val="0"/>
      </c:catAx>
      <c:valAx>
        <c:axId val="42692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25746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66</xdr:col>
      <xdr:colOff>498596</xdr:colOff>
      <xdr:row>56</xdr:row>
      <xdr:rowOff>99061</xdr:rowOff>
    </xdr:from>
    <xdr:to>
      <xdr:col>71</xdr:col>
      <xdr:colOff>731279</xdr:colOff>
      <xdr:row>64</xdr:row>
      <xdr:rowOff>45720</xdr:rowOff>
    </xdr:to>
    <mc:AlternateContent xmlns:mc="http://schemas.openxmlformats.org/markup-compatibility/2006" xmlns:a14="http://schemas.microsoft.com/office/drawing/2010/main">
      <mc:Choice Requires="a14">
        <xdr:graphicFrame macro="">
          <xdr:nvGraphicFramePr>
            <xdr:cNvPr id="2" name="Fecha Inicio grupo 3">
              <a:extLst>
                <a:ext uri="{FF2B5EF4-FFF2-40B4-BE49-F238E27FC236}">
                  <a16:creationId xmlns:a16="http://schemas.microsoft.com/office/drawing/2014/main" id="{5FEC2709-EAA2-4008-ACF8-6AEC39413B63}"/>
                </a:ext>
              </a:extLst>
            </xdr:cNvPr>
            <xdr:cNvGraphicFramePr/>
          </xdr:nvGraphicFramePr>
          <xdr:xfrm>
            <a:off x="0" y="0"/>
            <a:ext cx="0" cy="0"/>
          </xdr:xfrm>
          <a:graphic>
            <a:graphicData uri="http://schemas.microsoft.com/office/drawing/2010/slicer">
              <sle:slicer xmlns:sle="http://schemas.microsoft.com/office/drawing/2010/slicer" name="Fecha Inicio grupo 3"/>
            </a:graphicData>
          </a:graphic>
        </xdr:graphicFrame>
      </mc:Choice>
      <mc:Fallback xmlns="">
        <xdr:sp macro="" textlink="">
          <xdr:nvSpPr>
            <xdr:cNvPr id="0" name=""/>
            <xdr:cNvSpPr>
              <a:spLocks noTextEdit="1"/>
            </xdr:cNvSpPr>
          </xdr:nvSpPr>
          <xdr:spPr>
            <a:xfrm>
              <a:off x="8834876" y="10340341"/>
              <a:ext cx="4195082" cy="14096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63</xdr:col>
      <xdr:colOff>621908</xdr:colOff>
      <xdr:row>56</xdr:row>
      <xdr:rowOff>99061</xdr:rowOff>
    </xdr:from>
    <xdr:to>
      <xdr:col>65</xdr:col>
      <xdr:colOff>481209</xdr:colOff>
      <xdr:row>64</xdr:row>
      <xdr:rowOff>0</xdr:rowOff>
    </xdr:to>
    <mc:AlternateContent xmlns:mc="http://schemas.openxmlformats.org/markup-compatibility/2006" xmlns:a14="http://schemas.microsoft.com/office/drawing/2010/main">
      <mc:Choice Requires="a14">
        <xdr:graphicFrame macro="">
          <xdr:nvGraphicFramePr>
            <xdr:cNvPr id="3" name="Mes Inscrito 5">
              <a:extLst>
                <a:ext uri="{FF2B5EF4-FFF2-40B4-BE49-F238E27FC236}">
                  <a16:creationId xmlns:a16="http://schemas.microsoft.com/office/drawing/2014/main" id="{98B9B243-DC64-4798-9936-FAD43F179FBA}"/>
                </a:ext>
                <a:ext uri="{147F2762-F138-4A5C-976F-8EAC2B608ADB}">
                  <a16:predDERef xmlns:a16="http://schemas.microsoft.com/office/drawing/2014/main" pred="{C158F0AE-6BE7-4740-AD11-1507EFE3958D}"/>
                </a:ext>
              </a:extLst>
            </xdr:cNvPr>
            <xdr:cNvGraphicFramePr/>
          </xdr:nvGraphicFramePr>
          <xdr:xfrm>
            <a:off x="0" y="0"/>
            <a:ext cx="0" cy="0"/>
          </xdr:xfrm>
          <a:graphic>
            <a:graphicData uri="http://schemas.microsoft.com/office/drawing/2010/slicer">
              <sle:slicer xmlns:sle="http://schemas.microsoft.com/office/drawing/2010/slicer" name="Mes Inscrito 5"/>
            </a:graphicData>
          </a:graphic>
        </xdr:graphicFrame>
      </mc:Choice>
      <mc:Fallback xmlns="">
        <xdr:sp macro="" textlink="">
          <xdr:nvSpPr>
            <xdr:cNvPr id="0" name=""/>
            <xdr:cNvSpPr>
              <a:spLocks noTextEdit="1"/>
            </xdr:cNvSpPr>
          </xdr:nvSpPr>
          <xdr:spPr>
            <a:xfrm>
              <a:off x="5331068" y="10340341"/>
              <a:ext cx="2724421" cy="13639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718185</xdr:colOff>
      <xdr:row>56</xdr:row>
      <xdr:rowOff>99061</xdr:rowOff>
    </xdr:from>
    <xdr:to>
      <xdr:col>77</xdr:col>
      <xdr:colOff>188140</xdr:colOff>
      <xdr:row>62</xdr:row>
      <xdr:rowOff>175260</xdr:rowOff>
    </xdr:to>
    <mc:AlternateContent xmlns:mc="http://schemas.openxmlformats.org/markup-compatibility/2006" xmlns:a14="http://schemas.microsoft.com/office/drawing/2010/main">
      <mc:Choice Requires="a14">
        <xdr:graphicFrame macro="">
          <xdr:nvGraphicFramePr>
            <xdr:cNvPr id="4" name="Tipo Incrito 2">
              <a:extLst>
                <a:ext uri="{FF2B5EF4-FFF2-40B4-BE49-F238E27FC236}">
                  <a16:creationId xmlns:a16="http://schemas.microsoft.com/office/drawing/2014/main" id="{B9086CA7-B18D-4BFF-B6E1-A28C57CC0C95}"/>
                </a:ext>
                <a:ext uri="{147F2762-F138-4A5C-976F-8EAC2B608ADB}">
                  <a16:predDERef xmlns:a16="http://schemas.microsoft.com/office/drawing/2014/main" pred="{1EB67FB2-4F81-4F9F-A147-9C7FA9B97F9B}"/>
                </a:ext>
              </a:extLst>
            </xdr:cNvPr>
            <xdr:cNvGraphicFramePr/>
          </xdr:nvGraphicFramePr>
          <xdr:xfrm>
            <a:off x="0" y="0"/>
            <a:ext cx="0" cy="0"/>
          </xdr:xfrm>
          <a:graphic>
            <a:graphicData uri="http://schemas.microsoft.com/office/drawing/2010/slicer">
              <sle:slicer xmlns:sle="http://schemas.microsoft.com/office/drawing/2010/slicer" name="Tipo Incrito 2"/>
            </a:graphicData>
          </a:graphic>
        </xdr:graphicFrame>
      </mc:Choice>
      <mc:Fallback xmlns="">
        <xdr:sp macro="" textlink="">
          <xdr:nvSpPr>
            <xdr:cNvPr id="0" name=""/>
            <xdr:cNvSpPr>
              <a:spLocks noTextEdit="1"/>
            </xdr:cNvSpPr>
          </xdr:nvSpPr>
          <xdr:spPr>
            <a:xfrm>
              <a:off x="13809345" y="10340341"/>
              <a:ext cx="3310436" cy="11734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314960</xdr:colOff>
      <xdr:row>56</xdr:row>
      <xdr:rowOff>99061</xdr:rowOff>
    </xdr:from>
    <xdr:to>
      <xdr:col>62</xdr:col>
      <xdr:colOff>939800</xdr:colOff>
      <xdr:row>63</xdr:row>
      <xdr:rowOff>106680</xdr:rowOff>
    </xdr:to>
    <mc:AlternateContent xmlns:mc="http://schemas.openxmlformats.org/markup-compatibility/2006" xmlns:a14="http://schemas.microsoft.com/office/drawing/2010/main">
      <mc:Choice Requires="a14">
        <xdr:graphicFrame macro="">
          <xdr:nvGraphicFramePr>
            <xdr:cNvPr id="5" name="Curso 3">
              <a:extLst>
                <a:ext uri="{FF2B5EF4-FFF2-40B4-BE49-F238E27FC236}">
                  <a16:creationId xmlns:a16="http://schemas.microsoft.com/office/drawing/2014/main" id="{B6352298-F17E-4717-B488-631B1C75E756}"/>
                </a:ext>
              </a:extLst>
            </xdr:cNvPr>
            <xdr:cNvGraphicFramePr/>
          </xdr:nvGraphicFramePr>
          <xdr:xfrm>
            <a:off x="0" y="0"/>
            <a:ext cx="0" cy="0"/>
          </xdr:xfrm>
          <a:graphic>
            <a:graphicData uri="http://schemas.microsoft.com/office/drawing/2010/slicer">
              <sle:slicer xmlns:sle="http://schemas.microsoft.com/office/drawing/2010/slicer" name="Curso 3"/>
            </a:graphicData>
          </a:graphic>
        </xdr:graphicFrame>
      </mc:Choice>
      <mc:Fallback xmlns="">
        <xdr:sp macro="" textlink="">
          <xdr:nvSpPr>
            <xdr:cNvPr id="0" name=""/>
            <xdr:cNvSpPr>
              <a:spLocks noTextEdit="1"/>
            </xdr:cNvSpPr>
          </xdr:nvSpPr>
          <xdr:spPr>
            <a:xfrm>
              <a:off x="2722880" y="10340341"/>
              <a:ext cx="1828801" cy="12877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61</xdr:col>
      <xdr:colOff>177800</xdr:colOff>
      <xdr:row>68</xdr:row>
      <xdr:rowOff>35560</xdr:rowOff>
    </xdr:from>
    <xdr:to>
      <xdr:col>87</xdr:col>
      <xdr:colOff>38100</xdr:colOff>
      <xdr:row>96</xdr:row>
      <xdr:rowOff>27940</xdr:rowOff>
    </xdr:to>
    <xdr:graphicFrame macro="">
      <xdr:nvGraphicFramePr>
        <xdr:cNvPr id="6" name="Gráfico 5">
          <a:extLst>
            <a:ext uri="{FF2B5EF4-FFF2-40B4-BE49-F238E27FC236}">
              <a16:creationId xmlns:a16="http://schemas.microsoft.com/office/drawing/2014/main" id="{51306A35-B7EE-4711-8781-E85DE2F07349}"/>
            </a:ext>
            <a:ext uri="{147F2762-F138-4A5C-976F-8EAC2B608ADB}">
              <a16:predDERef xmlns:a16="http://schemas.microsoft.com/office/drawing/2014/main" pred="{B6352298-F17E-4717-B488-631B1C75E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358775</xdr:colOff>
      <xdr:row>11</xdr:row>
      <xdr:rowOff>117475</xdr:rowOff>
    </xdr:from>
    <xdr:to>
      <xdr:col>87</xdr:col>
      <xdr:colOff>130175</xdr:colOff>
      <xdr:row>42</xdr:row>
      <xdr:rowOff>53975</xdr:rowOff>
    </xdr:to>
    <xdr:graphicFrame macro="">
      <xdr:nvGraphicFramePr>
        <xdr:cNvPr id="7" name="Gráfico 6">
          <a:extLst>
            <a:ext uri="{FF2B5EF4-FFF2-40B4-BE49-F238E27FC236}">
              <a16:creationId xmlns:a16="http://schemas.microsoft.com/office/drawing/2014/main" id="{CEF057F4-91B1-4320-8FA2-CBC291CD9C33}"/>
            </a:ext>
            <a:ext uri="{147F2762-F138-4A5C-976F-8EAC2B608ADB}">
              <a16:predDERef xmlns:a16="http://schemas.microsoft.com/office/drawing/2014/main" pred="{51306A35-B7EE-4711-8781-E85DE2F07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63</xdr:col>
      <xdr:colOff>930584</xdr:colOff>
      <xdr:row>1</xdr:row>
      <xdr:rowOff>0</xdr:rowOff>
    </xdr:from>
    <xdr:to>
      <xdr:col>66</xdr:col>
      <xdr:colOff>13643</xdr:colOff>
      <xdr:row>8</xdr:row>
      <xdr:rowOff>101599</xdr:rowOff>
    </xdr:to>
    <mc:AlternateContent xmlns:mc="http://schemas.openxmlformats.org/markup-compatibility/2006" xmlns:a14="http://schemas.microsoft.com/office/drawing/2010/main">
      <mc:Choice Requires="a14">
        <xdr:graphicFrame macro="">
          <xdr:nvGraphicFramePr>
            <xdr:cNvPr id="8" name="Mes Inscrito 3">
              <a:extLst>
                <a:ext uri="{FF2B5EF4-FFF2-40B4-BE49-F238E27FC236}">
                  <a16:creationId xmlns:a16="http://schemas.microsoft.com/office/drawing/2014/main" id="{5BC168C9-E91A-47AA-AC39-6B621E336E66}"/>
                </a:ext>
              </a:extLst>
            </xdr:cNvPr>
            <xdr:cNvGraphicFramePr/>
          </xdr:nvGraphicFramePr>
          <xdr:xfrm>
            <a:off x="0" y="0"/>
            <a:ext cx="0" cy="0"/>
          </xdr:xfrm>
          <a:graphic>
            <a:graphicData uri="http://schemas.microsoft.com/office/drawing/2010/slicer">
              <sle:slicer xmlns:sle="http://schemas.microsoft.com/office/drawing/2010/slicer" name="Mes Inscrito 3"/>
            </a:graphicData>
          </a:graphic>
        </xdr:graphicFrame>
      </mc:Choice>
      <mc:Fallback xmlns="">
        <xdr:sp macro="" textlink="">
          <xdr:nvSpPr>
            <xdr:cNvPr id="0" name=""/>
            <xdr:cNvSpPr>
              <a:spLocks noTextEdit="1"/>
            </xdr:cNvSpPr>
          </xdr:nvSpPr>
          <xdr:spPr>
            <a:xfrm>
              <a:off x="65765898" y="185057"/>
              <a:ext cx="2686231" cy="13969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180631</xdr:colOff>
      <xdr:row>1</xdr:row>
      <xdr:rowOff>1</xdr:rowOff>
    </xdr:from>
    <xdr:to>
      <xdr:col>75</xdr:col>
      <xdr:colOff>269894</xdr:colOff>
      <xdr:row>9</xdr:row>
      <xdr:rowOff>109221</xdr:rowOff>
    </xdr:to>
    <mc:AlternateContent xmlns:mc="http://schemas.openxmlformats.org/markup-compatibility/2006" xmlns:a14="http://schemas.microsoft.com/office/drawing/2010/main">
      <mc:Choice Requires="a14">
        <xdr:graphicFrame macro="">
          <xdr:nvGraphicFramePr>
            <xdr:cNvPr id="9" name="Dia de clases Inscrito 2">
              <a:extLst>
                <a:ext uri="{FF2B5EF4-FFF2-40B4-BE49-F238E27FC236}">
                  <a16:creationId xmlns:a16="http://schemas.microsoft.com/office/drawing/2014/main" id="{AD966A14-B871-4755-8B49-B7E2C1BD11A6}"/>
                </a:ext>
              </a:extLst>
            </xdr:cNvPr>
            <xdr:cNvGraphicFramePr/>
          </xdr:nvGraphicFramePr>
          <xdr:xfrm>
            <a:off x="0" y="0"/>
            <a:ext cx="0" cy="0"/>
          </xdr:xfrm>
          <a:graphic>
            <a:graphicData uri="http://schemas.microsoft.com/office/drawing/2010/slicer">
              <sle:slicer xmlns:sle="http://schemas.microsoft.com/office/drawing/2010/slicer" name="Dia de clases Inscrito 2"/>
            </a:graphicData>
          </a:graphic>
        </xdr:graphicFrame>
      </mc:Choice>
      <mc:Fallback xmlns="">
        <xdr:sp macro="" textlink="">
          <xdr:nvSpPr>
            <xdr:cNvPr id="0" name=""/>
            <xdr:cNvSpPr>
              <a:spLocks noTextEdit="1"/>
            </xdr:cNvSpPr>
          </xdr:nvSpPr>
          <xdr:spPr>
            <a:xfrm>
              <a:off x="13271791" y="182881"/>
              <a:ext cx="2436223" cy="15722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76</xdr:col>
      <xdr:colOff>212418</xdr:colOff>
      <xdr:row>1</xdr:row>
      <xdr:rowOff>1</xdr:rowOff>
    </xdr:from>
    <xdr:to>
      <xdr:col>80</xdr:col>
      <xdr:colOff>26997</xdr:colOff>
      <xdr:row>9</xdr:row>
      <xdr:rowOff>58421</xdr:rowOff>
    </xdr:to>
    <mc:AlternateContent xmlns:mc="http://schemas.openxmlformats.org/markup-compatibility/2006" xmlns:a14="http://schemas.microsoft.com/office/drawing/2010/main">
      <mc:Choice Requires="a14">
        <xdr:graphicFrame macro="">
          <xdr:nvGraphicFramePr>
            <xdr:cNvPr id="10" name="Horario Inscrito 2">
              <a:extLst>
                <a:ext uri="{FF2B5EF4-FFF2-40B4-BE49-F238E27FC236}">
                  <a16:creationId xmlns:a16="http://schemas.microsoft.com/office/drawing/2014/main" id="{58E4E3FF-9860-414F-87EB-ABD36D56785F}"/>
                </a:ext>
              </a:extLst>
            </xdr:cNvPr>
            <xdr:cNvGraphicFramePr/>
          </xdr:nvGraphicFramePr>
          <xdr:xfrm>
            <a:off x="0" y="0"/>
            <a:ext cx="0" cy="0"/>
          </xdr:xfrm>
          <a:graphic>
            <a:graphicData uri="http://schemas.microsoft.com/office/drawing/2010/slicer">
              <sle:slicer xmlns:sle="http://schemas.microsoft.com/office/drawing/2010/slicer" name="Horario Inscrito 2"/>
            </a:graphicData>
          </a:graphic>
        </xdr:graphicFrame>
      </mc:Choice>
      <mc:Fallback xmlns="">
        <xdr:sp macro="" textlink="">
          <xdr:nvSpPr>
            <xdr:cNvPr id="0" name=""/>
            <xdr:cNvSpPr>
              <a:spLocks noTextEdit="1"/>
            </xdr:cNvSpPr>
          </xdr:nvSpPr>
          <xdr:spPr>
            <a:xfrm>
              <a:off x="16382058" y="182881"/>
              <a:ext cx="2923539" cy="15214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66</xdr:col>
      <xdr:colOff>382887</xdr:colOff>
      <xdr:row>1</xdr:row>
      <xdr:rowOff>1</xdr:rowOff>
    </xdr:from>
    <xdr:to>
      <xdr:col>71</xdr:col>
      <xdr:colOff>299068</xdr:colOff>
      <xdr:row>9</xdr:row>
      <xdr:rowOff>91441</xdr:rowOff>
    </xdr:to>
    <mc:AlternateContent xmlns:mc="http://schemas.openxmlformats.org/markup-compatibility/2006" xmlns:a14="http://schemas.microsoft.com/office/drawing/2010/main">
      <mc:Choice Requires="a14">
        <xdr:graphicFrame macro="">
          <xdr:nvGraphicFramePr>
            <xdr:cNvPr id="11" name="Fecha Inicio grupo 4">
              <a:extLst>
                <a:ext uri="{FF2B5EF4-FFF2-40B4-BE49-F238E27FC236}">
                  <a16:creationId xmlns:a16="http://schemas.microsoft.com/office/drawing/2014/main" id="{AD4F5B56-0C9D-400E-AA45-D4045CBED9AC}"/>
                </a:ext>
              </a:extLst>
            </xdr:cNvPr>
            <xdr:cNvGraphicFramePr/>
          </xdr:nvGraphicFramePr>
          <xdr:xfrm>
            <a:off x="0" y="0"/>
            <a:ext cx="0" cy="0"/>
          </xdr:xfrm>
          <a:graphic>
            <a:graphicData uri="http://schemas.microsoft.com/office/drawing/2010/slicer">
              <sle:slicer xmlns:sle="http://schemas.microsoft.com/office/drawing/2010/slicer" name="Fecha Inicio grupo 4"/>
            </a:graphicData>
          </a:graphic>
        </xdr:graphicFrame>
      </mc:Choice>
      <mc:Fallback xmlns="">
        <xdr:sp macro="" textlink="">
          <xdr:nvSpPr>
            <xdr:cNvPr id="0" name=""/>
            <xdr:cNvSpPr>
              <a:spLocks noTextEdit="1"/>
            </xdr:cNvSpPr>
          </xdr:nvSpPr>
          <xdr:spPr>
            <a:xfrm>
              <a:off x="8719167" y="182881"/>
              <a:ext cx="3878580" cy="155448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80</xdr:col>
      <xdr:colOff>701040</xdr:colOff>
      <xdr:row>1</xdr:row>
      <xdr:rowOff>1</xdr:rowOff>
    </xdr:from>
    <xdr:to>
      <xdr:col>87</xdr:col>
      <xdr:colOff>104140</xdr:colOff>
      <xdr:row>9</xdr:row>
      <xdr:rowOff>1</xdr:rowOff>
    </xdr:to>
    <mc:AlternateContent xmlns:mc="http://schemas.openxmlformats.org/markup-compatibility/2006" xmlns:a14="http://schemas.microsoft.com/office/drawing/2010/main">
      <mc:Choice Requires="a14">
        <xdr:graphicFrame macro="">
          <xdr:nvGraphicFramePr>
            <xdr:cNvPr id="12" name="Tipo Inscrito  2">
              <a:extLst>
                <a:ext uri="{FF2B5EF4-FFF2-40B4-BE49-F238E27FC236}">
                  <a16:creationId xmlns:a16="http://schemas.microsoft.com/office/drawing/2014/main" id="{B457DC21-4BF7-4806-99B7-FB0BFAF643B0}"/>
                </a:ext>
              </a:extLst>
            </xdr:cNvPr>
            <xdr:cNvGraphicFramePr/>
          </xdr:nvGraphicFramePr>
          <xdr:xfrm>
            <a:off x="0" y="0"/>
            <a:ext cx="0" cy="0"/>
          </xdr:xfrm>
          <a:graphic>
            <a:graphicData uri="http://schemas.microsoft.com/office/drawing/2010/slicer">
              <sle:slicer xmlns:sle="http://schemas.microsoft.com/office/drawing/2010/slicer" name="Tipo Inscrito  2"/>
            </a:graphicData>
          </a:graphic>
        </xdr:graphicFrame>
      </mc:Choice>
      <mc:Fallback xmlns="">
        <xdr:sp macro="" textlink="">
          <xdr:nvSpPr>
            <xdr:cNvPr id="0" name=""/>
            <xdr:cNvSpPr>
              <a:spLocks noTextEdit="1"/>
            </xdr:cNvSpPr>
          </xdr:nvSpPr>
          <xdr:spPr>
            <a:xfrm>
              <a:off x="19979640" y="182881"/>
              <a:ext cx="4950460" cy="14630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330200</xdr:colOff>
      <xdr:row>1</xdr:row>
      <xdr:rowOff>0</xdr:rowOff>
    </xdr:from>
    <xdr:to>
      <xdr:col>63</xdr:col>
      <xdr:colOff>711199</xdr:colOff>
      <xdr:row>8</xdr:row>
      <xdr:rowOff>126999</xdr:rowOff>
    </xdr:to>
    <mc:AlternateContent xmlns:mc="http://schemas.openxmlformats.org/markup-compatibility/2006" xmlns:a14="http://schemas.microsoft.com/office/drawing/2010/main">
      <mc:Choice Requires="a14">
        <xdr:graphicFrame macro="">
          <xdr:nvGraphicFramePr>
            <xdr:cNvPr id="13" name="Curso 4">
              <a:extLst>
                <a:ext uri="{FF2B5EF4-FFF2-40B4-BE49-F238E27FC236}">
                  <a16:creationId xmlns:a16="http://schemas.microsoft.com/office/drawing/2014/main" id="{C2EBBD38-3063-4200-8B38-3B4CC914540D}"/>
                </a:ext>
              </a:extLst>
            </xdr:cNvPr>
            <xdr:cNvGraphicFramePr/>
          </xdr:nvGraphicFramePr>
          <xdr:xfrm>
            <a:off x="0" y="0"/>
            <a:ext cx="0" cy="0"/>
          </xdr:xfrm>
          <a:graphic>
            <a:graphicData uri="http://schemas.microsoft.com/office/drawing/2010/slicer">
              <sle:slicer xmlns:sle="http://schemas.microsoft.com/office/drawing/2010/slicer" name="Curso 4"/>
            </a:graphicData>
          </a:graphic>
        </xdr:graphicFrame>
      </mc:Choice>
      <mc:Fallback xmlns="">
        <xdr:sp macro="" textlink="">
          <xdr:nvSpPr>
            <xdr:cNvPr id="0" name=""/>
            <xdr:cNvSpPr>
              <a:spLocks noTextEdit="1"/>
            </xdr:cNvSpPr>
          </xdr:nvSpPr>
          <xdr:spPr>
            <a:xfrm>
              <a:off x="2847340" y="182881"/>
              <a:ext cx="1826260" cy="10312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91</xdr:col>
      <xdr:colOff>1334407</xdr:colOff>
      <xdr:row>1</xdr:row>
      <xdr:rowOff>94707</xdr:rowOff>
    </xdr:from>
    <xdr:to>
      <xdr:col>97</xdr:col>
      <xdr:colOff>402227</xdr:colOff>
      <xdr:row>8</xdr:row>
      <xdr:rowOff>109946</xdr:rowOff>
    </xdr:to>
    <mc:AlternateContent xmlns:mc="http://schemas.openxmlformats.org/markup-compatibility/2006" xmlns:a14="http://schemas.microsoft.com/office/drawing/2010/main">
      <mc:Choice Requires="a14">
        <xdr:graphicFrame macro="">
          <xdr:nvGraphicFramePr>
            <xdr:cNvPr id="15" name="Fecha Inicio grupo 1">
              <a:extLst>
                <a:ext uri="{FF2B5EF4-FFF2-40B4-BE49-F238E27FC236}">
                  <a16:creationId xmlns:a16="http://schemas.microsoft.com/office/drawing/2014/main" id="{FBE3AEF8-7241-4786-87F6-91229FB8C995}"/>
                </a:ext>
              </a:extLst>
            </xdr:cNvPr>
            <xdr:cNvGraphicFramePr/>
          </xdr:nvGraphicFramePr>
          <xdr:xfrm>
            <a:off x="0" y="0"/>
            <a:ext cx="0" cy="0"/>
          </xdr:xfrm>
          <a:graphic>
            <a:graphicData uri="http://schemas.microsoft.com/office/drawing/2010/slicer">
              <sle:slicer xmlns:sle="http://schemas.microsoft.com/office/drawing/2010/slicer" name="Fecha Inicio grupo 1"/>
            </a:graphicData>
          </a:graphic>
        </xdr:graphicFrame>
      </mc:Choice>
      <mc:Fallback xmlns="">
        <xdr:sp macro="" textlink="">
          <xdr:nvSpPr>
            <xdr:cNvPr id="0" name=""/>
            <xdr:cNvSpPr>
              <a:spLocks noTextEdit="1"/>
            </xdr:cNvSpPr>
          </xdr:nvSpPr>
          <xdr:spPr>
            <a:xfrm>
              <a:off x="89878807" y="279764"/>
              <a:ext cx="4521563" cy="131063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104</xdr:col>
      <xdr:colOff>566057</xdr:colOff>
      <xdr:row>1</xdr:row>
      <xdr:rowOff>94707</xdr:rowOff>
    </xdr:from>
    <xdr:to>
      <xdr:col>108</xdr:col>
      <xdr:colOff>171993</xdr:colOff>
      <xdr:row>9</xdr:row>
      <xdr:rowOff>173446</xdr:rowOff>
    </xdr:to>
    <mc:AlternateContent xmlns:mc="http://schemas.openxmlformats.org/markup-compatibility/2006" xmlns:a14="http://schemas.microsoft.com/office/drawing/2010/main">
      <mc:Choice Requires="a14">
        <xdr:graphicFrame macro="">
          <xdr:nvGraphicFramePr>
            <xdr:cNvPr id="16" name="Tipo Incrito">
              <a:extLst>
                <a:ext uri="{FF2B5EF4-FFF2-40B4-BE49-F238E27FC236}">
                  <a16:creationId xmlns:a16="http://schemas.microsoft.com/office/drawing/2014/main" id="{6258205D-0FC7-4369-8FFF-01507DFB2B7D}"/>
                </a:ext>
              </a:extLst>
            </xdr:cNvPr>
            <xdr:cNvGraphicFramePr/>
          </xdr:nvGraphicFramePr>
          <xdr:xfrm>
            <a:off x="0" y="0"/>
            <a:ext cx="0" cy="0"/>
          </xdr:xfrm>
          <a:graphic>
            <a:graphicData uri="http://schemas.microsoft.com/office/drawing/2010/slicer">
              <sle:slicer xmlns:sle="http://schemas.microsoft.com/office/drawing/2010/slicer" name="Tipo Incrito"/>
            </a:graphicData>
          </a:graphic>
        </xdr:graphicFrame>
      </mc:Choice>
      <mc:Fallback xmlns="">
        <xdr:sp macro="" textlink="">
          <xdr:nvSpPr>
            <xdr:cNvPr id="0" name=""/>
            <xdr:cNvSpPr>
              <a:spLocks noTextEdit="1"/>
            </xdr:cNvSpPr>
          </xdr:nvSpPr>
          <xdr:spPr>
            <a:xfrm>
              <a:off x="98907600" y="279764"/>
              <a:ext cx="2087880" cy="155919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100</xdr:col>
      <xdr:colOff>385535</xdr:colOff>
      <xdr:row>1</xdr:row>
      <xdr:rowOff>94707</xdr:rowOff>
    </xdr:from>
    <xdr:to>
      <xdr:col>104</xdr:col>
      <xdr:colOff>309335</xdr:colOff>
      <xdr:row>9</xdr:row>
      <xdr:rowOff>82006</xdr:rowOff>
    </xdr:to>
    <mc:AlternateContent xmlns:mc="http://schemas.openxmlformats.org/markup-compatibility/2006" xmlns:a14="http://schemas.microsoft.com/office/drawing/2010/main">
      <mc:Choice Requires="a14">
        <xdr:graphicFrame macro="">
          <xdr:nvGraphicFramePr>
            <xdr:cNvPr id="17" name="Mes Inscrito 2">
              <a:extLst>
                <a:ext uri="{FF2B5EF4-FFF2-40B4-BE49-F238E27FC236}">
                  <a16:creationId xmlns:a16="http://schemas.microsoft.com/office/drawing/2014/main" id="{542836B5-AF92-4D6B-B630-124787CFCC32}"/>
                </a:ext>
              </a:extLst>
            </xdr:cNvPr>
            <xdr:cNvGraphicFramePr/>
          </xdr:nvGraphicFramePr>
          <xdr:xfrm>
            <a:off x="0" y="0"/>
            <a:ext cx="0" cy="0"/>
          </xdr:xfrm>
          <a:graphic>
            <a:graphicData uri="http://schemas.microsoft.com/office/drawing/2010/slicer">
              <sle:slicer xmlns:sle="http://schemas.microsoft.com/office/drawing/2010/slicer" name="Mes Inscrito 2"/>
            </a:graphicData>
          </a:graphic>
        </xdr:graphicFrame>
      </mc:Choice>
      <mc:Fallback xmlns="">
        <xdr:sp macro="" textlink="">
          <xdr:nvSpPr>
            <xdr:cNvPr id="0" name=""/>
            <xdr:cNvSpPr>
              <a:spLocks noTextEdit="1"/>
            </xdr:cNvSpPr>
          </xdr:nvSpPr>
          <xdr:spPr>
            <a:xfrm>
              <a:off x="96245135" y="279764"/>
              <a:ext cx="2405743" cy="146775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90</xdr:col>
      <xdr:colOff>76200</xdr:colOff>
      <xdr:row>1</xdr:row>
      <xdr:rowOff>94707</xdr:rowOff>
    </xdr:from>
    <xdr:to>
      <xdr:col>91</xdr:col>
      <xdr:colOff>1077686</xdr:colOff>
      <xdr:row>9</xdr:row>
      <xdr:rowOff>3267</xdr:rowOff>
    </xdr:to>
    <mc:AlternateContent xmlns:mc="http://schemas.openxmlformats.org/markup-compatibility/2006" xmlns:a14="http://schemas.microsoft.com/office/drawing/2010/main">
      <mc:Choice Requires="a14">
        <xdr:graphicFrame macro="">
          <xdr:nvGraphicFramePr>
            <xdr:cNvPr id="18" name="Curso 5">
              <a:extLst>
                <a:ext uri="{FF2B5EF4-FFF2-40B4-BE49-F238E27FC236}">
                  <a16:creationId xmlns:a16="http://schemas.microsoft.com/office/drawing/2014/main" id="{B20E5B55-BAE3-48BC-A0FF-182C0873681C}"/>
                </a:ext>
              </a:extLst>
            </xdr:cNvPr>
            <xdr:cNvGraphicFramePr/>
          </xdr:nvGraphicFramePr>
          <xdr:xfrm>
            <a:off x="0" y="0"/>
            <a:ext cx="0" cy="0"/>
          </xdr:xfrm>
          <a:graphic>
            <a:graphicData uri="http://schemas.microsoft.com/office/drawing/2010/slicer">
              <sle:slicer xmlns:sle="http://schemas.microsoft.com/office/drawing/2010/slicer" name="Curso 5"/>
            </a:graphicData>
          </a:graphic>
        </xdr:graphicFrame>
      </mc:Choice>
      <mc:Fallback xmlns="">
        <xdr:sp macro="" textlink="">
          <xdr:nvSpPr>
            <xdr:cNvPr id="0" name=""/>
            <xdr:cNvSpPr>
              <a:spLocks noTextEdit="1"/>
            </xdr:cNvSpPr>
          </xdr:nvSpPr>
          <xdr:spPr>
            <a:xfrm>
              <a:off x="87172800" y="279764"/>
              <a:ext cx="2449286" cy="1389017"/>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89</xdr:col>
      <xdr:colOff>728982</xdr:colOff>
      <xdr:row>10</xdr:row>
      <xdr:rowOff>96520</xdr:rowOff>
    </xdr:from>
    <xdr:to>
      <xdr:col>108</xdr:col>
      <xdr:colOff>163285</xdr:colOff>
      <xdr:row>41</xdr:row>
      <xdr:rowOff>63500</xdr:rowOff>
    </xdr:to>
    <xdr:graphicFrame macro="">
      <xdr:nvGraphicFramePr>
        <xdr:cNvPr id="19" name="Gráfico 18">
          <a:extLst>
            <a:ext uri="{FF2B5EF4-FFF2-40B4-BE49-F238E27FC236}">
              <a16:creationId xmlns:a16="http://schemas.microsoft.com/office/drawing/2014/main" id="{B1D50C49-50FA-BD33-8BE5-6EA98C83E7B9}"/>
            </a:ext>
            <a:ext uri="{147F2762-F138-4A5C-976F-8EAC2B608ADB}">
              <a16:predDERef xmlns:a16="http://schemas.microsoft.com/office/drawing/2014/main" pred="{B20E5B55-BAE3-48BC-A0FF-182C08736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98</xdr:col>
      <xdr:colOff>38462</xdr:colOff>
      <xdr:row>1</xdr:row>
      <xdr:rowOff>94707</xdr:rowOff>
    </xdr:from>
    <xdr:to>
      <xdr:col>100</xdr:col>
      <xdr:colOff>128815</xdr:colOff>
      <xdr:row>7</xdr:row>
      <xdr:rowOff>170906</xdr:rowOff>
    </xdr:to>
    <mc:AlternateContent xmlns:mc="http://schemas.openxmlformats.org/markup-compatibility/2006" xmlns:a14="http://schemas.microsoft.com/office/drawing/2010/main">
      <mc:Choice Requires="a14">
        <xdr:graphicFrame macro="">
          <xdr:nvGraphicFramePr>
            <xdr:cNvPr id="14" name="Año Inscrito">
              <a:extLst>
                <a:ext uri="{FF2B5EF4-FFF2-40B4-BE49-F238E27FC236}">
                  <a16:creationId xmlns:a16="http://schemas.microsoft.com/office/drawing/2014/main" id="{853B6279-FF3D-DF3C-6A9F-5E9ECE7D2E60}"/>
                </a:ext>
              </a:extLst>
            </xdr:cNvPr>
            <xdr:cNvGraphicFramePr/>
          </xdr:nvGraphicFramePr>
          <xdr:xfrm>
            <a:off x="0" y="0"/>
            <a:ext cx="0" cy="0"/>
          </xdr:xfrm>
          <a:graphic>
            <a:graphicData uri="http://schemas.microsoft.com/office/drawing/2010/slicer">
              <sle:slicer xmlns:sle="http://schemas.microsoft.com/office/drawing/2010/slicer" name="Año Inscrito"/>
            </a:graphicData>
          </a:graphic>
        </xdr:graphicFrame>
      </mc:Choice>
      <mc:Fallback xmlns="">
        <xdr:sp macro="" textlink="">
          <xdr:nvSpPr>
            <xdr:cNvPr id="0" name=""/>
            <xdr:cNvSpPr>
              <a:spLocks noTextEdit="1"/>
            </xdr:cNvSpPr>
          </xdr:nvSpPr>
          <xdr:spPr>
            <a:xfrm>
              <a:off x="94657091" y="279764"/>
              <a:ext cx="1331323" cy="1186542"/>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141884</xdr:colOff>
      <xdr:row>0</xdr:row>
      <xdr:rowOff>55245</xdr:rowOff>
    </xdr:from>
    <xdr:to>
      <xdr:col>24</xdr:col>
      <xdr:colOff>761610</xdr:colOff>
      <xdr:row>16</xdr:row>
      <xdr:rowOff>3933</xdr:rowOff>
    </xdr:to>
    <xdr:pic>
      <xdr:nvPicPr>
        <xdr:cNvPr id="2" name="Imagen 1">
          <a:extLst>
            <a:ext uri="{FF2B5EF4-FFF2-40B4-BE49-F238E27FC236}">
              <a16:creationId xmlns:a16="http://schemas.microsoft.com/office/drawing/2014/main" id="{3F240CE3-985C-D619-17EA-CBAD1CAB7EFA}"/>
            </a:ext>
          </a:extLst>
        </xdr:cNvPr>
        <xdr:cNvPicPr>
          <a:picLocks noChangeAspect="1"/>
        </xdr:cNvPicPr>
      </xdr:nvPicPr>
      <xdr:blipFill>
        <a:blip xmlns:r="http://schemas.openxmlformats.org/officeDocument/2006/relationships" r:embed="rId1"/>
        <a:stretch>
          <a:fillRect/>
        </a:stretch>
      </xdr:blipFill>
      <xdr:spPr>
        <a:xfrm>
          <a:off x="11648084" y="55245"/>
          <a:ext cx="5953726" cy="2844288"/>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86EF2F21-3060-44FF-BFD9-F18AE0760E5F}">
    <nsvFilter filterId="{00000000-0009-0000-0100-000001000000}" ref="A3:BK1099" tableId="1"/>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E2109DE1-8181-493B-862A-233F6A9C87E0}"/>
</namedSheetViews>
</file>

<file path=xl/persons/person.xml><?xml version="1.0" encoding="utf-8"?>
<personList xmlns="http://schemas.microsoft.com/office/spreadsheetml/2018/threadedcomments" xmlns:x="http://schemas.openxmlformats.org/spreadsheetml/2006/main">
  <person displayName="Centro Médico SERAPHIS" id="{477A0045-3779-45F5-8814-B6C5E4F11E63}" userId="2e6e4cd318d52513"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2.356611226853" createdVersion="8" refreshedVersion="8" minRefreshableVersion="3" recordCount="1096" xr:uid="{1EBE1428-4DC7-448A-A4B1-74F1A02652AC}">
  <cacheSource type="worksheet">
    <worksheetSource name="Tabla1[[Curso]:[Fecha Alta como miembro]]"/>
  </cacheSource>
  <cacheFields count="64">
    <cacheField name="Curso" numFmtId="0">
      <sharedItems containsBlank="1"/>
    </cacheField>
    <cacheField name="Mes Inscrito" numFmtId="0">
      <sharedItems containsBlank="1"/>
    </cacheField>
    <cacheField name="Dia de clases Inscrito" numFmtId="49">
      <sharedItems containsBlank="1"/>
    </cacheField>
    <cacheField name="Horario Inscrito" numFmtId="49">
      <sharedItems containsBlank="1" count="3">
        <s v="7.30 - 9.15"/>
        <m/>
        <s v="7.30 - 9.16" u="1"/>
      </sharedItems>
    </cacheField>
    <cacheField name="Fecha Inicio grupo" numFmtId="14">
      <sharedItems containsNonDate="0" containsDate="1" containsString="0" containsBlank="1" minDate="2025-01-14T00:00:00" maxDate="2025-01-17T00:00:00" count="3">
        <d v="2025-01-14T00:00:00"/>
        <d v="2025-01-16T00:00:00"/>
        <m/>
      </sharedItems>
      <fieldGroup par="63"/>
    </cacheField>
    <cacheField name="Asistente del Grupo" numFmtId="14">
      <sharedItems containsNonDate="0" containsString="0"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String="0" containsBlank="1" containsNumber="1" containsInteger="1" minValue="902662446" maxValue="997846782"/>
    </cacheField>
    <cacheField name="Correo" numFmtId="0">
      <sharedItems containsBlank="1"/>
    </cacheField>
    <cacheField name="Fecha de nac" numFmtId="14">
      <sharedItems containsDate="1" containsBlank="1" containsMixedTypes="1" minDate="1961-06-08T00:00:00" maxDate="2010-10-02T00:00:00"/>
    </cacheField>
    <cacheField name="Edad" numFmtId="0">
      <sharedItems containsMixedTypes="1" containsNumber="1" containsInteger="1" minValue="14" maxValue="63"/>
    </cacheField>
    <cacheField name="Grupo" numFmtId="0">
      <sharedItems containsBlank="1"/>
    </cacheField>
    <cacheField name="Tipo Incrito" numFmtId="0">
      <sharedItems containsBlank="1"/>
    </cacheField>
    <cacheField name="Fecha Cambio Grupo" numFmtId="0">
      <sharedItems containsNonDate="0" containsString="0" containsBlank="1"/>
    </cacheField>
    <cacheField name="Mes  _x000a_(1er grupo inscrito)" numFmtId="0">
      <sharedItems containsNonDate="0" containsString="0" containsBlank="1"/>
    </cacheField>
    <cacheField name="Dia Clases_x000a_(1er grupo inscrito)" numFmtId="0">
      <sharedItems containsNonDate="0" containsString="0" containsBlank="1"/>
    </cacheField>
    <cacheField name="Horario_x000a_(1er grupo inscrito)" numFmtId="0">
      <sharedItems containsNonDate="0" containsString="0" containsBlank="1"/>
    </cacheField>
    <cacheField name="Fecha 3ra clase" numFmtId="14">
      <sharedItems containsDate="1" containsBlank="1" containsMixedTypes="1" minDate="2025-01-28T00:00:00" maxDate="2025-01-31T00:00:00"/>
    </cacheField>
    <cacheField name="Fecha Finalización" numFmtId="14">
      <sharedItems containsDate="1" containsBlank="1" containsMixedTypes="1" minDate="2025-04-14T00:00:00" maxDate="2025-04-17T00:00:00"/>
    </cacheField>
    <cacheField name="Ética" numFmtId="0">
      <sharedItems containsBlank="1"/>
    </cacheField>
    <cacheField name="Soc - FH" numFmtId="0">
      <sharedItems containsBlank="1"/>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NonDate="0" containsString="0" containsBlank="1"/>
    </cacheField>
    <cacheField name="sem 08" numFmtId="0">
      <sharedItems containsNonDate="0" containsString="0"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7-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8-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NonDate="0" containsString="0" containsBlank="1"/>
    </cacheField>
    <cacheField name="Uso Sistemas" numFmtId="14">
      <sharedItems/>
    </cacheField>
    <cacheField name="Llave grupo" numFmtId="0">
      <sharedItems/>
    </cacheField>
    <cacheField name="Curso2" numFmtId="0">
      <sharedItems/>
    </cacheField>
    <cacheField name="llave2" numFmtId="0">
      <sharedItems/>
    </cacheField>
    <cacheField name="¿Cambió de Grupo/Local?" numFmtId="0">
      <sharedItems/>
    </cacheField>
    <cacheField name="Fecha Alta 4ta o 8va sem." numFmtId="166">
      <sharedItems containsDate="1" containsMixedTypes="1" minDate="2025-02-04T00:00:00" maxDate="2025-02-07T00:00:00"/>
    </cacheField>
    <cacheField name="Es Alta a 4ta o 8va semana?" numFmtId="166">
      <sharedItems/>
    </cacheField>
    <cacheField name="Fecha Alta como miembro" numFmtId="166">
      <sharedItems/>
    </cacheField>
    <cacheField name="Días (Fecha Inicio grupo)" numFmtId="0" databaseField="0">
      <fieldGroup base="4">
        <rangePr groupBy="days" startDate="2025-01-14T00:00:00" endDate="2025-01-17T00:00:00"/>
        <groupItems count="368">
          <s v="&lt;14/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7/1/2025"/>
        </groupItems>
      </fieldGroup>
    </cacheField>
    <cacheField name="Meses (Fecha Inicio grupo)" numFmtId="0" databaseField="0">
      <fieldGroup base="4">
        <rangePr groupBy="months" startDate="2025-01-14T00:00:00" endDate="2025-01-17T00:00:00"/>
        <groupItems count="14">
          <s v="&lt;14/1/2025"/>
          <s v="ene"/>
          <s v="feb"/>
          <s v="mar"/>
          <s v="abr"/>
          <s v="may"/>
          <s v="jun"/>
          <s v="jul"/>
          <s v="ago"/>
          <s v="sep"/>
          <s v="oct"/>
          <s v="nov"/>
          <s v="dic"/>
          <s v="&gt;17/1/202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2.356611226853" createdVersion="8" refreshedVersion="8" minRefreshableVersion="3" recordCount="145" xr:uid="{93666501-035A-4BA4-919B-725BD873B673}">
  <cacheSource type="worksheet">
    <worksheetSource ref="AA6:BA200" sheet="Gráficos_"/>
  </cacheSource>
  <cacheFields count="28">
    <cacheField name="Llave grupo" numFmtId="0">
      <sharedItems containsBlank="1" count="47">
        <s v="Cusco-Enero-Martes-7.30 - 9.15-45671-Inscrito Nuevo"/>
        <s v="Cusco-Enero-Martes-7.30 - 9.15-45671-Pre-Inscrito"/>
        <s v="Cusco-Enero-Jueves-7.30 - 9.15-45671-Cambio de horario"/>
        <s v="Cusco-Febrero-Lunes-7.30 - 9.15-45671-Inscrito Nuevo"/>
        <s v="Cusco-Febrero-Lunes-7.30 - 9.15-45671-Pre-Inscrito"/>
        <s v="Cusco-Febrero-Jueves-7.30 - 9.15-45671-Inscrito Nuevo"/>
        <s v="Cusco-Febrero-Jueves-7.30 - 9.15-45671-Pre-Inscrito"/>
        <s v="Cusco-Febrero-Jueves-7.30 - 9.15-45671-Recuperado otro año"/>
        <s v="Cusco-Enero-Jueves-7.30 - 9.15-45673-Inscrito Nuevo"/>
        <s v="Cusco-Enero-Martes-7.30 - 9.15-45673-Inscrito Nuevo"/>
        <s v="Cusco-Enero-Martes-7.30 - 9.15-45673-Pre-Inscrito"/>
        <s v=""/>
        <m/>
        <s v="Cusco-Enero-Jueves-7.30 - 9.16-45671-Cambio de horario" u="1"/>
        <s v="Cusco-Enero-Martes-7.30 - 9.15-45671-Recuperado otro año" u="1"/>
        <s v="Cusco-Enero-Jueves-7.30 - 9.15-45673-Pre-Inscrito" u="1"/>
        <s v="Cusco-Enero-Jueves-7.30 - 9.15-45673-"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martes-7:30 a 9:30 p.m.-45601-Inscrito Nuevo" u="1"/>
        <s v="Plantilla-Noviembre-martes-7:30 a 9:30 p.m.-45601-Recuperado 2024" u="1"/>
        <s v="Plantilla-Noviembre-Lunes - Miércoles-6:30 - 8:30-45602-Inscrito Nuevo" u="1"/>
        <s v="Plantilla-Enero-miércoles-7:30 a 9:30 p.m.-45672-Recuperado otro año" u="1"/>
        <s v="Plantilla-Enero-sábado-7:30 a 9:30 p.m.-45672-Recuperado otro año" u="1"/>
        <s v="Ayacucho Norte-Enero-Lunes - Miércoles-6:30 - 8:30-45306-Inscrito Nuevo" u="1"/>
        <s v="Ayacucho Norte-Enero-Martes - Jueves-6:30 - 8:30-45307-Inscrito Nuevo" u="1"/>
        <s v="Ayacucho Norte-Febrero-Martes - Jueves-4:00 - 5:50-45328-Inscrito Nuevo" u="1"/>
        <s v="Ayacucho Norte-Abril-Lunes - Miércoles-6:30 - 8:30-45406-Inscrito Nuevo" u="1"/>
        <s v="Ayacucho Norte-Mayo-Martes-6:30 - 8:30-45433-Inscrito Nuevo" u="1"/>
        <s v="Ayacucho Norte-Junio-Lunes - Miércoles-6:30 - 8:30-45462-Inscrito Nuevo" u="1"/>
        <s v="Ayacucho Norte-Julio-Lunes - Miércoles-6:30 - 8:30-45490-Inscrito Nuevo" u="1"/>
        <s v="Ayacucho Norte-Septiembre-Lunes - Miércoles-6:30 - 8:30-45551-Inscrito Nuevo" u="1"/>
        <s v="Ayacucho Norte-Octubre-Jueves-6:30 - 8:30-45575-Inscrito Nuevo" u="1"/>
        <s v="Ayacucho Norte-Noviembre-Lunes - Miércoles-6:30 - 8:30-45602-Inscrito Nuevo" u="1"/>
        <s v="Ayacucho Norte-Junio-Lunes - Miércoles-6:30 - 8:30-45461-Inscrito Nuevo" u="1"/>
        <s v="Ayacucho Norte-Julio-Lunes - Miércoles-6:30 - 8:31-45490-Inscrito Nuevo" u="1"/>
        <s v="Ayacucho Norte-Julio-Lunes - Miércoles-6:30 - 8:32-45490-Inscrito Nuevo" u="1"/>
        <s v="Ayacucho Norte-Julio-Lunes - Miércoles-6:30 - 8:33-45490-Inscrito Nuevo" u="1"/>
        <s v="Ayacucho Norte-Julio-Lunes - Miércoles-6:30 - 8:34-45490-Inscrito Nuevo" u="1"/>
      </sharedItems>
    </cacheField>
    <cacheField name="Curso" numFmtId="0">
      <sharedItems containsBlank="1" count="6">
        <s v="Conócete a ti mismo"/>
        <s v=""/>
        <m/>
        <s v="Oratoria y Filosofía" u="1"/>
        <s v="Conócete a Ti Mismo y Oratoria" u="1"/>
        <s v="(blank)" u="1"/>
      </sharedItems>
    </cacheField>
    <cacheField name="Fecha Inicio grupo" numFmtId="0">
      <sharedItems containsDate="1" containsBlank="1" containsMixedTypes="1" minDate="2024-01-15T00:00:00" maxDate="2025-01-17T00:00:00" count="19">
        <d v="2025-01-14T00:00:00"/>
        <d v="2025-01-16T00:00:00"/>
        <s v=""/>
        <m/>
        <d v="2025-01-10T00:00:00" u="1"/>
        <d v="2024-01-15T00:00:00" u="1"/>
        <d v="2024-01-16T00:00:00" u="1"/>
        <d v="2024-02-06T00:00:00" u="1"/>
        <d v="2024-04-24T00:00:00" u="1"/>
        <d v="2024-05-21T00:00:00" u="1"/>
        <d v="2024-06-19T00:00:00" u="1"/>
        <d v="2024-07-17T00:00:00" u="1"/>
        <d v="2024-09-16T00:00:00" u="1"/>
        <d v="2024-10-10T00:00:00" u="1"/>
        <d v="2024-11-05T00:00:00" u="1"/>
        <d v="2024-11-06T00:00:00" u="1"/>
        <d v="2025-01-15T00:00:00" u="1"/>
        <s v="(blank)" u="1"/>
        <d v="2024-06-18T00:00:00" u="1"/>
      </sharedItems>
    </cacheField>
    <cacheField name="Mes Inscrito" numFmtId="0">
      <sharedItems containsBlank="1" count="22">
        <s v="Enero"/>
        <s v=""/>
        <m/>
        <s v="January" u="1"/>
        <s v="Febrero" u="1"/>
        <s v="Abril" u="1"/>
        <s v="Mayo" u="1"/>
        <s v="Junio" u="1"/>
        <s v="Julio" u="1"/>
        <s v="Setiembre" u="1"/>
        <s v="Octubre" u="1"/>
        <s v="Noviembre" u="1"/>
        <s v="(blank)" u="1"/>
        <s v="septiembre" u="1"/>
        <s v="February" u="1"/>
        <s v="April" u="1"/>
        <s v="May" u="1"/>
        <s v="June" u="1"/>
        <s v="July" u="1"/>
        <s v="September" u="1"/>
        <s v="October" u="1"/>
        <s v="November" u="1"/>
      </sharedItems>
    </cacheField>
    <cacheField name="Año Inscrito" numFmtId="0">
      <sharedItems containsBlank="1" count="4">
        <s v="2025"/>
        <s v=""/>
        <m/>
        <s v="2024" u="1"/>
      </sharedItems>
    </cacheField>
    <cacheField name="Tipo Incrito" numFmtId="0">
      <sharedItems containsBlank="1" count="8">
        <s v="Inscrito Nuevo"/>
        <s v="Pre-Inscrito"/>
        <s v="Cambio de horario"/>
        <s v="Recuperado otro año"/>
        <s v=""/>
        <m/>
        <s v="Recuperado 2024" u="1"/>
        <s v="(blank)" u="1"/>
      </sharedItems>
    </cacheField>
    <cacheField name="Ética" numFmtId="0">
      <sharedItems containsBlank="1"/>
    </cacheField>
    <cacheField name="Soc - FH" numFmtId="0">
      <sharedItems containsBlank="1"/>
    </cacheField>
    <cacheField name="Cant. Inscritos" numFmtId="0">
      <sharedItems containsBlank="1" containsMixedTypes="1" containsNumber="1" containsInteger="1" minValue="1" maxValue="18"/>
    </cacheField>
    <cacheField name="I" numFmtId="0">
      <sharedItems containsNonDate="0" containsString="0" containsBlank="1"/>
    </cacheField>
    <cacheField name="Sem. 01" numFmtId="0">
      <sharedItems containsBlank="1" containsMixedTypes="1" containsNumber="1" containsInteger="1" minValue="0" maxValue="13"/>
    </cacheField>
    <cacheField name="Sem. 02" numFmtId="0">
      <sharedItems containsBlank="1" containsMixedTypes="1" containsNumber="1" containsInteger="1" minValue="0" maxValue="13"/>
    </cacheField>
    <cacheField name="Sem. 03" numFmtId="0">
      <sharedItems containsBlank="1" containsMixedTypes="1" containsNumber="1" containsInteger="1" minValue="0" maxValue="15"/>
    </cacheField>
    <cacheField name="Sem. 04" numFmtId="0">
      <sharedItems containsBlank="1" containsMixedTypes="1" containsNumber="1" containsInteger="1" minValue="0" maxValue="14"/>
    </cacheField>
    <cacheField name="Sem. 05" numFmtId="0">
      <sharedItems containsBlank="1" containsMixedTypes="1" containsNumber="1" containsInteger="1" minValue="0" maxValue="7"/>
    </cacheField>
    <cacheField name="Sem. 06" numFmtId="0">
      <sharedItems containsBlank="1" containsMixedTypes="1" containsNumber="1" containsInteger="1" minValue="0" maxValue="10"/>
    </cacheField>
    <cacheField name="Sem. 07" numFmtId="0">
      <sharedItems containsBlank="1" containsMixedTypes="1" containsNumber="1" containsInteger="1" minValue="0" maxValue="0"/>
    </cacheField>
    <cacheField name="Sem. 08" numFmtId="0">
      <sharedItems containsBlank="1" containsMixedTypes="1" containsNumber="1" containsInteger="1" minValue="0" maxValue="0"/>
    </cacheField>
    <cacheField name="Sem. 09" numFmtId="0">
      <sharedItems containsBlank="1" containsMixedTypes="1" containsNumber="1" containsInteger="1" minValue="0" maxValue="0"/>
    </cacheField>
    <cacheField name="Sem. 10" numFmtId="0">
      <sharedItems containsBlank="1" containsMixedTypes="1" containsNumber="1" containsInteger="1" minValue="0" maxValue="0"/>
    </cacheField>
    <cacheField name="Sem. 11" numFmtId="0">
      <sharedItems containsBlank="1" containsMixedTypes="1" containsNumber="1" containsInteger="1" minValue="0" maxValue="0"/>
    </cacheField>
    <cacheField name="Sem. 12" numFmtId="0">
      <sharedItems containsBlank="1"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Blank="1" containsMixedTypes="1" containsNumber="1" containsInteger="1" minValue="0" maxValue="0"/>
    </cacheField>
    <cacheField name="% pasaron" numFmtId="0" formula="'Pasaron a miembro'/'Cant. Inscritos'" databaseField="0"/>
  </cacheFields>
  <extLst>
    <ext xmlns:x14="http://schemas.microsoft.com/office/spreadsheetml/2009/9/main" uri="{725AE2AE-9491-48be-B2B4-4EB974FC3084}">
      <x14:pivotCacheDefinition pivotCacheId="101906328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2.356611226853" createdVersion="8" refreshedVersion="8" minRefreshableVersion="3" recordCount="144" xr:uid="{B6B3588D-8425-4E45-AA0B-BAE5D918F905}">
  <cacheSource type="worksheet">
    <worksheetSource ref="AA6:BA150" sheet="Gráficos_"/>
  </cacheSource>
  <cacheFields count="27">
    <cacheField name="Llave grupo" numFmtId="0">
      <sharedItems/>
    </cacheField>
    <cacheField name="Curso" numFmtId="0">
      <sharedItems count="4">
        <s v="Conócete a ti mismo"/>
        <s v=""/>
        <s v="Oratoria y Filosofía" u="1"/>
        <s v="Conócete a Ti Mismo y Oratoria" u="1"/>
      </sharedItems>
    </cacheField>
    <cacheField name="Fecha Inicio grupo" numFmtId="0">
      <sharedItems containsDate="1" containsMixedTypes="1" minDate="2024-01-15T00:00:00" maxDate="2025-01-17T00:00:00" count="16">
        <d v="2025-01-14T00:00:00"/>
        <d v="2025-01-16T00:00:00"/>
        <s v=""/>
        <d v="2025-01-10T00:00:00" u="1"/>
        <d v="2024-01-15T00:00:00" u="1"/>
        <d v="2024-01-16T00:00:00" u="1"/>
        <d v="2024-02-06T00:00:00" u="1"/>
        <d v="2024-04-24T00:00:00" u="1"/>
        <d v="2024-05-21T00:00:00" u="1"/>
        <d v="2024-06-19T00:00:00" u="1"/>
        <d v="2024-07-17T00:00:00" u="1"/>
        <d v="2024-09-16T00:00:00" u="1"/>
        <d v="2024-10-10T00:00:00" u="1"/>
        <d v="2024-11-05T00:00:00" u="1"/>
        <d v="2024-11-06T00:00:00" u="1"/>
        <d v="2025-01-15T00:00:00" u="1"/>
      </sharedItems>
    </cacheField>
    <cacheField name="Mes Inscrito" numFmtId="0">
      <sharedItems count="11">
        <s v="Enero"/>
        <s v=""/>
        <s v="January" u="1"/>
        <s v="Febrero" u="1"/>
        <s v="Abril" u="1"/>
        <s v="Mayo" u="1"/>
        <s v="Junio" u="1"/>
        <s v="Julio" u="1"/>
        <s v="Setiembre" u="1"/>
        <s v="Octubre" u="1"/>
        <s v="Noviembre" u="1"/>
      </sharedItems>
    </cacheField>
    <cacheField name="Año Inscrito" numFmtId="0">
      <sharedItems containsBlank="1"/>
    </cacheField>
    <cacheField name="Tipo Incrito" numFmtId="0">
      <sharedItems count="6">
        <s v="Inscrito Nuevo"/>
        <s v="Pre-Inscrito"/>
        <s v="Cambio de horario"/>
        <s v="Recuperado otro año"/>
        <s v=""/>
        <s v="Recuperado 2024" u="1"/>
      </sharedItems>
    </cacheField>
    <cacheField name="Ética" numFmtId="0">
      <sharedItems count="11">
        <s v="Diana Jordan"/>
        <s v="Jadiye Valeriano"/>
        <s v="Franco Yanque"/>
        <s v="Carlos Mendivil"/>
        <s v=""/>
        <s v="Erick" u="1"/>
        <s v="Rosmery Ruiz Cuarez " u="1"/>
        <s v="Yeni R. Arce Prado" u="1"/>
        <s v="Erick F. Meza Macedo" u="1"/>
        <s v="Daniel J. CHico Vallejo" u="1"/>
        <s v="Angélica del C." u="1"/>
      </sharedItems>
    </cacheField>
    <cacheField name="Soc - FH" numFmtId="0">
      <sharedItems count="11">
        <s v="Martín Domenack "/>
        <s v="José Carlos Torres"/>
        <s v="Liz Córdova"/>
        <s v="Jadiye Valeriano"/>
        <s v=""/>
        <s v="Pedro" u="1"/>
        <s v="Rosmery Ruiz Cuarez " u="1"/>
        <s v="Daniel J. CHico Vallejo" u="1"/>
        <s v="Erick F. Meza Macedo" u="1"/>
        <s v="Yeni R. Arce Prado" u="1"/>
        <s v="Silvia AyL" u="1"/>
      </sharedItems>
    </cacheField>
    <cacheField name="Cant. Inscritos" numFmtId="0">
      <sharedItems containsMixedTypes="1" containsNumber="1" containsInteger="1" minValue="1" maxValue="18"/>
    </cacheField>
    <cacheField name="I" numFmtId="0">
      <sharedItems containsNonDate="0" containsString="0" containsBlank="1"/>
    </cacheField>
    <cacheField name="Sem. 01" numFmtId="0">
      <sharedItems containsMixedTypes="1" containsNumber="1" containsInteger="1" minValue="0" maxValue="13"/>
    </cacheField>
    <cacheField name="Sem. 02" numFmtId="0">
      <sharedItems containsMixedTypes="1" containsNumber="1" containsInteger="1" minValue="0" maxValue="13"/>
    </cacheField>
    <cacheField name="Sem. 03" numFmtId="0">
      <sharedItems containsMixedTypes="1" containsNumber="1" containsInteger="1" minValue="0" maxValue="15"/>
    </cacheField>
    <cacheField name="Sem. 04" numFmtId="0">
      <sharedItems containsMixedTypes="1" containsNumber="1" containsInteger="1" minValue="0" maxValue="14"/>
    </cacheField>
    <cacheField name="Sem. 05" numFmtId="0">
      <sharedItems containsMixedTypes="1" containsNumber="1" containsInteger="1" minValue="0" maxValue="7"/>
    </cacheField>
    <cacheField name="Sem. 06" numFmtId="0">
      <sharedItems containsMixedTypes="1" containsNumber="1" containsInteger="1" minValue="0" maxValue="10"/>
    </cacheField>
    <cacheField name="Sem. 07" numFmtId="0">
      <sharedItems containsMixedTypes="1" containsNumber="1" containsInteger="1" minValue="0" maxValue="0"/>
    </cacheField>
    <cacheField name="Sem. 08" numFmtId="0">
      <sharedItems containsMixedTypes="1" containsNumber="1" containsInteger="1" minValue="0" maxValue="0"/>
    </cacheField>
    <cacheField name="Sem. 09" numFmtId="0">
      <sharedItems containsMixedTypes="1" containsNumber="1" containsInteger="1" minValue="0" maxValue="0"/>
    </cacheField>
    <cacheField name="Sem. 10" numFmtId="0">
      <sharedItems containsMixedTypes="1" containsNumber="1" containsInteger="1" minValue="0" maxValue="0"/>
    </cacheField>
    <cacheField name="Sem. 11" numFmtId="0">
      <sharedItems containsMixedTypes="1" containsNumber="1" containsInteger="1" minValue="0" maxValue="0"/>
    </cacheField>
    <cacheField name="Sem. 12" numFmtId="0">
      <sharedItems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MixedTypes="1" containsNumber="1" containsInteger="1" minValue="0" maxValue="0"/>
    </cacheField>
  </cacheFields>
  <extLst>
    <ext xmlns:x14="http://schemas.microsoft.com/office/spreadsheetml/2009/9/main" uri="{725AE2AE-9491-48be-B2B4-4EB974FC3084}">
      <x14:pivotCacheDefinition pivotCacheId="69607449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2.356611574076" createdVersion="8" refreshedVersion="8" minRefreshableVersion="3" recordCount="1096" xr:uid="{DF98248B-F611-4D63-8D53-48C0B1B855EC}">
  <cacheSource type="worksheet">
    <worksheetSource name="Tabla1[[Curso]:[¿Cambió de Grupo/Local?]]"/>
  </cacheSource>
  <cacheFields count="61">
    <cacheField name="Curso" numFmtId="0">
      <sharedItems containsBlank="1" count="4">
        <s v="Conócete a ti mismo"/>
        <m/>
        <s v="Oratoria y Filosofía" u="1"/>
        <s v="Conócete a Ti Mismo y Oratoria" u="1"/>
      </sharedItems>
    </cacheField>
    <cacheField name="Mes Inscrito" numFmtId="0">
      <sharedItems containsBlank="1" count="10">
        <s v="Enero"/>
        <s v="Febrero"/>
        <m/>
        <s v="Abril" u="1"/>
        <s v="Mayo" u="1"/>
        <s v="Junio" u="1"/>
        <s v="Julio" u="1"/>
        <s v="Septiembre" u="1"/>
        <s v="Octubre" u="1"/>
        <s v="Noviembre" u="1"/>
      </sharedItems>
    </cacheField>
    <cacheField name="Dia de clases Inscrito" numFmtId="49">
      <sharedItems containsBlank="1" count="8">
        <s v="Martes"/>
        <s v="Jueves"/>
        <s v="Lunes"/>
        <m/>
        <s v="Lunes - Miércoles" u="1"/>
        <s v="Martes - Jueves" u="1"/>
        <s v="miércoles" u="1"/>
        <s v="sábado" u="1"/>
      </sharedItems>
    </cacheField>
    <cacheField name="Horario Inscrito" numFmtId="49">
      <sharedItems containsBlank="1" count="7">
        <s v="7.30 - 9.15"/>
        <m/>
        <s v="7.30 - 9.16" u="1"/>
        <s v="7-9pm" u="1"/>
        <s v="6:30 - 8:30" u="1"/>
        <s v="4:00 - 5:50" u="1"/>
        <s v="7:30 a 9:30 p.m." u="1"/>
      </sharedItems>
    </cacheField>
    <cacheField name="Fecha Inicio grupo" numFmtId="14">
      <sharedItems containsNonDate="0" containsDate="1" containsString="0" containsBlank="1" minDate="2024-01-15T00:00:00" maxDate="2025-01-19T00:00:00" count="17">
        <d v="2025-01-14T00:00:00"/>
        <d v="2025-01-16T00:00:00"/>
        <m/>
        <d v="2025-01-10T00:00:00" u="1"/>
        <d v="2024-01-15T00:00:00" u="1"/>
        <d v="2024-01-16T00:00:00" u="1"/>
        <d v="2024-02-06T00:00:00" u="1"/>
        <d v="2024-04-24T00:00:00" u="1"/>
        <d v="2024-05-21T00:00:00" u="1"/>
        <d v="2024-06-19T00:00:00" u="1"/>
        <d v="2024-07-17T00:00:00" u="1"/>
        <d v="2024-09-16T00:00:00" u="1"/>
        <d v="2024-10-10T00:00:00" u="1"/>
        <d v="2024-11-06T00:00:00" u="1"/>
        <d v="2024-11-05T00:00:00" u="1"/>
        <d v="2025-01-15T00:00:00" u="1"/>
        <d v="2025-01-18T00:00:00" u="1"/>
      </sharedItems>
      <fieldGroup par="60"/>
    </cacheField>
    <cacheField name="Asistente del Grupo" numFmtId="14">
      <sharedItems containsNonDate="0" containsString="0"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String="0" containsBlank="1" containsNumber="1" containsInteger="1" minValue="902662446" maxValue="997846782"/>
    </cacheField>
    <cacheField name="Correo" numFmtId="0">
      <sharedItems containsBlank="1"/>
    </cacheField>
    <cacheField name="Fecha de nac" numFmtId="14">
      <sharedItems containsDate="1" containsBlank="1" containsMixedTypes="1" minDate="1961-06-08T00:00:00" maxDate="2010-10-02T00:00:00"/>
    </cacheField>
    <cacheField name="Edad" numFmtId="0">
      <sharedItems containsMixedTypes="1" containsNumber="1" containsInteger="1" minValue="14" maxValue="63"/>
    </cacheField>
    <cacheField name="Grupo" numFmtId="0">
      <sharedItems containsBlank="1"/>
    </cacheField>
    <cacheField name="Tipo Incrito" numFmtId="0">
      <sharedItems containsBlank="1" count="6">
        <s v="Inscrito Nuevo"/>
        <s v="Pre-Inscrito"/>
        <s v="Cambio de horario"/>
        <s v="Recuperado otro año"/>
        <m/>
        <s v="Recuperado 2024" u="1"/>
      </sharedItems>
    </cacheField>
    <cacheField name="Fecha Cambio Grupo" numFmtId="0">
      <sharedItems containsNonDate="0" containsString="0" containsBlank="1"/>
    </cacheField>
    <cacheField name="Mes  _x000a_(1er grupo inscrito)" numFmtId="0">
      <sharedItems containsNonDate="0" containsString="0" containsBlank="1"/>
    </cacheField>
    <cacheField name="Dia Clases_x000a_(1er grupo inscrito)" numFmtId="0">
      <sharedItems containsNonDate="0" containsString="0" containsBlank="1"/>
    </cacheField>
    <cacheField name="Horario_x000a_(1er grupo inscrito)" numFmtId="0">
      <sharedItems containsNonDate="0" containsString="0" containsBlank="1"/>
    </cacheField>
    <cacheField name="Fecha 3ra clase" numFmtId="14">
      <sharedItems containsDate="1" containsBlank="1" containsMixedTypes="1" minDate="2025-01-28T00:00:00" maxDate="2025-01-31T00:00:00"/>
    </cacheField>
    <cacheField name="Fecha Finalización" numFmtId="14">
      <sharedItems containsDate="1" containsBlank="1" containsMixedTypes="1" minDate="2025-04-14T00:00:00" maxDate="2025-04-17T00:00:00"/>
    </cacheField>
    <cacheField name="Ética" numFmtId="0">
      <sharedItems containsBlank="1" count="11">
        <s v="Diana Jordan"/>
        <s v="Jadiye Valeriano"/>
        <s v="Franco Yanque"/>
        <s v="Carlos Mendivil"/>
        <m/>
        <s v="Erick" u="1"/>
        <s v="Rosmery Ruiz Cuarez " u="1"/>
        <s v="Yeni R. Arce Prado" u="1"/>
        <s v="Erick F. Meza Macedo" u="1"/>
        <s v="Daniel J. CHico Vallejo" u="1"/>
        <s v="Angélica del C." u="1"/>
      </sharedItems>
    </cacheField>
    <cacheField name="Soc - FH" numFmtId="0">
      <sharedItems containsBlank="1" count="11">
        <s v="Martín Domenack "/>
        <s v="José Carlos Torres"/>
        <s v="Liz Córdova"/>
        <s v="Jadiye Valeriano"/>
        <m/>
        <s v="Pedro" u="1"/>
        <s v="Rosmery Ruiz Cuarez " u="1"/>
        <s v="Daniel J. CHico Vallejo" u="1"/>
        <s v="Erick F. Meza Macedo" u="1"/>
        <s v="Yeni R. Arce Prado" u="1"/>
        <s v="Silvia AyL" u="1"/>
      </sharedItems>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NonDate="0" containsString="0" containsBlank="1"/>
    </cacheField>
    <cacheField name="sem 08" numFmtId="0">
      <sharedItems containsNonDate="0" containsString="0"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7-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8-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NonDate="0" containsString="0" containsBlank="1"/>
    </cacheField>
    <cacheField name="Uso Sistemas" numFmtId="14">
      <sharedItems/>
    </cacheField>
    <cacheField name="Llave grupo" numFmtId="0">
      <sharedItems/>
    </cacheField>
    <cacheField name="Curso2" numFmtId="0">
      <sharedItems/>
    </cacheField>
    <cacheField name="llave2" numFmtId="0">
      <sharedItems count="32">
        <s v="Cusco-Enero-Martes-7.30 - 9.15-45671-Inscrito Nuevo"/>
        <s v="Cusco-Enero-Martes-7.30 - 9.15-45671-Pre-Inscrito"/>
        <s v="Cusco-Enero-Martes-7.30 - 9.15-45673-Inscrito Nuevo"/>
        <s v="Cusco-Enero-Martes-7.30 - 9.15-45673-Pre-Inscrito"/>
        <s v="Cusco-Enero-Jueves-7.30 - 9.15-45673-Inscrito Nuevo"/>
        <s v="Cusco-Enero-Jueves-7.30 - 9.15-45671-Cambio de horario"/>
        <s v="Cusco-Febrero-Lunes-7.30 - 9.15-45671-Inscrito Nuevo"/>
        <s v="Cusco-Febrero-Lunes-7.30 - 9.15-45671-Pre-Inscrito"/>
        <s v="Cusco-Febrero-Jueves-7.30 - 9.15-45671-Inscrito Nuevo"/>
        <s v="Cusco-Febrero-Jueves-7.30 - 9.15-45671-Pre-Inscrito"/>
        <s v="Cusco-Febrero-Jueves-7.30 - 9.15-45671-Recuperado otro año"/>
        <s v=""/>
        <s v="Cusco-Enero-Jueves-7.30 - 9.16-45671-Cambio de horario" u="1"/>
        <s v="Cusco-Enero-Martes-7.30 - 9.15-45671-Recuperado otro año" u="1"/>
        <s v="Cusco-Enero-Jueves-7.30 - 9.15-45673-Pre-Inscrito" u="1"/>
        <s v="Cusco-Enero-Jueves-7.30 - 9.15-45673-"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Lunes - Miércoles-6:30 - 8:30-45602-Inscrito Nuevo" u="1"/>
        <s v="Plantilla-Noviembre-martes-7:30 a 9:30 p.m.-45601-Inscrito Nuevo" u="1"/>
        <s v="Plantilla-Noviembre-martes-7:30 a 9:30 p.m.-45601-Recuperado 2024" u="1"/>
        <s v="Plantilla-Enero-miércoles-7:30 a 9:30 p.m.-45672-Recuperado otro año" u="1"/>
        <s v="Plantilla-Enero-sábado-7:30 a 9:30 p.m.-45672-Recuperado otro año" u="1"/>
        <s v="Plantilla-Enero-sábado-7:30 a 9:30 p.m.-45675-Recuperado otro año" u="1"/>
      </sharedItems>
    </cacheField>
    <cacheField name="¿Cambió de Grupo/Local?" numFmtId="0">
      <sharedItems count="3">
        <b v="0"/>
        <s v=""/>
        <b v="1" u="1"/>
      </sharedItems>
    </cacheField>
    <cacheField name="Días (Fecha Inicio grupo)" numFmtId="0" databaseField="0">
      <fieldGroup base="4">
        <rangePr groupBy="days" startDate="2025-01-14T00:00:00" endDate="2025-01-17T00:00:00"/>
        <groupItems count="368">
          <s v="&lt;14/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7/1/2025"/>
        </groupItems>
      </fieldGroup>
    </cacheField>
    <cacheField name="Meses (Fecha Inicio grupo)" numFmtId="0" databaseField="0">
      <fieldGroup base="4">
        <rangePr groupBy="months" startDate="2025-01-14T00:00:00" endDate="2025-01-17T00:00:00"/>
        <groupItems count="14">
          <s v="&lt;14/1/2025"/>
          <s v="ene"/>
          <s v="feb"/>
          <s v="mar"/>
          <s v="abr"/>
          <s v="may"/>
          <s v="jun"/>
          <s v="jul"/>
          <s v="ago"/>
          <s v="sep"/>
          <s v="oct"/>
          <s v="nov"/>
          <s v="dic"/>
          <s v="&gt;17/1/2025"/>
        </groupItems>
      </fieldGroup>
    </cacheField>
  </cacheFields>
  <extLst>
    <ext xmlns:x14="http://schemas.microsoft.com/office/spreadsheetml/2009/9/main" uri="{725AE2AE-9491-48be-B2B4-4EB974FC3084}">
      <x14:pivotCacheDefinition pivotCacheId="19542860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s v="Conócete a ti mismo"/>
    <s v="Enero"/>
    <s v="Martes"/>
    <x v="0"/>
    <x v="0"/>
    <m/>
    <s v="44118363"/>
    <s v="Bernabe"/>
    <s v="Quispe Catinga"/>
    <n v="944244496"/>
    <s v="bernabeqc_1@hotmail.com"/>
    <d v="1986-06-11T00:00:00"/>
    <n v="38"/>
    <s v="Xexostris I"/>
    <s v="Inscrito Nuevo"/>
    <m/>
    <m/>
    <m/>
    <m/>
    <d v="2025-01-28T00:00:00"/>
    <d v="2025-04-14T00:00:00"/>
    <s v="Diana Jordan"/>
    <s v="Martín Domenack "/>
    <s v="P"/>
    <s v="P"/>
    <s v="P"/>
    <s v="P"/>
    <s v="F"/>
    <s v="F"/>
    <m/>
    <m/>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m/>
    <s v="76938834"/>
    <s v="Crisley Hilary"/>
    <s v="Llerena Arana"/>
    <n v="912947288"/>
    <s v="crisleyllerena13@gmail.com"/>
    <d v="2000-08-23T00:00:00"/>
    <n v="24"/>
    <s v="Xexostris I"/>
    <s v="Pre-Inscrito"/>
    <m/>
    <m/>
    <m/>
    <m/>
    <d v="2025-01-28T00:00:00"/>
    <d v="2025-04-14T00:00:00"/>
    <s v="Diana Jordan"/>
    <s v="Martín Domenack "/>
    <s v="CH"/>
    <s v="CH"/>
    <s v="CH"/>
    <s v="CH"/>
    <s v="CH"/>
    <s v="CH"/>
    <m/>
    <m/>
    <m/>
    <m/>
    <m/>
    <m/>
    <m/>
    <m/>
    <m/>
    <m/>
    <m/>
    <s v="Completar hasta 3ra sem. para evaluar a Probacionista"/>
    <m/>
    <m/>
    <m/>
    <m/>
    <m/>
    <m/>
    <m/>
    <d v="2025-06-30T00:00:00"/>
    <m/>
    <d v="2025-07-31T00:00:00"/>
    <m/>
    <m/>
    <m/>
    <s v="CHCHCH"/>
    <s v="Cusco-Enero-Martes-7.30-9.15-45671"/>
    <s v="Conócete a ti mismo"/>
    <s v="Cusco-Enero-Martes-7.30 - 9.15-45671-Pre-Inscrito"/>
    <b v="0"/>
    <s v="01/01/1900"/>
    <s v="No asistió 1er mes"/>
    <s v="01/01/1900"/>
  </r>
  <r>
    <s v="Conócete a ti mismo"/>
    <s v="Enero"/>
    <s v="Martes"/>
    <x v="0"/>
    <x v="0"/>
    <m/>
    <s v="76162376"/>
    <s v="Frank Samuel"/>
    <s v="Arzapalo Panduro"/>
    <n v="984113045"/>
    <s v="franksamuel253@gmail.com"/>
    <d v="1999-09-04T00:00:00"/>
    <n v="25"/>
    <s v="Xexostris I"/>
    <s v="Inscrito Nuevo"/>
    <m/>
    <m/>
    <m/>
    <m/>
    <d v="2025-01-28T00:00:00"/>
    <d v="2025-04-14T00:00:00"/>
    <s v="Diana Jordan"/>
    <s v="Martín Domenack "/>
    <s v="P"/>
    <s v="CH"/>
    <s v="CH"/>
    <s v="CH"/>
    <s v="CH"/>
    <s v="CH"/>
    <m/>
    <m/>
    <m/>
    <m/>
    <m/>
    <m/>
    <m/>
    <m/>
    <m/>
    <m/>
    <m/>
    <s v="Completar hasta 3ra sem. para evaluar a Probacionista"/>
    <m/>
    <m/>
    <m/>
    <m/>
    <m/>
    <m/>
    <m/>
    <d v="2025-06-30T00:00:00"/>
    <m/>
    <d v="2025-07-31T00:00:00"/>
    <m/>
    <m/>
    <m/>
    <s v="PCHCH"/>
    <s v="Cusco-Enero-Martes-7.30-9.15-45671"/>
    <s v="Conócete a ti mismo"/>
    <s v="Cusco-Enero-Martes-7.30 - 9.15-45671-Inscrito Nuevo"/>
    <b v="0"/>
    <d v="2025-02-04T00:00:00"/>
    <s v="ALTA"/>
    <s v="01/01/1900"/>
  </r>
  <r>
    <s v="Conócete a ti mismo"/>
    <s v="Enero"/>
    <s v="Martes"/>
    <x v="0"/>
    <x v="0"/>
    <m/>
    <s v="23883365"/>
    <s v="Gladys"/>
    <s v="Paredes Velasquez"/>
    <n v="984632755"/>
    <s v="gladp@hotmail.com"/>
    <d v="1970-05-05T00:00:00"/>
    <n v="54"/>
    <s v="Xexostris I"/>
    <s v="Inscrito Nuevo"/>
    <m/>
    <m/>
    <m/>
    <m/>
    <d v="2025-01-28T00:00:00"/>
    <d v="2025-04-14T00:00:00"/>
    <s v="Diana Jordan"/>
    <s v="Martín Domenack "/>
    <s v="P"/>
    <s v="P"/>
    <s v="P"/>
    <s v="P"/>
    <s v="F"/>
    <s v="P"/>
    <m/>
    <m/>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m/>
    <s v="7266357"/>
    <s v="Hannelore Fiorella"/>
    <s v="Diaz Suarez"/>
    <n v="984630083"/>
    <s v="hdiaz2412@hotmail.com"/>
    <d v="1972-12-24T00:00:00"/>
    <n v="52"/>
    <s v="Xexostris I"/>
    <s v="Inscrito Nuevo"/>
    <m/>
    <m/>
    <m/>
    <m/>
    <d v="2025-01-28T00:00:00"/>
    <d v="2025-04-14T00:00:00"/>
    <s v="Diana Jordan"/>
    <s v="Martín Domenack "/>
    <s v="P"/>
    <s v="P"/>
    <s v="P"/>
    <s v="P"/>
    <s v="P"/>
    <s v="P"/>
    <m/>
    <m/>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m/>
    <s v="61962031"/>
    <s v="Henry René"/>
    <s v="Callo Pauccar"/>
    <n v="931842738"/>
    <s v="henrycallopauccar@gmail.com"/>
    <d v="2004-05-15T00:00:00"/>
    <n v="20"/>
    <s v="Xexostris I"/>
    <s v="Inscrito Nuevo"/>
    <m/>
    <m/>
    <m/>
    <m/>
    <d v="2025-01-28T00:00:00"/>
    <d v="2025-04-14T00:00:00"/>
    <s v="Diana Jordan"/>
    <s v="Martín Domenack "/>
    <s v="P"/>
    <s v="P"/>
    <s v="P"/>
    <s v="P"/>
    <s v="P"/>
    <s v="P"/>
    <m/>
    <m/>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m/>
    <s v="47416809"/>
    <s v="Ervin"/>
    <s v="Pocco Huaman"/>
    <n v="974756116"/>
    <s v="ervin.eph7@gmail.com"/>
    <d v="1992-04-24T00:00:00"/>
    <n v="32"/>
    <s v="Xexostris I"/>
    <s v="Inscrito Nuevo"/>
    <m/>
    <m/>
    <m/>
    <m/>
    <d v="2025-01-28T00:00:00"/>
    <d v="2025-04-14T00:00:00"/>
    <s v="Diana Jordan"/>
    <s v="Martín Domenack "/>
    <s v="P"/>
    <s v="P"/>
    <s v="P"/>
    <s v="P"/>
    <s v="P"/>
    <s v="P"/>
    <m/>
    <m/>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m/>
    <s v="70484630"/>
    <s v="Luis Fabio"/>
    <s v="Juro Ancori"/>
    <n v="997846782"/>
    <s v="luisfabioja@gmail.com"/>
    <d v="2004-12-26T00:00:00"/>
    <n v="20"/>
    <s v="Xexostris I"/>
    <s v="Inscrito Nuevo"/>
    <m/>
    <m/>
    <m/>
    <m/>
    <d v="2025-01-28T00:00:00"/>
    <d v="2025-04-14T00:00:00"/>
    <s v="Diana Jordan"/>
    <s v="Martín Domenack "/>
    <s v="F"/>
    <s v="P"/>
    <s v="P"/>
    <s v="P"/>
    <s v="P"/>
    <s v="F"/>
    <m/>
    <m/>
    <m/>
    <m/>
    <m/>
    <m/>
    <m/>
    <m/>
    <m/>
    <m/>
    <m/>
    <s v="Asistió"/>
    <m/>
    <m/>
    <m/>
    <m/>
    <m/>
    <m/>
    <m/>
    <d v="2025-06-30T00:00:00"/>
    <m/>
    <d v="2025-07-31T00:00:00"/>
    <m/>
    <m/>
    <m/>
    <s v="FPP"/>
    <s v="Cusco-Enero-Martes-7.30-9.15-45671"/>
    <s v="Conócete a ti mismo"/>
    <s v="Cusco-Enero-Martes-7.30 - 9.15-45671-Inscrito Nuevo"/>
    <b v="0"/>
    <d v="2025-02-04T00:00:00"/>
    <s v="ALTA"/>
    <s v="01/01/1900"/>
  </r>
  <r>
    <s v="Conócete a ti mismo"/>
    <s v="Enero"/>
    <s v="Martes"/>
    <x v="0"/>
    <x v="0"/>
    <m/>
    <s v="61829997"/>
    <s v="Marlyth"/>
    <s v="Vera pinares"/>
    <n v="932701525"/>
    <s v="Doncustodio@hotmail.com"/>
    <d v="2009-06-26T00:00:00"/>
    <n v="15"/>
    <s v="Xexostris I"/>
    <s v="Inscrito Nuevo"/>
    <m/>
    <m/>
    <m/>
    <m/>
    <d v="2025-01-28T00:00:00"/>
    <d v="2025-04-14T00:00:00"/>
    <s v="Diana Jordan"/>
    <s v="Martín Domenack "/>
    <s v="P"/>
    <s v="P"/>
    <s v="P"/>
    <s v="P"/>
    <m/>
    <s v="P"/>
    <m/>
    <m/>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m/>
    <s v="71838702"/>
    <s v="Oriana Alessandra"/>
    <s v="Medina Montesinos"/>
    <n v="984103643"/>
    <s v="oritaamedina@gmail.com"/>
    <d v="2003-12-30T00:00:00"/>
    <n v="21"/>
    <s v="Xexostris I"/>
    <s v="Inscrito Nuevo"/>
    <m/>
    <m/>
    <m/>
    <m/>
    <d v="2025-01-28T00:00:00"/>
    <d v="2025-04-14T00:00:00"/>
    <s v="Diana Jordan"/>
    <s v="Martín Domenack "/>
    <s v="P"/>
    <s v="P"/>
    <s v="P"/>
    <s v="P"/>
    <s v="P"/>
    <s v="P"/>
    <m/>
    <m/>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m/>
    <s v="77677186"/>
    <s v="Sandra"/>
    <s v="Quispe Ninancuro"/>
    <n v="992466307"/>
    <s v="sanniquispe@gmail.com"/>
    <d v="1996-04-16T00:00:00"/>
    <n v="28"/>
    <s v="Xexostris I"/>
    <s v="Inscrito Nuevo"/>
    <m/>
    <m/>
    <m/>
    <m/>
    <d v="2025-01-28T00:00:00"/>
    <d v="2025-04-14T00:00:00"/>
    <s v="Diana Jordan"/>
    <s v="Martín Domenack "/>
    <s v="P"/>
    <s v="F"/>
    <s v="P"/>
    <s v="P"/>
    <s v="F"/>
    <s v="P"/>
    <m/>
    <m/>
    <m/>
    <m/>
    <m/>
    <m/>
    <m/>
    <m/>
    <m/>
    <m/>
    <m/>
    <s v="Asistió"/>
    <m/>
    <m/>
    <m/>
    <m/>
    <m/>
    <m/>
    <m/>
    <d v="2025-06-30T00:00:00"/>
    <m/>
    <d v="2025-07-31T00:00:00"/>
    <m/>
    <m/>
    <m/>
    <s v="PFP"/>
    <s v="Cusco-Enero-Martes-7.30-9.15-45671"/>
    <s v="Conócete a ti mismo"/>
    <s v="Cusco-Enero-Martes-7.30 - 9.15-45671-Inscrito Nuevo"/>
    <b v="0"/>
    <d v="2025-02-04T00:00:00"/>
    <s v="ALTA"/>
    <s v="01/01/1900"/>
  </r>
  <r>
    <s v="Conócete a ti mismo"/>
    <s v="Enero"/>
    <s v="Martes"/>
    <x v="0"/>
    <x v="0"/>
    <m/>
    <s v="47794534"/>
    <s v="Willians Isaac"/>
    <s v="Tecsi Alzamora"/>
    <n v="949235361"/>
    <s v="siransac@gmail.com"/>
    <d v="1991-04-06T00:00:00"/>
    <n v="33"/>
    <s v="Xexostris I"/>
    <s v="Inscrito Nuevo"/>
    <m/>
    <m/>
    <m/>
    <m/>
    <d v="2025-01-28T00:00:00"/>
    <d v="2025-04-14T00:00:00"/>
    <s v="Diana Jordan"/>
    <s v="Martín Domenack "/>
    <s v="P"/>
    <s v="P"/>
    <s v="P"/>
    <s v="P"/>
    <s v="P"/>
    <s v="P"/>
    <m/>
    <m/>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m/>
    <s v="47979522"/>
    <s v="Albino"/>
    <s v="Pacheco Huaman"/>
    <n v="958121204"/>
    <s v="albino4pacheco1993@gmail.com"/>
    <d v="1993-07-04T00:00:00"/>
    <n v="31"/>
    <s v="Xexostris I"/>
    <s v="Inscrito Nuevo"/>
    <m/>
    <m/>
    <m/>
    <m/>
    <d v="2025-01-28T00:00:00"/>
    <d v="2025-04-14T00:00:00"/>
    <s v="Diana Jordan"/>
    <s v="Martín Domenack "/>
    <s v="P"/>
    <s v="P"/>
    <s v="P"/>
    <s v="P"/>
    <s v="F"/>
    <s v="F"/>
    <m/>
    <m/>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m/>
    <s v="76612861"/>
    <s v="Grethy"/>
    <s v="Caceres Manzano"/>
    <n v="902662446"/>
    <s v="Grethycaceresmanzano@gmail.com "/>
    <d v="1994-12-10T00:00:00"/>
    <n v="30"/>
    <s v="Xexostris I"/>
    <s v="Inscrito Nuevo"/>
    <m/>
    <m/>
    <m/>
    <m/>
    <d v="2025-01-28T00:00:00"/>
    <d v="2025-04-14T00:00:00"/>
    <s v="Diana Jordan"/>
    <s v="Martín Domenack "/>
    <s v="N"/>
    <s v="N"/>
    <s v="P"/>
    <s v="P"/>
    <s v="F"/>
    <s v="F"/>
    <m/>
    <m/>
    <m/>
    <m/>
    <m/>
    <m/>
    <m/>
    <m/>
    <m/>
    <m/>
    <m/>
    <s v="Asistió"/>
    <m/>
    <m/>
    <m/>
    <m/>
    <m/>
    <m/>
    <m/>
    <d v="2025-06-30T00:00:00"/>
    <m/>
    <d v="2025-07-31T00:00:00"/>
    <m/>
    <m/>
    <m/>
    <s v="NNP"/>
    <s v="Cusco-Enero-Martes-7.30-9.15-45671"/>
    <s v="Conócete a ti mismo"/>
    <s v="Cusco-Enero-Martes-7.30 - 9.15-45671-Inscrito Nuevo"/>
    <b v="0"/>
    <d v="2025-02-04T00:00:00"/>
    <s v="ALTA"/>
    <s v="01/01/1900"/>
  </r>
  <r>
    <s v="Conócete a ti mismo"/>
    <s v="Enero"/>
    <s v="Martes"/>
    <x v="0"/>
    <x v="0"/>
    <m/>
    <s v="75470917"/>
    <s v="Juana Cristina"/>
    <s v="Torres Correa "/>
    <n v="941270366"/>
    <s v="cristinatorres007@outlook.com"/>
    <d v="1995-06-24T00:00:00"/>
    <n v="29"/>
    <s v="Xexostris I"/>
    <s v="Inscrito Nuevo"/>
    <m/>
    <m/>
    <m/>
    <m/>
    <d v="2025-01-28T00:00:00"/>
    <d v="2025-04-14T00:00:00"/>
    <s v="Diana Jordan"/>
    <s v="Martín Domenack "/>
    <s v="P"/>
    <s v="P"/>
    <s v="P"/>
    <s v="P"/>
    <s v="F"/>
    <s v="P"/>
    <m/>
    <m/>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m/>
    <s v="71177027"/>
    <s v="Nicole Tamara "/>
    <s v="Quintana Zubileta"/>
    <n v="981175202"/>
    <s v="tamaraquintana30@gmail.com"/>
    <d v="2004-01-03T00:00:00"/>
    <n v="21"/>
    <s v="Xexostris I"/>
    <s v="Inscrito Nuevo"/>
    <m/>
    <m/>
    <m/>
    <m/>
    <d v="2025-01-28T00:00:00"/>
    <d v="2025-04-14T00:00:00"/>
    <s v="Diana Jordan"/>
    <s v="Martín Domenack "/>
    <s v="N"/>
    <s v="P"/>
    <s v="P"/>
    <s v="CH"/>
    <s v="CH"/>
    <s v="CH"/>
    <m/>
    <m/>
    <m/>
    <m/>
    <m/>
    <m/>
    <m/>
    <m/>
    <m/>
    <m/>
    <m/>
    <s v="Asistió"/>
    <m/>
    <m/>
    <m/>
    <m/>
    <m/>
    <m/>
    <m/>
    <d v="2025-06-30T00:00:00"/>
    <m/>
    <d v="2025-07-31T00:00:00"/>
    <m/>
    <m/>
    <m/>
    <s v="NPP"/>
    <s v="Cusco-Enero-Martes-7.30-9.15-45671"/>
    <s v="Conócete a ti mismo"/>
    <s v="Cusco-Enero-Martes-7.30 - 9.15-45671-Inscrito Nuevo"/>
    <b v="0"/>
    <d v="2025-02-04T00:00:00"/>
    <s v="ALTA"/>
    <s v="01/01/1900"/>
  </r>
  <r>
    <s v="Conócete a ti mismo"/>
    <s v="Enero"/>
    <s v="Martes"/>
    <x v="0"/>
    <x v="0"/>
    <m/>
    <s v="77239699"/>
    <s v="Mili Angélica "/>
    <s v="Quintana Zubileta"/>
    <n v="904615924"/>
    <s v="milyange@hotmail.com"/>
    <d v="2001-10-04T00:00:00"/>
    <n v="23"/>
    <s v="Xexostris I"/>
    <s v="Inscrito Nuevo"/>
    <m/>
    <m/>
    <m/>
    <m/>
    <d v="2025-01-28T00:00:00"/>
    <d v="2025-04-14T00:00:00"/>
    <s v="Diana Jordan"/>
    <s v="Martín Domenack "/>
    <s v="N"/>
    <s v="P"/>
    <s v="P"/>
    <s v="P"/>
    <s v="P"/>
    <s v="P"/>
    <m/>
    <m/>
    <m/>
    <m/>
    <m/>
    <m/>
    <m/>
    <m/>
    <m/>
    <m/>
    <m/>
    <s v="Asistió"/>
    <m/>
    <m/>
    <m/>
    <m/>
    <m/>
    <m/>
    <m/>
    <d v="2025-06-30T00:00:00"/>
    <m/>
    <d v="2025-07-31T00:00:00"/>
    <m/>
    <m/>
    <m/>
    <s v="NPP"/>
    <s v="Cusco-Enero-Martes-7.30-9.15-45671"/>
    <s v="Conócete a ti mismo"/>
    <s v="Cusco-Enero-Martes-7.30 - 9.15-45671-Inscrito Nuevo"/>
    <b v="0"/>
    <d v="2025-02-04T00:00:00"/>
    <s v="ALTA"/>
    <s v="01/01/1900"/>
  </r>
  <r>
    <s v="Conócete a ti mismo"/>
    <s v="Enero"/>
    <s v="Martes"/>
    <x v="0"/>
    <x v="1"/>
    <m/>
    <s v="23850144"/>
    <s v="Ludwing"/>
    <s v="Caceres Choquecunza"/>
    <n v="933317576"/>
    <s v="cacereschoque.1961@hotmail.com"/>
    <d v="1961-06-08T00:00:00"/>
    <n v="63"/>
    <s v="Xexostris I"/>
    <s v="Inscrito Nuevo"/>
    <m/>
    <m/>
    <m/>
    <m/>
    <d v="2025-01-30T00:00:00"/>
    <d v="2025-04-16T00:00:00"/>
    <s v="Diana Jordan"/>
    <s v="Martín Domenack "/>
    <s v="P"/>
    <s v="P"/>
    <s v="P"/>
    <s v="P"/>
    <s v="F"/>
    <s v="CH"/>
    <m/>
    <m/>
    <m/>
    <m/>
    <m/>
    <m/>
    <m/>
    <m/>
    <m/>
    <m/>
    <m/>
    <s v="Asistió"/>
    <m/>
    <m/>
    <m/>
    <m/>
    <m/>
    <m/>
    <m/>
    <d v="2025-06-30T00:00:00"/>
    <m/>
    <d v="2025-07-31T00:00:00"/>
    <m/>
    <m/>
    <m/>
    <s v="PPP"/>
    <s v="Cusco-Enero-Martes-7.30-9.15-45673"/>
    <s v="Conócete a ti mismo"/>
    <s v="Cusco-Enero-Martes-7.30 - 9.15-45673-Inscrito Nuevo"/>
    <b v="0"/>
    <d v="2025-02-06T00:00:00"/>
    <s v="ALTA"/>
    <s v="01/01/1900"/>
  </r>
  <r>
    <s v="Conócete a ti mismo"/>
    <s v="Enero"/>
    <s v="Martes"/>
    <x v="0"/>
    <x v="1"/>
    <m/>
    <s v="23994096"/>
    <s v="Ricardina "/>
    <s v="Salcedo Quispe"/>
    <n v="964586830"/>
    <s v="intimpa7@gmail.com"/>
    <d v="1996-01-08T00:00:00"/>
    <n v="29"/>
    <s v="Nuth II"/>
    <s v="Pre-Inscrito"/>
    <m/>
    <m/>
    <m/>
    <m/>
    <d v="2025-01-30T00:00:00"/>
    <d v="2025-04-16T00:00:00"/>
    <s v="Jadiye Valeriano"/>
    <s v="José Carlos Torres"/>
    <s v="CH"/>
    <s v="CH"/>
    <s v="CH"/>
    <s v="CH"/>
    <s v="CH"/>
    <s v="CH"/>
    <m/>
    <m/>
    <m/>
    <m/>
    <m/>
    <m/>
    <m/>
    <m/>
    <m/>
    <m/>
    <m/>
    <s v="Completar hasta 3ra sem. para evaluar a Probacionista"/>
    <m/>
    <m/>
    <m/>
    <m/>
    <m/>
    <m/>
    <m/>
    <d v="2025-06-30T00:00:00"/>
    <m/>
    <d v="2025-07-31T00:00:00"/>
    <m/>
    <m/>
    <m/>
    <s v="CHCHCH"/>
    <s v="Cusco-Enero-Martes-7.30-9.15-45673"/>
    <s v="Conócete a ti mismo"/>
    <s v="Cusco-Enero-Martes-7.30 - 9.15-45673-Pre-Inscrito"/>
    <b v="0"/>
    <s v="01/01/1900"/>
    <s v="No asistió 1er mes"/>
    <s v="01/01/1900"/>
  </r>
  <r>
    <s v="Conócete a ti mismo"/>
    <s v="Enero"/>
    <s v="Jueves"/>
    <x v="0"/>
    <x v="1"/>
    <m/>
    <s v="42166768"/>
    <s v="Zulreni  "/>
    <s v="Chalco Quispe"/>
    <n v="953504407"/>
    <s v="zulrenichalco@gmail.com"/>
    <d v="1988-10-10T00:00:00"/>
    <n v="36"/>
    <s v="Nuth II"/>
    <s v="Inscrito Nuevo"/>
    <m/>
    <m/>
    <m/>
    <m/>
    <d v="2025-01-30T00:00:00"/>
    <d v="2025-04-16T00:00:00"/>
    <s v="Jadiye Valeriano"/>
    <s v="José Carlos Torres"/>
    <s v="N"/>
    <s v="N"/>
    <s v="P"/>
    <s v="P"/>
    <s v="F"/>
    <s v="F"/>
    <m/>
    <m/>
    <m/>
    <m/>
    <m/>
    <m/>
    <m/>
    <m/>
    <m/>
    <m/>
    <m/>
    <s v="Asistió"/>
    <m/>
    <m/>
    <m/>
    <m/>
    <m/>
    <m/>
    <m/>
    <d v="2025-06-30T00:00:00"/>
    <m/>
    <d v="2025-07-31T00:00:00"/>
    <m/>
    <m/>
    <m/>
    <s v="NNP"/>
    <s v="Cusco-Enero-Jueves-7.30-9.15-45673"/>
    <s v="Conócete a ti mismo"/>
    <s v="Cusco-Enero-Jueves-7.30 - 9.15-45673-Inscrito Nuevo"/>
    <b v="0"/>
    <d v="2025-02-06T00:00:00"/>
    <s v="ALTA"/>
    <s v="01/01/1900"/>
  </r>
  <r>
    <s v="Conócete a ti mismo"/>
    <s v="Enero"/>
    <s v="Jueves"/>
    <x v="0"/>
    <x v="1"/>
    <m/>
    <s v="46576643"/>
    <s v="Nancy "/>
    <s v="Ramos Farfan"/>
    <n v="927023283"/>
    <s v="ramosfarfann0610@gmail.com"/>
    <d v="1990-10-06T00:00:00"/>
    <n v="34"/>
    <s v="Nuth II"/>
    <s v="Inscrito Nuevo"/>
    <m/>
    <m/>
    <m/>
    <m/>
    <d v="2025-01-30T00:00:00"/>
    <d v="2025-04-16T00:00:00"/>
    <s v="Jadiye Valeriano"/>
    <s v="José Carlos Torres"/>
    <s v="F"/>
    <s v="P"/>
    <s v="P"/>
    <s v="P"/>
    <s v="P"/>
    <s v="P"/>
    <m/>
    <m/>
    <m/>
    <m/>
    <m/>
    <m/>
    <m/>
    <m/>
    <m/>
    <m/>
    <m/>
    <s v="Asistió"/>
    <m/>
    <m/>
    <m/>
    <m/>
    <m/>
    <m/>
    <m/>
    <d v="2025-06-30T00:00:00"/>
    <m/>
    <d v="2025-07-31T00:00:00"/>
    <m/>
    <m/>
    <m/>
    <s v="FPP"/>
    <s v="Cusco-Enero-Jueves-7.30-9.15-45673"/>
    <s v="Conócete a ti mismo"/>
    <s v="Cusco-Enero-Jueves-7.30 - 9.15-45673-Inscrito Nuevo"/>
    <b v="0"/>
    <d v="2025-02-06T00:00:00"/>
    <s v="ALTA"/>
    <s v="01/01/1900"/>
  </r>
  <r>
    <s v="Conócete a ti mismo"/>
    <s v="Enero"/>
    <s v="Jueves"/>
    <x v="0"/>
    <x v="1"/>
    <m/>
    <s v="76560935"/>
    <s v="Yavid Exon "/>
    <s v="Quispe Ttito"/>
    <n v="956506631"/>
    <s v="yavidexonq@gmail.com"/>
    <d v="1997-02-19T00:00:00"/>
    <n v="28"/>
    <s v="Nuth II"/>
    <s v="Inscrito Nuevo"/>
    <m/>
    <m/>
    <m/>
    <m/>
    <d v="2025-01-30T00:00:00"/>
    <d v="2025-04-16T00:00:00"/>
    <s v="Jadiye Valeriano"/>
    <s v="José Carlos Torres"/>
    <s v="F"/>
    <s v="P"/>
    <s v="P"/>
    <s v="P"/>
    <m/>
    <s v="P"/>
    <m/>
    <m/>
    <m/>
    <m/>
    <m/>
    <m/>
    <m/>
    <m/>
    <m/>
    <m/>
    <m/>
    <s v="Asistió"/>
    <m/>
    <m/>
    <m/>
    <m/>
    <m/>
    <m/>
    <m/>
    <d v="2025-06-30T00:00:00"/>
    <m/>
    <d v="2025-07-31T00:00:00"/>
    <m/>
    <m/>
    <m/>
    <s v="FPP"/>
    <s v="Cusco-Enero-Jueves-7.30-9.15-45673"/>
    <s v="Conócete a ti mismo"/>
    <s v="Cusco-Enero-Jueves-7.30 - 9.15-45673-Inscrito Nuevo"/>
    <b v="0"/>
    <d v="2025-02-06T00:00:00"/>
    <s v="ALTA"/>
    <s v="01/01/1900"/>
  </r>
  <r>
    <s v="Conócete a ti mismo"/>
    <s v="Enero"/>
    <s v="Jueves"/>
    <x v="0"/>
    <x v="1"/>
    <m/>
    <s v="40261087"/>
    <s v="Michelle "/>
    <s v="Delgado Caceres"/>
    <n v="943652479"/>
    <s v="michelledelgadoit@gmail.com"/>
    <d v="1979-03-18T00:00:00"/>
    <n v="45"/>
    <s v="Nuth II"/>
    <s v="Inscrito Nuevo"/>
    <m/>
    <m/>
    <m/>
    <m/>
    <d v="2025-01-30T00:00:00"/>
    <d v="2025-04-16T00:00:00"/>
    <s v="Jadiye Valeriano"/>
    <s v="José Carlos Torres"/>
    <s v="F"/>
    <s v="F"/>
    <s v="P"/>
    <s v="F"/>
    <m/>
    <s v="P"/>
    <m/>
    <m/>
    <m/>
    <m/>
    <m/>
    <m/>
    <m/>
    <m/>
    <m/>
    <m/>
    <m/>
    <s v="Asistió"/>
    <m/>
    <m/>
    <m/>
    <m/>
    <m/>
    <m/>
    <m/>
    <d v="2025-06-30T00:00:00"/>
    <m/>
    <d v="2025-07-31T00:00:00"/>
    <m/>
    <m/>
    <m/>
    <s v="FFP"/>
    <s v="Cusco-Enero-Jueves-7.30-9.15-45673"/>
    <s v="Conócete a ti mismo"/>
    <s v="Cusco-Enero-Jueves-7.30 - 9.15-45673-Inscrito Nuevo"/>
    <b v="0"/>
    <d v="2025-02-06T00:00:00"/>
    <s v="ALTA"/>
    <s v="01/01/1900"/>
  </r>
  <r>
    <s v="Conócete a ti mismo"/>
    <s v="Enero"/>
    <s v="Jueves"/>
    <x v="0"/>
    <x v="0"/>
    <m/>
    <s v="71177027"/>
    <s v="Nicole Tamara "/>
    <s v="Quintana Zubileta"/>
    <n v="981175202"/>
    <s v="tamaraquintana30@gmail.com"/>
    <d v="2004-01-03T00:00:00"/>
    <n v="21"/>
    <s v="Nuth II"/>
    <s v="Cambio de horario"/>
    <m/>
    <m/>
    <m/>
    <m/>
    <d v="2025-01-28T00:00:00"/>
    <d v="2025-04-14T00:00:00"/>
    <s v="Jadiye Valeriano"/>
    <s v="José Carlos Torres"/>
    <s v="N"/>
    <s v="P"/>
    <s v="P"/>
    <s v="P"/>
    <s v="F"/>
    <s v="P"/>
    <m/>
    <m/>
    <m/>
    <m/>
    <m/>
    <m/>
    <m/>
    <m/>
    <m/>
    <m/>
    <m/>
    <s v="Asistió"/>
    <m/>
    <m/>
    <m/>
    <m/>
    <m/>
    <m/>
    <m/>
    <d v="2025-06-30T00:00:00"/>
    <m/>
    <d v="2025-07-31T00:00:00"/>
    <m/>
    <m/>
    <m/>
    <s v="NPP"/>
    <s v="Cusco-Enero-Jueves-7.30-9.15-45671"/>
    <s v="Conócete a ti mismo"/>
    <s v="Cusco-Enero-Jueves-7.30 - 9.15-45671-Cambio de horario"/>
    <b v="0"/>
    <d v="2025-02-04T00:00:00"/>
    <s v="ALTA"/>
    <s v="01/01/1900"/>
  </r>
  <r>
    <s v="Conócete a ti mismo"/>
    <s v="Febrero"/>
    <s v="Lunes"/>
    <x v="0"/>
    <x v="0"/>
    <m/>
    <s v="23866735"/>
    <s v="Elsa"/>
    <s v="Vera Velazquez"/>
    <n v="951134744"/>
    <s v="-"/>
    <s v="-"/>
    <e v="#VALUE!"/>
    <s v="Anubis II"/>
    <s v="Inscrito Nuevo"/>
    <m/>
    <m/>
    <m/>
    <m/>
    <m/>
    <m/>
    <s v="Franco Yanque"/>
    <s v="Liz Córdova"/>
    <s v="N"/>
    <s v="F"/>
    <m/>
    <m/>
    <m/>
    <m/>
    <m/>
    <m/>
    <m/>
    <m/>
    <m/>
    <m/>
    <m/>
    <m/>
    <m/>
    <m/>
    <m/>
    <s v="Completar hasta 3ra sem. para evaluar a Probacionista"/>
    <m/>
    <m/>
    <m/>
    <m/>
    <m/>
    <m/>
    <m/>
    <s v=""/>
    <m/>
    <s v=""/>
    <m/>
    <m/>
    <m/>
    <s v="NF"/>
    <s v="Cusco-Febrero-Lunes-7.30-9.15-45671"/>
    <s v="Conócete a ti mismo"/>
    <s v="Cusco-Febrero-Lunes-7.30 - 9.15-45671-Inscrito Nuevo"/>
    <b v="0"/>
    <s v="01/01/1900"/>
    <s v="No asistió 1er mes"/>
    <s v="01/01/1900"/>
  </r>
  <r>
    <s v="Conócete a ti mismo"/>
    <s v="Febrero"/>
    <s v="Lunes"/>
    <x v="0"/>
    <x v="0"/>
    <m/>
    <s v="29720134"/>
    <s v="Kety Consuelo"/>
    <s v="Quispe Blanco "/>
    <n v="972681069"/>
    <s v="ketycon@hotmail.com"/>
    <d v="1975-04-23T00:00:00"/>
    <n v="49"/>
    <s v="Anubis II"/>
    <s v="Inscrito Nuevo"/>
    <m/>
    <m/>
    <m/>
    <m/>
    <d v="2025-01-28T00:00:00"/>
    <d v="2025-04-14T00:00:00"/>
    <s v="Franco Yanque"/>
    <s v="Liz Córdova"/>
    <s v="P"/>
    <s v="P"/>
    <m/>
    <m/>
    <m/>
    <m/>
    <m/>
    <m/>
    <m/>
    <m/>
    <m/>
    <m/>
    <m/>
    <m/>
    <m/>
    <m/>
    <m/>
    <s v="Completar hasta 3ra sem. para evaluar a Probacionista"/>
    <m/>
    <m/>
    <m/>
    <m/>
    <m/>
    <m/>
    <m/>
    <d v="2025-06-30T00:00:00"/>
    <m/>
    <d v="2025-07-31T00:00:00"/>
    <m/>
    <m/>
    <m/>
    <s v="PP"/>
    <s v="Cusco-Febrero-Lunes-7.30-9.15-45671"/>
    <s v="Conócete a ti mismo"/>
    <s v="Cusco-Febrero-Lunes-7.30 - 9.15-45671-Inscrito Nuevo"/>
    <b v="0"/>
    <d v="2025-02-04T00:00:00"/>
    <s v="ALTA"/>
    <s v="01/01/1900"/>
  </r>
  <r>
    <s v="Conócete a ti mismo"/>
    <s v="Febrero"/>
    <s v="Lunes"/>
    <x v="0"/>
    <x v="0"/>
    <m/>
    <s v="44271736"/>
    <s v="Wilbor"/>
    <s v="Infante"/>
    <n v="935634594"/>
    <s v="wilborinfante@gmail.com"/>
    <d v="1987-05-29T00:00:00"/>
    <n v="37"/>
    <s v="Anubis II"/>
    <s v="Inscrito Nuevo"/>
    <m/>
    <m/>
    <m/>
    <m/>
    <d v="2025-01-28T00:00:00"/>
    <d v="2025-04-14T00:00:00"/>
    <s v="Franco Yanque"/>
    <s v="Liz Córdova"/>
    <s v="P"/>
    <s v="F"/>
    <m/>
    <m/>
    <m/>
    <m/>
    <m/>
    <m/>
    <m/>
    <m/>
    <m/>
    <m/>
    <m/>
    <m/>
    <m/>
    <m/>
    <m/>
    <s v="Completar hasta 3ra sem. para evaluar a Probacionista"/>
    <m/>
    <m/>
    <m/>
    <m/>
    <m/>
    <m/>
    <m/>
    <d v="2025-06-30T00:00:00"/>
    <m/>
    <d v="2025-07-31T00:00:00"/>
    <m/>
    <m/>
    <m/>
    <s v="PF"/>
    <s v="Cusco-Febrero-Lunes-7.30-9.15-45671"/>
    <s v="Conócete a ti mismo"/>
    <s v="Cusco-Febrero-Lunes-7.30 - 9.15-45671-Inscrito Nuevo"/>
    <b v="0"/>
    <d v="2025-02-04T00:00:00"/>
    <s v="ALTA"/>
    <s v="01/01/1900"/>
  </r>
  <r>
    <s v="Conócete a ti mismo"/>
    <s v="Febrero"/>
    <s v="Lunes"/>
    <x v="0"/>
    <x v="0"/>
    <m/>
    <s v="41466349"/>
    <s v="Vilma "/>
    <s v="Lloclle Taina"/>
    <n v="921609854"/>
    <s v="-"/>
    <d v="1982-09-02T00:00:00"/>
    <n v="42"/>
    <s v="Anubis II"/>
    <s v="Pre-Inscrito"/>
    <m/>
    <m/>
    <m/>
    <m/>
    <d v="2025-01-28T00:00:00"/>
    <d v="2025-04-14T00:00:00"/>
    <s v="Franco Yanque"/>
    <s v="Liz Córdova"/>
    <s v="F"/>
    <s v="F"/>
    <m/>
    <m/>
    <m/>
    <m/>
    <m/>
    <m/>
    <m/>
    <m/>
    <m/>
    <m/>
    <m/>
    <m/>
    <m/>
    <m/>
    <m/>
    <s v="Completar hasta 3ra sem. para evaluar a Probacionista"/>
    <m/>
    <m/>
    <m/>
    <m/>
    <m/>
    <m/>
    <m/>
    <d v="2025-06-30T00:00:00"/>
    <m/>
    <d v="2025-07-31T00:00:00"/>
    <m/>
    <m/>
    <m/>
    <s v="FF"/>
    <s v="Cusco-Febrero-Lunes-7.30-9.15-45671"/>
    <s v="Conócete a ti mismo"/>
    <s v="Cusco-Febrero-Lunes-7.30 - 9.15-45671-Pre-Inscrito"/>
    <b v="0"/>
    <s v="01/01/1900"/>
    <s v="No asistió 1er mes"/>
    <s v="01/01/1900"/>
  </r>
  <r>
    <s v="Conócete a ti mismo"/>
    <s v="Febrero"/>
    <s v="Lunes"/>
    <x v="0"/>
    <x v="0"/>
    <m/>
    <s v="45299945"/>
    <s v="Lizsetty Alexsandra "/>
    <s v="Escobar Vera"/>
    <n v="984788028"/>
    <s v="Alexsandra.escobarv@pucp.edu.pe"/>
    <d v="1988-03-18T00:00:00"/>
    <n v="36"/>
    <s v="Anubis II"/>
    <s v="Inscrito Nuevo"/>
    <m/>
    <m/>
    <m/>
    <m/>
    <d v="2025-01-28T00:00:00"/>
    <d v="2025-04-14T00:00:00"/>
    <s v="Franco Yanque"/>
    <s v="Liz Córdova"/>
    <m/>
    <m/>
    <m/>
    <m/>
    <m/>
    <m/>
    <m/>
    <m/>
    <m/>
    <m/>
    <m/>
    <m/>
    <m/>
    <m/>
    <m/>
    <m/>
    <m/>
    <s v="Completar hasta 3ra sem. para evaluar a Probacionista"/>
    <m/>
    <m/>
    <m/>
    <m/>
    <m/>
    <m/>
    <m/>
    <d v="2025-06-30T00:00:00"/>
    <m/>
    <d v="2025-07-31T00:00:00"/>
    <m/>
    <m/>
    <m/>
    <s v=""/>
    <s v="Cusco-Febrero-Lunes-7.30-9.15-45671"/>
    <s v="Conócete a ti mismo"/>
    <s v="Cusco-Febrero-Lunes-7.30 - 9.15-45671-Inscrito Nuevo"/>
    <b v="0"/>
    <s v="01/01/1900"/>
    <s v="No asistió 1er mes"/>
    <s v="01/01/1900"/>
  </r>
  <r>
    <s v="Conócete a ti mismo"/>
    <s v="Febrero"/>
    <s v="Lunes"/>
    <x v="0"/>
    <x v="0"/>
    <m/>
    <s v="71340479"/>
    <s v="Ramsés Zidane"/>
    <s v="Argandoña Montalvo "/>
    <n v="945476203"/>
    <s v="argandonamontalvoramses@gmail.com"/>
    <d v="2005-06-27T00:00:00"/>
    <n v="19"/>
    <s v="Anubis II"/>
    <s v="Inscrito Nuevo"/>
    <m/>
    <m/>
    <m/>
    <m/>
    <d v="2025-01-28T00:00:00"/>
    <d v="2025-04-14T00:00:00"/>
    <s v="Franco Yanque"/>
    <s v="Liz Córdova"/>
    <s v="P"/>
    <s v="P"/>
    <m/>
    <m/>
    <m/>
    <m/>
    <m/>
    <m/>
    <m/>
    <m/>
    <m/>
    <m/>
    <m/>
    <m/>
    <m/>
    <m/>
    <m/>
    <s v="Completar hasta 3ra sem. para evaluar a Probacionista"/>
    <m/>
    <m/>
    <m/>
    <m/>
    <m/>
    <m/>
    <m/>
    <d v="2025-06-30T00:00:00"/>
    <m/>
    <d v="2025-07-31T00:00:00"/>
    <m/>
    <m/>
    <m/>
    <s v="PP"/>
    <s v="Cusco-Febrero-Lunes-7.30-9.15-45671"/>
    <s v="Conócete a ti mismo"/>
    <s v="Cusco-Febrero-Lunes-7.30 - 9.15-45671-Inscrito Nuevo"/>
    <b v="0"/>
    <d v="2025-02-04T00:00:00"/>
    <s v="ALTA"/>
    <s v="01/01/1900"/>
  </r>
  <r>
    <s v="Conócete a ti mismo"/>
    <s v="Febrero"/>
    <s v="Lunes"/>
    <x v="0"/>
    <x v="0"/>
    <m/>
    <s v="72835966"/>
    <s v="Sebastián "/>
    <s v="Muñoz Morante "/>
    <n v="961337550"/>
    <s v="Sebsmorant@gmail.com"/>
    <d v="2009-01-20T00:00:00"/>
    <n v="16"/>
    <s v="Anubis II"/>
    <s v="Inscrito Nuevo"/>
    <m/>
    <m/>
    <m/>
    <m/>
    <d v="2025-01-28T00:00:00"/>
    <d v="2025-04-14T00:00:00"/>
    <s v="Franco Yanque"/>
    <s v="Liz Córdova"/>
    <s v="P"/>
    <s v="P"/>
    <m/>
    <m/>
    <m/>
    <m/>
    <m/>
    <m/>
    <m/>
    <m/>
    <m/>
    <m/>
    <m/>
    <m/>
    <m/>
    <m/>
    <m/>
    <s v="Completar hasta 3ra sem. para evaluar a Probacionista"/>
    <m/>
    <m/>
    <m/>
    <m/>
    <m/>
    <m/>
    <m/>
    <d v="2025-06-30T00:00:00"/>
    <m/>
    <d v="2025-07-31T00:00:00"/>
    <m/>
    <m/>
    <m/>
    <s v="PP"/>
    <s v="Cusco-Febrero-Lunes-7.30-9.15-45671"/>
    <s v="Conócete a ti mismo"/>
    <s v="Cusco-Febrero-Lunes-7.30 - 9.15-45671-Inscrito Nuevo"/>
    <b v="0"/>
    <d v="2025-02-04T00:00:00"/>
    <s v="ALTA"/>
    <s v="01/01/1900"/>
  </r>
  <r>
    <s v="Conócete a ti mismo"/>
    <s v="Febrero"/>
    <s v="Lunes"/>
    <x v="0"/>
    <x v="0"/>
    <m/>
    <s v="40790627"/>
    <s v="Katia"/>
    <s v="Morante Macedo"/>
    <n v="984261121"/>
    <s v="Kluciamacedo17@gmail.com"/>
    <d v="1980-06-28T00:00:00"/>
    <n v="44"/>
    <s v="Anubis II"/>
    <s v="Inscrito Nuevo"/>
    <m/>
    <m/>
    <m/>
    <m/>
    <d v="2025-01-28T00:00:00"/>
    <d v="2025-04-14T00:00:00"/>
    <s v="Franco Yanque"/>
    <s v="Liz Córdova"/>
    <s v="P"/>
    <s v="P"/>
    <m/>
    <m/>
    <m/>
    <m/>
    <m/>
    <m/>
    <m/>
    <m/>
    <m/>
    <m/>
    <m/>
    <m/>
    <m/>
    <m/>
    <m/>
    <s v="Completar hasta 3ra sem. para evaluar a Probacionista"/>
    <m/>
    <m/>
    <m/>
    <m/>
    <m/>
    <m/>
    <m/>
    <d v="2025-06-30T00:00:00"/>
    <m/>
    <d v="2025-07-31T00:00:00"/>
    <m/>
    <m/>
    <m/>
    <s v="PP"/>
    <s v="Cusco-Febrero-Lunes-7.30-9.15-45671"/>
    <s v="Conócete a ti mismo"/>
    <s v="Cusco-Febrero-Lunes-7.30 - 9.15-45671-Inscrito Nuevo"/>
    <b v="0"/>
    <d v="2025-02-04T00:00:00"/>
    <s v="ALTA"/>
    <s v="01/01/1900"/>
  </r>
  <r>
    <s v="Conócete a ti mismo"/>
    <s v="Febrero"/>
    <s v="Lunes"/>
    <x v="0"/>
    <x v="0"/>
    <m/>
    <s v="72001993"/>
    <s v="Rosmery "/>
    <s v="Yanque Mamani"/>
    <n v="935453718"/>
    <s v="Rosmeryyanque22@gmail.com"/>
    <d v="1996-11-22T00:00:00"/>
    <n v="28"/>
    <s v="Anubis II"/>
    <s v="Pre-Inscrito"/>
    <m/>
    <m/>
    <m/>
    <m/>
    <d v="2025-01-28T00:00:00"/>
    <d v="2025-04-14T00:00:00"/>
    <s v="Franco Yanque"/>
    <s v="Liz Córdova"/>
    <s v="F"/>
    <s v="F"/>
    <m/>
    <m/>
    <m/>
    <m/>
    <m/>
    <m/>
    <m/>
    <m/>
    <m/>
    <m/>
    <m/>
    <m/>
    <m/>
    <m/>
    <m/>
    <s v="Completar hasta 3ra sem. para evaluar a Probacionista"/>
    <m/>
    <m/>
    <m/>
    <m/>
    <m/>
    <m/>
    <m/>
    <d v="2025-06-30T00:00:00"/>
    <m/>
    <d v="2025-07-31T00:00:00"/>
    <m/>
    <m/>
    <m/>
    <s v="FF"/>
    <s v="Cusco-Febrero-Lunes-7.30-9.15-45671"/>
    <s v="Conócete a ti mismo"/>
    <s v="Cusco-Febrero-Lunes-7.30 - 9.15-45671-Pre-Inscrito"/>
    <b v="0"/>
    <s v="01/01/1900"/>
    <s v="No asistió 1er mes"/>
    <s v="01/01/1900"/>
  </r>
  <r>
    <s v="Conócete a ti mismo"/>
    <s v="Febrero"/>
    <s v="Lunes"/>
    <x v="0"/>
    <x v="0"/>
    <m/>
    <s v="45115536"/>
    <s v="Edson "/>
    <s v="Aragón Gutuerrez"/>
    <n v="974756959"/>
    <s v="Edson.ag22@gmail.com"/>
    <d v="1988-05-22T00:00:00"/>
    <n v="36"/>
    <s v="Anubis II"/>
    <s v="Pre-Inscrito"/>
    <m/>
    <m/>
    <m/>
    <m/>
    <d v="2025-01-28T00:00:00"/>
    <d v="2025-04-14T00:00:00"/>
    <s v="Franco Yanque"/>
    <s v="Liz Córdova"/>
    <s v="F"/>
    <s v="F"/>
    <m/>
    <m/>
    <m/>
    <m/>
    <m/>
    <m/>
    <m/>
    <m/>
    <m/>
    <m/>
    <m/>
    <m/>
    <m/>
    <m/>
    <m/>
    <s v="Completar hasta 3ra sem. para evaluar a Probacionista"/>
    <m/>
    <m/>
    <m/>
    <m/>
    <m/>
    <m/>
    <m/>
    <d v="2025-06-30T00:00:00"/>
    <m/>
    <d v="2025-07-31T00:00:00"/>
    <m/>
    <m/>
    <m/>
    <s v="FF"/>
    <s v="Cusco-Febrero-Lunes-7.30-9.15-45671"/>
    <s v="Conócete a ti mismo"/>
    <s v="Cusco-Febrero-Lunes-7.30 - 9.15-45671-Pre-Inscrito"/>
    <b v="0"/>
    <s v="01/01/1900"/>
    <s v="No asistió 1er mes"/>
    <s v="01/01/1900"/>
  </r>
  <r>
    <s v="Conócete a ti mismo"/>
    <s v="Febrero"/>
    <s v="Lunes"/>
    <x v="0"/>
    <x v="0"/>
    <m/>
    <s v="45717486"/>
    <s v="Mariana "/>
    <s v="Castillo Rojas "/>
    <n v="974784764"/>
    <s v="marianacr1108@gmail.com"/>
    <d v="1988-08-11T00:00:00"/>
    <n v="36"/>
    <s v="Anubis II"/>
    <s v="Inscrito Nuevo"/>
    <m/>
    <m/>
    <m/>
    <m/>
    <d v="2025-01-28T00:00:00"/>
    <d v="2025-04-14T00:00:00"/>
    <s v="Franco Yanque"/>
    <s v="Liz Córdova"/>
    <s v="P"/>
    <s v="P"/>
    <m/>
    <m/>
    <m/>
    <m/>
    <m/>
    <m/>
    <m/>
    <m/>
    <m/>
    <m/>
    <m/>
    <m/>
    <m/>
    <m/>
    <m/>
    <s v="Completar hasta 3ra sem. para evaluar a Probacionista"/>
    <m/>
    <m/>
    <m/>
    <m/>
    <m/>
    <m/>
    <m/>
    <d v="2025-06-30T00:00:00"/>
    <m/>
    <d v="2025-07-31T00:00:00"/>
    <m/>
    <m/>
    <m/>
    <s v="PP"/>
    <s v="Cusco-Febrero-Lunes-7.30-9.15-45671"/>
    <s v="Conócete a ti mismo"/>
    <s v="Cusco-Febrero-Lunes-7.30 - 9.15-45671-Inscrito Nuevo"/>
    <b v="0"/>
    <d v="2025-02-04T00:00:00"/>
    <s v="ALTA"/>
    <s v="01/01/1900"/>
  </r>
  <r>
    <s v="Conócete a ti mismo"/>
    <s v="Febrero"/>
    <s v="Jueves"/>
    <x v="0"/>
    <x v="0"/>
    <m/>
    <s v="77933592"/>
    <s v="José Alejandro "/>
    <s v="Carpio Saenz "/>
    <n v="954735784"/>
    <s v="scsarnzcusco@gnail.com"/>
    <d v="2010-10-01T00:00:00"/>
    <n v="14"/>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24002128"/>
    <s v="Sandra Carola"/>
    <s v="Sáenz cárdenas"/>
    <n v="954735784"/>
    <s v="scsaenzcusco@gnail.com"/>
    <d v="1977-07-30T00:00:00"/>
    <n v="47"/>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70300661"/>
    <s v="Fiorela Xuxa "/>
    <s v="Ureña Quispe "/>
    <n v="974228319"/>
    <s v="fiorelaxuxau@gmail.com "/>
    <d v="1992-03-20T00:00:00"/>
    <n v="32"/>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73194968"/>
    <s v="Flor Trilce "/>
    <s v="Cereceda Mormontoy"/>
    <n v="910714179"/>
    <s v="flortrilcecereceda@gmail.com"/>
    <d v="2000-11-22T00:00:00"/>
    <n v="24"/>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73634866"/>
    <s v="Renzo Alex "/>
    <s v="Villa Sullca "/>
    <n v="993534666"/>
    <s v="renzovilasullca@gmail.com"/>
    <d v="1995-01-24T00:00:00"/>
    <n v="30"/>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73730897"/>
    <s v="Elayne"/>
    <s v=" Riveros Huaman "/>
    <n v="977650697"/>
    <s v="elayneriverostr1@gmail.com"/>
    <d v="2009-09-28T00:00:00"/>
    <n v="15"/>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43038203"/>
    <s v="Antonieta "/>
    <s v="Polar Illpa"/>
    <n v="937218233"/>
    <s v="Ciaracansfp@gmail.com"/>
    <d v="1976-05-23T00:00:00"/>
    <n v="48"/>
    <s v="Xexostris II"/>
    <s v="Pre-Inscrito"/>
    <m/>
    <m/>
    <m/>
    <m/>
    <d v="2025-01-28T00:00:00"/>
    <d v="2025-04-14T00:00:00"/>
    <s v="Carlos Mendivil"/>
    <s v="Jadiye Valeriano"/>
    <s v="F"/>
    <m/>
    <m/>
    <m/>
    <m/>
    <m/>
    <m/>
    <m/>
    <m/>
    <m/>
    <m/>
    <m/>
    <m/>
    <m/>
    <m/>
    <m/>
    <m/>
    <s v="Completar hasta 3ra sem. para evaluar a Probacionista"/>
    <m/>
    <m/>
    <m/>
    <m/>
    <m/>
    <m/>
    <m/>
    <d v="2025-06-30T00:00:00"/>
    <m/>
    <d v="2025-07-31T00:00:00"/>
    <m/>
    <m/>
    <m/>
    <s v="F"/>
    <s v="Cusco-Febrero-Jueves-7.30-9.15-45671"/>
    <s v="Conócete a ti mismo"/>
    <s v="Cusco-Febrero-Jueves-7.30 - 9.15-45671-Pre-Inscrito"/>
    <b v="0"/>
    <s v="01/01/1900"/>
    <s v="No asistió 1er mes"/>
    <s v="01/01/1900"/>
  </r>
  <r>
    <s v="Conócete a ti mismo"/>
    <s v="Febrero"/>
    <s v="Jueves"/>
    <x v="0"/>
    <x v="0"/>
    <m/>
    <s v="23822407"/>
    <s v="Maricela"/>
    <s v="Paullo NIna"/>
    <n v="984997310"/>
    <s v="maricela.paullo@unsaac.edu.pe"/>
    <d v="1962-04-01T00:00:00"/>
    <n v="62"/>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61313026"/>
    <s v="Paul Ramiro"/>
    <s v=" Paucar Costo"/>
    <n v="913007486"/>
    <m/>
    <d v="2008-04-01T00:00:00"/>
    <n v="16"/>
    <s v="Xexostris II"/>
    <s v="Inscrito Nuevo"/>
    <m/>
    <m/>
    <m/>
    <m/>
    <d v="2025-01-28T00:00:00"/>
    <d v="2025-04-14T00:00:00"/>
    <s v="Carlos Mendivil"/>
    <s v="Jadiye Valeriano"/>
    <s v="F"/>
    <m/>
    <m/>
    <m/>
    <m/>
    <m/>
    <m/>
    <m/>
    <m/>
    <m/>
    <m/>
    <m/>
    <m/>
    <m/>
    <m/>
    <m/>
    <m/>
    <s v="Completar hasta 3ra sem. para evaluar a Probacionista"/>
    <m/>
    <m/>
    <m/>
    <m/>
    <m/>
    <m/>
    <m/>
    <d v="2025-06-30T00:00:00"/>
    <m/>
    <d v="2025-07-31T00:00:00"/>
    <m/>
    <m/>
    <m/>
    <s v="F"/>
    <s v="Cusco-Febrero-Jueves-7.30-9.15-45671"/>
    <s v="Conócete a ti mismo"/>
    <s v="Cusco-Febrero-Jueves-7.30 - 9.15-45671-Inscrito Nuevo"/>
    <b v="0"/>
    <s v="01/01/1900"/>
    <s v="No asistió 1er mes"/>
    <s v="01/01/1900"/>
  </r>
  <r>
    <s v="Conócete a ti mismo"/>
    <s v="Febrero"/>
    <s v="Jueves"/>
    <x v="0"/>
    <x v="0"/>
    <m/>
    <s v="23867155"/>
    <s v="Miriam "/>
    <s v="Velazco Serrano "/>
    <n v="969202304"/>
    <s v="Miriamvelazcoserrano@gmail.com"/>
    <d v="1972-02-04T00:00:00"/>
    <n v="53"/>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60441568"/>
    <s v="Joel Harry "/>
    <s v="Robles Ramírez "/>
    <n v="954107920"/>
    <s v="jhroblesrairez@gmail.com"/>
    <d v="2003-07-04T00:00:00"/>
    <n v="21"/>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42778256"/>
    <s v="Nelson "/>
    <s v="Pareja Herencia "/>
    <n v="949760317"/>
    <s v="nelson.el.amigo@gmail.com"/>
    <d v="1984-08-27T00:00:00"/>
    <n v="40"/>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24462086"/>
    <s v="Celinda Beti "/>
    <s v="Alvarez Paredes"/>
    <n v="987307898"/>
    <m/>
    <d v="1979-01-10T00:00:00"/>
    <n v="46"/>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47833473"/>
    <s v="Zimberly Raiza "/>
    <s v="Zuñiga Yanque"/>
    <n v="947193887"/>
    <s v="zimberly@outlook.com"/>
    <d v="1993-01-22T00:00:00"/>
    <n v="32"/>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23993594"/>
    <s v="Ruth "/>
    <s v="Palomino Huarcaya"/>
    <n v="962234432"/>
    <s v="Ruthpalomino2018@gmail.com"/>
    <d v="1965-06-02T00:00:00"/>
    <n v="59"/>
    <s v="Xexostris II"/>
    <s v="Pre-Inscrit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Pre-Inscrito"/>
    <b v="0"/>
    <d v="2025-02-04T00:00:00"/>
    <s v="ALTA"/>
    <s v="01/01/1900"/>
  </r>
  <r>
    <s v="Conócete a ti mismo"/>
    <s v="Febrero"/>
    <s v="Jueves"/>
    <x v="0"/>
    <x v="0"/>
    <m/>
    <s v="76215747"/>
    <s v="Kasandra "/>
    <s v="Peralta Dueñas"/>
    <n v="963221997"/>
    <s v="zulamith99d@gmail.com"/>
    <d v="1998-11-25T00:00:00"/>
    <n v="26"/>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m/>
    <s v="Gabriel "/>
    <s v="Argandoña Montalvo"/>
    <n v="932062076"/>
    <m/>
    <m/>
    <s v=""/>
    <s v="Xexostris II"/>
    <s v="Inscrito Nuevo"/>
    <m/>
    <m/>
    <m/>
    <m/>
    <d v="2025-01-28T00:00:00"/>
    <d v="2025-04-14T00:00:00"/>
    <s v="Carlos Mendivil"/>
    <s v="Jadiye Valeriano"/>
    <s v="F"/>
    <m/>
    <m/>
    <m/>
    <m/>
    <m/>
    <m/>
    <m/>
    <m/>
    <m/>
    <m/>
    <m/>
    <m/>
    <m/>
    <m/>
    <m/>
    <m/>
    <s v="Completar hasta 3ra sem. para evaluar a Probacionista"/>
    <m/>
    <m/>
    <m/>
    <m/>
    <m/>
    <m/>
    <m/>
    <d v="2025-06-30T00:00:00"/>
    <m/>
    <d v="2025-07-31T00:00:00"/>
    <m/>
    <m/>
    <m/>
    <s v="F"/>
    <s v="Cusco-Febrero-Jueves-7.30-9.15-45671"/>
    <s v="Conócete a ti mismo"/>
    <s v="Cusco-Febrero-Jueves-7.30 - 9.15-45671-Inscrito Nuevo"/>
    <b v="0"/>
    <s v="01/01/1900"/>
    <s v="No asistió 1er mes"/>
    <s v="01/01/1900"/>
  </r>
  <r>
    <s v="Conócete a ti mismo"/>
    <s v="Febrero"/>
    <s v="Jueves"/>
    <x v="0"/>
    <x v="0"/>
    <m/>
    <s v="43259128"/>
    <s v="Elizabeth "/>
    <s v="Tapia"/>
    <n v="974223624"/>
    <s v="Tapiaeli12@gmail.com"/>
    <d v="1985-07-11T00:00:00"/>
    <n v="39"/>
    <s v="Xexostris II"/>
    <s v="Pre-Inscrito"/>
    <m/>
    <m/>
    <m/>
    <m/>
    <d v="2025-01-28T00:00:00"/>
    <d v="2025-04-14T00:00:00"/>
    <s v="Carlos Mendivil"/>
    <s v="Jadiye Valeriano"/>
    <s v="F"/>
    <m/>
    <m/>
    <m/>
    <m/>
    <m/>
    <m/>
    <m/>
    <m/>
    <m/>
    <m/>
    <m/>
    <m/>
    <m/>
    <m/>
    <m/>
    <m/>
    <s v="Completar hasta 3ra sem. para evaluar a Probacionista"/>
    <m/>
    <m/>
    <m/>
    <m/>
    <m/>
    <m/>
    <m/>
    <d v="2025-06-30T00:00:00"/>
    <m/>
    <d v="2025-07-31T00:00:00"/>
    <m/>
    <m/>
    <m/>
    <s v="F"/>
    <s v="Cusco-Febrero-Jueves-7.30-9.15-45671"/>
    <s v="Conócete a ti mismo"/>
    <s v="Cusco-Febrero-Jueves-7.30 - 9.15-45671-Pre-Inscrito"/>
    <b v="0"/>
    <s v="01/01/1900"/>
    <s v="No asistió 1er mes"/>
    <s v="01/01/1900"/>
  </r>
  <r>
    <s v="Conócete a ti mismo"/>
    <s v="Febrero"/>
    <s v="Jueves"/>
    <x v="0"/>
    <x v="0"/>
    <m/>
    <s v="75251934"/>
    <s v="Ingrit Erika"/>
    <s v="Gutierrez Quispe"/>
    <n v="974253926"/>
    <s v="ingrit.gutir@gmail.com"/>
    <d v="1994-03-31T00:00:00"/>
    <n v="30"/>
    <s v="Xexostris II"/>
    <s v="Recuperado otro añ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Recuperado otro año"/>
    <b v="0"/>
    <d v="2025-02-04T00:00:00"/>
    <s v="ALTA"/>
    <s v="01/01/1900"/>
  </r>
  <r>
    <s v="Conócete a ti mismo"/>
    <s v="Febrero"/>
    <s v="Jueves"/>
    <x v="0"/>
    <x v="0"/>
    <m/>
    <s v="72156755"/>
    <s v="Edy Salvador"/>
    <s v="Campana Contreras"/>
    <n v="930365517"/>
    <s v="kisame2016@hotmail.com"/>
    <d v="1995-08-06T00:00:00"/>
    <n v="29"/>
    <s v="Xexostris II"/>
    <s v="Recuperado otro añ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Recuperado otro año"/>
    <b v="0"/>
    <d v="2025-02-04T00:00:00"/>
    <s v="ALTA"/>
    <s v="01/01/1900"/>
  </r>
  <r>
    <s v="Conócete a ti mismo"/>
    <s v="Febrero"/>
    <s v="Jueves"/>
    <x v="0"/>
    <x v="0"/>
    <m/>
    <s v="47236018"/>
    <s v="Yuri Gustavo"/>
    <s v="Condori Guzman"/>
    <n v="984048861"/>
    <s v="yuri.gustavo.524@gmail.com"/>
    <d v="1991-11-17T00:00:00"/>
    <n v="33"/>
    <s v="Xexostris II"/>
    <s v="Inscrito Nuevo"/>
    <m/>
    <m/>
    <m/>
    <m/>
    <d v="2025-01-28T00:00:00"/>
    <d v="2025-04-14T00:00:00"/>
    <s v="Carlos Mendivil"/>
    <s v="Jadiye Valeriano"/>
    <s v="N"/>
    <m/>
    <m/>
    <m/>
    <m/>
    <m/>
    <m/>
    <m/>
    <m/>
    <m/>
    <m/>
    <m/>
    <m/>
    <m/>
    <m/>
    <m/>
    <m/>
    <s v="Completar hasta 3ra sem. para evaluar a Probacionista"/>
    <m/>
    <m/>
    <m/>
    <m/>
    <m/>
    <m/>
    <m/>
    <d v="2025-06-30T00:00:00"/>
    <m/>
    <d v="2025-07-31T00:00:00"/>
    <m/>
    <m/>
    <m/>
    <s v="N"/>
    <s v="Cusco-Febrero-Jueves-7.30-9.15-45671"/>
    <s v="Conócete a ti mismo"/>
    <s v="Cusco-Febrero-Jueves-7.30 - 9.15-45671-Inscrito Nuevo"/>
    <b v="0"/>
    <s v="01/01/1900"/>
    <s v="No asistió 1er mes"/>
    <s v="01/01/1900"/>
  </r>
  <r>
    <s v="Conócete a ti mismo"/>
    <s v="Febrero"/>
    <s v="Jueves"/>
    <x v="0"/>
    <x v="0"/>
    <m/>
    <s v="71359680"/>
    <s v="Gabriela Josefina "/>
    <s v=" Tapia Valenzuela"/>
    <n v="954136453"/>
    <s v="gabrielajosefinatapia@gmail.com"/>
    <d v="2008-05-05T00:00:00"/>
    <n v="16"/>
    <s v="Xexostris II"/>
    <s v="Inscrito Nuevo"/>
    <m/>
    <m/>
    <m/>
    <m/>
    <d v="2025-01-28T00:00:00"/>
    <d v="2025-04-14T00:00:00"/>
    <s v="Carlos Mendivil"/>
    <s v="Jadiye Valeriano"/>
    <s v="N"/>
    <m/>
    <m/>
    <m/>
    <m/>
    <m/>
    <m/>
    <m/>
    <m/>
    <m/>
    <m/>
    <m/>
    <m/>
    <m/>
    <m/>
    <m/>
    <m/>
    <s v="Completar hasta 3ra sem. para evaluar a Probacionista"/>
    <m/>
    <m/>
    <m/>
    <m/>
    <m/>
    <m/>
    <m/>
    <d v="2025-06-30T00:00:00"/>
    <m/>
    <d v="2025-07-31T00:00:00"/>
    <m/>
    <m/>
    <m/>
    <s v="N"/>
    <s v="Cusco-Febrero-Jueves-7.30-9.15-45671"/>
    <s v="Conócete a ti mismo"/>
    <s v="Cusco-Febrero-Jueves-7.30 - 9.15-45671-Inscrito Nuevo"/>
    <b v="0"/>
    <s v="01/01/1900"/>
    <s v="No asistió 1er mes"/>
    <s v="01/01/1900"/>
  </r>
  <r>
    <s v="Conócete a ti mismo"/>
    <s v="Febrero"/>
    <s v="Jueves"/>
    <x v="0"/>
    <x v="0"/>
    <m/>
    <s v="72103383"/>
    <s v="Hector Luis "/>
    <s v="Tapia Valenzuela "/>
    <n v="969396511"/>
    <s v="hectorluistapia9@gmail.com"/>
    <d v="2005-10-21T00:00:00"/>
    <n v="19"/>
    <s v="Xexostris II"/>
    <s v="Inscrito Nuevo"/>
    <m/>
    <m/>
    <m/>
    <m/>
    <d v="2025-01-28T00:00:00"/>
    <d v="2025-04-14T00:00:00"/>
    <s v="Carlos Mendivil"/>
    <s v="Jadiye Valeriano"/>
    <s v="N"/>
    <m/>
    <m/>
    <m/>
    <m/>
    <m/>
    <m/>
    <m/>
    <m/>
    <m/>
    <m/>
    <m/>
    <m/>
    <m/>
    <m/>
    <m/>
    <m/>
    <s v="Completar hasta 3ra sem. para evaluar a Probacionista"/>
    <m/>
    <m/>
    <m/>
    <m/>
    <m/>
    <m/>
    <m/>
    <d v="2025-06-30T00:00:00"/>
    <m/>
    <d v="2025-07-31T00:00:00"/>
    <m/>
    <m/>
    <m/>
    <s v="N"/>
    <s v="Cusco-Febrero-Jueves-7.30-9.15-45671"/>
    <s v="Conócete a ti mismo"/>
    <s v="Cusco-Febrero-Jueves-7.30 - 9.15-45671-Inscrito Nuevo"/>
    <b v="0"/>
    <s v="01/01/1900"/>
    <s v="No asistió 1er mes"/>
    <s v="01/01/1900"/>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
  <r>
    <x v="0"/>
    <x v="0"/>
    <x v="0"/>
    <x v="0"/>
    <x v="0"/>
    <x v="0"/>
    <s v="Diana Jordan"/>
    <s v="Martín Domenack "/>
    <n v="16"/>
    <m/>
    <n v="12"/>
    <n v="13"/>
    <n v="15"/>
    <n v="14"/>
    <n v="7"/>
    <n v="10"/>
    <n v="0"/>
    <n v="0"/>
    <n v="0"/>
    <n v="0"/>
    <n v="0"/>
    <n v="0"/>
    <n v="0"/>
    <n v="0"/>
    <n v="0"/>
    <n v="0"/>
    <n v="0"/>
  </r>
  <r>
    <x v="1"/>
    <x v="0"/>
    <x v="0"/>
    <x v="0"/>
    <x v="0"/>
    <x v="1"/>
    <s v="Diana Jordan"/>
    <s v="Martín Domenack "/>
    <n v="1"/>
    <m/>
    <n v="0"/>
    <n v="0"/>
    <n v="0"/>
    <n v="0"/>
    <n v="0"/>
    <n v="0"/>
    <n v="0"/>
    <n v="0"/>
    <n v="0"/>
    <n v="0"/>
    <n v="0"/>
    <n v="0"/>
    <n v="0"/>
    <n v="0"/>
    <n v="0"/>
    <n v="0"/>
    <n v="0"/>
  </r>
  <r>
    <x v="2"/>
    <x v="0"/>
    <x v="0"/>
    <x v="0"/>
    <x v="0"/>
    <x v="2"/>
    <s v="Jadiye Valeriano"/>
    <s v="José Carlos Torres"/>
    <n v="1"/>
    <m/>
    <n v="0"/>
    <n v="1"/>
    <n v="1"/>
    <n v="1"/>
    <n v="0"/>
    <n v="1"/>
    <n v="0"/>
    <n v="0"/>
    <n v="0"/>
    <n v="0"/>
    <n v="0"/>
    <n v="0"/>
    <n v="0"/>
    <n v="0"/>
    <n v="0"/>
    <n v="0"/>
    <n v="0"/>
  </r>
  <r>
    <x v="3"/>
    <x v="0"/>
    <x v="0"/>
    <x v="0"/>
    <x v="0"/>
    <x v="0"/>
    <s v="Franco Yanque"/>
    <s v="Liz Córdova"/>
    <n v="8"/>
    <m/>
    <n v="6"/>
    <n v="5"/>
    <n v="0"/>
    <n v="0"/>
    <n v="0"/>
    <n v="0"/>
    <n v="0"/>
    <n v="0"/>
    <n v="0"/>
    <n v="0"/>
    <n v="0"/>
    <n v="0"/>
    <n v="0"/>
    <n v="0"/>
    <n v="0"/>
    <n v="0"/>
    <n v="0"/>
  </r>
  <r>
    <x v="4"/>
    <x v="0"/>
    <x v="0"/>
    <x v="0"/>
    <x v="0"/>
    <x v="1"/>
    <s v="Franco Yanque"/>
    <s v="Liz Córdova"/>
    <n v="3"/>
    <m/>
    <n v="0"/>
    <n v="0"/>
    <n v="0"/>
    <n v="0"/>
    <n v="0"/>
    <n v="0"/>
    <n v="0"/>
    <n v="0"/>
    <n v="0"/>
    <n v="0"/>
    <n v="0"/>
    <n v="0"/>
    <n v="0"/>
    <n v="0"/>
    <n v="0"/>
    <n v="0"/>
    <n v="0"/>
  </r>
  <r>
    <x v="5"/>
    <x v="0"/>
    <x v="0"/>
    <x v="0"/>
    <x v="0"/>
    <x v="0"/>
    <s v="Carlos Mendivil"/>
    <s v="Jadiye Valeriano"/>
    <n v="18"/>
    <m/>
    <n v="13"/>
    <n v="0"/>
    <n v="0"/>
    <n v="0"/>
    <n v="0"/>
    <n v="0"/>
    <n v="0"/>
    <n v="0"/>
    <n v="0"/>
    <n v="0"/>
    <n v="0"/>
    <n v="0"/>
    <n v="0"/>
    <n v="0"/>
    <n v="0"/>
    <n v="0"/>
    <n v="0"/>
  </r>
  <r>
    <x v="6"/>
    <x v="0"/>
    <x v="0"/>
    <x v="0"/>
    <x v="0"/>
    <x v="1"/>
    <s v="Carlos Mendivil"/>
    <s v="Jadiye Valeriano"/>
    <n v="3"/>
    <m/>
    <n v="1"/>
    <n v="0"/>
    <n v="0"/>
    <n v="0"/>
    <n v="0"/>
    <n v="0"/>
    <n v="0"/>
    <n v="0"/>
    <n v="0"/>
    <n v="0"/>
    <n v="0"/>
    <n v="0"/>
    <n v="0"/>
    <n v="0"/>
    <n v="0"/>
    <n v="0"/>
    <n v="0"/>
  </r>
  <r>
    <x v="7"/>
    <x v="0"/>
    <x v="0"/>
    <x v="0"/>
    <x v="0"/>
    <x v="3"/>
    <s v="Carlos Mendivil"/>
    <s v="Jadiye Valeriano"/>
    <n v="2"/>
    <m/>
    <n v="2"/>
    <n v="0"/>
    <n v="0"/>
    <n v="0"/>
    <n v="0"/>
    <n v="0"/>
    <n v="0"/>
    <n v="0"/>
    <n v="0"/>
    <n v="0"/>
    <n v="0"/>
    <n v="0"/>
    <n v="0"/>
    <n v="0"/>
    <n v="0"/>
    <n v="0"/>
    <n v="0"/>
  </r>
  <r>
    <x v="8"/>
    <x v="0"/>
    <x v="1"/>
    <x v="0"/>
    <x v="0"/>
    <x v="0"/>
    <s v="Jadiye Valeriano"/>
    <s v="José Carlos Torres"/>
    <n v="4"/>
    <m/>
    <n v="0"/>
    <n v="2"/>
    <n v="4"/>
    <n v="3"/>
    <n v="1"/>
    <n v="3"/>
    <n v="0"/>
    <n v="0"/>
    <n v="0"/>
    <n v="0"/>
    <n v="0"/>
    <n v="0"/>
    <n v="0"/>
    <n v="0"/>
    <n v="0"/>
    <n v="0"/>
    <n v="0"/>
  </r>
  <r>
    <x v="9"/>
    <x v="0"/>
    <x v="1"/>
    <x v="0"/>
    <x v="0"/>
    <x v="0"/>
    <s v="Diana Jordan"/>
    <s v="Martín Domenack "/>
    <n v="1"/>
    <m/>
    <n v="1"/>
    <n v="1"/>
    <n v="1"/>
    <n v="1"/>
    <n v="0"/>
    <n v="0"/>
    <n v="0"/>
    <n v="0"/>
    <n v="0"/>
    <n v="0"/>
    <n v="0"/>
    <n v="0"/>
    <n v="0"/>
    <n v="0"/>
    <n v="0"/>
    <n v="0"/>
    <n v="0"/>
  </r>
  <r>
    <x v="10"/>
    <x v="0"/>
    <x v="1"/>
    <x v="0"/>
    <x v="0"/>
    <x v="1"/>
    <s v="Jadiye Valeriano"/>
    <s v="José Carlos Torres"/>
    <n v="1"/>
    <m/>
    <n v="0"/>
    <n v="0"/>
    <n v="0"/>
    <n v="0"/>
    <n v="0"/>
    <n v="0"/>
    <n v="0"/>
    <n v="0"/>
    <n v="0"/>
    <n v="0"/>
    <n v="0"/>
    <n v="0"/>
    <n v="0"/>
    <n v="0"/>
    <n v="0"/>
    <n v="0"/>
    <n v="0"/>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2"/>
    <x v="2"/>
    <x v="3"/>
    <x v="2"/>
    <x v="2"/>
    <x v="5"/>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
  <r>
    <s v="Cusco-Enero-Martes-7.30 - 9.15-45671-Inscrito Nuevo"/>
    <x v="0"/>
    <x v="0"/>
    <x v="0"/>
    <s v="2025"/>
    <x v="0"/>
    <x v="0"/>
    <x v="0"/>
    <n v="16"/>
    <m/>
    <n v="12"/>
    <n v="13"/>
    <n v="15"/>
    <n v="14"/>
    <n v="7"/>
    <n v="10"/>
    <n v="0"/>
    <n v="0"/>
    <n v="0"/>
    <n v="0"/>
    <n v="0"/>
    <n v="0"/>
    <n v="0"/>
    <n v="0"/>
    <n v="0"/>
    <n v="0"/>
    <n v="0"/>
  </r>
  <r>
    <s v="Cusco-Enero-Martes-7.30 - 9.15-45671-Pre-Inscrito"/>
    <x v="0"/>
    <x v="0"/>
    <x v="0"/>
    <s v="2025"/>
    <x v="1"/>
    <x v="0"/>
    <x v="0"/>
    <n v="1"/>
    <m/>
    <n v="0"/>
    <n v="0"/>
    <n v="0"/>
    <n v="0"/>
    <n v="0"/>
    <n v="0"/>
    <n v="0"/>
    <n v="0"/>
    <n v="0"/>
    <n v="0"/>
    <n v="0"/>
    <n v="0"/>
    <n v="0"/>
    <n v="0"/>
    <n v="0"/>
    <n v="0"/>
    <n v="0"/>
  </r>
  <r>
    <s v="Cusco-Enero-Jueves-7.30 - 9.15-45671-Cambio de horario"/>
    <x v="0"/>
    <x v="0"/>
    <x v="0"/>
    <s v="2025"/>
    <x v="2"/>
    <x v="1"/>
    <x v="1"/>
    <n v="1"/>
    <m/>
    <n v="0"/>
    <n v="1"/>
    <n v="1"/>
    <n v="1"/>
    <n v="0"/>
    <n v="1"/>
    <n v="0"/>
    <n v="0"/>
    <n v="0"/>
    <n v="0"/>
    <n v="0"/>
    <n v="0"/>
    <n v="0"/>
    <n v="0"/>
    <n v="0"/>
    <n v="0"/>
    <n v="0"/>
  </r>
  <r>
    <s v="Cusco-Febrero-Lunes-7.30 - 9.15-45671-Inscrito Nuevo"/>
    <x v="0"/>
    <x v="0"/>
    <x v="0"/>
    <s v="2025"/>
    <x v="0"/>
    <x v="2"/>
    <x v="2"/>
    <n v="8"/>
    <m/>
    <n v="6"/>
    <n v="5"/>
    <n v="0"/>
    <n v="0"/>
    <n v="0"/>
    <n v="0"/>
    <n v="0"/>
    <n v="0"/>
    <n v="0"/>
    <n v="0"/>
    <n v="0"/>
    <n v="0"/>
    <n v="0"/>
    <n v="0"/>
    <n v="0"/>
    <n v="0"/>
    <n v="0"/>
  </r>
  <r>
    <s v="Cusco-Febrero-Lunes-7.30 - 9.15-45671-Pre-Inscrito"/>
    <x v="0"/>
    <x v="0"/>
    <x v="0"/>
    <s v="2025"/>
    <x v="1"/>
    <x v="2"/>
    <x v="2"/>
    <n v="3"/>
    <m/>
    <n v="0"/>
    <n v="0"/>
    <n v="0"/>
    <n v="0"/>
    <n v="0"/>
    <n v="0"/>
    <n v="0"/>
    <n v="0"/>
    <n v="0"/>
    <n v="0"/>
    <n v="0"/>
    <n v="0"/>
    <n v="0"/>
    <n v="0"/>
    <n v="0"/>
    <n v="0"/>
    <n v="0"/>
  </r>
  <r>
    <s v="Cusco-Febrero-Jueves-7.30 - 9.15-45671-Inscrito Nuevo"/>
    <x v="0"/>
    <x v="0"/>
    <x v="0"/>
    <s v="2025"/>
    <x v="0"/>
    <x v="3"/>
    <x v="3"/>
    <n v="18"/>
    <m/>
    <n v="13"/>
    <n v="0"/>
    <n v="0"/>
    <n v="0"/>
    <n v="0"/>
    <n v="0"/>
    <n v="0"/>
    <n v="0"/>
    <n v="0"/>
    <n v="0"/>
    <n v="0"/>
    <n v="0"/>
    <n v="0"/>
    <n v="0"/>
    <n v="0"/>
    <n v="0"/>
    <n v="0"/>
  </r>
  <r>
    <s v="Cusco-Febrero-Jueves-7.30 - 9.15-45671-Pre-Inscrito"/>
    <x v="0"/>
    <x v="0"/>
    <x v="0"/>
    <s v="2025"/>
    <x v="1"/>
    <x v="3"/>
    <x v="3"/>
    <n v="3"/>
    <m/>
    <n v="1"/>
    <n v="0"/>
    <n v="0"/>
    <n v="0"/>
    <n v="0"/>
    <n v="0"/>
    <n v="0"/>
    <n v="0"/>
    <n v="0"/>
    <n v="0"/>
    <n v="0"/>
    <n v="0"/>
    <n v="0"/>
    <n v="0"/>
    <n v="0"/>
    <n v="0"/>
    <n v="0"/>
  </r>
  <r>
    <s v="Cusco-Febrero-Jueves-7.30 - 9.15-45671-Recuperado otro año"/>
    <x v="0"/>
    <x v="0"/>
    <x v="0"/>
    <s v="2025"/>
    <x v="3"/>
    <x v="3"/>
    <x v="3"/>
    <n v="2"/>
    <m/>
    <n v="2"/>
    <n v="0"/>
    <n v="0"/>
    <n v="0"/>
    <n v="0"/>
    <n v="0"/>
    <n v="0"/>
    <n v="0"/>
    <n v="0"/>
    <n v="0"/>
    <n v="0"/>
    <n v="0"/>
    <n v="0"/>
    <n v="0"/>
    <n v="0"/>
    <n v="0"/>
    <n v="0"/>
  </r>
  <r>
    <s v="Cusco-Enero-Jueves-7.30 - 9.15-45673-Inscrito Nuevo"/>
    <x v="0"/>
    <x v="1"/>
    <x v="0"/>
    <s v="2025"/>
    <x v="0"/>
    <x v="1"/>
    <x v="1"/>
    <n v="4"/>
    <m/>
    <n v="0"/>
    <n v="2"/>
    <n v="4"/>
    <n v="3"/>
    <n v="1"/>
    <n v="3"/>
    <n v="0"/>
    <n v="0"/>
    <n v="0"/>
    <n v="0"/>
    <n v="0"/>
    <n v="0"/>
    <n v="0"/>
    <n v="0"/>
    <n v="0"/>
    <n v="0"/>
    <n v="0"/>
  </r>
  <r>
    <s v="Cusco-Enero-Martes-7.30 - 9.15-45673-Inscrito Nuevo"/>
    <x v="0"/>
    <x v="1"/>
    <x v="0"/>
    <s v="2025"/>
    <x v="0"/>
    <x v="0"/>
    <x v="0"/>
    <n v="1"/>
    <m/>
    <n v="1"/>
    <n v="1"/>
    <n v="1"/>
    <n v="1"/>
    <n v="0"/>
    <n v="0"/>
    <n v="0"/>
    <n v="0"/>
    <n v="0"/>
    <n v="0"/>
    <n v="0"/>
    <n v="0"/>
    <n v="0"/>
    <n v="0"/>
    <n v="0"/>
    <n v="0"/>
    <n v="0"/>
  </r>
  <r>
    <s v="Cusco-Enero-Martes-7.30 - 9.15-45673-Pre-Inscrito"/>
    <x v="0"/>
    <x v="1"/>
    <x v="0"/>
    <s v="2025"/>
    <x v="1"/>
    <x v="1"/>
    <x v="1"/>
    <n v="1"/>
    <m/>
    <n v="0"/>
    <n v="0"/>
    <n v="0"/>
    <n v="0"/>
    <n v="0"/>
    <n v="0"/>
    <n v="0"/>
    <n v="0"/>
    <n v="0"/>
    <n v="0"/>
    <n v="0"/>
    <n v="0"/>
    <n v="0"/>
    <n v="0"/>
    <n v="0"/>
    <n v="0"/>
    <n v="0"/>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x v="0"/>
    <x v="0"/>
    <x v="0"/>
    <x v="0"/>
    <x v="0"/>
    <m/>
    <s v="44118363"/>
    <s v="Bernabe"/>
    <s v="Quispe Catinga"/>
    <n v="944244496"/>
    <s v="bernabeqc_1@hotmail.com"/>
    <d v="1986-06-11T00:00:00"/>
    <n v="38"/>
    <s v="Xexostris I"/>
    <x v="0"/>
    <m/>
    <m/>
    <m/>
    <m/>
    <d v="2025-01-28T00:00:00"/>
    <d v="2025-04-14T00:00:00"/>
    <x v="0"/>
    <x v="0"/>
    <s v="P"/>
    <s v="P"/>
    <s v="P"/>
    <s v="P"/>
    <s v="F"/>
    <s v="F"/>
    <m/>
    <m/>
    <m/>
    <m/>
    <m/>
    <m/>
    <m/>
    <m/>
    <m/>
    <m/>
    <m/>
    <s v="Asistió"/>
    <m/>
    <m/>
    <m/>
    <m/>
    <m/>
    <m/>
    <m/>
    <d v="2025-06-30T00:00:00"/>
    <m/>
    <d v="2025-07-31T00:00:00"/>
    <m/>
    <m/>
    <m/>
    <s v="PPP"/>
    <s v="Cusco-Enero-Martes-7.30-9.15-45671"/>
    <s v="Conócete a ti mismo"/>
    <x v="0"/>
    <x v="0"/>
  </r>
  <r>
    <x v="0"/>
    <x v="0"/>
    <x v="0"/>
    <x v="0"/>
    <x v="0"/>
    <m/>
    <s v="76938834"/>
    <s v="Crisley Hilary"/>
    <s v="Llerena Arana"/>
    <n v="912947288"/>
    <s v="crisleyllerena13@gmail.com"/>
    <d v="2000-08-23T00:00:00"/>
    <n v="24"/>
    <s v="Xexostris I"/>
    <x v="1"/>
    <m/>
    <m/>
    <m/>
    <m/>
    <d v="2025-01-28T00:00:00"/>
    <d v="2025-04-14T00:00:00"/>
    <x v="0"/>
    <x v="0"/>
    <s v="CH"/>
    <s v="CH"/>
    <s v="CH"/>
    <s v="CH"/>
    <s v="CH"/>
    <s v="CH"/>
    <m/>
    <m/>
    <m/>
    <m/>
    <m/>
    <m/>
    <m/>
    <m/>
    <m/>
    <m/>
    <m/>
    <s v="Completar hasta 3ra sem. para evaluar a Probacionista"/>
    <m/>
    <m/>
    <m/>
    <m/>
    <m/>
    <m/>
    <m/>
    <d v="2025-06-30T00:00:00"/>
    <m/>
    <d v="2025-07-31T00:00:00"/>
    <m/>
    <m/>
    <m/>
    <s v="CHCHCH"/>
    <s v="Cusco-Enero-Martes-7.30-9.15-45671"/>
    <s v="Conócete a ti mismo"/>
    <x v="1"/>
    <x v="0"/>
  </r>
  <r>
    <x v="0"/>
    <x v="0"/>
    <x v="0"/>
    <x v="0"/>
    <x v="0"/>
    <m/>
    <s v="76162376"/>
    <s v="Frank Samuel"/>
    <s v="Arzapalo Panduro"/>
    <n v="984113045"/>
    <s v="franksamuel253@gmail.com"/>
    <d v="1999-09-04T00:00:00"/>
    <n v="25"/>
    <s v="Xexostris I"/>
    <x v="0"/>
    <m/>
    <m/>
    <m/>
    <m/>
    <d v="2025-01-28T00:00:00"/>
    <d v="2025-04-14T00:00:00"/>
    <x v="0"/>
    <x v="0"/>
    <s v="P"/>
    <s v="CH"/>
    <s v="CH"/>
    <s v="CH"/>
    <s v="CH"/>
    <s v="CH"/>
    <m/>
    <m/>
    <m/>
    <m/>
    <m/>
    <m/>
    <m/>
    <m/>
    <m/>
    <m/>
    <m/>
    <s v="Completar hasta 3ra sem. para evaluar a Probacionista"/>
    <m/>
    <m/>
    <m/>
    <m/>
    <m/>
    <m/>
    <m/>
    <d v="2025-06-30T00:00:00"/>
    <m/>
    <d v="2025-07-31T00:00:00"/>
    <m/>
    <m/>
    <m/>
    <s v="PCHCH"/>
    <s v="Cusco-Enero-Martes-7.30-9.15-45671"/>
    <s v="Conócete a ti mismo"/>
    <x v="0"/>
    <x v="0"/>
  </r>
  <r>
    <x v="0"/>
    <x v="0"/>
    <x v="0"/>
    <x v="0"/>
    <x v="0"/>
    <m/>
    <s v="23883365"/>
    <s v="Gladys"/>
    <s v="Paredes Velasquez"/>
    <n v="984632755"/>
    <s v="gladp@hotmail.com"/>
    <d v="1970-05-05T00:00:00"/>
    <n v="54"/>
    <s v="Xexostris I"/>
    <x v="0"/>
    <m/>
    <m/>
    <m/>
    <m/>
    <d v="2025-01-28T00:00:00"/>
    <d v="2025-04-14T00:00:00"/>
    <x v="0"/>
    <x v="0"/>
    <s v="P"/>
    <s v="P"/>
    <s v="P"/>
    <s v="P"/>
    <s v="F"/>
    <s v="P"/>
    <m/>
    <m/>
    <m/>
    <m/>
    <m/>
    <m/>
    <m/>
    <m/>
    <m/>
    <m/>
    <m/>
    <s v="Asistió"/>
    <m/>
    <m/>
    <m/>
    <m/>
    <m/>
    <m/>
    <m/>
    <d v="2025-06-30T00:00:00"/>
    <m/>
    <d v="2025-07-31T00:00:00"/>
    <m/>
    <m/>
    <m/>
    <s v="PPP"/>
    <s v="Cusco-Enero-Martes-7.30-9.15-45671"/>
    <s v="Conócete a ti mismo"/>
    <x v="0"/>
    <x v="0"/>
  </r>
  <r>
    <x v="0"/>
    <x v="0"/>
    <x v="0"/>
    <x v="0"/>
    <x v="0"/>
    <m/>
    <s v="7266357"/>
    <s v="Hannelore Fiorella"/>
    <s v="Diaz Suarez"/>
    <n v="984630083"/>
    <s v="hdiaz2412@hotmail.com"/>
    <d v="1972-12-24T00:00:00"/>
    <n v="52"/>
    <s v="Xexostris I"/>
    <x v="0"/>
    <m/>
    <m/>
    <m/>
    <m/>
    <d v="2025-01-28T00:00:00"/>
    <d v="2025-04-14T00:00:00"/>
    <x v="0"/>
    <x v="0"/>
    <s v="P"/>
    <s v="P"/>
    <s v="P"/>
    <s v="P"/>
    <s v="P"/>
    <s v="P"/>
    <m/>
    <m/>
    <m/>
    <m/>
    <m/>
    <m/>
    <m/>
    <m/>
    <m/>
    <m/>
    <m/>
    <s v="Asistió"/>
    <m/>
    <m/>
    <m/>
    <m/>
    <m/>
    <m/>
    <m/>
    <d v="2025-06-30T00:00:00"/>
    <m/>
    <d v="2025-07-31T00:00:00"/>
    <m/>
    <m/>
    <m/>
    <s v="PPP"/>
    <s v="Cusco-Enero-Martes-7.30-9.15-45671"/>
    <s v="Conócete a ti mismo"/>
    <x v="0"/>
    <x v="0"/>
  </r>
  <r>
    <x v="0"/>
    <x v="0"/>
    <x v="0"/>
    <x v="0"/>
    <x v="0"/>
    <m/>
    <s v="61962031"/>
    <s v="Henry René"/>
    <s v="Callo Pauccar"/>
    <n v="931842738"/>
    <s v="henrycallopauccar@gmail.com"/>
    <d v="2004-05-15T00:00:00"/>
    <n v="20"/>
    <s v="Xexostris I"/>
    <x v="0"/>
    <m/>
    <m/>
    <m/>
    <m/>
    <d v="2025-01-28T00:00:00"/>
    <d v="2025-04-14T00:00:00"/>
    <x v="0"/>
    <x v="0"/>
    <s v="P"/>
    <s v="P"/>
    <s v="P"/>
    <s v="P"/>
    <s v="P"/>
    <s v="P"/>
    <m/>
    <m/>
    <m/>
    <m/>
    <m/>
    <m/>
    <m/>
    <m/>
    <m/>
    <m/>
    <m/>
    <s v="Asistió"/>
    <m/>
    <m/>
    <m/>
    <m/>
    <m/>
    <m/>
    <m/>
    <d v="2025-06-30T00:00:00"/>
    <m/>
    <d v="2025-07-31T00:00:00"/>
    <m/>
    <m/>
    <m/>
    <s v="PPP"/>
    <s v="Cusco-Enero-Martes-7.30-9.15-45671"/>
    <s v="Conócete a ti mismo"/>
    <x v="0"/>
    <x v="0"/>
  </r>
  <r>
    <x v="0"/>
    <x v="0"/>
    <x v="0"/>
    <x v="0"/>
    <x v="0"/>
    <m/>
    <s v="47416809"/>
    <s v="Ervin"/>
    <s v="Pocco Huaman"/>
    <n v="974756116"/>
    <s v="ervin.eph7@gmail.com"/>
    <d v="1992-04-24T00:00:00"/>
    <n v="32"/>
    <s v="Xexostris I"/>
    <x v="0"/>
    <m/>
    <m/>
    <m/>
    <m/>
    <d v="2025-01-28T00:00:00"/>
    <d v="2025-04-14T00:00:00"/>
    <x v="0"/>
    <x v="0"/>
    <s v="P"/>
    <s v="P"/>
    <s v="P"/>
    <s v="P"/>
    <s v="P"/>
    <s v="P"/>
    <m/>
    <m/>
    <m/>
    <m/>
    <m/>
    <m/>
    <m/>
    <m/>
    <m/>
    <m/>
    <m/>
    <s v="Asistió"/>
    <m/>
    <m/>
    <m/>
    <m/>
    <m/>
    <m/>
    <m/>
    <d v="2025-06-30T00:00:00"/>
    <m/>
    <d v="2025-07-31T00:00:00"/>
    <m/>
    <m/>
    <m/>
    <s v="PPP"/>
    <s v="Cusco-Enero-Martes-7.30-9.15-45671"/>
    <s v="Conócete a ti mismo"/>
    <x v="0"/>
    <x v="0"/>
  </r>
  <r>
    <x v="0"/>
    <x v="0"/>
    <x v="0"/>
    <x v="0"/>
    <x v="0"/>
    <m/>
    <s v="70484630"/>
    <s v="Luis Fabio"/>
    <s v="Juro Ancori"/>
    <n v="997846782"/>
    <s v="luisfabioja@gmail.com"/>
    <d v="2004-12-26T00:00:00"/>
    <n v="20"/>
    <s v="Xexostris I"/>
    <x v="0"/>
    <m/>
    <m/>
    <m/>
    <m/>
    <d v="2025-01-28T00:00:00"/>
    <d v="2025-04-14T00:00:00"/>
    <x v="0"/>
    <x v="0"/>
    <s v="F"/>
    <s v="P"/>
    <s v="P"/>
    <s v="P"/>
    <s v="P"/>
    <s v="F"/>
    <m/>
    <m/>
    <m/>
    <m/>
    <m/>
    <m/>
    <m/>
    <m/>
    <m/>
    <m/>
    <m/>
    <s v="Asistió"/>
    <m/>
    <m/>
    <m/>
    <m/>
    <m/>
    <m/>
    <m/>
    <d v="2025-06-30T00:00:00"/>
    <m/>
    <d v="2025-07-31T00:00:00"/>
    <m/>
    <m/>
    <m/>
    <s v="FPP"/>
    <s v="Cusco-Enero-Martes-7.30-9.15-45671"/>
    <s v="Conócete a ti mismo"/>
    <x v="0"/>
    <x v="0"/>
  </r>
  <r>
    <x v="0"/>
    <x v="0"/>
    <x v="0"/>
    <x v="0"/>
    <x v="0"/>
    <m/>
    <s v="61829997"/>
    <s v="Marlyth"/>
    <s v="Vera pinares"/>
    <n v="932701525"/>
    <s v="Doncustodio@hotmail.com"/>
    <d v="2009-06-26T00:00:00"/>
    <n v="15"/>
    <s v="Xexostris I"/>
    <x v="0"/>
    <m/>
    <m/>
    <m/>
    <m/>
    <d v="2025-01-28T00:00:00"/>
    <d v="2025-04-14T00:00:00"/>
    <x v="0"/>
    <x v="0"/>
    <s v="P"/>
    <s v="P"/>
    <s v="P"/>
    <s v="P"/>
    <m/>
    <s v="P"/>
    <m/>
    <m/>
    <m/>
    <m/>
    <m/>
    <m/>
    <m/>
    <m/>
    <m/>
    <m/>
    <m/>
    <s v="Asistió"/>
    <m/>
    <m/>
    <m/>
    <m/>
    <m/>
    <m/>
    <m/>
    <d v="2025-06-30T00:00:00"/>
    <m/>
    <d v="2025-07-31T00:00:00"/>
    <m/>
    <m/>
    <m/>
    <s v="PPP"/>
    <s v="Cusco-Enero-Martes-7.30-9.15-45671"/>
    <s v="Conócete a ti mismo"/>
    <x v="0"/>
    <x v="0"/>
  </r>
  <r>
    <x v="0"/>
    <x v="0"/>
    <x v="0"/>
    <x v="0"/>
    <x v="0"/>
    <m/>
    <s v="71838702"/>
    <s v="Oriana Alessandra"/>
    <s v="Medina Montesinos"/>
    <n v="984103643"/>
    <s v="oritaamedina@gmail.com"/>
    <d v="2003-12-30T00:00:00"/>
    <n v="21"/>
    <s v="Xexostris I"/>
    <x v="0"/>
    <m/>
    <m/>
    <m/>
    <m/>
    <d v="2025-01-28T00:00:00"/>
    <d v="2025-04-14T00:00:00"/>
    <x v="0"/>
    <x v="0"/>
    <s v="P"/>
    <s v="P"/>
    <s v="P"/>
    <s v="P"/>
    <s v="P"/>
    <s v="P"/>
    <m/>
    <m/>
    <m/>
    <m/>
    <m/>
    <m/>
    <m/>
    <m/>
    <m/>
    <m/>
    <m/>
    <s v="Asistió"/>
    <m/>
    <m/>
    <m/>
    <m/>
    <m/>
    <m/>
    <m/>
    <d v="2025-06-30T00:00:00"/>
    <m/>
    <d v="2025-07-31T00:00:00"/>
    <m/>
    <m/>
    <m/>
    <s v="PPP"/>
    <s v="Cusco-Enero-Martes-7.30-9.15-45671"/>
    <s v="Conócete a ti mismo"/>
    <x v="0"/>
    <x v="0"/>
  </r>
  <r>
    <x v="0"/>
    <x v="0"/>
    <x v="0"/>
    <x v="0"/>
    <x v="0"/>
    <m/>
    <s v="77677186"/>
    <s v="Sandra"/>
    <s v="Quispe Ninancuro"/>
    <n v="992466307"/>
    <s v="sanniquispe@gmail.com"/>
    <d v="1996-04-16T00:00:00"/>
    <n v="28"/>
    <s v="Xexostris I"/>
    <x v="0"/>
    <m/>
    <m/>
    <m/>
    <m/>
    <d v="2025-01-28T00:00:00"/>
    <d v="2025-04-14T00:00:00"/>
    <x v="0"/>
    <x v="0"/>
    <s v="P"/>
    <s v="F"/>
    <s v="P"/>
    <s v="P"/>
    <s v="F"/>
    <s v="P"/>
    <m/>
    <m/>
    <m/>
    <m/>
    <m/>
    <m/>
    <m/>
    <m/>
    <m/>
    <m/>
    <m/>
    <s v="Asistió"/>
    <m/>
    <m/>
    <m/>
    <m/>
    <m/>
    <m/>
    <m/>
    <d v="2025-06-30T00:00:00"/>
    <m/>
    <d v="2025-07-31T00:00:00"/>
    <m/>
    <m/>
    <m/>
    <s v="PFP"/>
    <s v="Cusco-Enero-Martes-7.30-9.15-45671"/>
    <s v="Conócete a ti mismo"/>
    <x v="0"/>
    <x v="0"/>
  </r>
  <r>
    <x v="0"/>
    <x v="0"/>
    <x v="0"/>
    <x v="0"/>
    <x v="0"/>
    <m/>
    <s v="47794534"/>
    <s v="Willians Isaac"/>
    <s v="Tecsi Alzamora"/>
    <n v="949235361"/>
    <s v="siransac@gmail.com"/>
    <d v="1991-04-06T00:00:00"/>
    <n v="33"/>
    <s v="Xexostris I"/>
    <x v="0"/>
    <m/>
    <m/>
    <m/>
    <m/>
    <d v="2025-01-28T00:00:00"/>
    <d v="2025-04-14T00:00:00"/>
    <x v="0"/>
    <x v="0"/>
    <s v="P"/>
    <s v="P"/>
    <s v="P"/>
    <s v="P"/>
    <s v="P"/>
    <s v="P"/>
    <m/>
    <m/>
    <m/>
    <m/>
    <m/>
    <m/>
    <m/>
    <m/>
    <m/>
    <m/>
    <m/>
    <s v="Asistió"/>
    <m/>
    <m/>
    <m/>
    <m/>
    <m/>
    <m/>
    <m/>
    <d v="2025-06-30T00:00:00"/>
    <m/>
    <d v="2025-07-31T00:00:00"/>
    <m/>
    <m/>
    <m/>
    <s v="PPP"/>
    <s v="Cusco-Enero-Martes-7.30-9.15-45671"/>
    <s v="Conócete a ti mismo"/>
    <x v="0"/>
    <x v="0"/>
  </r>
  <r>
    <x v="0"/>
    <x v="0"/>
    <x v="0"/>
    <x v="0"/>
    <x v="0"/>
    <m/>
    <s v="47979522"/>
    <s v="Albino"/>
    <s v="Pacheco Huaman"/>
    <n v="958121204"/>
    <s v="albino4pacheco1993@gmail.com"/>
    <d v="1993-07-04T00:00:00"/>
    <n v="31"/>
    <s v="Xexostris I"/>
    <x v="0"/>
    <m/>
    <m/>
    <m/>
    <m/>
    <d v="2025-01-28T00:00:00"/>
    <d v="2025-04-14T00:00:00"/>
    <x v="0"/>
    <x v="0"/>
    <s v="P"/>
    <s v="P"/>
    <s v="P"/>
    <s v="P"/>
    <s v="F"/>
    <s v="F"/>
    <m/>
    <m/>
    <m/>
    <m/>
    <m/>
    <m/>
    <m/>
    <m/>
    <m/>
    <m/>
    <m/>
    <s v="Asistió"/>
    <m/>
    <m/>
    <m/>
    <m/>
    <m/>
    <m/>
    <m/>
    <d v="2025-06-30T00:00:00"/>
    <m/>
    <d v="2025-07-31T00:00:00"/>
    <m/>
    <m/>
    <m/>
    <s v="PPP"/>
    <s v="Cusco-Enero-Martes-7.30-9.15-45671"/>
    <s v="Conócete a ti mismo"/>
    <x v="0"/>
    <x v="0"/>
  </r>
  <r>
    <x v="0"/>
    <x v="0"/>
    <x v="0"/>
    <x v="0"/>
    <x v="0"/>
    <m/>
    <s v="76612861"/>
    <s v="Grethy"/>
    <s v="Caceres Manzano"/>
    <n v="902662446"/>
    <s v="Grethycaceresmanzano@gmail.com "/>
    <d v="1994-12-10T00:00:00"/>
    <n v="30"/>
    <s v="Xexostris I"/>
    <x v="0"/>
    <m/>
    <m/>
    <m/>
    <m/>
    <d v="2025-01-28T00:00:00"/>
    <d v="2025-04-14T00:00:00"/>
    <x v="0"/>
    <x v="0"/>
    <s v="N"/>
    <s v="N"/>
    <s v="P"/>
    <s v="P"/>
    <s v="F"/>
    <s v="F"/>
    <m/>
    <m/>
    <m/>
    <m/>
    <m/>
    <m/>
    <m/>
    <m/>
    <m/>
    <m/>
    <m/>
    <s v="Asistió"/>
    <m/>
    <m/>
    <m/>
    <m/>
    <m/>
    <m/>
    <m/>
    <d v="2025-06-30T00:00:00"/>
    <m/>
    <d v="2025-07-31T00:00:00"/>
    <m/>
    <m/>
    <m/>
    <s v="NNP"/>
    <s v="Cusco-Enero-Martes-7.30-9.15-45671"/>
    <s v="Conócete a ti mismo"/>
    <x v="0"/>
    <x v="0"/>
  </r>
  <r>
    <x v="0"/>
    <x v="0"/>
    <x v="0"/>
    <x v="0"/>
    <x v="0"/>
    <m/>
    <s v="75470917"/>
    <s v="Juana Cristina"/>
    <s v="Torres Correa "/>
    <n v="941270366"/>
    <s v="cristinatorres007@outlook.com"/>
    <d v="1995-06-24T00:00:00"/>
    <n v="29"/>
    <s v="Xexostris I"/>
    <x v="0"/>
    <m/>
    <m/>
    <m/>
    <m/>
    <d v="2025-01-28T00:00:00"/>
    <d v="2025-04-14T00:00:00"/>
    <x v="0"/>
    <x v="0"/>
    <s v="P"/>
    <s v="P"/>
    <s v="P"/>
    <s v="P"/>
    <s v="F"/>
    <s v="P"/>
    <m/>
    <m/>
    <m/>
    <m/>
    <m/>
    <m/>
    <m/>
    <m/>
    <m/>
    <m/>
    <m/>
    <s v="Asistió"/>
    <m/>
    <m/>
    <m/>
    <m/>
    <m/>
    <m/>
    <m/>
    <d v="2025-06-30T00:00:00"/>
    <m/>
    <d v="2025-07-31T00:00:00"/>
    <m/>
    <m/>
    <m/>
    <s v="PPP"/>
    <s v="Cusco-Enero-Martes-7.30-9.15-45671"/>
    <s v="Conócete a ti mismo"/>
    <x v="0"/>
    <x v="0"/>
  </r>
  <r>
    <x v="0"/>
    <x v="0"/>
    <x v="0"/>
    <x v="0"/>
    <x v="0"/>
    <m/>
    <s v="71177027"/>
    <s v="Nicole Tamara "/>
    <s v="Quintana Zubileta"/>
    <n v="981175202"/>
    <s v="tamaraquintana30@gmail.com"/>
    <d v="2004-01-03T00:00:00"/>
    <n v="21"/>
    <s v="Xexostris I"/>
    <x v="0"/>
    <m/>
    <m/>
    <m/>
    <m/>
    <d v="2025-01-28T00:00:00"/>
    <d v="2025-04-14T00:00:00"/>
    <x v="0"/>
    <x v="0"/>
    <s v="N"/>
    <s v="P"/>
    <s v="P"/>
    <s v="CH"/>
    <s v="CH"/>
    <s v="CH"/>
    <m/>
    <m/>
    <m/>
    <m/>
    <m/>
    <m/>
    <m/>
    <m/>
    <m/>
    <m/>
    <m/>
    <s v="Asistió"/>
    <m/>
    <m/>
    <m/>
    <m/>
    <m/>
    <m/>
    <m/>
    <d v="2025-06-30T00:00:00"/>
    <m/>
    <d v="2025-07-31T00:00:00"/>
    <m/>
    <m/>
    <m/>
    <s v="NPP"/>
    <s v="Cusco-Enero-Martes-7.30-9.15-45671"/>
    <s v="Conócete a ti mismo"/>
    <x v="0"/>
    <x v="0"/>
  </r>
  <r>
    <x v="0"/>
    <x v="0"/>
    <x v="0"/>
    <x v="0"/>
    <x v="0"/>
    <m/>
    <s v="77239699"/>
    <s v="Mili Angélica "/>
    <s v="Quintana Zubileta"/>
    <n v="904615924"/>
    <s v="milyange@hotmail.com"/>
    <d v="2001-10-04T00:00:00"/>
    <n v="23"/>
    <s v="Xexostris I"/>
    <x v="0"/>
    <m/>
    <m/>
    <m/>
    <m/>
    <d v="2025-01-28T00:00:00"/>
    <d v="2025-04-14T00:00:00"/>
    <x v="0"/>
    <x v="0"/>
    <s v="N"/>
    <s v="P"/>
    <s v="P"/>
    <s v="P"/>
    <s v="P"/>
    <s v="P"/>
    <m/>
    <m/>
    <m/>
    <m/>
    <m/>
    <m/>
    <m/>
    <m/>
    <m/>
    <m/>
    <m/>
    <s v="Asistió"/>
    <m/>
    <m/>
    <m/>
    <m/>
    <m/>
    <m/>
    <m/>
    <d v="2025-06-30T00:00:00"/>
    <m/>
    <d v="2025-07-31T00:00:00"/>
    <m/>
    <m/>
    <m/>
    <s v="NPP"/>
    <s v="Cusco-Enero-Martes-7.30-9.15-45671"/>
    <s v="Conócete a ti mismo"/>
    <x v="0"/>
    <x v="0"/>
  </r>
  <r>
    <x v="0"/>
    <x v="0"/>
    <x v="0"/>
    <x v="0"/>
    <x v="1"/>
    <m/>
    <s v="23850144"/>
    <s v="Ludwing"/>
    <s v="Caceres Choquecunza"/>
    <n v="933317576"/>
    <s v="cacereschoque.1961@hotmail.com"/>
    <d v="1961-06-08T00:00:00"/>
    <n v="63"/>
    <s v="Xexostris I"/>
    <x v="0"/>
    <m/>
    <m/>
    <m/>
    <m/>
    <d v="2025-01-30T00:00:00"/>
    <d v="2025-04-16T00:00:00"/>
    <x v="0"/>
    <x v="0"/>
    <s v="P"/>
    <s v="P"/>
    <s v="P"/>
    <s v="P"/>
    <s v="F"/>
    <s v="CH"/>
    <m/>
    <m/>
    <m/>
    <m/>
    <m/>
    <m/>
    <m/>
    <m/>
    <m/>
    <m/>
    <m/>
    <s v="Asistió"/>
    <m/>
    <m/>
    <m/>
    <m/>
    <m/>
    <m/>
    <m/>
    <d v="2025-06-30T00:00:00"/>
    <m/>
    <d v="2025-07-31T00:00:00"/>
    <m/>
    <m/>
    <m/>
    <s v="PPP"/>
    <s v="Cusco-Enero-Martes-7.30-9.15-45673"/>
    <s v="Conócete a ti mismo"/>
    <x v="2"/>
    <x v="0"/>
  </r>
  <r>
    <x v="0"/>
    <x v="0"/>
    <x v="0"/>
    <x v="0"/>
    <x v="1"/>
    <m/>
    <s v="23994096"/>
    <s v="Ricardina "/>
    <s v="Salcedo Quispe"/>
    <n v="964586830"/>
    <s v="intimpa7@gmail.com"/>
    <d v="1996-01-08T00:00:00"/>
    <n v="29"/>
    <s v="Nuth II"/>
    <x v="1"/>
    <m/>
    <m/>
    <m/>
    <m/>
    <d v="2025-01-30T00:00:00"/>
    <d v="2025-04-16T00:00:00"/>
    <x v="1"/>
    <x v="1"/>
    <s v="CH"/>
    <s v="CH"/>
    <s v="CH"/>
    <s v="CH"/>
    <s v="CH"/>
    <s v="CH"/>
    <m/>
    <m/>
    <m/>
    <m/>
    <m/>
    <m/>
    <m/>
    <m/>
    <m/>
    <m/>
    <m/>
    <s v="Completar hasta 3ra sem. para evaluar a Probacionista"/>
    <m/>
    <m/>
    <m/>
    <m/>
    <m/>
    <m/>
    <m/>
    <d v="2025-06-30T00:00:00"/>
    <m/>
    <d v="2025-07-31T00:00:00"/>
    <m/>
    <m/>
    <m/>
    <s v="CHCHCH"/>
    <s v="Cusco-Enero-Martes-7.30-9.15-45673"/>
    <s v="Conócete a ti mismo"/>
    <x v="3"/>
    <x v="0"/>
  </r>
  <r>
    <x v="0"/>
    <x v="0"/>
    <x v="1"/>
    <x v="0"/>
    <x v="1"/>
    <m/>
    <s v="42166768"/>
    <s v="Zulreni  "/>
    <s v="Chalco Quispe"/>
    <n v="953504407"/>
    <s v="zulrenichalco@gmail.com"/>
    <d v="1988-10-10T00:00:00"/>
    <n v="36"/>
    <s v="Nuth II"/>
    <x v="0"/>
    <m/>
    <m/>
    <m/>
    <m/>
    <d v="2025-01-30T00:00:00"/>
    <d v="2025-04-16T00:00:00"/>
    <x v="1"/>
    <x v="1"/>
    <s v="N"/>
    <s v="N"/>
    <s v="P"/>
    <s v="P"/>
    <s v="F"/>
    <s v="F"/>
    <m/>
    <m/>
    <m/>
    <m/>
    <m/>
    <m/>
    <m/>
    <m/>
    <m/>
    <m/>
    <m/>
    <s v="Asistió"/>
    <m/>
    <m/>
    <m/>
    <m/>
    <m/>
    <m/>
    <m/>
    <d v="2025-06-30T00:00:00"/>
    <m/>
    <d v="2025-07-31T00:00:00"/>
    <m/>
    <m/>
    <m/>
    <s v="NNP"/>
    <s v="Cusco-Enero-Jueves-7.30-9.15-45673"/>
    <s v="Conócete a ti mismo"/>
    <x v="4"/>
    <x v="0"/>
  </r>
  <r>
    <x v="0"/>
    <x v="0"/>
    <x v="1"/>
    <x v="0"/>
    <x v="1"/>
    <m/>
    <s v="46576643"/>
    <s v="Nancy "/>
    <s v="Ramos Farfan"/>
    <n v="927023283"/>
    <s v="ramosfarfann0610@gmail.com"/>
    <d v="1990-10-06T00:00:00"/>
    <n v="34"/>
    <s v="Nuth II"/>
    <x v="0"/>
    <m/>
    <m/>
    <m/>
    <m/>
    <d v="2025-01-30T00:00:00"/>
    <d v="2025-04-16T00:00:00"/>
    <x v="1"/>
    <x v="1"/>
    <s v="F"/>
    <s v="P"/>
    <s v="P"/>
    <s v="P"/>
    <s v="P"/>
    <s v="P"/>
    <m/>
    <m/>
    <m/>
    <m/>
    <m/>
    <m/>
    <m/>
    <m/>
    <m/>
    <m/>
    <m/>
    <s v="Asistió"/>
    <m/>
    <m/>
    <m/>
    <m/>
    <m/>
    <m/>
    <m/>
    <d v="2025-06-30T00:00:00"/>
    <m/>
    <d v="2025-07-31T00:00:00"/>
    <m/>
    <m/>
    <m/>
    <s v="FPP"/>
    <s v="Cusco-Enero-Jueves-7.30-9.15-45673"/>
    <s v="Conócete a ti mismo"/>
    <x v="4"/>
    <x v="0"/>
  </r>
  <r>
    <x v="0"/>
    <x v="0"/>
    <x v="1"/>
    <x v="0"/>
    <x v="1"/>
    <m/>
    <s v="76560935"/>
    <s v="Yavid Exon "/>
    <s v="Quispe Ttito"/>
    <n v="956506631"/>
    <s v="yavidexonq@gmail.com"/>
    <d v="1997-02-19T00:00:00"/>
    <n v="28"/>
    <s v="Nuth II"/>
    <x v="0"/>
    <m/>
    <m/>
    <m/>
    <m/>
    <d v="2025-01-30T00:00:00"/>
    <d v="2025-04-16T00:00:00"/>
    <x v="1"/>
    <x v="1"/>
    <s v="F"/>
    <s v="P"/>
    <s v="P"/>
    <s v="P"/>
    <m/>
    <s v="P"/>
    <m/>
    <m/>
    <m/>
    <m/>
    <m/>
    <m/>
    <m/>
    <m/>
    <m/>
    <m/>
    <m/>
    <s v="Asistió"/>
    <m/>
    <m/>
    <m/>
    <m/>
    <m/>
    <m/>
    <m/>
    <d v="2025-06-30T00:00:00"/>
    <m/>
    <d v="2025-07-31T00:00:00"/>
    <m/>
    <m/>
    <m/>
    <s v="FPP"/>
    <s v="Cusco-Enero-Jueves-7.30-9.15-45673"/>
    <s v="Conócete a ti mismo"/>
    <x v="4"/>
    <x v="0"/>
  </r>
  <r>
    <x v="0"/>
    <x v="0"/>
    <x v="1"/>
    <x v="0"/>
    <x v="1"/>
    <m/>
    <s v="40261087"/>
    <s v="Michelle "/>
    <s v="Delgado Caceres"/>
    <n v="943652479"/>
    <s v="michelledelgadoit@gmail.com"/>
    <d v="1979-03-18T00:00:00"/>
    <n v="45"/>
    <s v="Nuth II"/>
    <x v="0"/>
    <m/>
    <m/>
    <m/>
    <m/>
    <d v="2025-01-30T00:00:00"/>
    <d v="2025-04-16T00:00:00"/>
    <x v="1"/>
    <x v="1"/>
    <s v="F"/>
    <s v="F"/>
    <s v="P"/>
    <s v="F"/>
    <m/>
    <s v="P"/>
    <m/>
    <m/>
    <m/>
    <m/>
    <m/>
    <m/>
    <m/>
    <m/>
    <m/>
    <m/>
    <m/>
    <s v="Asistió"/>
    <m/>
    <m/>
    <m/>
    <m/>
    <m/>
    <m/>
    <m/>
    <d v="2025-06-30T00:00:00"/>
    <m/>
    <d v="2025-07-31T00:00:00"/>
    <m/>
    <m/>
    <m/>
    <s v="FFP"/>
    <s v="Cusco-Enero-Jueves-7.30-9.15-45673"/>
    <s v="Conócete a ti mismo"/>
    <x v="4"/>
    <x v="0"/>
  </r>
  <r>
    <x v="0"/>
    <x v="0"/>
    <x v="1"/>
    <x v="0"/>
    <x v="0"/>
    <m/>
    <s v="71177027"/>
    <s v="Nicole Tamara "/>
    <s v="Quintana Zubileta"/>
    <n v="981175202"/>
    <s v="tamaraquintana30@gmail.com"/>
    <d v="2004-01-03T00:00:00"/>
    <n v="21"/>
    <s v="Nuth II"/>
    <x v="2"/>
    <m/>
    <m/>
    <m/>
    <m/>
    <d v="2025-01-28T00:00:00"/>
    <d v="2025-04-14T00:00:00"/>
    <x v="1"/>
    <x v="1"/>
    <s v="N"/>
    <s v="P"/>
    <s v="P"/>
    <s v="P"/>
    <s v="F"/>
    <s v="P"/>
    <m/>
    <m/>
    <m/>
    <m/>
    <m/>
    <m/>
    <m/>
    <m/>
    <m/>
    <m/>
    <m/>
    <s v="Asistió"/>
    <m/>
    <m/>
    <m/>
    <m/>
    <m/>
    <m/>
    <m/>
    <d v="2025-06-30T00:00:00"/>
    <m/>
    <d v="2025-07-31T00:00:00"/>
    <m/>
    <m/>
    <m/>
    <s v="NPP"/>
    <s v="Cusco-Enero-Jueves-7.30-9.15-45671"/>
    <s v="Conócete a ti mismo"/>
    <x v="5"/>
    <x v="0"/>
  </r>
  <r>
    <x v="0"/>
    <x v="1"/>
    <x v="2"/>
    <x v="0"/>
    <x v="0"/>
    <m/>
    <s v="23866735"/>
    <s v="Elsa"/>
    <s v="Vera Velazquez"/>
    <n v="951134744"/>
    <s v="-"/>
    <s v="-"/>
    <e v="#VALUE!"/>
    <s v="Anubis II"/>
    <x v="0"/>
    <m/>
    <m/>
    <m/>
    <m/>
    <m/>
    <m/>
    <x v="2"/>
    <x v="2"/>
    <s v="N"/>
    <s v="F"/>
    <m/>
    <m/>
    <m/>
    <m/>
    <m/>
    <m/>
    <m/>
    <m/>
    <m/>
    <m/>
    <m/>
    <m/>
    <m/>
    <m/>
    <m/>
    <s v="Completar hasta 3ra sem. para evaluar a Probacionista"/>
    <m/>
    <m/>
    <m/>
    <m/>
    <m/>
    <m/>
    <m/>
    <s v=""/>
    <m/>
    <s v=""/>
    <m/>
    <m/>
    <m/>
    <s v="NF"/>
    <s v="Cusco-Febrero-Lunes-7.30-9.15-45671"/>
    <s v="Conócete a ti mismo"/>
    <x v="6"/>
    <x v="0"/>
  </r>
  <r>
    <x v="0"/>
    <x v="1"/>
    <x v="2"/>
    <x v="0"/>
    <x v="0"/>
    <m/>
    <s v="29720134"/>
    <s v="Kety Consuelo"/>
    <s v="Quispe Blanco "/>
    <n v="972681069"/>
    <s v="ketycon@hotmail.com"/>
    <d v="1975-04-23T00:00:00"/>
    <n v="49"/>
    <s v="Anubis II"/>
    <x v="0"/>
    <m/>
    <m/>
    <m/>
    <m/>
    <d v="2025-01-28T00:00:00"/>
    <d v="2025-04-14T00:00:00"/>
    <x v="2"/>
    <x v="2"/>
    <s v="P"/>
    <s v="P"/>
    <m/>
    <m/>
    <m/>
    <m/>
    <m/>
    <m/>
    <m/>
    <m/>
    <m/>
    <m/>
    <m/>
    <m/>
    <m/>
    <m/>
    <m/>
    <s v="Completar hasta 3ra sem. para evaluar a Probacionista"/>
    <m/>
    <m/>
    <m/>
    <m/>
    <m/>
    <m/>
    <m/>
    <d v="2025-06-30T00:00:00"/>
    <m/>
    <d v="2025-07-31T00:00:00"/>
    <m/>
    <m/>
    <m/>
    <s v="PP"/>
    <s v="Cusco-Febrero-Lunes-7.30-9.15-45671"/>
    <s v="Conócete a ti mismo"/>
    <x v="6"/>
    <x v="0"/>
  </r>
  <r>
    <x v="0"/>
    <x v="1"/>
    <x v="2"/>
    <x v="0"/>
    <x v="0"/>
    <m/>
    <s v="44271736"/>
    <s v="Wilbor"/>
    <s v="Infante"/>
    <n v="935634594"/>
    <s v="wilborinfante@gmail.com"/>
    <d v="1987-05-29T00:00:00"/>
    <n v="37"/>
    <s v="Anubis II"/>
    <x v="0"/>
    <m/>
    <m/>
    <m/>
    <m/>
    <d v="2025-01-28T00:00:00"/>
    <d v="2025-04-14T00:00:00"/>
    <x v="2"/>
    <x v="2"/>
    <s v="P"/>
    <s v="F"/>
    <m/>
    <m/>
    <m/>
    <m/>
    <m/>
    <m/>
    <m/>
    <m/>
    <m/>
    <m/>
    <m/>
    <m/>
    <m/>
    <m/>
    <m/>
    <s v="Completar hasta 3ra sem. para evaluar a Probacionista"/>
    <m/>
    <m/>
    <m/>
    <m/>
    <m/>
    <m/>
    <m/>
    <d v="2025-06-30T00:00:00"/>
    <m/>
    <d v="2025-07-31T00:00:00"/>
    <m/>
    <m/>
    <m/>
    <s v="PF"/>
    <s v="Cusco-Febrero-Lunes-7.30-9.15-45671"/>
    <s v="Conócete a ti mismo"/>
    <x v="6"/>
    <x v="0"/>
  </r>
  <r>
    <x v="0"/>
    <x v="1"/>
    <x v="2"/>
    <x v="0"/>
    <x v="0"/>
    <m/>
    <s v="41466349"/>
    <s v="Vilma "/>
    <s v="Lloclle Taina"/>
    <n v="921609854"/>
    <s v="-"/>
    <d v="1982-09-02T00:00:00"/>
    <n v="42"/>
    <s v="Anubis II"/>
    <x v="1"/>
    <m/>
    <m/>
    <m/>
    <m/>
    <d v="2025-01-28T00:00:00"/>
    <d v="2025-04-14T00:00:00"/>
    <x v="2"/>
    <x v="2"/>
    <s v="F"/>
    <s v="F"/>
    <m/>
    <m/>
    <m/>
    <m/>
    <m/>
    <m/>
    <m/>
    <m/>
    <m/>
    <m/>
    <m/>
    <m/>
    <m/>
    <m/>
    <m/>
    <s v="Completar hasta 3ra sem. para evaluar a Probacionista"/>
    <m/>
    <m/>
    <m/>
    <m/>
    <m/>
    <m/>
    <m/>
    <d v="2025-06-30T00:00:00"/>
    <m/>
    <d v="2025-07-31T00:00:00"/>
    <m/>
    <m/>
    <m/>
    <s v="FF"/>
    <s v="Cusco-Febrero-Lunes-7.30-9.15-45671"/>
    <s v="Conócete a ti mismo"/>
    <x v="7"/>
    <x v="0"/>
  </r>
  <r>
    <x v="0"/>
    <x v="1"/>
    <x v="2"/>
    <x v="0"/>
    <x v="0"/>
    <m/>
    <s v="45299945"/>
    <s v="Lizsetty Alexsandra "/>
    <s v="Escobar Vera"/>
    <n v="984788028"/>
    <s v="Alexsandra.escobarv@pucp.edu.pe"/>
    <d v="1988-03-18T00:00:00"/>
    <n v="36"/>
    <s v="Anubis II"/>
    <x v="0"/>
    <m/>
    <m/>
    <m/>
    <m/>
    <d v="2025-01-28T00:00:00"/>
    <d v="2025-04-14T00:00:00"/>
    <x v="2"/>
    <x v="2"/>
    <m/>
    <m/>
    <m/>
    <m/>
    <m/>
    <m/>
    <m/>
    <m/>
    <m/>
    <m/>
    <m/>
    <m/>
    <m/>
    <m/>
    <m/>
    <m/>
    <m/>
    <s v="Completar hasta 3ra sem. para evaluar a Probacionista"/>
    <m/>
    <m/>
    <m/>
    <m/>
    <m/>
    <m/>
    <m/>
    <d v="2025-06-30T00:00:00"/>
    <m/>
    <d v="2025-07-31T00:00:00"/>
    <m/>
    <m/>
    <m/>
    <s v=""/>
    <s v="Cusco-Febrero-Lunes-7.30-9.15-45671"/>
    <s v="Conócete a ti mismo"/>
    <x v="6"/>
    <x v="0"/>
  </r>
  <r>
    <x v="0"/>
    <x v="1"/>
    <x v="2"/>
    <x v="0"/>
    <x v="0"/>
    <m/>
    <s v="71340479"/>
    <s v="Ramsés Zidane"/>
    <s v="Argandoña Montalvo "/>
    <n v="945476203"/>
    <s v="argandonamontalvoramses@gmail.com"/>
    <d v="2005-06-27T00:00:00"/>
    <n v="19"/>
    <s v="Anubis II"/>
    <x v="0"/>
    <m/>
    <m/>
    <m/>
    <m/>
    <d v="2025-01-28T00:00:00"/>
    <d v="2025-04-14T00:00:00"/>
    <x v="2"/>
    <x v="2"/>
    <s v="P"/>
    <s v="P"/>
    <m/>
    <m/>
    <m/>
    <m/>
    <m/>
    <m/>
    <m/>
    <m/>
    <m/>
    <m/>
    <m/>
    <m/>
    <m/>
    <m/>
    <m/>
    <s v="Completar hasta 3ra sem. para evaluar a Probacionista"/>
    <m/>
    <m/>
    <m/>
    <m/>
    <m/>
    <m/>
    <m/>
    <d v="2025-06-30T00:00:00"/>
    <m/>
    <d v="2025-07-31T00:00:00"/>
    <m/>
    <m/>
    <m/>
    <s v="PP"/>
    <s v="Cusco-Febrero-Lunes-7.30-9.15-45671"/>
    <s v="Conócete a ti mismo"/>
    <x v="6"/>
    <x v="0"/>
  </r>
  <r>
    <x v="0"/>
    <x v="1"/>
    <x v="2"/>
    <x v="0"/>
    <x v="0"/>
    <m/>
    <s v="72835966"/>
    <s v="Sebastián "/>
    <s v="Muñoz Morante "/>
    <n v="961337550"/>
    <s v="Sebsmorant@gmail.com"/>
    <d v="2009-01-20T00:00:00"/>
    <n v="16"/>
    <s v="Anubis II"/>
    <x v="0"/>
    <m/>
    <m/>
    <m/>
    <m/>
    <d v="2025-01-28T00:00:00"/>
    <d v="2025-04-14T00:00:00"/>
    <x v="2"/>
    <x v="2"/>
    <s v="P"/>
    <s v="P"/>
    <m/>
    <m/>
    <m/>
    <m/>
    <m/>
    <m/>
    <m/>
    <m/>
    <m/>
    <m/>
    <m/>
    <m/>
    <m/>
    <m/>
    <m/>
    <s v="Completar hasta 3ra sem. para evaluar a Probacionista"/>
    <m/>
    <m/>
    <m/>
    <m/>
    <m/>
    <m/>
    <m/>
    <d v="2025-06-30T00:00:00"/>
    <m/>
    <d v="2025-07-31T00:00:00"/>
    <m/>
    <m/>
    <m/>
    <s v="PP"/>
    <s v="Cusco-Febrero-Lunes-7.30-9.15-45671"/>
    <s v="Conócete a ti mismo"/>
    <x v="6"/>
    <x v="0"/>
  </r>
  <r>
    <x v="0"/>
    <x v="1"/>
    <x v="2"/>
    <x v="0"/>
    <x v="0"/>
    <m/>
    <s v="40790627"/>
    <s v="Katia"/>
    <s v="Morante Macedo"/>
    <n v="984261121"/>
    <s v="Kluciamacedo17@gmail.com"/>
    <d v="1980-06-28T00:00:00"/>
    <n v="44"/>
    <s v="Anubis II"/>
    <x v="0"/>
    <m/>
    <m/>
    <m/>
    <m/>
    <d v="2025-01-28T00:00:00"/>
    <d v="2025-04-14T00:00:00"/>
    <x v="2"/>
    <x v="2"/>
    <s v="P"/>
    <s v="P"/>
    <m/>
    <m/>
    <m/>
    <m/>
    <m/>
    <m/>
    <m/>
    <m/>
    <m/>
    <m/>
    <m/>
    <m/>
    <m/>
    <m/>
    <m/>
    <s v="Completar hasta 3ra sem. para evaluar a Probacionista"/>
    <m/>
    <m/>
    <m/>
    <m/>
    <m/>
    <m/>
    <m/>
    <d v="2025-06-30T00:00:00"/>
    <m/>
    <d v="2025-07-31T00:00:00"/>
    <m/>
    <m/>
    <m/>
    <s v="PP"/>
    <s v="Cusco-Febrero-Lunes-7.30-9.15-45671"/>
    <s v="Conócete a ti mismo"/>
    <x v="6"/>
    <x v="0"/>
  </r>
  <r>
    <x v="0"/>
    <x v="1"/>
    <x v="2"/>
    <x v="0"/>
    <x v="0"/>
    <m/>
    <s v="72001993"/>
    <s v="Rosmery "/>
    <s v="Yanque Mamani"/>
    <n v="935453718"/>
    <s v="Rosmeryyanque22@gmail.com"/>
    <d v="1996-11-22T00:00:00"/>
    <n v="28"/>
    <s v="Anubis II"/>
    <x v="1"/>
    <m/>
    <m/>
    <m/>
    <m/>
    <d v="2025-01-28T00:00:00"/>
    <d v="2025-04-14T00:00:00"/>
    <x v="2"/>
    <x v="2"/>
    <s v="F"/>
    <s v="F"/>
    <m/>
    <m/>
    <m/>
    <m/>
    <m/>
    <m/>
    <m/>
    <m/>
    <m/>
    <m/>
    <m/>
    <m/>
    <m/>
    <m/>
    <m/>
    <s v="Completar hasta 3ra sem. para evaluar a Probacionista"/>
    <m/>
    <m/>
    <m/>
    <m/>
    <m/>
    <m/>
    <m/>
    <d v="2025-06-30T00:00:00"/>
    <m/>
    <d v="2025-07-31T00:00:00"/>
    <m/>
    <m/>
    <m/>
    <s v="FF"/>
    <s v="Cusco-Febrero-Lunes-7.30-9.15-45671"/>
    <s v="Conócete a ti mismo"/>
    <x v="7"/>
    <x v="0"/>
  </r>
  <r>
    <x v="0"/>
    <x v="1"/>
    <x v="2"/>
    <x v="0"/>
    <x v="0"/>
    <m/>
    <s v="45115536"/>
    <s v="Edson "/>
    <s v="Aragón Gutuerrez"/>
    <n v="974756959"/>
    <s v="Edson.ag22@gmail.com"/>
    <d v="1988-05-22T00:00:00"/>
    <n v="36"/>
    <s v="Anubis II"/>
    <x v="1"/>
    <m/>
    <m/>
    <m/>
    <m/>
    <d v="2025-01-28T00:00:00"/>
    <d v="2025-04-14T00:00:00"/>
    <x v="2"/>
    <x v="2"/>
    <s v="F"/>
    <s v="F"/>
    <m/>
    <m/>
    <m/>
    <m/>
    <m/>
    <m/>
    <m/>
    <m/>
    <m/>
    <m/>
    <m/>
    <m/>
    <m/>
    <m/>
    <m/>
    <s v="Completar hasta 3ra sem. para evaluar a Probacionista"/>
    <m/>
    <m/>
    <m/>
    <m/>
    <m/>
    <m/>
    <m/>
    <d v="2025-06-30T00:00:00"/>
    <m/>
    <d v="2025-07-31T00:00:00"/>
    <m/>
    <m/>
    <m/>
    <s v="FF"/>
    <s v="Cusco-Febrero-Lunes-7.30-9.15-45671"/>
    <s v="Conócete a ti mismo"/>
    <x v="7"/>
    <x v="0"/>
  </r>
  <r>
    <x v="0"/>
    <x v="1"/>
    <x v="2"/>
    <x v="0"/>
    <x v="0"/>
    <m/>
    <s v="45717486"/>
    <s v="Mariana "/>
    <s v="Castillo Rojas "/>
    <n v="974784764"/>
    <s v="marianacr1108@gmail.com"/>
    <d v="1988-08-11T00:00:00"/>
    <n v="36"/>
    <s v="Anubis II"/>
    <x v="0"/>
    <m/>
    <m/>
    <m/>
    <m/>
    <d v="2025-01-28T00:00:00"/>
    <d v="2025-04-14T00:00:00"/>
    <x v="2"/>
    <x v="2"/>
    <s v="P"/>
    <s v="P"/>
    <m/>
    <m/>
    <m/>
    <m/>
    <m/>
    <m/>
    <m/>
    <m/>
    <m/>
    <m/>
    <m/>
    <m/>
    <m/>
    <m/>
    <m/>
    <s v="Completar hasta 3ra sem. para evaluar a Probacionista"/>
    <m/>
    <m/>
    <m/>
    <m/>
    <m/>
    <m/>
    <m/>
    <d v="2025-06-30T00:00:00"/>
    <m/>
    <d v="2025-07-31T00:00:00"/>
    <m/>
    <m/>
    <m/>
    <s v="PP"/>
    <s v="Cusco-Febrero-Lunes-7.30-9.15-45671"/>
    <s v="Conócete a ti mismo"/>
    <x v="6"/>
    <x v="0"/>
  </r>
  <r>
    <x v="0"/>
    <x v="1"/>
    <x v="1"/>
    <x v="0"/>
    <x v="0"/>
    <m/>
    <s v="77933592"/>
    <s v="José Alejandro "/>
    <s v="Carpio Saenz "/>
    <n v="954735784"/>
    <s v="scsarnzcusco@gnail.com"/>
    <d v="2010-10-01T00:00:00"/>
    <n v="14"/>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24002128"/>
    <s v="Sandra Carola"/>
    <s v="Sáenz cárdenas"/>
    <n v="954735784"/>
    <s v="scsaenzcusco@gnail.com"/>
    <d v="1977-07-30T00:00:00"/>
    <n v="47"/>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70300661"/>
    <s v="Fiorela Xuxa "/>
    <s v="Ureña Quispe "/>
    <n v="974228319"/>
    <s v="fiorelaxuxau@gmail.com "/>
    <d v="1992-03-20T00:00:00"/>
    <n v="32"/>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73194968"/>
    <s v="Flor Trilce "/>
    <s v="Cereceda Mormontoy"/>
    <n v="910714179"/>
    <s v="flortrilcecereceda@gmail.com"/>
    <d v="2000-11-22T00:00:00"/>
    <n v="24"/>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73634866"/>
    <s v="Renzo Alex "/>
    <s v="Villa Sullca "/>
    <n v="993534666"/>
    <s v="renzovilasullca@gmail.com"/>
    <d v="1995-01-24T00:00:00"/>
    <n v="30"/>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73730897"/>
    <s v="Elayne"/>
    <s v=" Riveros Huaman "/>
    <n v="977650697"/>
    <s v="elayneriverostr1@gmail.com"/>
    <d v="2009-09-28T00:00:00"/>
    <n v="15"/>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43038203"/>
    <s v="Antonieta "/>
    <s v="Polar Illpa"/>
    <n v="937218233"/>
    <s v="Ciaracansfp@gmail.com"/>
    <d v="1976-05-23T00:00:00"/>
    <n v="48"/>
    <s v="Xexostris II"/>
    <x v="1"/>
    <m/>
    <m/>
    <m/>
    <m/>
    <d v="2025-01-28T00:00:00"/>
    <d v="2025-04-14T00:00:00"/>
    <x v="3"/>
    <x v="3"/>
    <s v="F"/>
    <m/>
    <m/>
    <m/>
    <m/>
    <m/>
    <m/>
    <m/>
    <m/>
    <m/>
    <m/>
    <m/>
    <m/>
    <m/>
    <m/>
    <m/>
    <m/>
    <s v="Completar hasta 3ra sem. para evaluar a Probacionista"/>
    <m/>
    <m/>
    <m/>
    <m/>
    <m/>
    <m/>
    <m/>
    <d v="2025-06-30T00:00:00"/>
    <m/>
    <d v="2025-07-31T00:00:00"/>
    <m/>
    <m/>
    <m/>
    <s v="F"/>
    <s v="Cusco-Febrero-Jueves-7.30-9.15-45671"/>
    <s v="Conócete a ti mismo"/>
    <x v="9"/>
    <x v="0"/>
  </r>
  <r>
    <x v="0"/>
    <x v="1"/>
    <x v="1"/>
    <x v="0"/>
    <x v="0"/>
    <m/>
    <s v="23822407"/>
    <s v="Maricela"/>
    <s v="Paullo NIna"/>
    <n v="984997310"/>
    <s v="maricela.paullo@unsaac.edu.pe"/>
    <d v="1962-04-01T00:00:00"/>
    <n v="62"/>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61313026"/>
    <s v="Paul Ramiro"/>
    <s v=" Paucar Costo"/>
    <n v="913007486"/>
    <m/>
    <d v="2008-04-01T00:00:00"/>
    <n v="16"/>
    <s v="Xexostris II"/>
    <x v="0"/>
    <m/>
    <m/>
    <m/>
    <m/>
    <d v="2025-01-28T00:00:00"/>
    <d v="2025-04-14T00:00:00"/>
    <x v="3"/>
    <x v="3"/>
    <s v="F"/>
    <m/>
    <m/>
    <m/>
    <m/>
    <m/>
    <m/>
    <m/>
    <m/>
    <m/>
    <m/>
    <m/>
    <m/>
    <m/>
    <m/>
    <m/>
    <m/>
    <s v="Completar hasta 3ra sem. para evaluar a Probacionista"/>
    <m/>
    <m/>
    <m/>
    <m/>
    <m/>
    <m/>
    <m/>
    <d v="2025-06-30T00:00:00"/>
    <m/>
    <d v="2025-07-31T00:00:00"/>
    <m/>
    <m/>
    <m/>
    <s v="F"/>
    <s v="Cusco-Febrero-Jueves-7.30-9.15-45671"/>
    <s v="Conócete a ti mismo"/>
    <x v="8"/>
    <x v="0"/>
  </r>
  <r>
    <x v="0"/>
    <x v="1"/>
    <x v="1"/>
    <x v="0"/>
    <x v="0"/>
    <m/>
    <s v="23867155"/>
    <s v="Miriam "/>
    <s v="Velazco Serrano "/>
    <n v="969202304"/>
    <s v="Miriamvelazcoserrano@gmail.com"/>
    <d v="1972-02-04T00:00:00"/>
    <n v="53"/>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60441568"/>
    <s v="Joel Harry "/>
    <s v="Robles Ramírez "/>
    <n v="954107920"/>
    <s v="jhroblesrairez@gmail.com"/>
    <d v="2003-07-04T00:00:00"/>
    <n v="21"/>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42778256"/>
    <s v="Nelson "/>
    <s v="Pareja Herencia "/>
    <n v="949760317"/>
    <s v="nelson.el.amigo@gmail.com"/>
    <d v="1984-08-27T00:00:00"/>
    <n v="40"/>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24462086"/>
    <s v="Celinda Beti "/>
    <s v="Alvarez Paredes"/>
    <n v="987307898"/>
    <m/>
    <d v="1979-01-10T00:00:00"/>
    <n v="46"/>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47833473"/>
    <s v="Zimberly Raiza "/>
    <s v="Zuñiga Yanque"/>
    <n v="947193887"/>
    <s v="zimberly@outlook.com"/>
    <d v="1993-01-22T00:00:00"/>
    <n v="32"/>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23993594"/>
    <s v="Ruth "/>
    <s v="Palomino Huarcaya"/>
    <n v="962234432"/>
    <s v="Ruthpalomino2018@gmail.com"/>
    <d v="1965-06-02T00:00:00"/>
    <n v="59"/>
    <s v="Xexostris II"/>
    <x v="1"/>
    <m/>
    <m/>
    <m/>
    <m/>
    <d v="2025-01-28T00:00:00"/>
    <d v="2025-04-14T00:00:00"/>
    <x v="3"/>
    <x v="3"/>
    <s v="P"/>
    <m/>
    <m/>
    <m/>
    <m/>
    <m/>
    <m/>
    <m/>
    <m/>
    <m/>
    <m/>
    <m/>
    <m/>
    <m/>
    <m/>
    <m/>
    <m/>
    <s v="Completar hasta 3ra sem. para evaluar a Probacionista"/>
    <m/>
    <m/>
    <m/>
    <m/>
    <m/>
    <m/>
    <m/>
    <d v="2025-06-30T00:00:00"/>
    <m/>
    <d v="2025-07-31T00:00:00"/>
    <m/>
    <m/>
    <m/>
    <s v="P"/>
    <s v="Cusco-Febrero-Jueves-7.30-9.15-45671"/>
    <s v="Conócete a ti mismo"/>
    <x v="9"/>
    <x v="0"/>
  </r>
  <r>
    <x v="0"/>
    <x v="1"/>
    <x v="1"/>
    <x v="0"/>
    <x v="0"/>
    <m/>
    <s v="76215747"/>
    <s v="Kasandra "/>
    <s v="Peralta Dueñas"/>
    <n v="963221997"/>
    <s v="zulamith99d@gmail.com"/>
    <d v="1998-11-25T00:00:00"/>
    <n v="26"/>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m/>
    <s v="Gabriel "/>
    <s v="Argandoña Montalvo"/>
    <n v="932062076"/>
    <m/>
    <m/>
    <s v=""/>
    <s v="Xexostris II"/>
    <x v="0"/>
    <m/>
    <m/>
    <m/>
    <m/>
    <d v="2025-01-28T00:00:00"/>
    <d v="2025-04-14T00:00:00"/>
    <x v="3"/>
    <x v="3"/>
    <s v="F"/>
    <m/>
    <m/>
    <m/>
    <m/>
    <m/>
    <m/>
    <m/>
    <m/>
    <m/>
    <m/>
    <m/>
    <m/>
    <m/>
    <m/>
    <m/>
    <m/>
    <s v="Completar hasta 3ra sem. para evaluar a Probacionista"/>
    <m/>
    <m/>
    <m/>
    <m/>
    <m/>
    <m/>
    <m/>
    <d v="2025-06-30T00:00:00"/>
    <m/>
    <d v="2025-07-31T00:00:00"/>
    <m/>
    <m/>
    <m/>
    <s v="F"/>
    <s v="Cusco-Febrero-Jueves-7.30-9.15-45671"/>
    <s v="Conócete a ti mismo"/>
    <x v="8"/>
    <x v="0"/>
  </r>
  <r>
    <x v="0"/>
    <x v="1"/>
    <x v="1"/>
    <x v="0"/>
    <x v="0"/>
    <m/>
    <s v="43259128"/>
    <s v="Elizabeth "/>
    <s v="Tapia"/>
    <n v="974223624"/>
    <s v="Tapiaeli12@gmail.com"/>
    <d v="1985-07-11T00:00:00"/>
    <n v="39"/>
    <s v="Xexostris II"/>
    <x v="1"/>
    <m/>
    <m/>
    <m/>
    <m/>
    <d v="2025-01-28T00:00:00"/>
    <d v="2025-04-14T00:00:00"/>
    <x v="3"/>
    <x v="3"/>
    <s v="F"/>
    <m/>
    <m/>
    <m/>
    <m/>
    <m/>
    <m/>
    <m/>
    <m/>
    <m/>
    <m/>
    <m/>
    <m/>
    <m/>
    <m/>
    <m/>
    <m/>
    <s v="Completar hasta 3ra sem. para evaluar a Probacionista"/>
    <m/>
    <m/>
    <m/>
    <m/>
    <m/>
    <m/>
    <m/>
    <d v="2025-06-30T00:00:00"/>
    <m/>
    <d v="2025-07-31T00:00:00"/>
    <m/>
    <m/>
    <m/>
    <s v="F"/>
    <s v="Cusco-Febrero-Jueves-7.30-9.15-45671"/>
    <s v="Conócete a ti mismo"/>
    <x v="9"/>
    <x v="0"/>
  </r>
  <r>
    <x v="0"/>
    <x v="1"/>
    <x v="1"/>
    <x v="0"/>
    <x v="0"/>
    <m/>
    <s v="75251934"/>
    <s v="Ingrit Erika"/>
    <s v="Gutierrez Quispe"/>
    <n v="974253926"/>
    <s v="ingrit.gutir@gmail.com"/>
    <d v="1994-03-31T00:00:00"/>
    <n v="30"/>
    <s v="Xexostris II"/>
    <x v="3"/>
    <m/>
    <m/>
    <m/>
    <m/>
    <d v="2025-01-28T00:00:00"/>
    <d v="2025-04-14T00:00:00"/>
    <x v="3"/>
    <x v="3"/>
    <s v="P"/>
    <m/>
    <m/>
    <m/>
    <m/>
    <m/>
    <m/>
    <m/>
    <m/>
    <m/>
    <m/>
    <m/>
    <m/>
    <m/>
    <m/>
    <m/>
    <m/>
    <s v="Completar hasta 3ra sem. para evaluar a Probacionista"/>
    <m/>
    <m/>
    <m/>
    <m/>
    <m/>
    <m/>
    <m/>
    <d v="2025-06-30T00:00:00"/>
    <m/>
    <d v="2025-07-31T00:00:00"/>
    <m/>
    <m/>
    <m/>
    <s v="P"/>
    <s v="Cusco-Febrero-Jueves-7.30-9.15-45671"/>
    <s v="Conócete a ti mismo"/>
    <x v="10"/>
    <x v="0"/>
  </r>
  <r>
    <x v="0"/>
    <x v="1"/>
    <x v="1"/>
    <x v="0"/>
    <x v="0"/>
    <m/>
    <s v="72156755"/>
    <s v="Edy Salvador"/>
    <s v="Campana Contreras"/>
    <n v="930365517"/>
    <s v="kisame2016@hotmail.com"/>
    <d v="1995-08-06T00:00:00"/>
    <n v="29"/>
    <s v="Xexostris II"/>
    <x v="3"/>
    <m/>
    <m/>
    <m/>
    <m/>
    <d v="2025-01-28T00:00:00"/>
    <d v="2025-04-14T00:00:00"/>
    <x v="3"/>
    <x v="3"/>
    <s v="P"/>
    <m/>
    <m/>
    <m/>
    <m/>
    <m/>
    <m/>
    <m/>
    <m/>
    <m/>
    <m/>
    <m/>
    <m/>
    <m/>
    <m/>
    <m/>
    <m/>
    <s v="Completar hasta 3ra sem. para evaluar a Probacionista"/>
    <m/>
    <m/>
    <m/>
    <m/>
    <m/>
    <m/>
    <m/>
    <d v="2025-06-30T00:00:00"/>
    <m/>
    <d v="2025-07-31T00:00:00"/>
    <m/>
    <m/>
    <m/>
    <s v="P"/>
    <s v="Cusco-Febrero-Jueves-7.30-9.15-45671"/>
    <s v="Conócete a ti mismo"/>
    <x v="10"/>
    <x v="0"/>
  </r>
  <r>
    <x v="0"/>
    <x v="1"/>
    <x v="1"/>
    <x v="0"/>
    <x v="0"/>
    <m/>
    <s v="47236018"/>
    <s v="Yuri Gustavo"/>
    <s v="Condori Guzman"/>
    <n v="984048861"/>
    <s v="yuri.gustavo.524@gmail.com"/>
    <d v="1991-11-17T00:00:00"/>
    <n v="33"/>
    <s v="Xexostris II"/>
    <x v="0"/>
    <m/>
    <m/>
    <m/>
    <m/>
    <d v="2025-01-28T00:00:00"/>
    <d v="2025-04-14T00:00:00"/>
    <x v="3"/>
    <x v="3"/>
    <s v="N"/>
    <m/>
    <m/>
    <m/>
    <m/>
    <m/>
    <m/>
    <m/>
    <m/>
    <m/>
    <m/>
    <m/>
    <m/>
    <m/>
    <m/>
    <m/>
    <m/>
    <s v="Completar hasta 3ra sem. para evaluar a Probacionista"/>
    <m/>
    <m/>
    <m/>
    <m/>
    <m/>
    <m/>
    <m/>
    <d v="2025-06-30T00:00:00"/>
    <m/>
    <d v="2025-07-31T00:00:00"/>
    <m/>
    <m/>
    <m/>
    <s v="N"/>
    <s v="Cusco-Febrero-Jueves-7.30-9.15-45671"/>
    <s v="Conócete a ti mismo"/>
    <x v="8"/>
    <x v="0"/>
  </r>
  <r>
    <x v="0"/>
    <x v="1"/>
    <x v="1"/>
    <x v="0"/>
    <x v="0"/>
    <m/>
    <s v="71359680"/>
    <s v="Gabriela Josefina "/>
    <s v=" Tapia Valenzuela"/>
    <n v="954136453"/>
    <s v="gabrielajosefinatapia@gmail.com"/>
    <d v="2008-05-05T00:00:00"/>
    <n v="16"/>
    <s v="Xexostris II"/>
    <x v="0"/>
    <m/>
    <m/>
    <m/>
    <m/>
    <d v="2025-01-28T00:00:00"/>
    <d v="2025-04-14T00:00:00"/>
    <x v="3"/>
    <x v="3"/>
    <s v="N"/>
    <m/>
    <m/>
    <m/>
    <m/>
    <m/>
    <m/>
    <m/>
    <m/>
    <m/>
    <m/>
    <m/>
    <m/>
    <m/>
    <m/>
    <m/>
    <m/>
    <s v="Completar hasta 3ra sem. para evaluar a Probacionista"/>
    <m/>
    <m/>
    <m/>
    <m/>
    <m/>
    <m/>
    <m/>
    <d v="2025-06-30T00:00:00"/>
    <m/>
    <d v="2025-07-31T00:00:00"/>
    <m/>
    <m/>
    <m/>
    <s v="N"/>
    <s v="Cusco-Febrero-Jueves-7.30-9.15-45671"/>
    <s v="Conócete a ti mismo"/>
    <x v="8"/>
    <x v="0"/>
  </r>
  <r>
    <x v="0"/>
    <x v="1"/>
    <x v="1"/>
    <x v="0"/>
    <x v="0"/>
    <m/>
    <s v="72103383"/>
    <s v="Hector Luis "/>
    <s v="Tapia Valenzuela "/>
    <n v="969396511"/>
    <s v="hectorluistapia9@gmail.com"/>
    <d v="2005-10-21T00:00:00"/>
    <n v="19"/>
    <s v="Xexostris II"/>
    <x v="0"/>
    <m/>
    <m/>
    <m/>
    <m/>
    <d v="2025-01-28T00:00:00"/>
    <d v="2025-04-14T00:00:00"/>
    <x v="3"/>
    <x v="3"/>
    <s v="N"/>
    <m/>
    <m/>
    <m/>
    <m/>
    <m/>
    <m/>
    <m/>
    <m/>
    <m/>
    <m/>
    <m/>
    <m/>
    <m/>
    <m/>
    <m/>
    <m/>
    <s v="Completar hasta 3ra sem. para evaluar a Probacionista"/>
    <m/>
    <m/>
    <m/>
    <m/>
    <m/>
    <m/>
    <m/>
    <d v="2025-06-30T00:00:00"/>
    <m/>
    <d v="2025-07-31T00:00:00"/>
    <m/>
    <m/>
    <m/>
    <s v="N"/>
    <s v="Cusco-Febrero-Jueves-7.30-9.15-45671"/>
    <s v="Conócete a ti mismo"/>
    <x v="8"/>
    <x v="0"/>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C8845E-43AC-4D0B-9CB3-8D40EA679279}" name="TablaDinámica3" cacheId="2772"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H5:I8" firstHeaderRow="1" firstDataRow="1" firstDataCol="2"/>
  <pivotFields count="64">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
        <item x="1"/>
        <item x="0"/>
        <item m="1" x="2"/>
        <item t="default"/>
      </items>
      <extLst>
        <ext xmlns:x14="http://schemas.microsoft.com/office/spreadsheetml/2009/9/main" uri="{2946ED86-A175-432a-8AC1-64E0C546D7DE}">
          <x14:pivotField fillDownLabels="1"/>
        </ext>
      </extLst>
    </pivotField>
    <pivotField name="sem 01" axis="axisRow" compact="0" numFmtId="14" outline="0" showAll="0" sortType="ascending" defaultSubtotal="0">
      <items count="3">
        <item x="0"/>
        <item x="1"/>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sem 012"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2">
    <field x="4"/>
    <field x="3"/>
  </rowFields>
  <rowItems count="3">
    <i>
      <x/>
      <x v="1"/>
    </i>
    <i>
      <x v="1"/>
      <x v="1"/>
    </i>
    <i>
      <x v="2"/>
      <x/>
    </i>
  </rowItems>
  <colItems count="1">
    <i/>
  </colItems>
  <formats count="9">
    <format dxfId="94">
      <pivotArea field="4" type="button" dataOnly="0" labelOnly="1" outline="0" axis="axisRow" fieldPosition="0"/>
    </format>
    <format dxfId="95">
      <pivotArea field="4" type="button" dataOnly="0" labelOnly="1" outline="0" axis="axisRow" fieldPosition="0"/>
    </format>
    <format dxfId="96">
      <pivotArea type="all" dataOnly="0" outline="0" fieldPosition="0"/>
    </format>
    <format dxfId="97">
      <pivotArea field="4" type="button" dataOnly="0" labelOnly="1" outline="0" axis="axisRow" fieldPosition="0"/>
    </format>
    <format dxfId="98">
      <pivotArea field="3" type="button" dataOnly="0" labelOnly="1" outline="0" axis="axisRow" fieldPosition="1"/>
    </format>
    <format dxfId="99">
      <pivotArea dataOnly="0" labelOnly="1" outline="0" fieldPosition="0">
        <references count="1">
          <reference field="4" count="0"/>
        </references>
      </pivotArea>
    </format>
    <format dxfId="100">
      <pivotArea dataOnly="0" labelOnly="1" outline="0" fieldPosition="0">
        <references count="2">
          <reference field="3" count="1">
            <x v="1"/>
          </reference>
          <reference field="4" count="1" selected="0">
            <x v="0"/>
          </reference>
        </references>
      </pivotArea>
    </format>
    <format dxfId="101">
      <pivotArea dataOnly="0" labelOnly="1" outline="0" fieldPosition="0">
        <references count="2">
          <reference field="3" count="1">
            <x v="1"/>
          </reference>
          <reference field="4" count="1" selected="0">
            <x v="1"/>
          </reference>
        </references>
      </pivotArea>
    </format>
    <format dxfId="102">
      <pivotArea dataOnly="0" labelOnly="1" outline="0" fieldPosition="0">
        <references count="2">
          <reference field="3" count="1">
            <x v="0"/>
          </reference>
          <reference field="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7B2F95-8E90-46C1-B434-4F377B9D8CF6}" name="TablaDinámica34" cacheId="2781" applyNumberFormats="0" applyBorderFormats="0" applyFontFormats="0" applyPatternFormats="0" applyAlignmentFormats="0" applyWidthHeightFormats="1" dataCaption="Valores" updatedVersion="8" minRefreshableVersion="3" itemPrintTitles="1" createdVersion="8" indent="0" compact="0" compactData="0" multipleFieldFilters="0" chartFormat="27">
  <location ref="CM44:CR58" firstHeaderRow="0" firstDataRow="1" firstDataCol="3"/>
  <pivotFields count="28">
    <pivotField name="Grupo" axis="axisRow" compact="0" outline="0" showAll="0" defaultSubtotal="0">
      <items count="47">
        <item x="11"/>
        <item m="1" x="32"/>
        <item m="1" x="33"/>
        <item m="1" x="34"/>
        <item m="1" x="35"/>
        <item m="1" x="36"/>
        <item m="1" x="42"/>
        <item m="1" x="37"/>
        <item m="1" x="38"/>
        <item m="1" x="43"/>
        <item m="1" x="44"/>
        <item m="1" x="45"/>
        <item m="1" x="46"/>
        <item x="12"/>
        <item m="1" x="39"/>
        <item m="1" x="40"/>
        <item m="1" x="41"/>
        <item m="1" x="18"/>
        <item m="1" x="19"/>
        <item m="1" x="20"/>
        <item m="1" x="21"/>
        <item m="1" x="22"/>
        <item m="1" x="23"/>
        <item m="1" x="24"/>
        <item m="1" x="25"/>
        <item m="1" x="26"/>
        <item m="1" x="29"/>
        <item m="1" x="27"/>
        <item m="1" x="28"/>
        <item m="1" x="30"/>
        <item m="1" x="31"/>
        <item m="1" x="17"/>
        <item x="0"/>
        <item x="1"/>
        <item m="1" x="14"/>
        <item x="8"/>
        <item m="1" x="15"/>
        <item m="1" x="16"/>
        <item x="9"/>
        <item x="10"/>
        <item m="1" x="13"/>
        <item x="2"/>
        <item x="3"/>
        <item x="4"/>
        <item x="5"/>
        <item x="6"/>
        <item x="7"/>
      </items>
      <extLst>
        <ext xmlns:x14="http://schemas.microsoft.com/office/spreadsheetml/2009/9/main" uri="{2946ED86-A175-432a-8AC1-64E0C546D7DE}">
          <x14:pivotField fillDownLabels="1"/>
        </ext>
      </extLst>
    </pivotField>
    <pivotField compact="0" outline="0" showAll="0">
      <items count="7">
        <item x="1"/>
        <item m="1" x="5"/>
        <item x="0"/>
        <item m="1" x="4"/>
        <item m="1" x="3"/>
        <item x="2"/>
        <item t="default"/>
      </items>
      <extLst>
        <ext xmlns:x14="http://schemas.microsoft.com/office/spreadsheetml/2009/9/main" uri="{2946ED86-A175-432a-8AC1-64E0C546D7DE}">
          <x14:pivotField fillDownLabels="1"/>
        </ext>
      </extLst>
    </pivotField>
    <pivotField axis="axisRow" compact="0" outline="0" showAll="0" sortType="ascending" defaultSubtotal="0">
      <items count="19">
        <item x="2"/>
        <item m="1" x="17"/>
        <item m="1" x="5"/>
        <item m="1" x="6"/>
        <item m="1" x="7"/>
        <item m="1" x="8"/>
        <item m="1" x="9"/>
        <item m="1" x="18"/>
        <item m="1" x="10"/>
        <item m="1" x="11"/>
        <item m="1" x="12"/>
        <item m="1" x="13"/>
        <item m="1" x="14"/>
        <item m="1" x="15"/>
        <item m="1" x="4"/>
        <item x="0"/>
        <item m="1" x="16"/>
        <item x="1"/>
        <item x="3"/>
      </items>
      <extLst>
        <ext xmlns:x14="http://schemas.microsoft.com/office/spreadsheetml/2009/9/main" uri="{2946ED86-A175-432a-8AC1-64E0C546D7DE}">
          <x14:pivotField fillDownLabels="1"/>
        </ext>
      </extLst>
    </pivotField>
    <pivotField compact="0" outline="0" showAll="0">
      <items count="23">
        <item m="1" x="3"/>
        <item m="1" x="14"/>
        <item m="1" x="15"/>
        <item m="1" x="16"/>
        <item m="1" x="17"/>
        <item m="1" x="18"/>
        <item m="1" x="19"/>
        <item m="1" x="20"/>
        <item m="1" x="21"/>
        <item x="0"/>
        <item m="1" x="4"/>
        <item m="1" x="5"/>
        <item m="1" x="6"/>
        <item m="1" x="7"/>
        <item m="1" x="8"/>
        <item m="1" x="13"/>
        <item m="1" x="10"/>
        <item m="1" x="11"/>
        <item x="1"/>
        <item m="1" x="12"/>
        <item m="1" x="9"/>
        <item x="2"/>
        <item t="default"/>
      </items>
      <extLst>
        <ext xmlns:x14="http://schemas.microsoft.com/office/spreadsheetml/2009/9/main" uri="{2946ED86-A175-432a-8AC1-64E0C546D7DE}">
          <x14:pivotField fillDownLabels="1"/>
        </ext>
      </extLst>
    </pivotField>
    <pivotField compact="0" outline="0" showAll="0">
      <items count="5">
        <item x="1"/>
        <item m="1" x="3"/>
        <item x="0"/>
        <item x="2"/>
        <item t="default"/>
      </items>
      <extLst>
        <ext xmlns:x14="http://schemas.microsoft.com/office/spreadsheetml/2009/9/main" uri="{2946ED86-A175-432a-8AC1-64E0C546D7DE}">
          <x14:pivotField fillDownLabels="1"/>
        </ext>
      </extLst>
    </pivotField>
    <pivotField axis="axisRow" compact="0" outline="0" showAll="0">
      <items count="9">
        <item x="4"/>
        <item x="0"/>
        <item x="5"/>
        <item m="1" x="7"/>
        <item m="1" x="6"/>
        <item x="3"/>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3">
    <field x="2"/>
    <field x="0"/>
    <field x="5"/>
  </rowFields>
  <rowItems count="14">
    <i>
      <x/>
      <x/>
      <x/>
    </i>
    <i>
      <x v="15"/>
      <x v="32"/>
      <x v="1"/>
    </i>
    <i r="1">
      <x v="33"/>
      <x v="6"/>
    </i>
    <i r="1">
      <x v="41"/>
      <x v="7"/>
    </i>
    <i r="1">
      <x v="42"/>
      <x v="1"/>
    </i>
    <i r="1">
      <x v="43"/>
      <x v="6"/>
    </i>
    <i r="1">
      <x v="44"/>
      <x v="1"/>
    </i>
    <i r="1">
      <x v="45"/>
      <x v="6"/>
    </i>
    <i r="1">
      <x v="46"/>
      <x v="5"/>
    </i>
    <i>
      <x v="17"/>
      <x v="35"/>
      <x v="1"/>
    </i>
    <i r="1">
      <x v="38"/>
      <x v="1"/>
    </i>
    <i r="1">
      <x v="39"/>
      <x v="6"/>
    </i>
    <i>
      <x v="18"/>
      <x v="13"/>
      <x v="2"/>
    </i>
    <i t="grand">
      <x/>
    </i>
  </rowItems>
  <colFields count="1">
    <field x="-2"/>
  </colFields>
  <colItems count="3">
    <i>
      <x/>
    </i>
    <i i="1">
      <x v="1"/>
    </i>
    <i i="2">
      <x v="2"/>
    </i>
  </colItems>
  <dataFields count="3">
    <dataField name=" Cant. Inscritos" fld="8" baseField="0" baseItem="3"/>
    <dataField name=" Pasaron a miembro" fld="26" baseField="0" baseItem="0"/>
    <dataField name=" % pasaron a miembros" fld="27" baseField="0" baseItem="0" numFmtId="9"/>
  </dataFields>
  <formats count="1">
    <format dxfId="93">
      <pivotArea outline="0" fieldPosition="0">
        <references count="1">
          <reference field="4294967294" count="1" selected="0">
            <x v="2"/>
          </reference>
        </references>
      </pivotArea>
    </format>
  </formats>
  <chartFormats count="6">
    <chartFormat chart="0" format="1"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2"/>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series="1">
      <pivotArea type="data" outline="0" fieldPosition="0">
        <references count="1">
          <reference field="4294967294"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29A283-1350-4A4B-A6A5-74E6B21145E0}" name="TablaDinámica4" cacheId="2803" applyNumberFormats="0" applyBorderFormats="0" applyFontFormats="0" applyPatternFormats="0" applyAlignmentFormats="0" applyWidthHeightFormats="1" dataCaption="Valores" updatedVersion="8" minRefreshableVersion="3" rowGrandTotals="0" colGrandTotals="0" itemPrintTitles="1" createdVersion="8" indent="0" compact="0" compactData="0" multipleFieldFilters="0" chartFormat="10">
  <location ref="BB7:BG18" firstHeaderRow="1" firstDataRow="1" firstDataCol="5" rowPageCount="2" colPageCount="1"/>
  <pivotFields count="61">
    <pivotField axis="axisRow" compact="0" outline="0" showAll="0" defaultSubtotal="0">
      <items count="4">
        <item m="1" x="2"/>
        <item x="0"/>
        <item m="1" x="3"/>
        <item x="1"/>
      </items>
      <extLst>
        <ext xmlns:x14="http://schemas.microsoft.com/office/spreadsheetml/2009/9/main" uri="{2946ED86-A175-432a-8AC1-64E0C546D7DE}">
          <x14:pivotField fillDownLabels="1"/>
        </ext>
      </extLst>
    </pivotField>
    <pivotField axis="axisPage" compact="0" outline="0" multipleItemSelectionAllowed="1" showAll="0">
      <items count="11">
        <item x="0"/>
        <item x="1"/>
        <item m="1" x="3"/>
        <item m="1" x="4"/>
        <item m="1" x="5"/>
        <item m="1" x="6"/>
        <item m="1" x="7"/>
        <item m="1" x="8"/>
        <item m="1" x="9"/>
        <item x="2"/>
        <item t="default"/>
      </items>
      <extLst>
        <ext xmlns:x14="http://schemas.microsoft.com/office/spreadsheetml/2009/9/main" uri="{2946ED86-A175-432a-8AC1-64E0C546D7DE}">
          <x14:pivotField fillDownLabels="1"/>
        </ext>
      </extLst>
    </pivotField>
    <pivotField compact="0" outline="0" showAll="0">
      <items count="9">
        <item x="2"/>
        <item x="0"/>
        <item m="1" x="6"/>
        <item x="1"/>
        <item m="1" x="7"/>
        <item m="1" x="4"/>
        <item m="1" x="5"/>
        <item x="3"/>
        <item t="default"/>
      </items>
      <extLst>
        <ext xmlns:x14="http://schemas.microsoft.com/office/spreadsheetml/2009/9/main" uri="{2946ED86-A175-432a-8AC1-64E0C546D7DE}">
          <x14:pivotField fillDownLabels="1"/>
        </ext>
      </extLst>
    </pivotField>
    <pivotField compact="0" outline="0" showAll="0">
      <items count="8">
        <item m="1" x="5"/>
        <item m="1" x="4"/>
        <item x="0"/>
        <item m="1" x="2"/>
        <item m="1" x="6"/>
        <item m="1" x="3"/>
        <item x="1"/>
        <item t="default"/>
      </items>
      <extLst>
        <ext xmlns:x14="http://schemas.microsoft.com/office/spreadsheetml/2009/9/main" uri="{2946ED86-A175-432a-8AC1-64E0C546D7DE}">
          <x14:pivotField fillDownLabels="1"/>
        </ext>
      </extLst>
    </pivotField>
    <pivotField axis="axisRow" compact="0" outline="0" showAll="0" sortType="ascending" defaultSubtotal="0">
      <items count="17">
        <item m="1" x="4"/>
        <item m="1" x="5"/>
        <item m="1" x="6"/>
        <item m="1" x="7"/>
        <item m="1" x="8"/>
        <item m="1" x="9"/>
        <item m="1" x="10"/>
        <item m="1" x="11"/>
        <item m="1" x="12"/>
        <item m="1" x="14"/>
        <item m="1" x="13"/>
        <item m="1" x="3"/>
        <item x="0"/>
        <item m="1" x="15"/>
        <item x="1"/>
        <item m="1" x="16"/>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6">
        <item x="0"/>
        <item x="4"/>
        <item m="1" x="5"/>
        <item x="3"/>
        <item x="1"/>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1">
        <item m="1" x="6"/>
        <item m="1" x="7"/>
        <item m="1" x="8"/>
        <item m="1" x="9"/>
        <item x="4"/>
        <item m="1" x="10"/>
        <item m="1" x="5"/>
        <item x="0"/>
        <item x="1"/>
        <item x="2"/>
        <item x="3"/>
      </items>
      <extLst>
        <ext xmlns:x14="http://schemas.microsoft.com/office/spreadsheetml/2009/9/main" uri="{2946ED86-A175-432a-8AC1-64E0C546D7DE}">
          <x14:pivotField fillDownLabels="1"/>
        </ext>
      </extLst>
    </pivotField>
    <pivotField axis="axisRow" compact="0" outline="0" showAll="0">
      <items count="12">
        <item m="1" x="6"/>
        <item m="1" x="7"/>
        <item m="1" x="8"/>
        <item m="1" x="9"/>
        <item x="4"/>
        <item m="1" x="10"/>
        <item m="1" x="5"/>
        <item x="0"/>
        <item x="1"/>
        <item x="2"/>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items count="4">
        <item x="1"/>
        <item x="0"/>
        <item m="1"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5">
    <field x="4"/>
    <field x="0"/>
    <field x="14"/>
    <field x="21"/>
    <field x="22"/>
  </rowFields>
  <rowItems count="11">
    <i>
      <x v="12"/>
      <x v="1"/>
      <x/>
      <x v="7"/>
      <x v="7"/>
    </i>
    <i r="3">
      <x v="9"/>
      <x v="9"/>
    </i>
    <i r="3">
      <x v="10"/>
      <x v="10"/>
    </i>
    <i r="2">
      <x v="3"/>
      <x v="10"/>
      <x v="10"/>
    </i>
    <i r="2">
      <x v="4"/>
      <x v="7"/>
      <x v="7"/>
    </i>
    <i r="3">
      <x v="9"/>
      <x v="9"/>
    </i>
    <i r="3">
      <x v="10"/>
      <x v="10"/>
    </i>
    <i r="2">
      <x v="5"/>
      <x v="8"/>
      <x v="8"/>
    </i>
    <i>
      <x v="14"/>
      <x v="1"/>
      <x/>
      <x v="7"/>
      <x v="7"/>
    </i>
    <i r="3">
      <x v="8"/>
      <x v="8"/>
    </i>
    <i r="2">
      <x v="4"/>
      <x v="8"/>
      <x v="8"/>
    </i>
  </rowItems>
  <colItems count="1">
    <i/>
  </colItems>
  <pageFields count="2">
    <pageField fld="1" hier="-1"/>
    <pageField fld="58" item="1" hier="-1"/>
  </pageFields>
  <dataFields count="1">
    <dataField name="Cant. Inscritos " fld="8" subtotal="count" baseField="0" baseItem="0"/>
  </dataFields>
  <chartFormats count="6">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93D26B-025A-4924-A9C1-E4E1E9800E36}" name="TablaDinámica3" cacheId="2790" applyNumberFormats="0" applyBorderFormats="0" applyFontFormats="0" applyPatternFormats="0" applyAlignmentFormats="0" applyWidthHeightFormats="1" dataCaption="Valores" updatedVersion="8" minRefreshableVersion="3" itemPrintTitles="1" createdVersion="5" indent="0" compact="0" compactData="0" multipleFieldFilters="0" chartFormat="24">
  <location ref="BK103:CA116" firstHeaderRow="0" firstDataRow="1" firstDataCol="5" rowPageCount="1" colPageCount="1"/>
  <pivotFields count="27">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items count="5">
        <item x="1"/>
        <item m="1" x="2"/>
        <item x="0"/>
        <item m="1" x="3"/>
        <item t="default"/>
      </items>
      <extLst>
        <ext xmlns:x14="http://schemas.microsoft.com/office/spreadsheetml/2009/9/main" uri="{2946ED86-A175-432a-8AC1-64E0C546D7DE}">
          <x14:pivotField fillDownLabels="1"/>
        </ext>
      </extLst>
    </pivotField>
    <pivotField axis="axisRow" compact="0" outline="0" showAll="0" sortType="ascending" defaultSubtotal="0">
      <items count="16">
        <item x="2"/>
        <item m="1" x="4"/>
        <item m="1" x="5"/>
        <item m="1" x="6"/>
        <item m="1" x="7"/>
        <item m="1" x="8"/>
        <item m="1" x="9"/>
        <item m="1" x="10"/>
        <item m="1" x="11"/>
        <item m="1" x="12"/>
        <item m="1" x="13"/>
        <item m="1" x="14"/>
        <item m="1" x="3"/>
        <item x="0"/>
        <item m="1" x="15"/>
        <item x="1"/>
      </items>
      <extLst>
        <ext xmlns:x14="http://schemas.microsoft.com/office/spreadsheetml/2009/9/main" uri="{2946ED86-A175-432a-8AC1-64E0C546D7DE}">
          <x14:pivotField fillDownLabels="1"/>
        </ext>
      </extLst>
    </pivotField>
    <pivotField axis="axisRow" compact="0" outline="0" showAll="0" defaultSubtotal="0">
      <items count="11">
        <item x="1"/>
        <item m="1" x="3"/>
        <item x="0"/>
        <item m="1" x="4"/>
        <item m="1" x="5"/>
        <item m="1" x="6"/>
        <item m="1" x="7"/>
        <item m="1" x="8"/>
        <item m="1" x="9"/>
        <item m="1" x="10"/>
        <item m="1"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6">
        <item x="4"/>
        <item x="0"/>
        <item m="1" x="5"/>
        <item x="3"/>
        <item x="1"/>
        <item x="2"/>
      </items>
      <extLst>
        <ext xmlns:x14="http://schemas.microsoft.com/office/spreadsheetml/2009/9/main" uri="{2946ED86-A175-432a-8AC1-64E0C546D7DE}">
          <x14:pivotField fillDownLabels="1"/>
        </ext>
      </extLst>
    </pivotField>
    <pivotField axis="axisRow" compact="0" outline="0" showAll="0" defaultSubtotal="0">
      <items count="11">
        <item x="4"/>
        <item m="1" x="6"/>
        <item m="1" x="7"/>
        <item m="1" x="8"/>
        <item m="1" x="9"/>
        <item m="1" x="10"/>
        <item m="1" x="5"/>
        <item x="0"/>
        <item x="1"/>
        <item x="2"/>
        <item x="3"/>
      </items>
      <extLst>
        <ext xmlns:x14="http://schemas.microsoft.com/office/spreadsheetml/2009/9/main" uri="{2946ED86-A175-432a-8AC1-64E0C546D7DE}">
          <x14:pivotField fillDownLabels="1"/>
        </ext>
      </extLst>
    </pivotField>
    <pivotField axis="axisRow" compact="0" outline="0" showAll="0">
      <items count="12">
        <item x="4"/>
        <item m="1" x="6"/>
        <item m="1" x="7"/>
        <item m="1" x="8"/>
        <item m="1" x="9"/>
        <item m="1" x="10"/>
        <item m="1" x="5"/>
        <item x="0"/>
        <item x="1"/>
        <item x="2"/>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5">
    <field x="2"/>
    <field x="3"/>
    <field x="5"/>
    <field x="6"/>
    <field x="7"/>
  </rowFields>
  <rowItems count="13">
    <i>
      <x/>
      <x/>
      <x/>
      <x/>
      <x/>
    </i>
    <i>
      <x v="13"/>
      <x v="2"/>
      <x v="1"/>
      <x v="7"/>
      <x v="7"/>
    </i>
    <i r="3">
      <x v="9"/>
      <x v="9"/>
    </i>
    <i r="3">
      <x v="10"/>
      <x v="10"/>
    </i>
    <i r="2">
      <x v="3"/>
      <x v="10"/>
      <x v="10"/>
    </i>
    <i r="2">
      <x v="4"/>
      <x v="7"/>
      <x v="7"/>
    </i>
    <i r="3">
      <x v="9"/>
      <x v="9"/>
    </i>
    <i r="3">
      <x v="10"/>
      <x v="10"/>
    </i>
    <i r="2">
      <x v="5"/>
      <x v="8"/>
      <x v="8"/>
    </i>
    <i>
      <x v="15"/>
      <x v="2"/>
      <x v="1"/>
      <x v="7"/>
      <x v="7"/>
    </i>
    <i r="3">
      <x v="8"/>
      <x v="8"/>
    </i>
    <i r="2">
      <x v="4"/>
      <x v="8"/>
      <x v="8"/>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 Sem. 01" fld="10" baseField="0" baseItem="3"/>
    <dataField name=" Sem. 02" fld="11" baseField="0" baseItem="3"/>
    <dataField name=" Sem. 03" fld="12" baseField="0" baseItem="3"/>
    <dataField name=" Sem. 04" fld="13" baseField="0" baseItem="3"/>
    <dataField name=" Sem. 05" fld="14" baseField="0" baseItem="1"/>
    <dataField name=" Sem. 06" fld="15" baseField="0" baseItem="1"/>
    <dataField name=" Sem. 07" fld="16" baseField="0" baseItem="1"/>
    <dataField name=" Sem. 08" fld="17" baseField="0" baseItem="1"/>
    <dataField name=" Sem. 09" fld="18" baseField="0" baseItem="1"/>
    <dataField name=" Sem. 10" fld="19" baseField="0" baseItem="1"/>
    <dataField name=" Sem. 11" fld="20" baseField="0" baseItem="1"/>
    <dataField name=" Sem. 12" fld="21" baseField="0" baseItem="1"/>
  </dataField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3"/>
          </reference>
        </references>
      </pivotArea>
    </chartFormat>
    <chartFormat chart="3" format="16" series="1">
      <pivotArea type="data" outline="0" fieldPosition="0">
        <references count="1">
          <reference field="4294967294" count="1" selected="0">
            <x v="4"/>
          </reference>
        </references>
      </pivotArea>
    </chartFormat>
    <chartFormat chart="3" format="17" series="1">
      <pivotArea type="data" outline="0" fieldPosition="0">
        <references count="1">
          <reference field="4294967294" count="1" selected="0">
            <x v="5"/>
          </reference>
        </references>
      </pivotArea>
    </chartFormat>
    <chartFormat chart="3" format="18" series="1">
      <pivotArea type="data" outline="0" fieldPosition="0">
        <references count="1">
          <reference field="4294967294" count="1" selected="0">
            <x v="6"/>
          </reference>
        </references>
      </pivotArea>
    </chartFormat>
    <chartFormat chart="3" format="19" series="1">
      <pivotArea type="data" outline="0" fieldPosition="0">
        <references count="1">
          <reference field="4294967294" count="1" selected="0">
            <x v="7"/>
          </reference>
        </references>
      </pivotArea>
    </chartFormat>
    <chartFormat chart="3" format="20" series="1">
      <pivotArea type="data" outline="0" fieldPosition="0">
        <references count="1">
          <reference field="4294967294" count="1" selected="0">
            <x v="8"/>
          </reference>
        </references>
      </pivotArea>
    </chartFormat>
    <chartFormat chart="3" format="21" series="1">
      <pivotArea type="data" outline="0" fieldPosition="0">
        <references count="1">
          <reference field="4294967294" count="1" selected="0">
            <x v="9"/>
          </reference>
        </references>
      </pivotArea>
    </chartFormat>
    <chartFormat chart="3" format="22" series="1">
      <pivotArea type="data" outline="0" fieldPosition="0">
        <references count="1">
          <reference field="4294967294" count="1" selected="0">
            <x v="10"/>
          </reference>
        </references>
      </pivotArea>
    </chartFormat>
    <chartFormat chart="3" format="23" series="1">
      <pivotArea type="data" outline="0" fieldPosition="0">
        <references count="1">
          <reference field="4294967294" count="1" selected="0">
            <x v="11"/>
          </reference>
        </references>
      </pivotArea>
    </chartFormat>
    <chartFormat chart="4" format="24"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1"/>
          </reference>
        </references>
      </pivotArea>
    </chartFormat>
    <chartFormat chart="4" format="26" series="1">
      <pivotArea type="data" outline="0" fieldPosition="0">
        <references count="1">
          <reference field="4294967294" count="1" selected="0">
            <x v="2"/>
          </reference>
        </references>
      </pivotArea>
    </chartFormat>
    <chartFormat chart="4" format="27" series="1">
      <pivotArea type="data" outline="0" fieldPosition="0">
        <references count="1">
          <reference field="4294967294" count="1" selected="0">
            <x v="3"/>
          </reference>
        </references>
      </pivotArea>
    </chartFormat>
    <chartFormat chart="4" format="28" series="1">
      <pivotArea type="data" outline="0" fieldPosition="0">
        <references count="1">
          <reference field="4294967294" count="1" selected="0">
            <x v="4"/>
          </reference>
        </references>
      </pivotArea>
    </chartFormat>
    <chartFormat chart="4" format="29" series="1">
      <pivotArea type="data" outline="0" fieldPosition="0">
        <references count="1">
          <reference field="4294967294" count="1" selected="0">
            <x v="5"/>
          </reference>
        </references>
      </pivotArea>
    </chartFormat>
    <chartFormat chart="4" format="30" series="1">
      <pivotArea type="data" outline="0" fieldPosition="0">
        <references count="1">
          <reference field="4294967294" count="1" selected="0">
            <x v="6"/>
          </reference>
        </references>
      </pivotArea>
    </chartFormat>
    <chartFormat chart="4" format="31" series="1">
      <pivotArea type="data" outline="0" fieldPosition="0">
        <references count="1">
          <reference field="4294967294" count="1" selected="0">
            <x v="7"/>
          </reference>
        </references>
      </pivotArea>
    </chartFormat>
    <chartFormat chart="4" format="32" series="1">
      <pivotArea type="data" outline="0" fieldPosition="0">
        <references count="1">
          <reference field="4294967294" count="1" selected="0">
            <x v="8"/>
          </reference>
        </references>
      </pivotArea>
    </chartFormat>
    <chartFormat chart="4" format="33" series="1">
      <pivotArea type="data" outline="0" fieldPosition="0">
        <references count="1">
          <reference field="4294967294" count="1" selected="0">
            <x v="9"/>
          </reference>
        </references>
      </pivotArea>
    </chartFormat>
    <chartFormat chart="4" format="34" series="1">
      <pivotArea type="data" outline="0" fieldPosition="0">
        <references count="1">
          <reference field="4294967294" count="1" selected="0">
            <x v="10"/>
          </reference>
        </references>
      </pivotArea>
    </chartFormat>
    <chartFormat chart="4" format="35" series="1">
      <pivotArea type="data" outline="0" fieldPosition="0">
        <references count="1">
          <reference field="4294967294" count="1" selected="0">
            <x v="11"/>
          </reference>
        </references>
      </pivotArea>
    </chartFormat>
    <chartFormat chart="5" format="36" series="1">
      <pivotArea type="data" outline="0" fieldPosition="0">
        <references count="1">
          <reference field="4294967294" count="1" selected="0">
            <x v="0"/>
          </reference>
        </references>
      </pivotArea>
    </chartFormat>
    <chartFormat chart="5" format="37" series="1">
      <pivotArea type="data" outline="0" fieldPosition="0">
        <references count="1">
          <reference field="4294967294" count="1" selected="0">
            <x v="1"/>
          </reference>
        </references>
      </pivotArea>
    </chartFormat>
    <chartFormat chart="5" format="38" series="1">
      <pivotArea type="data" outline="0" fieldPosition="0">
        <references count="1">
          <reference field="4294967294" count="1" selected="0">
            <x v="2"/>
          </reference>
        </references>
      </pivotArea>
    </chartFormat>
    <chartFormat chart="5" format="39" series="1">
      <pivotArea type="data" outline="0" fieldPosition="0">
        <references count="1">
          <reference field="4294967294" count="1" selected="0">
            <x v="3"/>
          </reference>
        </references>
      </pivotArea>
    </chartFormat>
    <chartFormat chart="5" format="40" series="1">
      <pivotArea type="data" outline="0" fieldPosition="0">
        <references count="1">
          <reference field="4294967294" count="1" selected="0">
            <x v="4"/>
          </reference>
        </references>
      </pivotArea>
    </chartFormat>
    <chartFormat chart="5" format="41" series="1">
      <pivotArea type="data" outline="0" fieldPosition="0">
        <references count="1">
          <reference field="4294967294" count="1" selected="0">
            <x v="5"/>
          </reference>
        </references>
      </pivotArea>
    </chartFormat>
    <chartFormat chart="5" format="42" series="1">
      <pivotArea type="data" outline="0" fieldPosition="0">
        <references count="1">
          <reference field="4294967294" count="1" selected="0">
            <x v="6"/>
          </reference>
        </references>
      </pivotArea>
    </chartFormat>
    <chartFormat chart="5" format="43" series="1">
      <pivotArea type="data" outline="0" fieldPosition="0">
        <references count="1">
          <reference field="4294967294" count="1" selected="0">
            <x v="7"/>
          </reference>
        </references>
      </pivotArea>
    </chartFormat>
    <chartFormat chart="5" format="44" series="1">
      <pivotArea type="data" outline="0" fieldPosition="0">
        <references count="1">
          <reference field="4294967294" count="1" selected="0">
            <x v="8"/>
          </reference>
        </references>
      </pivotArea>
    </chartFormat>
    <chartFormat chart="5" format="45" series="1">
      <pivotArea type="data" outline="0" fieldPosition="0">
        <references count="1">
          <reference field="4294967294" count="1" selected="0">
            <x v="9"/>
          </reference>
        </references>
      </pivotArea>
    </chartFormat>
    <chartFormat chart="5" format="46" series="1">
      <pivotArea type="data" outline="0" fieldPosition="0">
        <references count="1">
          <reference field="4294967294" count="1" selected="0">
            <x v="10"/>
          </reference>
        </references>
      </pivotArea>
    </chartFormat>
    <chartFormat chart="5" format="47" series="1">
      <pivotArea type="data" outline="0" fieldPosition="0">
        <references count="1">
          <reference field="4294967294" count="1" selected="0">
            <x v="11"/>
          </reference>
        </references>
      </pivotArea>
    </chartFormat>
    <chartFormat chart="6" format="48" series="1">
      <pivotArea type="data" outline="0" fieldPosition="0">
        <references count="1">
          <reference field="4294967294" count="1" selected="0">
            <x v="0"/>
          </reference>
        </references>
      </pivotArea>
    </chartFormat>
    <chartFormat chart="6" format="49" series="1">
      <pivotArea type="data" outline="0" fieldPosition="0">
        <references count="1">
          <reference field="4294967294" count="1" selected="0">
            <x v="1"/>
          </reference>
        </references>
      </pivotArea>
    </chartFormat>
    <chartFormat chart="6" format="50" series="1">
      <pivotArea type="data" outline="0" fieldPosition="0">
        <references count="1">
          <reference field="4294967294" count="1" selected="0">
            <x v="2"/>
          </reference>
        </references>
      </pivotArea>
    </chartFormat>
    <chartFormat chart="6" format="51" series="1">
      <pivotArea type="data" outline="0" fieldPosition="0">
        <references count="1">
          <reference field="4294967294" count="1" selected="0">
            <x v="3"/>
          </reference>
        </references>
      </pivotArea>
    </chartFormat>
    <chartFormat chart="6" format="52" series="1">
      <pivotArea type="data" outline="0" fieldPosition="0">
        <references count="1">
          <reference field="4294967294" count="1" selected="0">
            <x v="4"/>
          </reference>
        </references>
      </pivotArea>
    </chartFormat>
    <chartFormat chart="6" format="53" series="1">
      <pivotArea type="data" outline="0" fieldPosition="0">
        <references count="1">
          <reference field="4294967294" count="1" selected="0">
            <x v="5"/>
          </reference>
        </references>
      </pivotArea>
    </chartFormat>
    <chartFormat chart="6" format="54" series="1">
      <pivotArea type="data" outline="0" fieldPosition="0">
        <references count="1">
          <reference field="4294967294" count="1" selected="0">
            <x v="6"/>
          </reference>
        </references>
      </pivotArea>
    </chartFormat>
    <chartFormat chart="6" format="55" series="1">
      <pivotArea type="data" outline="0" fieldPosition="0">
        <references count="1">
          <reference field="4294967294" count="1" selected="0">
            <x v="7"/>
          </reference>
        </references>
      </pivotArea>
    </chartFormat>
    <chartFormat chart="6" format="56" series="1">
      <pivotArea type="data" outline="0" fieldPosition="0">
        <references count="1">
          <reference field="4294967294" count="1" selected="0">
            <x v="8"/>
          </reference>
        </references>
      </pivotArea>
    </chartFormat>
    <chartFormat chart="6" format="57" series="1">
      <pivotArea type="data" outline="0" fieldPosition="0">
        <references count="1">
          <reference field="4294967294" count="1" selected="0">
            <x v="9"/>
          </reference>
        </references>
      </pivotArea>
    </chartFormat>
    <chartFormat chart="6" format="58" series="1">
      <pivotArea type="data" outline="0" fieldPosition="0">
        <references count="1">
          <reference field="4294967294" count="1" selected="0">
            <x v="10"/>
          </reference>
        </references>
      </pivotArea>
    </chartFormat>
    <chartFormat chart="6" format="59" series="1">
      <pivotArea type="data" outline="0" fieldPosition="0">
        <references count="1">
          <reference field="4294967294" count="1" selected="0">
            <x v="11"/>
          </reference>
        </references>
      </pivotArea>
    </chartFormat>
    <chartFormat chart="8" format="60" series="1">
      <pivotArea type="data" outline="0" fieldPosition="0">
        <references count="1">
          <reference field="4294967294" count="1" selected="0">
            <x v="0"/>
          </reference>
        </references>
      </pivotArea>
    </chartFormat>
    <chartFormat chart="8" format="61" series="1">
      <pivotArea type="data" outline="0" fieldPosition="0">
        <references count="1">
          <reference field="4294967294" count="1" selected="0">
            <x v="1"/>
          </reference>
        </references>
      </pivotArea>
    </chartFormat>
    <chartFormat chart="8" format="62" series="1">
      <pivotArea type="data" outline="0" fieldPosition="0">
        <references count="1">
          <reference field="4294967294" count="1" selected="0">
            <x v="2"/>
          </reference>
        </references>
      </pivotArea>
    </chartFormat>
    <chartFormat chart="8" format="63" series="1">
      <pivotArea type="data" outline="0" fieldPosition="0">
        <references count="1">
          <reference field="4294967294" count="1" selected="0">
            <x v="3"/>
          </reference>
        </references>
      </pivotArea>
    </chartFormat>
    <chartFormat chart="8" format="64" series="1">
      <pivotArea type="data" outline="0" fieldPosition="0">
        <references count="1">
          <reference field="4294967294" count="1" selected="0">
            <x v="4"/>
          </reference>
        </references>
      </pivotArea>
    </chartFormat>
    <chartFormat chart="8" format="65" series="1">
      <pivotArea type="data" outline="0" fieldPosition="0">
        <references count="1">
          <reference field="4294967294" count="1" selected="0">
            <x v="5"/>
          </reference>
        </references>
      </pivotArea>
    </chartFormat>
    <chartFormat chart="8" format="66" series="1">
      <pivotArea type="data" outline="0" fieldPosition="0">
        <references count="1">
          <reference field="4294967294" count="1" selected="0">
            <x v="6"/>
          </reference>
        </references>
      </pivotArea>
    </chartFormat>
    <chartFormat chart="8" format="67" series="1">
      <pivotArea type="data" outline="0" fieldPosition="0">
        <references count="1">
          <reference field="4294967294" count="1" selected="0">
            <x v="7"/>
          </reference>
        </references>
      </pivotArea>
    </chartFormat>
    <chartFormat chart="8" format="68" series="1">
      <pivotArea type="data" outline="0" fieldPosition="0">
        <references count="1">
          <reference field="4294967294" count="1" selected="0">
            <x v="8"/>
          </reference>
        </references>
      </pivotArea>
    </chartFormat>
    <chartFormat chart="8" format="69" series="1">
      <pivotArea type="data" outline="0" fieldPosition="0">
        <references count="1">
          <reference field="4294967294" count="1" selected="0">
            <x v="9"/>
          </reference>
        </references>
      </pivotArea>
    </chartFormat>
    <chartFormat chart="8" format="70" series="1">
      <pivotArea type="data" outline="0" fieldPosition="0">
        <references count="1">
          <reference field="4294967294" count="1" selected="0">
            <x v="10"/>
          </reference>
        </references>
      </pivotArea>
    </chartFormat>
    <chartFormat chart="8" format="71" series="1">
      <pivotArea type="data" outline="0" fieldPosition="0">
        <references count="1">
          <reference field="4294967294" count="1" selected="0">
            <x v="11"/>
          </reference>
        </references>
      </pivotArea>
    </chartFormat>
    <chartFormat chart="10" format="84" series="1">
      <pivotArea type="data" outline="0" fieldPosition="0">
        <references count="1">
          <reference field="4294967294" count="1" selected="0">
            <x v="0"/>
          </reference>
        </references>
      </pivotArea>
    </chartFormat>
    <chartFormat chart="10" format="85" series="1">
      <pivotArea type="data" outline="0" fieldPosition="0">
        <references count="1">
          <reference field="4294967294" count="1" selected="0">
            <x v="1"/>
          </reference>
        </references>
      </pivotArea>
    </chartFormat>
    <chartFormat chart="10" format="86" series="1">
      <pivotArea type="data" outline="0" fieldPosition="0">
        <references count="1">
          <reference field="4294967294" count="1" selected="0">
            <x v="2"/>
          </reference>
        </references>
      </pivotArea>
    </chartFormat>
    <chartFormat chart="10" format="87" series="1">
      <pivotArea type="data" outline="0" fieldPosition="0">
        <references count="1">
          <reference field="4294967294" count="1" selected="0">
            <x v="3"/>
          </reference>
        </references>
      </pivotArea>
    </chartFormat>
    <chartFormat chart="10" format="88" series="1">
      <pivotArea type="data" outline="0" fieldPosition="0">
        <references count="1">
          <reference field="4294967294" count="1" selected="0">
            <x v="4"/>
          </reference>
        </references>
      </pivotArea>
    </chartFormat>
    <chartFormat chart="10" format="89" series="1">
      <pivotArea type="data" outline="0" fieldPosition="0">
        <references count="1">
          <reference field="4294967294" count="1" selected="0">
            <x v="5"/>
          </reference>
        </references>
      </pivotArea>
    </chartFormat>
    <chartFormat chart="10" format="90" series="1">
      <pivotArea type="data" outline="0" fieldPosition="0">
        <references count="1">
          <reference field="4294967294" count="1" selected="0">
            <x v="6"/>
          </reference>
        </references>
      </pivotArea>
    </chartFormat>
    <chartFormat chart="10" format="91" series="1">
      <pivotArea type="data" outline="0" fieldPosition="0">
        <references count="1">
          <reference field="4294967294" count="1" selected="0">
            <x v="7"/>
          </reference>
        </references>
      </pivotArea>
    </chartFormat>
    <chartFormat chart="10" format="92" series="1">
      <pivotArea type="data" outline="0" fieldPosition="0">
        <references count="1">
          <reference field="4294967294" count="1" selected="0">
            <x v="8"/>
          </reference>
        </references>
      </pivotArea>
    </chartFormat>
    <chartFormat chart="10" format="93" series="1">
      <pivotArea type="data" outline="0" fieldPosition="0">
        <references count="1">
          <reference field="4294967294" count="1" selected="0">
            <x v="9"/>
          </reference>
        </references>
      </pivotArea>
    </chartFormat>
    <chartFormat chart="10" format="94" series="1">
      <pivotArea type="data" outline="0" fieldPosition="0">
        <references count="1">
          <reference field="4294967294" count="1" selected="0">
            <x v="10"/>
          </reference>
        </references>
      </pivotArea>
    </chartFormat>
    <chartFormat chart="10" format="95" series="1">
      <pivotArea type="data" outline="0" fieldPosition="0">
        <references count="1">
          <reference field="4294967294" count="1" selected="0">
            <x v="1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4"/>
          </reference>
        </references>
      </pivotArea>
    </chartFormat>
    <chartFormat chart="11" format="5" series="1">
      <pivotArea type="data" outline="0" fieldPosition="0">
        <references count="1">
          <reference field="4294967294" count="1" selected="0">
            <x v="5"/>
          </reference>
        </references>
      </pivotArea>
    </chartFormat>
    <chartFormat chart="11" format="6" series="1">
      <pivotArea type="data" outline="0" fieldPosition="0">
        <references count="1">
          <reference field="4294967294" count="1" selected="0">
            <x v="6"/>
          </reference>
        </references>
      </pivotArea>
    </chartFormat>
    <chartFormat chart="11" format="7" series="1">
      <pivotArea type="data" outline="0" fieldPosition="0">
        <references count="1">
          <reference field="4294967294" count="1" selected="0">
            <x v="7"/>
          </reference>
        </references>
      </pivotArea>
    </chartFormat>
    <chartFormat chart="11" format="8" series="1">
      <pivotArea type="data" outline="0" fieldPosition="0">
        <references count="1">
          <reference field="4294967294" count="1" selected="0">
            <x v="8"/>
          </reference>
        </references>
      </pivotArea>
    </chartFormat>
    <chartFormat chart="11" format="9" series="1">
      <pivotArea type="data" outline="0" fieldPosition="0">
        <references count="1">
          <reference field="4294967294" count="1" selected="0">
            <x v="9"/>
          </reference>
        </references>
      </pivotArea>
    </chartFormat>
    <chartFormat chart="11" format="10" series="1">
      <pivotArea type="data" outline="0" fieldPosition="0">
        <references count="1">
          <reference field="4294967294" count="1" selected="0">
            <x v="10"/>
          </reference>
        </references>
      </pivotArea>
    </chartFormat>
    <chartFormat chart="11" format="11" series="1">
      <pivotArea type="data" outline="0" fieldPosition="0">
        <references count="1">
          <reference field="4294967294" count="1" selected="0">
            <x v="11"/>
          </reference>
        </references>
      </pivotArea>
    </chartFormat>
    <chartFormat chart="17" format="12"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1"/>
          </reference>
        </references>
      </pivotArea>
    </chartFormat>
    <chartFormat chart="17" format="14" series="1">
      <pivotArea type="data" outline="0" fieldPosition="0">
        <references count="1">
          <reference field="4294967294" count="1" selected="0">
            <x v="2"/>
          </reference>
        </references>
      </pivotArea>
    </chartFormat>
    <chartFormat chart="17" format="15" series="1">
      <pivotArea type="data" outline="0" fieldPosition="0">
        <references count="1">
          <reference field="4294967294" count="1" selected="0">
            <x v="3"/>
          </reference>
        </references>
      </pivotArea>
    </chartFormat>
    <chartFormat chart="17" format="16" series="1">
      <pivotArea type="data" outline="0" fieldPosition="0">
        <references count="1">
          <reference field="4294967294" count="1" selected="0">
            <x v="4"/>
          </reference>
        </references>
      </pivotArea>
    </chartFormat>
    <chartFormat chart="17" format="17" series="1">
      <pivotArea type="data" outline="0" fieldPosition="0">
        <references count="1">
          <reference field="4294967294" count="1" selected="0">
            <x v="5"/>
          </reference>
        </references>
      </pivotArea>
    </chartFormat>
    <chartFormat chart="17" format="18" series="1">
      <pivotArea type="data" outline="0" fieldPosition="0">
        <references count="1">
          <reference field="4294967294" count="1" selected="0">
            <x v="6"/>
          </reference>
        </references>
      </pivotArea>
    </chartFormat>
    <chartFormat chart="17" format="19" series="1">
      <pivotArea type="data" outline="0" fieldPosition="0">
        <references count="1">
          <reference field="4294967294" count="1" selected="0">
            <x v="7"/>
          </reference>
        </references>
      </pivotArea>
    </chartFormat>
    <chartFormat chart="17" format="20" series="1">
      <pivotArea type="data" outline="0" fieldPosition="0">
        <references count="1">
          <reference field="4294967294" count="1" selected="0">
            <x v="8"/>
          </reference>
        </references>
      </pivotArea>
    </chartFormat>
    <chartFormat chart="17" format="21" series="1">
      <pivotArea type="data" outline="0" fieldPosition="0">
        <references count="1">
          <reference field="4294967294" count="1" selected="0">
            <x v="9"/>
          </reference>
        </references>
      </pivotArea>
    </chartFormat>
    <chartFormat chart="17" format="22" series="1">
      <pivotArea type="data" outline="0" fieldPosition="0">
        <references count="1">
          <reference field="4294967294" count="1" selected="0">
            <x v="10"/>
          </reference>
        </references>
      </pivotArea>
    </chartFormat>
    <chartFormat chart="17" format="23" series="1">
      <pivotArea type="data" outline="0" fieldPosition="0">
        <references count="1">
          <reference field="4294967294" count="1" selected="0">
            <x v="11"/>
          </reference>
        </references>
      </pivotArea>
    </chartFormat>
    <chartFormat chart="18" format="24" series="1">
      <pivotArea type="data" outline="0" fieldPosition="0">
        <references count="1">
          <reference field="4294967294" count="1" selected="0">
            <x v="0"/>
          </reference>
        </references>
      </pivotArea>
    </chartFormat>
    <chartFormat chart="18" format="25" series="1">
      <pivotArea type="data" outline="0" fieldPosition="0">
        <references count="1">
          <reference field="4294967294" count="1" selected="0">
            <x v="1"/>
          </reference>
        </references>
      </pivotArea>
    </chartFormat>
    <chartFormat chart="18" format="26" series="1">
      <pivotArea type="data" outline="0" fieldPosition="0">
        <references count="1">
          <reference field="4294967294" count="1" selected="0">
            <x v="2"/>
          </reference>
        </references>
      </pivotArea>
    </chartFormat>
    <chartFormat chart="18" format="27" series="1">
      <pivotArea type="data" outline="0" fieldPosition="0">
        <references count="1">
          <reference field="4294967294" count="1" selected="0">
            <x v="3"/>
          </reference>
        </references>
      </pivotArea>
    </chartFormat>
    <chartFormat chart="18" format="28" series="1">
      <pivotArea type="data" outline="0" fieldPosition="0">
        <references count="1">
          <reference field="4294967294" count="1" selected="0">
            <x v="4"/>
          </reference>
        </references>
      </pivotArea>
    </chartFormat>
    <chartFormat chart="18" format="29" series="1">
      <pivotArea type="data" outline="0" fieldPosition="0">
        <references count="1">
          <reference field="4294967294" count="1" selected="0">
            <x v="5"/>
          </reference>
        </references>
      </pivotArea>
    </chartFormat>
    <chartFormat chart="18" format="30" series="1">
      <pivotArea type="data" outline="0" fieldPosition="0">
        <references count="1">
          <reference field="4294967294" count="1" selected="0">
            <x v="6"/>
          </reference>
        </references>
      </pivotArea>
    </chartFormat>
    <chartFormat chart="18" format="31" series="1">
      <pivotArea type="data" outline="0" fieldPosition="0">
        <references count="1">
          <reference field="4294967294" count="1" selected="0">
            <x v="7"/>
          </reference>
        </references>
      </pivotArea>
    </chartFormat>
    <chartFormat chart="18" format="32" series="1">
      <pivotArea type="data" outline="0" fieldPosition="0">
        <references count="1">
          <reference field="4294967294" count="1" selected="0">
            <x v="8"/>
          </reference>
        </references>
      </pivotArea>
    </chartFormat>
    <chartFormat chart="18" format="33" series="1">
      <pivotArea type="data" outline="0" fieldPosition="0">
        <references count="1">
          <reference field="4294967294" count="1" selected="0">
            <x v="9"/>
          </reference>
        </references>
      </pivotArea>
    </chartFormat>
    <chartFormat chart="18" format="34" series="1">
      <pivotArea type="data" outline="0" fieldPosition="0">
        <references count="1">
          <reference field="4294967294" count="1" selected="0">
            <x v="10"/>
          </reference>
        </references>
      </pivotArea>
    </chartFormat>
    <chartFormat chart="18" format="35" series="1">
      <pivotArea type="data" outline="0" fieldPosition="0">
        <references count="1">
          <reference field="4294967294" count="1" selected="0">
            <x v="11"/>
          </reference>
        </references>
      </pivotArea>
    </chartFormat>
    <chartFormat chart="19" format="36" series="1">
      <pivotArea type="data" outline="0" fieldPosition="0">
        <references count="1">
          <reference field="4294967294" count="1" selected="0">
            <x v="0"/>
          </reference>
        </references>
      </pivotArea>
    </chartFormat>
    <chartFormat chart="19" format="37" series="1">
      <pivotArea type="data" outline="0" fieldPosition="0">
        <references count="1">
          <reference field="4294967294" count="1" selected="0">
            <x v="1"/>
          </reference>
        </references>
      </pivotArea>
    </chartFormat>
    <chartFormat chart="19" format="38" series="1">
      <pivotArea type="data" outline="0" fieldPosition="0">
        <references count="1">
          <reference field="4294967294" count="1" selected="0">
            <x v="2"/>
          </reference>
        </references>
      </pivotArea>
    </chartFormat>
    <chartFormat chart="19" format="39" series="1">
      <pivotArea type="data" outline="0" fieldPosition="0">
        <references count="1">
          <reference field="4294967294" count="1" selected="0">
            <x v="3"/>
          </reference>
        </references>
      </pivotArea>
    </chartFormat>
    <chartFormat chart="19" format="40" series="1">
      <pivotArea type="data" outline="0" fieldPosition="0">
        <references count="1">
          <reference field="4294967294" count="1" selected="0">
            <x v="4"/>
          </reference>
        </references>
      </pivotArea>
    </chartFormat>
    <chartFormat chart="19" format="41" series="1">
      <pivotArea type="data" outline="0" fieldPosition="0">
        <references count="1">
          <reference field="4294967294" count="1" selected="0">
            <x v="5"/>
          </reference>
        </references>
      </pivotArea>
    </chartFormat>
    <chartFormat chart="19" format="42" series="1">
      <pivotArea type="data" outline="0" fieldPosition="0">
        <references count="1">
          <reference field="4294967294" count="1" selected="0">
            <x v="6"/>
          </reference>
        </references>
      </pivotArea>
    </chartFormat>
    <chartFormat chart="19" format="43" series="1">
      <pivotArea type="data" outline="0" fieldPosition="0">
        <references count="1">
          <reference field="4294967294" count="1" selected="0">
            <x v="7"/>
          </reference>
        </references>
      </pivotArea>
    </chartFormat>
    <chartFormat chart="19" format="44" series="1">
      <pivotArea type="data" outline="0" fieldPosition="0">
        <references count="1">
          <reference field="4294967294" count="1" selected="0">
            <x v="8"/>
          </reference>
        </references>
      </pivotArea>
    </chartFormat>
    <chartFormat chart="19" format="45" series="1">
      <pivotArea type="data" outline="0" fieldPosition="0">
        <references count="1">
          <reference field="4294967294" count="1" selected="0">
            <x v="9"/>
          </reference>
        </references>
      </pivotArea>
    </chartFormat>
    <chartFormat chart="19" format="46" series="1">
      <pivotArea type="data" outline="0" fieldPosition="0">
        <references count="1">
          <reference field="4294967294" count="1" selected="0">
            <x v="10"/>
          </reference>
        </references>
      </pivotArea>
    </chartFormat>
    <chartFormat chart="19" format="47" series="1">
      <pivotArea type="data" outline="0" fieldPosition="0">
        <references count="1">
          <reference field="4294967294" count="1" selected="0">
            <x v="11"/>
          </reference>
        </references>
      </pivotArea>
    </chartFormat>
    <chartFormat chart="20" format="48" series="1">
      <pivotArea type="data" outline="0" fieldPosition="0">
        <references count="1">
          <reference field="4294967294" count="1" selected="0">
            <x v="0"/>
          </reference>
        </references>
      </pivotArea>
    </chartFormat>
    <chartFormat chart="20" format="49" series="1">
      <pivotArea type="data" outline="0" fieldPosition="0">
        <references count="1">
          <reference field="4294967294" count="1" selected="0">
            <x v="1"/>
          </reference>
        </references>
      </pivotArea>
    </chartFormat>
    <chartFormat chart="20" format="50" series="1">
      <pivotArea type="data" outline="0" fieldPosition="0">
        <references count="1">
          <reference field="4294967294" count="1" selected="0">
            <x v="2"/>
          </reference>
        </references>
      </pivotArea>
    </chartFormat>
    <chartFormat chart="20" format="51" series="1">
      <pivotArea type="data" outline="0" fieldPosition="0">
        <references count="1">
          <reference field="4294967294" count="1" selected="0">
            <x v="3"/>
          </reference>
        </references>
      </pivotArea>
    </chartFormat>
    <chartFormat chart="20" format="52" series="1">
      <pivotArea type="data" outline="0" fieldPosition="0">
        <references count="1">
          <reference field="4294967294" count="1" selected="0">
            <x v="4"/>
          </reference>
        </references>
      </pivotArea>
    </chartFormat>
    <chartFormat chart="20" format="53" series="1">
      <pivotArea type="data" outline="0" fieldPosition="0">
        <references count="1">
          <reference field="4294967294" count="1" selected="0">
            <x v="5"/>
          </reference>
        </references>
      </pivotArea>
    </chartFormat>
    <chartFormat chart="20" format="54" series="1">
      <pivotArea type="data" outline="0" fieldPosition="0">
        <references count="1">
          <reference field="4294967294" count="1" selected="0">
            <x v="6"/>
          </reference>
        </references>
      </pivotArea>
    </chartFormat>
    <chartFormat chart="20" format="55" series="1">
      <pivotArea type="data" outline="0" fieldPosition="0">
        <references count="1">
          <reference field="4294967294" count="1" selected="0">
            <x v="7"/>
          </reference>
        </references>
      </pivotArea>
    </chartFormat>
    <chartFormat chart="20" format="56" series="1">
      <pivotArea type="data" outline="0" fieldPosition="0">
        <references count="1">
          <reference field="4294967294" count="1" selected="0">
            <x v="8"/>
          </reference>
        </references>
      </pivotArea>
    </chartFormat>
    <chartFormat chart="20" format="57" series="1">
      <pivotArea type="data" outline="0" fieldPosition="0">
        <references count="1">
          <reference field="4294967294" count="1" selected="0">
            <x v="9"/>
          </reference>
        </references>
      </pivotArea>
    </chartFormat>
    <chartFormat chart="20" format="58" series="1">
      <pivotArea type="data" outline="0" fieldPosition="0">
        <references count="1">
          <reference field="4294967294" count="1" selected="0">
            <x v="10"/>
          </reference>
        </references>
      </pivotArea>
    </chartFormat>
    <chartFormat chart="20" format="59" series="1">
      <pivotArea type="data" outline="0" fieldPosition="0">
        <references count="1">
          <reference field="4294967294" count="1" selected="0">
            <x v="11"/>
          </reference>
        </references>
      </pivotArea>
    </chartFormat>
    <chartFormat chart="21" format="60" series="1">
      <pivotArea type="data" outline="0" fieldPosition="0">
        <references count="1">
          <reference field="4294967294" count="1" selected="0">
            <x v="0"/>
          </reference>
        </references>
      </pivotArea>
    </chartFormat>
    <chartFormat chart="21" format="61" series="1">
      <pivotArea type="data" outline="0" fieldPosition="0">
        <references count="1">
          <reference field="4294967294" count="1" selected="0">
            <x v="1"/>
          </reference>
        </references>
      </pivotArea>
    </chartFormat>
    <chartFormat chart="21" format="62" series="1">
      <pivotArea type="data" outline="0" fieldPosition="0">
        <references count="1">
          <reference field="4294967294" count="1" selected="0">
            <x v="2"/>
          </reference>
        </references>
      </pivotArea>
    </chartFormat>
    <chartFormat chart="21" format="63" series="1">
      <pivotArea type="data" outline="0" fieldPosition="0">
        <references count="1">
          <reference field="4294967294" count="1" selected="0">
            <x v="3"/>
          </reference>
        </references>
      </pivotArea>
    </chartFormat>
    <chartFormat chart="21" format="64" series="1">
      <pivotArea type="data" outline="0" fieldPosition="0">
        <references count="1">
          <reference field="4294967294" count="1" selected="0">
            <x v="4"/>
          </reference>
        </references>
      </pivotArea>
    </chartFormat>
    <chartFormat chart="21" format="65" series="1">
      <pivotArea type="data" outline="0" fieldPosition="0">
        <references count="1">
          <reference field="4294967294" count="1" selected="0">
            <x v="5"/>
          </reference>
        </references>
      </pivotArea>
    </chartFormat>
    <chartFormat chart="21" format="66" series="1">
      <pivotArea type="data" outline="0" fieldPosition="0">
        <references count="1">
          <reference field="4294967294" count="1" selected="0">
            <x v="6"/>
          </reference>
        </references>
      </pivotArea>
    </chartFormat>
    <chartFormat chart="21" format="67" series="1">
      <pivotArea type="data" outline="0" fieldPosition="0">
        <references count="1">
          <reference field="4294967294" count="1" selected="0">
            <x v="7"/>
          </reference>
        </references>
      </pivotArea>
    </chartFormat>
    <chartFormat chart="21" format="68" series="1">
      <pivotArea type="data" outline="0" fieldPosition="0">
        <references count="1">
          <reference field="4294967294" count="1" selected="0">
            <x v="8"/>
          </reference>
        </references>
      </pivotArea>
    </chartFormat>
    <chartFormat chart="21" format="69" series="1">
      <pivotArea type="data" outline="0" fieldPosition="0">
        <references count="1">
          <reference field="4294967294" count="1" selected="0">
            <x v="9"/>
          </reference>
        </references>
      </pivotArea>
    </chartFormat>
    <chartFormat chart="21" format="70" series="1">
      <pivotArea type="data" outline="0" fieldPosition="0">
        <references count="1">
          <reference field="4294967294" count="1" selected="0">
            <x v="10"/>
          </reference>
        </references>
      </pivotArea>
    </chartFormat>
    <chartFormat chart="21" format="71" series="1">
      <pivotArea type="data" outline="0" fieldPosition="0">
        <references count="1">
          <reference field="4294967294" count="1" selected="0">
            <x v="11"/>
          </reference>
        </references>
      </pivotArea>
    </chartFormat>
    <chartFormat chart="22" format="72" series="1">
      <pivotArea type="data" outline="0" fieldPosition="0">
        <references count="1">
          <reference field="4294967294" count="1" selected="0">
            <x v="0"/>
          </reference>
        </references>
      </pivotArea>
    </chartFormat>
    <chartFormat chart="22" format="73" series="1">
      <pivotArea type="data" outline="0" fieldPosition="0">
        <references count="1">
          <reference field="4294967294" count="1" selected="0">
            <x v="1"/>
          </reference>
        </references>
      </pivotArea>
    </chartFormat>
    <chartFormat chart="22" format="74" series="1">
      <pivotArea type="data" outline="0" fieldPosition="0">
        <references count="1">
          <reference field="4294967294" count="1" selected="0">
            <x v="2"/>
          </reference>
        </references>
      </pivotArea>
    </chartFormat>
    <chartFormat chart="22" format="75" series="1">
      <pivotArea type="data" outline="0" fieldPosition="0">
        <references count="1">
          <reference field="4294967294" count="1" selected="0">
            <x v="3"/>
          </reference>
        </references>
      </pivotArea>
    </chartFormat>
    <chartFormat chart="22" format="76" series="1">
      <pivotArea type="data" outline="0" fieldPosition="0">
        <references count="1">
          <reference field="4294967294" count="1" selected="0">
            <x v="4"/>
          </reference>
        </references>
      </pivotArea>
    </chartFormat>
    <chartFormat chart="22" format="77" series="1">
      <pivotArea type="data" outline="0" fieldPosition="0">
        <references count="1">
          <reference field="4294967294" count="1" selected="0">
            <x v="5"/>
          </reference>
        </references>
      </pivotArea>
    </chartFormat>
    <chartFormat chart="22" format="78" series="1">
      <pivotArea type="data" outline="0" fieldPosition="0">
        <references count="1">
          <reference field="4294967294" count="1" selected="0">
            <x v="6"/>
          </reference>
        </references>
      </pivotArea>
    </chartFormat>
    <chartFormat chart="22" format="79" series="1">
      <pivotArea type="data" outline="0" fieldPosition="0">
        <references count="1">
          <reference field="4294967294" count="1" selected="0">
            <x v="7"/>
          </reference>
        </references>
      </pivotArea>
    </chartFormat>
    <chartFormat chart="22" format="80" series="1">
      <pivotArea type="data" outline="0" fieldPosition="0">
        <references count="1">
          <reference field="4294967294" count="1" selected="0">
            <x v="8"/>
          </reference>
        </references>
      </pivotArea>
    </chartFormat>
    <chartFormat chart="22" format="81" series="1">
      <pivotArea type="data" outline="0" fieldPosition="0">
        <references count="1">
          <reference field="4294967294" count="1" selected="0">
            <x v="9"/>
          </reference>
        </references>
      </pivotArea>
    </chartFormat>
    <chartFormat chart="22" format="82" series="1">
      <pivotArea type="data" outline="0" fieldPosition="0">
        <references count="1">
          <reference field="4294967294" count="1" selected="0">
            <x v="10"/>
          </reference>
        </references>
      </pivotArea>
    </chartFormat>
    <chartFormat chart="22" format="83" series="1">
      <pivotArea type="data" outline="0" fieldPosition="0">
        <references count="1">
          <reference field="4294967294" count="1" selected="0">
            <x v="11"/>
          </reference>
        </references>
      </pivotArea>
    </chartFormat>
    <chartFormat chart="23" format="84" series="1">
      <pivotArea type="data" outline="0" fieldPosition="0">
        <references count="1">
          <reference field="4294967294" count="1" selected="0">
            <x v="0"/>
          </reference>
        </references>
      </pivotArea>
    </chartFormat>
    <chartFormat chart="23" format="85" series="1">
      <pivotArea type="data" outline="0" fieldPosition="0">
        <references count="1">
          <reference field="4294967294" count="1" selected="0">
            <x v="1"/>
          </reference>
        </references>
      </pivotArea>
    </chartFormat>
    <chartFormat chart="23" format="86" series="1">
      <pivotArea type="data" outline="0" fieldPosition="0">
        <references count="1">
          <reference field="4294967294" count="1" selected="0">
            <x v="2"/>
          </reference>
        </references>
      </pivotArea>
    </chartFormat>
    <chartFormat chart="23" format="87" series="1">
      <pivotArea type="data" outline="0" fieldPosition="0">
        <references count="1">
          <reference field="4294967294" count="1" selected="0">
            <x v="3"/>
          </reference>
        </references>
      </pivotArea>
    </chartFormat>
    <chartFormat chart="23" format="88" series="1">
      <pivotArea type="data" outline="0" fieldPosition="0">
        <references count="1">
          <reference field="4294967294" count="1" selected="0">
            <x v="4"/>
          </reference>
        </references>
      </pivotArea>
    </chartFormat>
    <chartFormat chart="23" format="89" series="1">
      <pivotArea type="data" outline="0" fieldPosition="0">
        <references count="1">
          <reference field="4294967294" count="1" selected="0">
            <x v="5"/>
          </reference>
        </references>
      </pivotArea>
    </chartFormat>
    <chartFormat chart="23" format="90" series="1">
      <pivotArea type="data" outline="0" fieldPosition="0">
        <references count="1">
          <reference field="4294967294" count="1" selected="0">
            <x v="6"/>
          </reference>
        </references>
      </pivotArea>
    </chartFormat>
    <chartFormat chart="23" format="91" series="1">
      <pivotArea type="data" outline="0" fieldPosition="0">
        <references count="1">
          <reference field="4294967294" count="1" selected="0">
            <x v="7"/>
          </reference>
        </references>
      </pivotArea>
    </chartFormat>
    <chartFormat chart="23" format="92" series="1">
      <pivotArea type="data" outline="0" fieldPosition="0">
        <references count="1">
          <reference field="4294967294" count="1" selected="0">
            <x v="8"/>
          </reference>
        </references>
      </pivotArea>
    </chartFormat>
    <chartFormat chart="23" format="93" series="1">
      <pivotArea type="data" outline="0" fieldPosition="0">
        <references count="1">
          <reference field="4294967294" count="1" selected="0">
            <x v="9"/>
          </reference>
        </references>
      </pivotArea>
    </chartFormat>
    <chartFormat chart="23" format="94" series="1">
      <pivotArea type="data" outline="0" fieldPosition="0">
        <references count="1">
          <reference field="4294967294" count="1" selected="0">
            <x v="10"/>
          </reference>
        </references>
      </pivotArea>
    </chartFormat>
    <chartFormat chart="23" format="95" series="1">
      <pivotArea type="data" outline="0" fieldPosition="0">
        <references count="1">
          <reference field="4294967294"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D788D1-C1DA-408B-B5E0-73061F82A92F}" name="TablaDinámica2" cacheId="2803"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B6:H17" firstHeaderRow="1" firstDataRow="1" firstDataCol="6" rowPageCount="2" colPageCount="1"/>
  <pivotFields count="61">
    <pivotField axis="axisRow" compact="0" outline="0" showAll="0" defaultSubtotal="0">
      <items count="4">
        <item x="1"/>
        <item m="1" x="2"/>
        <item x="0"/>
        <item m="1" x="3"/>
      </items>
      <extLst>
        <ext xmlns:x14="http://schemas.microsoft.com/office/spreadsheetml/2009/9/main" uri="{2946ED86-A175-432a-8AC1-64E0C546D7DE}">
          <x14:pivotField fillDownLabels="1"/>
        </ext>
      </extLst>
    </pivotField>
    <pivotField axis="axisPage" compact="0" outline="0" showAll="0">
      <items count="11">
        <item x="0"/>
        <item x="1"/>
        <item m="1" x="3"/>
        <item x="2"/>
        <item m="1" x="4"/>
        <item m="1" x="5"/>
        <item m="1" x="6"/>
        <item m="1" x="7"/>
        <item m="1" x="8"/>
        <item m="1" x="9"/>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defaultSubtotal="0">
      <items count="17">
        <item m="1" x="4"/>
        <item m="1" x="5"/>
        <item m="1" x="6"/>
        <item m="1" x="7"/>
        <item m="1" x="8"/>
        <item m="1" x="9"/>
        <item m="1" x="10"/>
        <item m="1" x="11"/>
        <item m="1" x="12"/>
        <item m="1" x="14"/>
        <item m="1" x="13"/>
        <item m="1" x="3"/>
        <item x="0"/>
        <item m="1" x="15"/>
        <item x="1"/>
        <item m="1" x="16"/>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6">
        <item x="0"/>
        <item x="4"/>
        <item m="1" x="5"/>
        <item x="3"/>
        <item x="1"/>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1">
        <item x="4"/>
        <item m="1" x="6"/>
        <item m="1" x="7"/>
        <item m="1" x="8"/>
        <item m="1" x="9"/>
        <item m="1" x="10"/>
        <item m="1" x="5"/>
        <item x="0"/>
        <item x="1"/>
        <item x="2"/>
        <item x="3"/>
      </items>
      <extLst>
        <ext xmlns:x14="http://schemas.microsoft.com/office/spreadsheetml/2009/9/main" uri="{2946ED86-A175-432a-8AC1-64E0C546D7DE}">
          <x14:pivotField fillDownLabels="1"/>
        </ext>
      </extLst>
    </pivotField>
    <pivotField axis="axisRow" compact="0" outline="0" showAll="0" defaultSubtotal="0">
      <items count="11">
        <item x="4"/>
        <item m="1" x="6"/>
        <item m="1" x="7"/>
        <item m="1" x="8"/>
        <item m="1" x="9"/>
        <item m="1" x="10"/>
        <item m="1" x="5"/>
        <item x="0"/>
        <item x="1"/>
        <item x="2"/>
        <item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32">
        <item x="11"/>
        <item m="1" x="17"/>
        <item m="1" x="18"/>
        <item m="1" x="19"/>
        <item m="1" x="20"/>
        <item m="1" x="21"/>
        <item m="1" x="22"/>
        <item m="1" x="23"/>
        <item m="1" x="24"/>
        <item m="1" x="25"/>
        <item m="1" x="26"/>
        <item m="1" x="27"/>
        <item m="1" x="28"/>
        <item m="1" x="29"/>
        <item m="1" x="31"/>
        <item m="1" x="30"/>
        <item m="1" x="16"/>
        <item x="0"/>
        <item x="1"/>
        <item m="1" x="13"/>
        <item x="4"/>
        <item m="1" x="14"/>
        <item m="1" x="15"/>
        <item x="2"/>
        <item x="3"/>
        <item m="1" x="12"/>
        <item x="5"/>
        <item x="6"/>
        <item x="7"/>
        <item x="8"/>
        <item x="9"/>
        <item x="10"/>
      </items>
      <extLst>
        <ext xmlns:x14="http://schemas.microsoft.com/office/spreadsheetml/2009/9/main" uri="{2946ED86-A175-432a-8AC1-64E0C546D7DE}">
          <x14:pivotField fillDownLabels="1"/>
        </ext>
      </extLst>
    </pivotField>
    <pivotField axis="axisPage" compact="0" outline="0" multipleItemSelectionAllowed="1" showAll="0">
      <items count="4">
        <item h="1" x="1"/>
        <item x="0"/>
        <item h="1" m="1" x="2"/>
        <item t="default"/>
      </items>
      <extLst>
        <ext xmlns:x14="http://schemas.microsoft.com/office/spreadsheetml/2009/9/main" uri="{2946ED86-A175-432a-8AC1-64E0C546D7DE}">
          <x14:pivotField fillDownLabels="1"/>
        </ext>
      </extLst>
    </pivotField>
    <pivotField compact="0" outline="0" showAll="0">
      <items count="369">
        <item sd="0" x="41"/>
        <item sd="0" x="42"/>
        <item sd="0" x="43"/>
        <item sd="0" x="44"/>
        <item sd="0" x="45"/>
        <item sd="0" x="46"/>
        <item sd="0" x="47"/>
        <item sd="0" x="48"/>
        <item sd="0" x="49"/>
        <item sd="0" x="50"/>
        <item sd="0" x="51"/>
        <item sd="0" x="52"/>
        <item sd="0" x="53"/>
        <item sd="0" x="54"/>
        <item sd="0" x="55"/>
        <item sd="0" x="56"/>
        <item sd="0" x="57"/>
        <item sd="0" x="58"/>
        <item sd="0" x="59"/>
        <item sd="0" x="60"/>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x="32"/>
        <item x="33"/>
        <item x="34"/>
        <item x="35"/>
        <item x="36"/>
        <item x="37"/>
        <item x="38"/>
        <item x="39"/>
        <item x="40"/>
        <item x="61"/>
        <item x="62"/>
        <item x="63"/>
        <item x="64"/>
        <item x="65"/>
        <item x="66"/>
        <item x="67"/>
        <item x="68"/>
        <item x="69"/>
        <item x="122"/>
        <item x="123"/>
        <item x="124"/>
        <item x="125"/>
        <item x="126"/>
        <item x="127"/>
        <item x="128"/>
        <item x="129"/>
        <item x="130"/>
        <item x="153"/>
        <item x="154"/>
        <item x="155"/>
        <item x="156"/>
        <item x="157"/>
        <item x="158"/>
        <item x="159"/>
        <item x="160"/>
        <item x="161"/>
        <item x="183"/>
        <item x="184"/>
        <item x="185"/>
        <item x="186"/>
        <item x="187"/>
        <item x="188"/>
        <item x="189"/>
        <item x="190"/>
        <item x="191"/>
        <item x="275"/>
        <item x="276"/>
        <item x="277"/>
        <item x="278"/>
        <item x="279"/>
        <item x="280"/>
        <item x="281"/>
        <item x="282"/>
        <item x="283"/>
        <item x="306"/>
        <item x="307"/>
        <item x="308"/>
        <item x="309"/>
        <item x="310"/>
        <item x="311"/>
        <item x="312"/>
        <item x="313"/>
        <item x="314"/>
        <item x="1"/>
        <item x="2"/>
        <item x="3"/>
        <item x="4"/>
        <item x="5"/>
        <item x="6"/>
        <item x="7"/>
        <item x="8"/>
        <item x="9"/>
        <item x="10"/>
        <item x="11"/>
        <item x="12"/>
        <item x="13"/>
        <item x="14"/>
        <item x="15"/>
        <item x="16"/>
        <item x="17"/>
        <item x="18"/>
        <item x="19"/>
        <item x="20"/>
        <item x="21"/>
        <item x="22"/>
        <item x="23"/>
        <item x="24"/>
        <item x="25"/>
        <item x="26"/>
        <item x="27"/>
        <item x="28"/>
        <item x="29"/>
        <item x="30"/>
        <item x="3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367"/>
        <item t="default"/>
      </items>
      <extLst>
        <ext xmlns:x14="http://schemas.microsoft.com/office/spreadsheetml/2009/9/main" uri="{2946ED86-A175-432a-8AC1-64E0C546D7DE}">
          <x14:pivotField fillDownLabels="1"/>
        </ext>
      </extLst>
    </pivotField>
    <pivotField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s>
  <rowFields count="6">
    <field x="4"/>
    <field x="57"/>
    <field x="0"/>
    <field x="14"/>
    <field x="21"/>
    <field x="22"/>
  </rowFields>
  <rowItems count="11">
    <i>
      <x v="12"/>
      <x v="17"/>
      <x v="2"/>
      <x/>
      <x v="7"/>
      <x v="7"/>
    </i>
    <i r="1">
      <x v="18"/>
      <x v="2"/>
      <x v="4"/>
      <x v="7"/>
      <x v="7"/>
    </i>
    <i r="1">
      <x v="26"/>
      <x v="2"/>
      <x v="5"/>
      <x v="8"/>
      <x v="8"/>
    </i>
    <i r="1">
      <x v="27"/>
      <x v="2"/>
      <x/>
      <x v="9"/>
      <x v="9"/>
    </i>
    <i r="1">
      <x v="28"/>
      <x v="2"/>
      <x v="4"/>
      <x v="9"/>
      <x v="9"/>
    </i>
    <i r="1">
      <x v="29"/>
      <x v="2"/>
      <x/>
      <x v="10"/>
      <x v="10"/>
    </i>
    <i r="1">
      <x v="30"/>
      <x v="2"/>
      <x v="4"/>
      <x v="10"/>
      <x v="10"/>
    </i>
    <i r="1">
      <x v="31"/>
      <x v="2"/>
      <x v="3"/>
      <x v="10"/>
      <x v="10"/>
    </i>
    <i>
      <x v="14"/>
      <x v="20"/>
      <x v="2"/>
      <x/>
      <x v="8"/>
      <x v="8"/>
    </i>
    <i r="1">
      <x v="23"/>
      <x v="2"/>
      <x/>
      <x v="7"/>
      <x v="7"/>
    </i>
    <i r="1">
      <x v="24"/>
      <x v="2"/>
      <x v="4"/>
      <x v="8"/>
      <x v="8"/>
    </i>
  </rowItems>
  <colItems count="1">
    <i/>
  </colItems>
  <pageFields count="2">
    <pageField fld="1" hier="-1"/>
    <pageField fld="58" hier="-1"/>
  </pageFields>
  <dataFields count="1">
    <dataField name="Cant. Inscritos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11" xr10:uid="{D23CFD43-03A7-44EA-9CD4-D1008F938962}" sourceName="Fecha Inicio grupo">
  <pivotTables>
    <pivotTable tabId="7" name="TablaDinámica3"/>
  </pivotTables>
  <data>
    <tabular pivotCacheId="696074493">
      <items count="16">
        <i x="2" s="1"/>
        <i x="0" s="1"/>
        <i x="1" s="1"/>
        <i x="4" s="1" nd="1"/>
        <i x="5" s="1" nd="1"/>
        <i x="6" s="1" nd="1"/>
        <i x="7" s="1" nd="1"/>
        <i x="8" s="1" nd="1"/>
        <i x="9" s="1" nd="1"/>
        <i x="10" s="1" nd="1"/>
        <i x="11" s="1" nd="1"/>
        <i x="12" s="1" nd="1"/>
        <i x="13" s="1" nd="1"/>
        <i x="14" s="1" nd="1"/>
        <i x="3" s="1" nd="1"/>
        <i x="1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1111" xr10:uid="{154D4940-AF69-4F62-83E6-195F5A095836}" sourceName="Mes Inscrito">
  <pivotTables>
    <pivotTable tabId="7" name="TablaDinámica3"/>
  </pivotTables>
  <data>
    <tabular pivotCacheId="696074493">
      <items count="11">
        <i x="0" s="1"/>
        <i x="1" s="1"/>
        <i x="2" s="1" nd="1"/>
        <i x="3" s="1" nd="1"/>
        <i x="4" s="1" nd="1"/>
        <i x="5" s="1" nd="1"/>
        <i x="6" s="1" nd="1"/>
        <i x="7" s="1" nd="1"/>
        <i x="9" s="1" nd="1"/>
        <i x="10" s="1" nd="1"/>
        <i x="8"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11" xr10:uid="{3F500457-8153-451D-A69E-74B0B28E7DF1}" sourceName="Tipo Incrito">
  <pivotTables>
    <pivotTable tabId="7" name="TablaDinámica3"/>
  </pivotTables>
  <data>
    <tabular pivotCacheId="696074493">
      <items count="6">
        <i x="4" s="1"/>
        <i x="2" s="1"/>
        <i x="0" s="1"/>
        <i x="1" s="1"/>
        <i x="3" s="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2" xr10:uid="{2984F877-3D09-4B48-889C-91125A9BA951}" sourceName="Curso">
  <pivotTables>
    <pivotTable tabId="7" name="TablaDinámica3"/>
  </pivotTables>
  <data>
    <tabular pivotCacheId="696074493">
      <items count="4">
        <i x="1" s="1"/>
        <i x="0" s="1"/>
        <i x="3" s="1" nd="1"/>
        <i x="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1" xr10:uid="{2E04F32F-86FA-411F-A8F5-ED2859D00E67}" sourceName="Mes Inscrito">
  <pivotTables>
    <pivotTable tabId="7" name="TablaDinámica4"/>
  </pivotTables>
  <data>
    <tabular pivotCacheId="1954286075">
      <items count="10">
        <i x="0" s="1"/>
        <i x="1" s="1"/>
        <i x="3" s="1" nd="1"/>
        <i x="4" s="1" nd="1"/>
        <i x="5" s="1" nd="1"/>
        <i x="6" s="1" nd="1"/>
        <i x="7" s="1" nd="1"/>
        <i x="8" s="1" nd="1"/>
        <i x="9" s="1" nd="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a_de_clases_Inscrito11" xr10:uid="{018F9A73-0177-464B-B7CA-24FABEBDEF25}" sourceName="Dia de clases Inscrito">
  <pivotTables>
    <pivotTable tabId="7" name="TablaDinámica4"/>
  </pivotTables>
  <data>
    <tabular pivotCacheId="1954286075">
      <items count="8">
        <i x="2" s="1"/>
        <i x="0" s="1"/>
        <i x="1" s="1"/>
        <i x="6" s="1" nd="1"/>
        <i x="7" s="1" nd="1"/>
        <i x="4" s="1" nd="1"/>
        <i x="5" s="1" nd="1"/>
        <i x="3"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Horario_Inscrito11" xr10:uid="{F3C25DD9-312A-46AF-98A4-9A9E432EEBE4}" sourceName="Horario Inscrito">
  <pivotTables>
    <pivotTable tabId="7" name="TablaDinámica4"/>
  </pivotTables>
  <data>
    <tabular pivotCacheId="1954286075">
      <items count="7">
        <i x="0" s="1"/>
        <i x="5" s="1" nd="1"/>
        <i x="4" s="1" nd="1"/>
        <i x="2" s="1" nd="1"/>
        <i x="6" s="1" nd="1"/>
        <i x="3" s="1" nd="1"/>
        <i x="1"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2" xr10:uid="{2D0D6A85-AC44-4983-A304-FA28672D3593}" sourceName="Fecha Inicio grupo">
  <pivotTables>
    <pivotTable tabId="7" name="TablaDinámica4"/>
  </pivotTables>
  <data>
    <tabular pivotCacheId="1954286075">
      <items count="17">
        <i x="0" s="1"/>
        <i x="1" s="1"/>
        <i x="4" s="1" nd="1"/>
        <i x="5" s="1" nd="1"/>
        <i x="6" s="1" nd="1"/>
        <i x="7" s="1" nd="1"/>
        <i x="8" s="1" nd="1"/>
        <i x="9" s="1" nd="1"/>
        <i x="10" s="1" nd="1"/>
        <i x="11" s="1" nd="1"/>
        <i x="12" s="1" nd="1"/>
        <i x="14" s="1" nd="1"/>
        <i x="13" s="1" nd="1"/>
        <i x="3" s="1" nd="1"/>
        <i x="15" s="1" nd="1"/>
        <i x="16" s="1" nd="1"/>
        <i x="2"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11" xr10:uid="{1BDCDC25-D7DF-488C-9393-126BFA644444}" sourceName="Tipo Incrito">
  <pivotTables>
    <pivotTable tabId="7" name="TablaDinámica4"/>
  </pivotTables>
  <data>
    <tabular pivotCacheId="1954286075">
      <items count="6">
        <i x="2" s="1"/>
        <i x="0" s="1"/>
        <i x="1" s="1"/>
        <i x="3" s="1"/>
        <i x="5" s="1" nd="1"/>
        <i x="4"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11" xr10:uid="{C2F01C95-97AE-4633-A75F-1EB28F39076C}" sourceName="Curso">
  <pivotTables>
    <pivotTable tabId="7" name="TablaDinámica4"/>
  </pivotTables>
  <data>
    <tabular pivotCacheId="1954286075">
      <items count="4">
        <i x="0" s="1"/>
        <i x="3" s="1" nd="1"/>
        <i x="2" s="1" nd="1"/>
        <i x="1" s="1"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 xr10:uid="{9833C0AA-C073-4EC6-A945-CBD95C7DBBDE}" sourceName="Fecha Inicio grupo">
  <pivotTables>
    <pivotTable tabId="7" name="TablaDinámica34"/>
  </pivotTables>
  <data>
    <tabular pivotCacheId="1019063283">
      <items count="19">
        <i x="2" s="1"/>
        <i x="0" s="1"/>
        <i x="1" s="1"/>
        <i x="3" s="1"/>
        <i x="17" s="1" nd="1"/>
        <i x="5" s="1" nd="1"/>
        <i x="6" s="1" nd="1"/>
        <i x="7" s="1" nd="1"/>
        <i x="8" s="1" nd="1"/>
        <i x="9" s="1" nd="1"/>
        <i x="18" s="1" nd="1"/>
        <i x="10" s="1" nd="1"/>
        <i x="11" s="1" nd="1"/>
        <i x="12" s="1" nd="1"/>
        <i x="13" s="1" nd="1"/>
        <i x="14" s="1" nd="1"/>
        <i x="15" s="1" nd="1"/>
        <i x="4" s="1" nd="1"/>
        <i x="16"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 xr10:uid="{3063EC68-930F-4080-9D3E-A79279545F73}" sourceName="Tipo Incrito">
  <pivotTables>
    <pivotTable tabId="7" name="TablaDinámica34"/>
  </pivotTables>
  <data>
    <tabular pivotCacheId="1019063283">
      <items count="8">
        <i x="4" s="1"/>
        <i x="2" s="1"/>
        <i x="0" s="1"/>
        <i x="1" s="1"/>
        <i x="3" s="1"/>
        <i x="5" s="1"/>
        <i x="7" s="1" nd="1"/>
        <i x="6"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 xr10:uid="{F776DE4E-1AC4-42F1-8DF7-AA6654075DE5}" sourceName="Mes Inscrito">
  <pivotTables>
    <pivotTable tabId="7" name="TablaDinámica34"/>
  </pivotTables>
  <data>
    <tabular pivotCacheId="1019063283">
      <items count="22">
        <i x="0" s="1"/>
        <i x="1" s="1"/>
        <i x="2" s="1"/>
        <i x="3" s="1" nd="1"/>
        <i x="14" s="1" nd="1"/>
        <i x="15" s="1" nd="1"/>
        <i x="19" s="1" nd="1"/>
        <i x="20" s="1" nd="1"/>
        <i x="4" s="1" nd="1"/>
        <i x="5" s="1" nd="1"/>
        <i x="18" s="1" nd="1"/>
        <i x="6" s="1" nd="1"/>
        <i x="7" s="1" nd="1"/>
        <i x="17" s="1" nd="1"/>
        <i x="8" s="1" nd="1"/>
        <i x="16" s="1" nd="1"/>
        <i x="13" s="1" nd="1"/>
        <i x="10" s="1" nd="1"/>
        <i x="11" s="1" nd="1"/>
        <i x="21" s="1" nd="1"/>
        <i x="12" s="1" nd="1"/>
        <i x="9"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2" xr10:uid="{723A5DCA-489C-4AA9-81AA-1632FF25DC4E}" sourceName="Curso">
  <pivotTables>
    <pivotTable tabId="7" name="TablaDinámica34"/>
  </pivotTables>
  <data>
    <tabular pivotCacheId="1019063283">
      <items count="6">
        <i x="1" s="1"/>
        <i x="0" s="1"/>
        <i x="2" s="1"/>
        <i x="5" s="1" nd="1"/>
        <i x="4" s="1" nd="1"/>
        <i x="3" s="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_Inscrito" xr10:uid="{5544D40F-16A7-42BB-BFA5-C87294C47053}" sourceName="Año Inscrito">
  <pivotTables>
    <pivotTable tabId="7" name="TablaDinámica34"/>
  </pivotTables>
  <data>
    <tabular pivotCacheId="1019063283">
      <items count="4">
        <i x="1" s="1"/>
        <i x="0" s="1"/>
        <i x="2"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 Inicio grupo 3" xr10:uid="{1D37BCEA-5965-4D99-9BB7-590E6053648B}" cache="SegmentaciónDeDatos_Fecha_Inicio_grupo111" caption="Fecha Inicio grupo" columnCount="4" style="SlicerStyleDark6" rowHeight="234950"/>
  <slicer name="Mes Inscrito 5" xr10:uid="{FAFBEA89-A836-4634-8E3C-7FC9D3610F7A}" cache="SegmentaciónDeDatos_Mes_Inscrito1111" caption="Mes Inscrito" columnCount="3" style="SlicerStyleDark6" rowHeight="234950"/>
  <slicer name="Tipo Incrito 2" xr10:uid="{41136AFA-65E1-489D-BB7B-7E57EBDEA992}" cache="SegmentaciónDeDatos_Tipo_Incrito211" caption="Tipo Inscrito " columnCount="2" style="SlicerStyleDark6" rowHeight="234950"/>
  <slicer name="Curso 3" xr10:uid="{F86EC215-537B-4703-B1FF-E6DE214292BC}" cache="SegmentaciónDeDatos_Curso12" caption="Curso" style="SlicerStyleDark6" rowHeight="234950"/>
  <slicer name="Mes Inscrito 3" xr10:uid="{B0FD5053-862D-45B1-B637-19453E9ADE06}" cache="SegmentaciónDeDatos_Mes_Inscrito21" caption="Mes Inscrito" columnCount="3" style="SlicerStyleDark6" rowHeight="234950"/>
  <slicer name="Dia de clases Inscrito 2" xr10:uid="{6A41F48F-74F8-4FE6-B0A7-FECD099F2673}" cache="SegmentaciónDeDatos_Dia_de_clases_Inscrito11" caption="Dia de clases Inscrito" columnCount="2" style="SlicerStyleDark6" rowHeight="234950"/>
  <slicer name="Horario Inscrito 2" xr10:uid="{1E4512B6-759B-4ADA-9F21-2C1EDED24631}" cache="SegmentaciónDeDatos_Horario_Inscrito11" caption="Horario Inscrito" columnCount="2" style="SlicerStyleDark6" rowHeight="234950"/>
  <slicer name="Fecha Inicio grupo 4" xr10:uid="{400C5315-F663-49EE-A93D-B6F0D4B5BF1D}" cache="SegmentaciónDeDatos_Fecha_Inicio_grupo12" caption="Fecha Inicio grupo" columnCount="4" style="SlicerStyleDark6" rowHeight="234950"/>
  <slicer name="Tipo Inscrito  2" xr10:uid="{A15DC784-EEE3-4078-81B5-639D48F81B4D}" cache="SegmentaciónDeDatos_Tipo_Incrito11" caption="Tipo Inscrito " columnCount="3" style="SlicerStyleDark6" rowHeight="234950"/>
  <slicer name="Curso 4" xr10:uid="{EB8D350A-8581-4724-93C4-23CCFCF1F18E}" cache="SegmentaciónDeDatos_Curso111" caption="Curso" style="SlicerStyleDark6" rowHeight="234950"/>
  <slicer name="Fecha Inicio grupo 1" xr10:uid="{FE730A65-6CC9-459E-8C93-FF3CC0C12EC5}" cache="SegmentaciónDeDatos_Fecha_Inicio_grupo1" caption="Fecha Inicio grupo" columnCount="3" style="SlicerStyleDark6" rowHeight="234950"/>
  <slicer name="Tipo Incrito" xr10:uid="{CB94294F-786F-4295-9D4E-505BED9DB692}" cache="SegmentaciónDeDatos_Tipo_Incrito2" caption="Tipo Inscrito" style="SlicerStyleDark6" rowHeight="234950"/>
  <slicer name="Mes Inscrito 2" xr10:uid="{605DDC08-5FCE-4CFD-A9CD-71CB9BE00772}" cache="SegmentaciónDeDatos_Mes_Inscrito2" caption="Mes Inscrito" columnCount="3" style="SlicerStyleDark6" rowHeight="234950"/>
  <slicer name="Curso 5" xr10:uid="{644F6967-DAB3-4167-8E44-A1F1EB62117D}" cache="SegmentaciónDeDatos_Curso2" caption="Curso" style="SlicerStyleDark6" rowHeight="234950"/>
  <slicer name="Año Inscrito" xr10:uid="{41F2F954-1BAF-4BB0-9B32-32E060AF88E7}" cache="SegmentaciónDeDatos_Año_Inscrito" caption="Año Inscrito"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3:BK1099" totalsRowShown="0" headerRowDxfId="68" dataDxfId="67" tableBorderDxfId="66">
  <autoFilter ref="A3:BK1099" xr:uid="{00000000-0009-0000-0100-000001000000}"/>
  <tableColumns count="63">
    <tableColumn id="1" xr3:uid="{00000000-0010-0000-0000-000001000000}" name="Nro." dataDxfId="65"/>
    <tableColumn id="8" xr3:uid="{00000000-0010-0000-0000-000008000000}" name="Curso" dataDxfId="64"/>
    <tableColumn id="2" xr3:uid="{00000000-0010-0000-0000-000002000000}" name="Mes Inscrito" dataDxfId="63"/>
    <tableColumn id="37" xr3:uid="{00000000-0010-0000-0000-000025000000}" name="Dia de clases Inscrito" dataDxfId="62"/>
    <tableColumn id="38" xr3:uid="{00000000-0010-0000-0000-000026000000}" name="Horario Inscrito" dataDxfId="61"/>
    <tableColumn id="31" xr3:uid="{00000000-0010-0000-0000-00001F000000}" name="Fecha Inicio grupo" dataDxfId="60"/>
    <tableColumn id="58" xr3:uid="{698D8CEB-6FF4-431C-8DD6-3D7D5D311E12}" name="Asistente del Grupo" dataDxfId="59"/>
    <tableColumn id="3" xr3:uid="{00000000-0010-0000-0000-000003000000}" name="DNI / CE" dataDxfId="58"/>
    <tableColumn id="36" xr3:uid="{00000000-0010-0000-0000-000024000000}" name="Nombres" dataDxfId="57"/>
    <tableColumn id="4" xr3:uid="{00000000-0010-0000-0000-000004000000}" name="Apellidos" dataDxfId="56"/>
    <tableColumn id="41" xr3:uid="{00000000-0010-0000-0000-000029000000}" name="Celular" dataDxfId="55"/>
    <tableColumn id="46" xr3:uid="{3F3FD406-1DEC-4DAC-8028-AC57065A9653}" name="Correo" dataDxfId="54"/>
    <tableColumn id="5" xr3:uid="{00000000-0010-0000-0000-000005000000}" name="Fecha de nac" dataDxfId="53"/>
    <tableColumn id="6" xr3:uid="{00000000-0010-0000-0000-000006000000}" name="Edad" dataDxfId="52">
      <calculatedColumnFormula>IF(Tabla1[[#This Row],[Fecha de nac]]="","",IF(Tabla1[[#This Row],[Fecha Finalización]] &gt;=TODAY(), DATEDIF(Tabla1[[#This Row],[Fecha de nac]],TODAY(),"y"), ROUNDDOWN((Tabla1[[#This Row],[Fecha Finalización]] -Tabla1[[#This Row],[Fecha de nac]])/365,0)))</calculatedColumnFormula>
    </tableColumn>
    <tableColumn id="7" xr3:uid="{00000000-0010-0000-0000-000007000000}" name="Grupo" dataDxfId="51"/>
    <tableColumn id="45" xr3:uid="{00000000-0010-0000-0000-00002D000000}" name="Tipo Incrito" dataDxfId="50"/>
    <tableColumn id="44" xr3:uid="{00000000-0010-0000-0000-00002C000000}" name="Fecha Cambio Grupo" dataDxfId="49"/>
    <tableColumn id="50" xr3:uid="{00000000-0010-0000-0000-000032000000}" name="Mes  _x000a_(1er grupo inscrito)" dataDxfId="48"/>
    <tableColumn id="51" xr3:uid="{00000000-0010-0000-0000-000033000000}" name="Dia Clases_x000a_(1er grupo inscrito)" dataDxfId="47"/>
    <tableColumn id="52" xr3:uid="{00000000-0010-0000-0000-000034000000}" name="Horario_x000a_(1er grupo inscrito)" dataDxfId="46"/>
    <tableColumn id="30" xr3:uid="{00000000-0010-0000-0000-00001E000000}" name="Fecha 3ra clase" dataDxfId="45">
      <calculatedColumnFormula>IF(F4="","",Tabla1[[#This Row],[Fecha Inicio grupo]]+3*7-7)</calculatedColumnFormula>
    </tableColumn>
    <tableColumn id="32" xr3:uid="{00000000-0010-0000-0000-000020000000}" name="Fecha Finalización" dataDxfId="44">
      <calculatedColumnFormula>IF(F4="","",EDATE(Tabla1[[#This Row],[Fecha Inicio grupo]],3))</calculatedColumnFormula>
    </tableColumn>
    <tableColumn id="9" xr3:uid="{00000000-0010-0000-0000-000009000000}" name="Ética" dataDxfId="43"/>
    <tableColumn id="10" xr3:uid="{00000000-0010-0000-0000-00000A000000}" name="Soc - FH" dataDxfId="42"/>
    <tableColumn id="11" xr3:uid="{00000000-0010-0000-0000-00000B000000}" name="sem 01" dataDxfId="41"/>
    <tableColumn id="12" xr3:uid="{00000000-0010-0000-0000-00000C000000}" name="sem 02" dataDxfId="40"/>
    <tableColumn id="13" xr3:uid="{00000000-0010-0000-0000-00000D000000}" name="sem 03" dataDxfId="39"/>
    <tableColumn id="14" xr3:uid="{00000000-0010-0000-0000-00000E000000}" name="sem 04" dataDxfId="38"/>
    <tableColumn id="15" xr3:uid="{00000000-0010-0000-0000-00000F000000}" name="sem 05" dataDxfId="37"/>
    <tableColumn id="16" xr3:uid="{00000000-0010-0000-0000-000010000000}" name="sem 06" dataDxfId="36"/>
    <tableColumn id="17" xr3:uid="{00000000-0010-0000-0000-000011000000}" name="sem 07" dataDxfId="35"/>
    <tableColumn id="18" xr3:uid="{00000000-0010-0000-0000-000012000000}" name="sem 08" dataDxfId="34"/>
    <tableColumn id="19" xr3:uid="{00000000-0010-0000-0000-000013000000}" name="sem 09" dataDxfId="33"/>
    <tableColumn id="20" xr3:uid="{00000000-0010-0000-0000-000014000000}" name="sem 10" dataDxfId="32"/>
    <tableColumn id="21" xr3:uid="{00000000-0010-0000-0000-000015000000}" name="sem 11" dataDxfId="31"/>
    <tableColumn id="22" xr3:uid="{00000000-0010-0000-0000-000016000000}" name="sem 12" dataDxfId="30"/>
    <tableColumn id="57" xr3:uid="{2860B882-BC83-494C-8F3C-073EC98A9062}" name="sem 13" dataDxfId="29"/>
    <tableColumn id="56" xr3:uid="{33307C01-FDB7-4B13-A7A7-4C9C504E1816}" name="sem 14" dataDxfId="28"/>
    <tableColumn id="55" xr3:uid="{23871656-D363-4D54-B209-20E79A541335}" name="sem 15" dataDxfId="27"/>
    <tableColumn id="54" xr3:uid="{FD78D315-3F8F-48DD-9FA1-DE0ED3E15EB3}" name="sem 16" dataDxfId="26"/>
    <tableColumn id="60" xr3:uid="{6742346C-2EAC-49B0-9559-20523D2BF939}" name="Fecha Baja Probacionista" dataDxfId="25"/>
    <tableColumn id="29" xr3:uid="{00000000-0010-0000-0000-00001D000000}" name="Considerado en 3ra clase _x000a_(regla automática)" dataDxfId="24">
      <calculatedColumnFormula>+IF(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calculatedColumnFormula>
    </tableColumn>
    <tableColumn id="23" xr3:uid="{00000000-0010-0000-0000-000017000000}" name="¿Finalizó el Curso?" dataDxfId="23"/>
    <tableColumn id="24" xr3:uid="{00000000-0010-0000-0000-000018000000}" name="¿Pasó a miembro?" dataDxfId="22"/>
    <tableColumn id="47" xr3:uid="{5C673C8D-1AEC-4DCA-9138-7C135CAD101D}" name="Mes de Alta como miembro" dataDxfId="21"/>
    <tableColumn id="27" xr3:uid="{00000000-0010-0000-0000-00001B000000}" name="Motivo, en caso no pase a miembro o no concluya el curso" dataDxfId="20"/>
    <tableColumn id="26" xr3:uid="{00000000-0010-0000-0000-00001A000000}" name="Comentario adicional" dataDxfId="19">
      <calculatedColumnFormula>CONCATENATE(Tabla1[[#This Row],[sem 01]],Tabla1[[#This Row],[sem 02]],Tabla1[[#This Row],[sem 03]])</calculatedColumnFormula>
    </tableColumn>
    <tableColumn id="49" xr3:uid="{0D2367E4-7F82-442B-A8C4-CD2635401EC6}" name="Fecha 1er mes como miembro" dataDxfId="18"/>
    <tableColumn id="48" xr3:uid="{5D8F2618-676E-4F32-9EC1-8D8005E5B73E}" name="¿Continúa como miembro al finalizar 1er mes?" dataDxfId="17"/>
    <tableColumn id="39" xr3:uid="{00000000-0010-0000-0000-000027000000}" name="Fecha 2do mes como miembro" dataDxfId="16">
      <calculatedColumnFormula>IF(V4="","",EOMONTH(EDATE(Tabla1[[#This Row],[Fecha Finalización]],2),0))</calculatedColumnFormula>
    </tableColumn>
    <tableColumn id="25" xr3:uid="{00000000-0010-0000-0000-000019000000}" name="¿Continúa como miembro al finalizar 2do mes?" dataDxfId="15"/>
    <tableColumn id="43" xr3:uid="{00000000-0010-0000-0000-00002B000000}" name="Fecha 3er fin mes" dataDxfId="14">
      <calculatedColumnFormula>IF(V4="","",EOMONTH(EDATE(Tabla1[[#This Row],[Fecha Finalización]],3),0))</calculatedColumnFormula>
    </tableColumn>
    <tableColumn id="42" xr3:uid="{00000000-0010-0000-0000-00002A000000}" name="¿Continúa como miembro al finalizar 3er mes?" dataDxfId="13"/>
    <tableColumn id="40" xr3:uid="{00000000-0010-0000-0000-000028000000}" name="Expectativa" dataDxfId="12"/>
    <tableColumn id="28" xr3:uid="{00000000-0010-0000-0000-00001C000000}" name="Medio por el que se inscribio" dataDxfId="11"/>
    <tableColumn id="33" xr3:uid="{00000000-0010-0000-0000-000021000000}" name="Uso Sistemas" dataDxfId="10">
      <calculatedColumnFormula>IF(F4="","",Tabla1[[#This Row],[sem 01]]&amp;Tabla1[[#This Row],[sem 02]]&amp;Tabla1[[#This Row],[sem 03]])</calculatedColumnFormula>
    </tableColumn>
    <tableColumn id="34" xr3:uid="{00000000-0010-0000-0000-000022000000}" name="Llave grupo" dataDxfId="9">
      <calculatedColumnFormula>+IF(TRIM(F4)="","",$B$1&amp;"-"&amp;Tabla1[[#This Row],[Mes Inscrito]]&amp;"-"&amp;Tabla1[[#This Row],[Dia de clases Inscrito]]&amp;"-"&amp;Tabla1[[#This Row],[Horario Inscrito]]&amp;"-"&amp;Tabla1[[#This Row],[Fecha Inicio grupo]])</calculatedColumnFormula>
    </tableColumn>
    <tableColumn id="35" xr3:uid="{00000000-0010-0000-0000-000023000000}" name="Curso2" dataDxfId="8">
      <calculatedColumnFormula>IF(F4="","",Tabla1[[#This Row],[Curso]])</calculatedColumnFormula>
    </tableColumn>
    <tableColumn id="53" xr3:uid="{0D4F93CB-E41D-4F84-8D68-C7DD48C37F0B}" name="llave2" dataDxfId="7">
      <calculatedColumnFormula>+IF(TRIM(F4)="","",$B$1&amp;"-"&amp;TRIM(Tabla1[[#This Row],[Mes Inscrito]])&amp;"-"&amp;TRIM(Tabla1[[#This Row],[Dia de clases Inscrito]])&amp;"-"&amp;TRIM(Tabla1[[#This Row],[Horario Inscrito]])&amp;"-"&amp;TRIM(Tabla1[[#This Row],[Fecha Inicio grupo]])&amp;"-"&amp;TRIM(Tabla1[[#This Row],[Tipo Incrito]]))</calculatedColumnFormula>
    </tableColumn>
    <tableColumn id="59" xr3:uid="{A8046726-F381-4D4F-AC5E-EC211205FB5A}" name="¿Cambió de Grupo/Local?" dataDxfId="6">
      <calculatedColumnFormula>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calculatedColumnFormula>
    </tableColumn>
    <tableColumn id="61" xr3:uid="{FAC8F1CC-8D44-4EE2-BB38-C85B8AF2B9BE}" name="Fecha Alta 4ta o 8va sem." dataDxfId="5">
      <calculatedColumnFormula>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calculatedColumnFormula>
    </tableColumn>
    <tableColumn id="62" xr3:uid="{B3A54363-F676-4B5A-B112-F69DDBAC38E8}" name="Es Alta a 4ta o 8va semana?" dataDxfId="4">
      <calculatedColumnFormula>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calculatedColumnFormula>
    </tableColumn>
    <tableColumn id="63" xr3:uid="{66FA4D81-68DA-4945-842A-B1B3A9F64F6E}" name="Fecha Alta como miembro" dataDxfId="3">
      <calculatedColumnFormula>IF(Tabla1[[#This Row],[Fecha Inicio grupo]]="","",IFERROR(VLOOKUP(Tabla1[[#This Row],[Mes de Alta como miembro]],Parámetros!$AM$2:$AN$16,2,0),"01/01/1900"))</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12B06D-FC6B-429E-ADEB-C3903CD1B707}" name="Tabla2" displayName="Tabla2" ref="B5:C102" totalsRowShown="0" headerRowDxfId="2">
  <autoFilter ref="B5:C102" xr:uid="{C4FD57D3-6F2A-447A-8FCE-3E92FAF779C7}"/>
  <tableColumns count="2">
    <tableColumn id="1" xr3:uid="{AA7E40E8-BA20-4FBE-B43B-FE0893B4A2C2}" name="FERIADOS" dataDxfId="1"/>
    <tableColumn id="2" xr3:uid="{8DDA35D5-6A30-4938-9CBE-F503EBF90EDE}" name="Descripción"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24" dT="2025-01-24T23:01:13.13" personId="{477A0045-3779-45F5-8814-B6C5E4F11E63}" id="{90840B66-B76D-47DC-9056-D4D1009A3E51}">
    <text>RETOMARA EN FEBRERO</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6" Type="http://schemas.microsoft.com/office/2019/04/relationships/namedSheetView" Target="../namedSheetViews/namedSheetView1.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microsoft.com/office/2019/04/relationships/namedSheetView" Target="../namedSheetViews/namedSheetView2.xml"/><Relationship Id="rId3" Type="http://schemas.openxmlformats.org/officeDocument/2006/relationships/pivotTable" Target="../pivotTables/pivotTable4.xml"/><Relationship Id="rId7"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9" tint="-0.499984740745262"/>
  </sheetPr>
  <dimension ref="A1:CA1105"/>
  <sheetViews>
    <sheetView tabSelected="1" zoomScale="90" zoomScaleNormal="90" workbookViewId="0">
      <pane xSplit="10" ySplit="3" topLeftCell="AC4" activePane="bottomRight" state="frozen"/>
      <selection pane="bottomRight" activeCell="AD14" sqref="AD14"/>
      <selection pane="bottomLeft"/>
      <selection pane="topRight"/>
    </sheetView>
  </sheetViews>
  <sheetFormatPr defaultColWidth="11.42578125" defaultRowHeight="15" customHeight="1"/>
  <cols>
    <col min="1" max="1" width="5.42578125" style="81" customWidth="1"/>
    <col min="2" max="2" width="20" customWidth="1"/>
    <col min="3" max="3" width="9.28515625" style="24" customWidth="1"/>
    <col min="4" max="4" width="13.85546875" style="63" customWidth="1"/>
    <col min="5" max="5" width="12.28515625" style="63" customWidth="1"/>
    <col min="6" max="6" width="14.5703125" style="44" customWidth="1"/>
    <col min="7" max="7" width="13.7109375" style="44" customWidth="1"/>
    <col min="8" max="8" width="9.42578125" style="44" customWidth="1"/>
    <col min="9" max="9" width="16" style="33" customWidth="1"/>
    <col min="10" max="10" width="17.140625" style="33" customWidth="1"/>
    <col min="12" max="12" width="20.140625" customWidth="1"/>
    <col min="13" max="13" width="10.5703125" style="24" customWidth="1"/>
    <col min="14" max="14" width="8.28515625" style="24" customWidth="1"/>
    <col min="15" max="15" width="9.7109375" style="24" customWidth="1"/>
    <col min="16" max="16" width="15.5703125" style="40" bestFit="1" customWidth="1"/>
    <col min="17" max="17" width="12.7109375" style="24" customWidth="1"/>
    <col min="18" max="18" width="15.7109375" customWidth="1"/>
    <col min="19" max="19" width="10.28515625" customWidth="1"/>
    <col min="20" max="20" width="11" customWidth="1"/>
    <col min="21" max="21" width="11.28515625" customWidth="1"/>
    <col min="22" max="22" width="10.28515625" customWidth="1"/>
    <col min="23" max="23" width="17.85546875" style="44" bestFit="1" customWidth="1"/>
    <col min="24" max="24" width="19.28515625" style="1" customWidth="1"/>
    <col min="25" max="25" width="9" customWidth="1"/>
    <col min="26" max="26" width="9" style="43" customWidth="1"/>
    <col min="27" max="29" width="9" style="1" customWidth="1"/>
    <col min="30" max="40" width="8.7109375" style="1" customWidth="1"/>
    <col min="41" max="41" width="10.7109375" style="1" customWidth="1"/>
    <col min="42" max="42" width="8.7109375" style="1" customWidth="1"/>
    <col min="43" max="43" width="7.42578125" style="1" customWidth="1"/>
    <col min="44" max="44" width="12.5703125" style="1" customWidth="1"/>
    <col min="45" max="45" width="17" style="1" customWidth="1"/>
    <col min="48" max="48" width="19.140625" style="62" customWidth="1"/>
    <col min="49" max="51" width="18.140625" style="30" customWidth="1"/>
    <col min="52" max="52" width="13" style="38" customWidth="1"/>
    <col min="53" max="53" width="16.7109375" style="38" customWidth="1"/>
    <col min="54" max="54" width="11.28515625" style="44" customWidth="1"/>
    <col min="55" max="55" width="16.7109375" customWidth="1"/>
    <col min="56" max="56" width="8.7109375" style="62" customWidth="1"/>
    <col min="57" max="57" width="19.28515625" customWidth="1"/>
    <col min="58" max="58" width="14.7109375" style="62" customWidth="1"/>
    <col min="59" max="59" width="30.28515625" customWidth="1"/>
    <col min="60" max="60" width="13.42578125" customWidth="1"/>
    <col min="61" max="61" width="13" style="27" customWidth="1"/>
    <col min="62" max="62" width="14.140625" customWidth="1"/>
    <col min="63" max="63" width="13.42578125" customWidth="1"/>
    <col min="64" max="64" width="18.5703125" bestFit="1" customWidth="1"/>
  </cols>
  <sheetData>
    <row r="1" spans="1:79" ht="15.6">
      <c r="A1" s="213" t="s">
        <v>0</v>
      </c>
      <c r="B1" s="141" t="s">
        <v>1</v>
      </c>
      <c r="C1" s="23"/>
      <c r="H1" s="162"/>
      <c r="J1" s="24"/>
      <c r="K1" s="24"/>
      <c r="L1" s="24"/>
      <c r="M1" s="40"/>
      <c r="O1"/>
      <c r="P1"/>
      <c r="Q1" s="66"/>
      <c r="R1" s="66"/>
      <c r="S1" s="66"/>
      <c r="T1" s="66"/>
      <c r="U1" s="43"/>
      <c r="V1" s="44"/>
      <c r="W1"/>
      <c r="X1"/>
      <c r="Y1" s="1"/>
      <c r="Z1" s="1"/>
      <c r="AP1" s="30"/>
      <c r="AQ1" s="60"/>
      <c r="AR1" s="38"/>
      <c r="AS1" s="38"/>
      <c r="AV1"/>
      <c r="AW1"/>
      <c r="AX1" s="66"/>
      <c r="AY1"/>
      <c r="AZ1" s="66"/>
      <c r="BA1"/>
      <c r="BB1"/>
      <c r="BC1" s="27"/>
      <c r="BD1"/>
      <c r="BF1"/>
      <c r="BI1"/>
    </row>
    <row r="2" spans="1:79" ht="14.45">
      <c r="C2" s="322" t="s">
        <v>2</v>
      </c>
      <c r="D2" s="322"/>
      <c r="E2" s="322"/>
      <c r="F2" s="322"/>
      <c r="G2" s="211"/>
      <c r="H2" s="324" t="s">
        <v>3</v>
      </c>
      <c r="I2" s="325"/>
      <c r="J2" s="325"/>
      <c r="K2" s="325"/>
      <c r="L2" s="325"/>
      <c r="M2" s="325"/>
      <c r="N2" s="254" t="s">
        <v>4</v>
      </c>
      <c r="O2"/>
      <c r="P2"/>
      <c r="Q2" s="66"/>
      <c r="R2" s="323" t="s">
        <v>5</v>
      </c>
      <c r="S2" s="323"/>
      <c r="T2" s="323"/>
      <c r="U2" s="255" t="s">
        <v>6</v>
      </c>
      <c r="V2" s="255" t="s">
        <v>6</v>
      </c>
      <c r="W2" s="319" t="s">
        <v>7</v>
      </c>
      <c r="X2" s="320"/>
      <c r="Y2" s="1"/>
      <c r="Z2" s="1"/>
      <c r="AP2" s="256" t="s">
        <v>4</v>
      </c>
      <c r="AQ2"/>
      <c r="AR2"/>
      <c r="AS2" s="196" t="s">
        <v>8</v>
      </c>
      <c r="AV2" s="196" t="s">
        <v>8</v>
      </c>
      <c r="AW2" s="196" t="s">
        <v>8</v>
      </c>
      <c r="AX2" s="255" t="s">
        <v>6</v>
      </c>
      <c r="AY2"/>
      <c r="AZ2" s="255" t="s">
        <v>6</v>
      </c>
      <c r="BA2"/>
      <c r="BB2" s="321"/>
      <c r="BC2" s="321"/>
      <c r="BD2" s="257" t="s">
        <v>4</v>
      </c>
      <c r="BE2" s="257" t="s">
        <v>4</v>
      </c>
      <c r="BF2" s="257" t="s">
        <v>4</v>
      </c>
      <c r="BG2" s="257" t="s">
        <v>4</v>
      </c>
      <c r="BH2" s="257" t="s">
        <v>4</v>
      </c>
      <c r="BI2"/>
    </row>
    <row r="3" spans="1:79" s="31" customFormat="1" ht="55.5" customHeight="1">
      <c r="A3" s="73" t="s">
        <v>9</v>
      </c>
      <c r="B3" s="73" t="s">
        <v>10</v>
      </c>
      <c r="C3" s="73" t="s">
        <v>11</v>
      </c>
      <c r="D3" s="74" t="s">
        <v>12</v>
      </c>
      <c r="E3" s="74" t="s">
        <v>13</v>
      </c>
      <c r="F3" s="74" t="s">
        <v>14</v>
      </c>
      <c r="G3" s="212" t="s">
        <v>15</v>
      </c>
      <c r="H3" s="47" t="s">
        <v>16</v>
      </c>
      <c r="I3" s="48" t="s">
        <v>17</v>
      </c>
      <c r="J3" s="48" t="s">
        <v>18</v>
      </c>
      <c r="K3" s="210" t="s">
        <v>19</v>
      </c>
      <c r="L3" s="48" t="s">
        <v>20</v>
      </c>
      <c r="M3" s="210" t="s">
        <v>21</v>
      </c>
      <c r="N3" s="210" t="s">
        <v>22</v>
      </c>
      <c r="O3" s="74" t="s">
        <v>23</v>
      </c>
      <c r="P3" s="74" t="s">
        <v>24</v>
      </c>
      <c r="Q3" s="73" t="s">
        <v>25</v>
      </c>
      <c r="R3" s="73" t="s">
        <v>26</v>
      </c>
      <c r="S3" s="73" t="s">
        <v>27</v>
      </c>
      <c r="T3" s="73" t="s">
        <v>28</v>
      </c>
      <c r="U3" s="73" t="s">
        <v>29</v>
      </c>
      <c r="V3" s="73" t="s">
        <v>30</v>
      </c>
      <c r="W3" s="73" t="s">
        <v>31</v>
      </c>
      <c r="X3" s="73" t="s">
        <v>32</v>
      </c>
      <c r="Y3" s="265" t="s">
        <v>33</v>
      </c>
      <c r="Z3" s="265" t="s">
        <v>34</v>
      </c>
      <c r="AA3" s="265" t="s">
        <v>35</v>
      </c>
      <c r="AB3" s="265" t="s">
        <v>36</v>
      </c>
      <c r="AC3" s="265" t="s">
        <v>37</v>
      </c>
      <c r="AD3" s="157" t="s">
        <v>38</v>
      </c>
      <c r="AE3" s="265" t="s">
        <v>39</v>
      </c>
      <c r="AF3" s="265" t="s">
        <v>40</v>
      </c>
      <c r="AG3" s="265" t="s">
        <v>41</v>
      </c>
      <c r="AH3" s="265" t="s">
        <v>42</v>
      </c>
      <c r="AI3" s="265" t="s">
        <v>43</v>
      </c>
      <c r="AJ3" s="265" t="s">
        <v>44</v>
      </c>
      <c r="AK3" s="265" t="s">
        <v>45</v>
      </c>
      <c r="AL3" s="265" t="s">
        <v>46</v>
      </c>
      <c r="AM3" s="265" t="s">
        <v>47</v>
      </c>
      <c r="AN3" s="265" t="s">
        <v>48</v>
      </c>
      <c r="AO3" s="74" t="s">
        <v>49</v>
      </c>
      <c r="AP3" s="74" t="s">
        <v>50</v>
      </c>
      <c r="AQ3" s="74" t="s">
        <v>51</v>
      </c>
      <c r="AR3" s="197" t="s">
        <v>52</v>
      </c>
      <c r="AS3" s="198" t="s">
        <v>53</v>
      </c>
      <c r="AT3" s="199" t="s">
        <v>54</v>
      </c>
      <c r="AU3" s="74" t="s">
        <v>55</v>
      </c>
      <c r="AV3" s="198" t="s">
        <v>56</v>
      </c>
      <c r="AW3" s="198" t="s">
        <v>57</v>
      </c>
      <c r="AX3" s="201" t="s">
        <v>58</v>
      </c>
      <c r="AY3" s="195" t="s">
        <v>59</v>
      </c>
      <c r="AZ3" s="73" t="s">
        <v>60</v>
      </c>
      <c r="BA3" s="195" t="s">
        <v>61</v>
      </c>
      <c r="BB3" s="73" t="s">
        <v>62</v>
      </c>
      <c r="BC3" s="73" t="s">
        <v>63</v>
      </c>
      <c r="BD3" s="41" t="s">
        <v>64</v>
      </c>
      <c r="BE3" s="53" t="s">
        <v>65</v>
      </c>
      <c r="BF3" s="53" t="s">
        <v>66</v>
      </c>
      <c r="BG3" s="203" t="s">
        <v>67</v>
      </c>
      <c r="BH3" s="203" t="s">
        <v>68</v>
      </c>
      <c r="BI3" s="203" t="s">
        <v>69</v>
      </c>
      <c r="BJ3" s="203" t="s">
        <v>70</v>
      </c>
      <c r="BK3" s="203" t="s">
        <v>71</v>
      </c>
      <c r="BL3" s="65"/>
      <c r="BM3" s="65"/>
      <c r="BN3" s="65"/>
      <c r="BO3" s="65"/>
      <c r="BP3" s="65"/>
      <c r="BQ3" s="65"/>
      <c r="BR3" s="65"/>
      <c r="BS3" s="65"/>
      <c r="BT3" s="65"/>
      <c r="BU3" s="65"/>
      <c r="BV3" s="65"/>
      <c r="BW3" s="65"/>
      <c r="BX3" s="65"/>
      <c r="BY3" s="65"/>
      <c r="BZ3" s="65"/>
      <c r="CA3" s="65"/>
    </row>
    <row r="4" spans="1:79" s="24" customFormat="1" ht="12">
      <c r="A4" s="68">
        <v>1</v>
      </c>
      <c r="B4" s="34" t="s">
        <v>72</v>
      </c>
      <c r="C4" s="34" t="s">
        <v>73</v>
      </c>
      <c r="D4" s="42" t="s">
        <v>74</v>
      </c>
      <c r="E4" s="42" t="s">
        <v>75</v>
      </c>
      <c r="F4" s="45">
        <v>45671</v>
      </c>
      <c r="G4" s="45"/>
      <c r="H4" s="266" t="s">
        <v>76</v>
      </c>
      <c r="I4" s="42" t="s">
        <v>77</v>
      </c>
      <c r="J4" s="28" t="s">
        <v>78</v>
      </c>
      <c r="K4" s="258">
        <v>944244496</v>
      </c>
      <c r="L4" s="68" t="s">
        <v>79</v>
      </c>
      <c r="M4" s="259">
        <v>31574</v>
      </c>
      <c r="N4" s="238">
        <f ca="1">IF(Tabla1[[#This Row],[Fecha de nac]]="","",IF(Tabla1[[#This Row],[Fecha Finalización]] &gt;=TODAY(), DATEDIF(Tabla1[[#This Row],[Fecha de nac]],TODAY(),"y"), ROUNDDOWN((Tabla1[[#This Row],[Fecha Finalización]] -Tabla1[[#This Row],[Fecha de nac]])/365,0)))</f>
        <v>38</v>
      </c>
      <c r="O4" s="168" t="s">
        <v>80</v>
      </c>
      <c r="P4" s="71" t="s">
        <v>81</v>
      </c>
      <c r="Q4" s="72"/>
      <c r="R4" s="77"/>
      <c r="S4" s="77"/>
      <c r="T4" s="77"/>
      <c r="U4" s="240">
        <f>IF(F4="","",Tabla1[[#This Row],[Fecha Inicio grupo]]+3*7-7)</f>
        <v>45685</v>
      </c>
      <c r="V4" s="241">
        <f>IF(F4="","",EDATE(Tabla1[[#This Row],[Fecha Inicio grupo]],3))</f>
        <v>45761</v>
      </c>
      <c r="W4" s="34" t="s">
        <v>82</v>
      </c>
      <c r="X4" s="34" t="s">
        <v>83</v>
      </c>
      <c r="Y4" s="75" t="s">
        <v>84</v>
      </c>
      <c r="Z4" s="75" t="s">
        <v>84</v>
      </c>
      <c r="AA4" s="75" t="s">
        <v>84</v>
      </c>
      <c r="AB4" s="75" t="s">
        <v>84</v>
      </c>
      <c r="AC4" s="75" t="s">
        <v>85</v>
      </c>
      <c r="AD4" s="75" t="s">
        <v>85</v>
      </c>
      <c r="AE4" s="75"/>
      <c r="AF4" s="75"/>
      <c r="AG4" s="75"/>
      <c r="AH4" s="75"/>
      <c r="AI4" s="75"/>
      <c r="AJ4" s="75"/>
      <c r="AK4" s="75"/>
      <c r="AL4" s="75"/>
      <c r="AM4" s="75"/>
      <c r="AN4" s="75"/>
      <c r="AO4" s="144"/>
      <c r="AP4" s="246" t="str">
        <f>IF(F4="","",IFERROR(VLOOKUP(SUBSTITUTE(SUBSTITUTE(Tabla1[[#This Row],[Uso Sistemas]],"T","P"),"N","F"),Parámetros!$M$2:$N$17,2,0),"Completar hasta 3ra sem. para evaluar a Probacionista"))</f>
        <v>Asistió</v>
      </c>
      <c r="AQ4" s="39"/>
      <c r="AR4" s="200"/>
      <c r="AS4" s="200"/>
      <c r="AT4" s="28"/>
      <c r="AU4" s="28"/>
      <c r="AV4" s="202"/>
      <c r="AW4" s="202"/>
      <c r="AX4" s="244">
        <f>IF(V4="","",EOMONTH(EDATE(Tabla1[[#This Row],[Fecha Finalización]],2),0))</f>
        <v>45838</v>
      </c>
      <c r="AY4" s="39"/>
      <c r="AZ4" s="249">
        <f>IF(V4="","",EOMONTH(EDATE(Tabla1[[#This Row],[Fecha Finalización]],3),0))</f>
        <v>45869</v>
      </c>
      <c r="BA4" s="39"/>
      <c r="BB4" s="39"/>
      <c r="BC4" s="235"/>
      <c r="BD4" s="233" t="str">
        <f>IF(F4="","",Tabla1[[#This Row],[sem 01]]&amp;Tabla1[[#This Row],[sem 02]]&amp;Tabla1[[#This Row],[sem 03]])</f>
        <v>PPP</v>
      </c>
      <c r="BE4" s="234" t="str">
        <f>IF(TRIM(F4)="","",$B$1&amp;"-"&amp;SUBSTITUTE(Tabla1[[#This Row],[Mes Inscrito]]," ","")&amp;"-"&amp;SUBSTITUTE(Tabla1[[#This Row],[Dia de clases Inscrito]]," ","")&amp;"-"&amp;SUBSTITUTE(Tabla1[[#This Row],[Horario Inscrito]]," ","")&amp;"-"&amp;Tabla1[[#This Row],[Fecha Inicio grupo]])</f>
        <v>Cusco-Enero-Martes-7.30-9.15-45671</v>
      </c>
      <c r="BF4" s="251" t="str">
        <f>IF(F4="","",Tabla1[[#This Row],[Curso]])</f>
        <v>Conócete a ti mismo</v>
      </c>
      <c r="BG4" s="252" t="str">
        <f>+IF(TRIM(F4)="","",$B$1&amp;"-"&amp;TRIM(Tabla1[[#This Row],[Mes Inscrito]])&amp;"-"&amp;TRIM(Tabla1[[#This Row],[Dia de clases Inscrito]])&amp;"-"&amp;TRIM(Tabla1[[#This Row],[Horario Inscrito]])&amp;"-"&amp;TRIM(Tabla1[[#This Row],[Fecha Inicio grupo]])&amp;"-"&amp;TRIM(Tabla1[[#This Row],[Tipo Incrito]]))</f>
        <v>Cusco-Enero-Martes-7.30 - 9.15-45671-Inscrito Nuevo</v>
      </c>
      <c r="BH4" s="308" t="b">
        <f>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 s="309">
        <f>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 s="309" t="str">
        <f>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 s="309" t="str">
        <f>IF(Tabla1[[#This Row],[Fecha Inicio grupo]]="","",IFERROR(VLOOKUP(Tabla1[[#This Row],[Mes de Alta como miembro]],Parámetros!$AM$2:$AN$16,2,0),"01/01/1900"))</f>
        <v>01/01/1900</v>
      </c>
    </row>
    <row r="5" spans="1:79" s="24" customFormat="1" ht="12">
      <c r="A5" s="68">
        <v>2</v>
      </c>
      <c r="B5" s="34" t="s">
        <v>72</v>
      </c>
      <c r="C5" s="34" t="s">
        <v>73</v>
      </c>
      <c r="D5" s="42" t="s">
        <v>74</v>
      </c>
      <c r="E5" s="42" t="s">
        <v>75</v>
      </c>
      <c r="F5" s="45">
        <v>45671</v>
      </c>
      <c r="G5" s="45"/>
      <c r="H5" s="163" t="s">
        <v>86</v>
      </c>
      <c r="I5" s="28" t="s">
        <v>87</v>
      </c>
      <c r="J5" s="28" t="s">
        <v>88</v>
      </c>
      <c r="K5" s="69">
        <v>912947288</v>
      </c>
      <c r="L5" s="68" t="s">
        <v>89</v>
      </c>
      <c r="M5" s="46">
        <v>36761</v>
      </c>
      <c r="N5" s="238">
        <f ca="1">IF(Tabla1[[#This Row],[Fecha de nac]]="","",IF(Tabla1[[#This Row],[Fecha Finalización]] &gt;=TODAY(), DATEDIF(Tabla1[[#This Row],[Fecha de nac]],TODAY(),"y"), ROUNDDOWN((Tabla1[[#This Row],[Fecha Finalización]] -Tabla1[[#This Row],[Fecha de nac]])/365,0)))</f>
        <v>24</v>
      </c>
      <c r="O5" s="168" t="s">
        <v>80</v>
      </c>
      <c r="P5" s="71" t="s">
        <v>90</v>
      </c>
      <c r="Q5" s="72"/>
      <c r="R5" s="77"/>
      <c r="S5" s="77"/>
      <c r="T5" s="77"/>
      <c r="U5" s="240">
        <f>IF(F5="","",Tabla1[[#This Row],[Fecha Inicio grupo]]+3*7-7)</f>
        <v>45685</v>
      </c>
      <c r="V5" s="241">
        <f>IF(F5="","",EDATE(Tabla1[[#This Row],[Fecha Inicio grupo]],3))</f>
        <v>45761</v>
      </c>
      <c r="W5" s="34" t="s">
        <v>82</v>
      </c>
      <c r="X5" s="34" t="s">
        <v>83</v>
      </c>
      <c r="Y5" s="75" t="s">
        <v>91</v>
      </c>
      <c r="Z5" s="75" t="s">
        <v>91</v>
      </c>
      <c r="AA5" s="75" t="s">
        <v>91</v>
      </c>
      <c r="AB5" s="75" t="s">
        <v>91</v>
      </c>
      <c r="AC5" s="75" t="s">
        <v>91</v>
      </c>
      <c r="AD5" s="75" t="s">
        <v>91</v>
      </c>
      <c r="AE5" s="75"/>
      <c r="AF5" s="75"/>
      <c r="AG5" s="75"/>
      <c r="AH5" s="75"/>
      <c r="AI5" s="75"/>
      <c r="AJ5" s="75"/>
      <c r="AK5" s="75"/>
      <c r="AL5" s="75"/>
      <c r="AM5" s="75"/>
      <c r="AN5" s="75"/>
      <c r="AO5" s="144"/>
      <c r="AP5" s="246" t="str">
        <f>IF(F5="","",IFERROR(VLOOKUP(SUBSTITUTE(SUBSTITUTE(Tabla1[[#This Row],[Uso Sistemas]],"T","P"),"N","F"),Parámetros!$M$2:$N$17,2,0),"Completar hasta 3ra sem. para evaluar a Probacionista"))</f>
        <v>Completar hasta 3ra sem. para evaluar a Probacionista</v>
      </c>
      <c r="AQ5" s="39"/>
      <c r="AR5" s="200"/>
      <c r="AS5" s="39"/>
      <c r="AT5" s="28"/>
      <c r="AU5" s="28"/>
      <c r="AV5" s="28"/>
      <c r="AW5" s="28"/>
      <c r="AX5" s="244">
        <f>IF(V5="","",EOMONTH(EDATE(Tabla1[[#This Row],[Fecha Finalización]],2),0))</f>
        <v>45838</v>
      </c>
      <c r="AY5" s="39"/>
      <c r="AZ5" s="249">
        <f>IF(V5="","",EOMONTH(EDATE(Tabla1[[#This Row],[Fecha Finalización]],3),0))</f>
        <v>45869</v>
      </c>
      <c r="BA5" s="39"/>
      <c r="BB5" s="39"/>
      <c r="BC5" s="235"/>
      <c r="BD5" s="233" t="str">
        <f>IF(F5="","",Tabla1[[#This Row],[sem 01]]&amp;Tabla1[[#This Row],[sem 02]]&amp;Tabla1[[#This Row],[sem 03]])</f>
        <v>CHCHCH</v>
      </c>
      <c r="BE5" s="234" t="str">
        <f>IF(TRIM(F5)="","",$B$1&amp;"-"&amp;SUBSTITUTE(Tabla1[[#This Row],[Mes Inscrito]]," ","")&amp;"-"&amp;SUBSTITUTE(Tabla1[[#This Row],[Dia de clases Inscrito]]," ","")&amp;"-"&amp;SUBSTITUTE(Tabla1[[#This Row],[Horario Inscrito]]," ","")&amp;"-"&amp;Tabla1[[#This Row],[Fecha Inicio grupo]])</f>
        <v>Cusco-Enero-Martes-7.30-9.15-45671</v>
      </c>
      <c r="BF5" s="251" t="str">
        <f>IF(F5="","",Tabla1[[#This Row],[Curso]])</f>
        <v>Conócete a ti mismo</v>
      </c>
      <c r="BG5" s="252" t="str">
        <f>+IF(TRIM(F5)="","",$B$1&amp;"-"&amp;TRIM(Tabla1[[#This Row],[Mes Inscrito]])&amp;"-"&amp;TRIM(Tabla1[[#This Row],[Dia de clases Inscrito]])&amp;"-"&amp;TRIM(Tabla1[[#This Row],[Horario Inscrito]])&amp;"-"&amp;TRIM(Tabla1[[#This Row],[Fecha Inicio grupo]])&amp;"-"&amp;TRIM(Tabla1[[#This Row],[Tipo Incrito]]))</f>
        <v>Cusco-Enero-Martes-7.30 - 9.15-45671-Pre-Inscrito</v>
      </c>
      <c r="BH5" s="308" t="b">
        <f>IF(F5="","",OR(IFERROR(SEARCH("CG",Tabla1[[#This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 s="309" t="str">
        <f>IF(F5&lt;&gt;"",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5" s="309" t="str">
        <f>IF(F5&lt;&gt;"",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5" s="309" t="str">
        <f>IF(Tabla1[[#This Row],[Fecha Inicio grupo]]="","",IFERROR(VLOOKUP(Tabla1[[#This Row],[Mes de Alta como miembro]],Parámetros!$AM$2:$AN$16,2,0),"01/01/1900"))</f>
        <v>01/01/1900</v>
      </c>
    </row>
    <row r="6" spans="1:79" s="24" customFormat="1" ht="12">
      <c r="A6" s="68">
        <v>3</v>
      </c>
      <c r="B6" s="34" t="s">
        <v>72</v>
      </c>
      <c r="C6" s="34" t="s">
        <v>73</v>
      </c>
      <c r="D6" s="42" t="s">
        <v>74</v>
      </c>
      <c r="E6" s="42" t="s">
        <v>75</v>
      </c>
      <c r="F6" s="45">
        <v>45671</v>
      </c>
      <c r="G6" s="45"/>
      <c r="H6" s="163" t="s">
        <v>92</v>
      </c>
      <c r="I6" s="28" t="s">
        <v>93</v>
      </c>
      <c r="J6" s="28" t="s">
        <v>94</v>
      </c>
      <c r="K6" s="69">
        <v>984113045</v>
      </c>
      <c r="L6" s="68" t="s">
        <v>95</v>
      </c>
      <c r="M6" s="46">
        <v>36407</v>
      </c>
      <c r="N6" s="238">
        <f ca="1">IF(Tabla1[[#This Row],[Fecha de nac]]="","",IF(Tabla1[[#This Row],[Fecha Finalización]] &gt;=TODAY(), DATEDIF(Tabla1[[#This Row],[Fecha de nac]],TODAY(),"y"), ROUNDDOWN((Tabla1[[#This Row],[Fecha Finalización]] -Tabla1[[#This Row],[Fecha de nac]])/365,0)))</f>
        <v>25</v>
      </c>
      <c r="O6" s="168" t="s">
        <v>80</v>
      </c>
      <c r="P6" s="71" t="s">
        <v>81</v>
      </c>
      <c r="Q6" s="72"/>
      <c r="R6" s="71"/>
      <c r="S6" s="78"/>
      <c r="T6" s="78"/>
      <c r="U6" s="240">
        <f>IF(F6="","",Tabla1[[#This Row],[Fecha Inicio grupo]]+3*7-7)</f>
        <v>45685</v>
      </c>
      <c r="V6" s="241">
        <f>IF(F6="","",EDATE(Tabla1[[#This Row],[Fecha Inicio grupo]],3))</f>
        <v>45761</v>
      </c>
      <c r="W6" s="34" t="s">
        <v>82</v>
      </c>
      <c r="X6" s="34" t="s">
        <v>83</v>
      </c>
      <c r="Y6" s="75" t="s">
        <v>84</v>
      </c>
      <c r="Z6" s="75" t="s">
        <v>91</v>
      </c>
      <c r="AA6" s="75" t="s">
        <v>91</v>
      </c>
      <c r="AB6" s="75" t="s">
        <v>91</v>
      </c>
      <c r="AC6" s="75" t="s">
        <v>91</v>
      </c>
      <c r="AD6" s="75" t="s">
        <v>91</v>
      </c>
      <c r="AE6" s="75"/>
      <c r="AF6" s="75"/>
      <c r="AG6" s="75"/>
      <c r="AH6" s="75"/>
      <c r="AI6" s="75"/>
      <c r="AJ6" s="75"/>
      <c r="AK6" s="75"/>
      <c r="AL6" s="75"/>
      <c r="AM6" s="75"/>
      <c r="AN6" s="75"/>
      <c r="AO6" s="144"/>
      <c r="AP6" s="246" t="str">
        <f>IF(F6="","",IFERROR(VLOOKUP(SUBSTITUTE(SUBSTITUTE(Tabla1[[#This Row],[Uso Sistemas]],"T","P"),"N","F"),Parámetros!$M$2:$N$17,2,0),"Completar hasta 3ra sem. para evaluar a Probacionista"))</f>
        <v>Completar hasta 3ra sem. para evaluar a Probacionista</v>
      </c>
      <c r="AQ6" s="39"/>
      <c r="AR6" s="200"/>
      <c r="AS6" s="39"/>
      <c r="AT6" s="28"/>
      <c r="AU6" s="28"/>
      <c r="AV6" s="28"/>
      <c r="AW6" s="28"/>
      <c r="AX6" s="244">
        <f>IF(V6="","",EOMONTH(EDATE(Tabla1[[#This Row],[Fecha Finalización]],2),0))</f>
        <v>45838</v>
      </c>
      <c r="AY6" s="39"/>
      <c r="AZ6" s="249">
        <f>IF(V6="","",EOMONTH(EDATE(Tabla1[[#This Row],[Fecha Finalización]],3),0))</f>
        <v>45869</v>
      </c>
      <c r="BA6" s="39"/>
      <c r="BB6" s="39"/>
      <c r="BC6" s="235"/>
      <c r="BD6" s="233" t="str">
        <f>IF(F6="","",Tabla1[[#This Row],[sem 01]]&amp;Tabla1[[#This Row],[sem 02]]&amp;Tabla1[[#This Row],[sem 03]])</f>
        <v>PCHCH</v>
      </c>
      <c r="BE6" s="234" t="str">
        <f>IF(TRIM(F6)="","",$B$1&amp;"-"&amp;SUBSTITUTE(Tabla1[[#This Row],[Mes Inscrito]]," ","")&amp;"-"&amp;SUBSTITUTE(Tabla1[[#This Row],[Dia de clases Inscrito]]," ","")&amp;"-"&amp;SUBSTITUTE(Tabla1[[#This Row],[Horario Inscrito]]," ","")&amp;"-"&amp;Tabla1[[#This Row],[Fecha Inicio grupo]])</f>
        <v>Cusco-Enero-Martes-7.30-9.15-45671</v>
      </c>
      <c r="BF6" s="251" t="str">
        <f>IF(F6="","",Tabla1[[#This Row],[Curso]])</f>
        <v>Conócete a ti mismo</v>
      </c>
      <c r="BG6" s="252" t="str">
        <f>+IF(TRIM(F6)="","",$B$1&amp;"-"&amp;TRIM(Tabla1[[#This Row],[Mes Inscrito]])&amp;"-"&amp;TRIM(Tabla1[[#This Row],[Dia de clases Inscrito]])&amp;"-"&amp;TRIM(Tabla1[[#This Row],[Horario Inscrito]])&amp;"-"&amp;TRIM(Tabla1[[#This Row],[Fecha Inicio grupo]])&amp;"-"&amp;TRIM(Tabla1[[#This Row],[Tipo Incrito]]))</f>
        <v>Cusco-Enero-Martes-7.30 - 9.15-45671-Inscrito Nuevo</v>
      </c>
      <c r="BH6" s="308" t="b">
        <f>IF(F6="","",OR(IFERROR(SEARCH("CG",Tabla1[[#This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 s="309">
        <f>IF(F6&lt;&gt;"",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6" s="309" t="str">
        <f>IF(F6&lt;&gt;"",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 s="309" t="str">
        <f>IF(Tabla1[[#This Row],[Fecha Inicio grupo]]="","",IFERROR(VLOOKUP(Tabla1[[#This Row],[Mes de Alta como miembro]],Parámetros!$AM$2:$AN$16,2,0),"01/01/1900"))</f>
        <v>01/01/1900</v>
      </c>
    </row>
    <row r="7" spans="1:79" s="24" customFormat="1" ht="12">
      <c r="A7" s="68">
        <v>4</v>
      </c>
      <c r="B7" s="34" t="s">
        <v>72</v>
      </c>
      <c r="C7" s="34" t="s">
        <v>73</v>
      </c>
      <c r="D7" s="42" t="s">
        <v>74</v>
      </c>
      <c r="E7" s="42" t="s">
        <v>75</v>
      </c>
      <c r="F7" s="45">
        <v>45671</v>
      </c>
      <c r="G7" s="45"/>
      <c r="H7" s="163" t="s">
        <v>96</v>
      </c>
      <c r="I7" s="28" t="s">
        <v>97</v>
      </c>
      <c r="J7" s="28" t="s">
        <v>98</v>
      </c>
      <c r="K7" s="69">
        <v>984632755</v>
      </c>
      <c r="L7" s="68" t="s">
        <v>99</v>
      </c>
      <c r="M7" s="46">
        <v>25693</v>
      </c>
      <c r="N7" s="238">
        <f ca="1">IF(Tabla1[[#This Row],[Fecha de nac]]="","",IF(Tabla1[[#This Row],[Fecha Finalización]] &gt;=TODAY(), DATEDIF(Tabla1[[#This Row],[Fecha de nac]],TODAY(),"y"), ROUNDDOWN((Tabla1[[#This Row],[Fecha Finalización]] -Tabla1[[#This Row],[Fecha de nac]])/365,0)))</f>
        <v>54</v>
      </c>
      <c r="O7" s="168" t="s">
        <v>80</v>
      </c>
      <c r="P7" s="71" t="s">
        <v>81</v>
      </c>
      <c r="Q7" s="72"/>
      <c r="R7" s="77"/>
      <c r="S7" s="77"/>
      <c r="T7" s="77"/>
      <c r="U7" s="240">
        <f>IF(F7="","",Tabla1[[#This Row],[Fecha Inicio grupo]]+3*7-7)</f>
        <v>45685</v>
      </c>
      <c r="V7" s="241">
        <f>IF(F7="","",EDATE(Tabla1[[#This Row],[Fecha Inicio grupo]],3))</f>
        <v>45761</v>
      </c>
      <c r="W7" s="34" t="s">
        <v>82</v>
      </c>
      <c r="X7" s="34" t="s">
        <v>83</v>
      </c>
      <c r="Y7" s="75" t="s">
        <v>84</v>
      </c>
      <c r="Z7" s="75" t="s">
        <v>84</v>
      </c>
      <c r="AA7" s="75" t="s">
        <v>84</v>
      </c>
      <c r="AB7" s="75" t="s">
        <v>84</v>
      </c>
      <c r="AC7" s="75" t="s">
        <v>85</v>
      </c>
      <c r="AD7" s="75" t="s">
        <v>84</v>
      </c>
      <c r="AE7" s="75"/>
      <c r="AF7" s="75"/>
      <c r="AG7" s="75"/>
      <c r="AH7" s="75"/>
      <c r="AI7" s="75"/>
      <c r="AJ7" s="75"/>
      <c r="AK7" s="75"/>
      <c r="AL7" s="75"/>
      <c r="AM7" s="75"/>
      <c r="AN7" s="75"/>
      <c r="AO7" s="144"/>
      <c r="AP7" s="246" t="str">
        <f>IF(F7="","",IFERROR(VLOOKUP(SUBSTITUTE(SUBSTITUTE(Tabla1[[#This Row],[Uso Sistemas]],"T","P"),"N","F"),Parámetros!$M$2:$N$17,2,0),"Completar hasta 3ra sem. para evaluar a Probacionista"))</f>
        <v>Asistió</v>
      </c>
      <c r="AQ7" s="39"/>
      <c r="AR7" s="200"/>
      <c r="AS7" s="39"/>
      <c r="AT7" s="28"/>
      <c r="AU7" s="28"/>
      <c r="AV7" s="28"/>
      <c r="AW7" s="28"/>
      <c r="AX7" s="244">
        <f>IF(V7="","",EOMONTH(EDATE(Tabla1[[#This Row],[Fecha Finalización]],2),0))</f>
        <v>45838</v>
      </c>
      <c r="AY7" s="39"/>
      <c r="AZ7" s="249">
        <f>IF(V7="","",EOMONTH(EDATE(Tabla1[[#This Row],[Fecha Finalización]],3),0))</f>
        <v>45869</v>
      </c>
      <c r="BA7" s="39"/>
      <c r="BB7" s="39"/>
      <c r="BC7" s="235"/>
      <c r="BD7" s="233" t="str">
        <f>IF(F7="","",Tabla1[[#This Row],[sem 01]]&amp;Tabla1[[#This Row],[sem 02]]&amp;Tabla1[[#This Row],[sem 03]])</f>
        <v>PPP</v>
      </c>
      <c r="BE7" s="234" t="str">
        <f>IF(TRIM(F7)="","",$B$1&amp;"-"&amp;SUBSTITUTE(Tabla1[[#This Row],[Mes Inscrito]]," ","")&amp;"-"&amp;SUBSTITUTE(Tabla1[[#This Row],[Dia de clases Inscrito]]," ","")&amp;"-"&amp;SUBSTITUTE(Tabla1[[#This Row],[Horario Inscrito]]," ","")&amp;"-"&amp;Tabla1[[#This Row],[Fecha Inicio grupo]])</f>
        <v>Cusco-Enero-Martes-7.30-9.15-45671</v>
      </c>
      <c r="BF7" s="251" t="str">
        <f>IF(F7="","",Tabla1[[#This Row],[Curso]])</f>
        <v>Conócete a ti mismo</v>
      </c>
      <c r="BG7" s="252" t="str">
        <f>+IF(TRIM(F7)="","",$B$1&amp;"-"&amp;TRIM(Tabla1[[#This Row],[Mes Inscrito]])&amp;"-"&amp;TRIM(Tabla1[[#This Row],[Dia de clases Inscrito]])&amp;"-"&amp;TRIM(Tabla1[[#This Row],[Horario Inscrito]])&amp;"-"&amp;TRIM(Tabla1[[#This Row],[Fecha Inicio grupo]])&amp;"-"&amp;TRIM(Tabla1[[#This Row],[Tipo Incrito]]))</f>
        <v>Cusco-Enero-Martes-7.30 - 9.15-45671-Inscrito Nuevo</v>
      </c>
      <c r="BH7" s="308" t="b">
        <f>IF(F7="","",OR(IFERROR(SEARCH("CG",Tabla1[[#This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 s="309">
        <f>IF(F7&lt;&gt;"",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7" s="309" t="str">
        <f>IF(F7&lt;&gt;"",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 s="309" t="str">
        <f>IF(Tabla1[[#This Row],[Fecha Inicio grupo]]="","",IFERROR(VLOOKUP(Tabla1[[#This Row],[Mes de Alta como miembro]],Parámetros!$AM$2:$AN$16,2,0),"01/01/1900"))</f>
        <v>01/01/1900</v>
      </c>
    </row>
    <row r="8" spans="1:79" s="24" customFormat="1" ht="12">
      <c r="A8" s="68">
        <v>5</v>
      </c>
      <c r="B8" s="34" t="s">
        <v>72</v>
      </c>
      <c r="C8" s="34" t="s">
        <v>73</v>
      </c>
      <c r="D8" s="42" t="s">
        <v>74</v>
      </c>
      <c r="E8" s="42" t="s">
        <v>75</v>
      </c>
      <c r="F8" s="45">
        <v>45671</v>
      </c>
      <c r="G8" s="45"/>
      <c r="H8" s="163" t="s">
        <v>100</v>
      </c>
      <c r="I8" s="28" t="s">
        <v>101</v>
      </c>
      <c r="J8" s="28" t="s">
        <v>102</v>
      </c>
      <c r="K8" s="69">
        <v>984630083</v>
      </c>
      <c r="L8" s="68" t="s">
        <v>103</v>
      </c>
      <c r="M8" s="46">
        <v>26657</v>
      </c>
      <c r="N8" s="238">
        <f ca="1">IF(Tabla1[[#This Row],[Fecha de nac]]="","",IF(Tabla1[[#This Row],[Fecha Finalización]] &gt;=TODAY(), DATEDIF(Tabla1[[#This Row],[Fecha de nac]],TODAY(),"y"), ROUNDDOWN((Tabla1[[#This Row],[Fecha Finalización]] -Tabla1[[#This Row],[Fecha de nac]])/365,0)))</f>
        <v>52</v>
      </c>
      <c r="O8" s="168" t="s">
        <v>80</v>
      </c>
      <c r="P8" s="71" t="s">
        <v>81</v>
      </c>
      <c r="Q8" s="72"/>
      <c r="R8" s="77"/>
      <c r="S8" s="77"/>
      <c r="T8" s="77"/>
      <c r="U8" s="240">
        <f>IF(F8="","",Tabla1[[#This Row],[Fecha Inicio grupo]]+3*7-7)</f>
        <v>45685</v>
      </c>
      <c r="V8" s="241">
        <f>IF(F8="","",EDATE(Tabla1[[#This Row],[Fecha Inicio grupo]],3))</f>
        <v>45761</v>
      </c>
      <c r="W8" s="34" t="s">
        <v>82</v>
      </c>
      <c r="X8" s="34" t="s">
        <v>83</v>
      </c>
      <c r="Y8" s="75" t="s">
        <v>84</v>
      </c>
      <c r="Z8" s="75" t="s">
        <v>84</v>
      </c>
      <c r="AA8" s="75" t="s">
        <v>84</v>
      </c>
      <c r="AB8" s="75" t="s">
        <v>84</v>
      </c>
      <c r="AC8" s="75" t="s">
        <v>84</v>
      </c>
      <c r="AD8" s="75" t="s">
        <v>84</v>
      </c>
      <c r="AE8" s="75"/>
      <c r="AF8" s="75"/>
      <c r="AG8" s="75"/>
      <c r="AH8" s="75"/>
      <c r="AI8" s="75"/>
      <c r="AJ8" s="75"/>
      <c r="AK8" s="75"/>
      <c r="AL8" s="75"/>
      <c r="AM8" s="75"/>
      <c r="AN8" s="75"/>
      <c r="AO8" s="144"/>
      <c r="AP8" s="246" t="str">
        <f>IF(F8="","",IFERROR(VLOOKUP(SUBSTITUTE(SUBSTITUTE(Tabla1[[#This Row],[Uso Sistemas]],"T","P"),"N","F"),Parámetros!$M$2:$N$17,2,0),"Completar hasta 3ra sem. para evaluar a Probacionista"))</f>
        <v>Asistió</v>
      </c>
      <c r="AQ8" s="39"/>
      <c r="AR8" s="200"/>
      <c r="AS8" s="39"/>
      <c r="AT8" s="28"/>
      <c r="AU8" s="28"/>
      <c r="AV8" s="28"/>
      <c r="AW8" s="28"/>
      <c r="AX8" s="244">
        <f>IF(V8="","",EOMONTH(EDATE(Tabla1[[#This Row],[Fecha Finalización]],2),0))</f>
        <v>45838</v>
      </c>
      <c r="AY8" s="39"/>
      <c r="AZ8" s="249">
        <f>IF(V8="","",EOMONTH(EDATE(Tabla1[[#This Row],[Fecha Finalización]],3),0))</f>
        <v>45869</v>
      </c>
      <c r="BA8" s="39"/>
      <c r="BB8" s="39"/>
      <c r="BC8" s="235"/>
      <c r="BD8" s="233" t="str">
        <f>IF(F8="","",Tabla1[[#This Row],[sem 01]]&amp;Tabla1[[#This Row],[sem 02]]&amp;Tabla1[[#This Row],[sem 03]])</f>
        <v>PPP</v>
      </c>
      <c r="BE8" s="234" t="str">
        <f>IF(TRIM(F8)="","",$B$1&amp;"-"&amp;SUBSTITUTE(Tabla1[[#This Row],[Mes Inscrito]]," ","")&amp;"-"&amp;SUBSTITUTE(Tabla1[[#This Row],[Dia de clases Inscrito]]," ","")&amp;"-"&amp;SUBSTITUTE(Tabla1[[#This Row],[Horario Inscrito]]," ","")&amp;"-"&amp;Tabla1[[#This Row],[Fecha Inicio grupo]])</f>
        <v>Cusco-Enero-Martes-7.30-9.15-45671</v>
      </c>
      <c r="BF8" s="251" t="str">
        <f>IF(F8="","",Tabla1[[#This Row],[Curso]])</f>
        <v>Conócete a ti mismo</v>
      </c>
      <c r="BG8" s="252" t="str">
        <f>+IF(TRIM(F8)="","",$B$1&amp;"-"&amp;TRIM(Tabla1[[#This Row],[Mes Inscrito]])&amp;"-"&amp;TRIM(Tabla1[[#This Row],[Dia de clases Inscrito]])&amp;"-"&amp;TRIM(Tabla1[[#This Row],[Horario Inscrito]])&amp;"-"&amp;TRIM(Tabla1[[#This Row],[Fecha Inicio grupo]])&amp;"-"&amp;TRIM(Tabla1[[#This Row],[Tipo Incrito]]))</f>
        <v>Cusco-Enero-Martes-7.30 - 9.15-45671-Inscrito Nuevo</v>
      </c>
      <c r="BH8" s="308" t="b">
        <f>IF(F8="","",OR(IFERROR(SEARCH("CG",Tabla1[[#This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 s="309">
        <f>IF(F8&lt;&gt;"",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8" s="309" t="str">
        <f>IF(F8&lt;&gt;"",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 s="309" t="str">
        <f>IF(Tabla1[[#This Row],[Fecha Inicio grupo]]="","",IFERROR(VLOOKUP(Tabla1[[#This Row],[Mes de Alta como miembro]],Parámetros!$AM$2:$AN$16,2,0),"01/01/1900"))</f>
        <v>01/01/1900</v>
      </c>
    </row>
    <row r="9" spans="1:79" s="24" customFormat="1" ht="12">
      <c r="A9" s="68">
        <v>6</v>
      </c>
      <c r="B9" s="34" t="s">
        <v>72</v>
      </c>
      <c r="C9" s="34" t="s">
        <v>73</v>
      </c>
      <c r="D9" s="42" t="s">
        <v>74</v>
      </c>
      <c r="E9" s="42" t="s">
        <v>75</v>
      </c>
      <c r="F9" s="45">
        <v>45671</v>
      </c>
      <c r="G9" s="45"/>
      <c r="H9" s="163" t="s">
        <v>104</v>
      </c>
      <c r="I9" s="28" t="s">
        <v>105</v>
      </c>
      <c r="J9" s="28" t="s">
        <v>106</v>
      </c>
      <c r="K9" s="69">
        <v>931842738</v>
      </c>
      <c r="L9" s="68" t="s">
        <v>107</v>
      </c>
      <c r="M9" s="46">
        <v>38122</v>
      </c>
      <c r="N9" s="238">
        <f ca="1">IF(Tabla1[[#This Row],[Fecha de nac]]="","",IF(Tabla1[[#This Row],[Fecha Finalización]] &gt;=TODAY(), DATEDIF(Tabla1[[#This Row],[Fecha de nac]],TODAY(),"y"), ROUNDDOWN((Tabla1[[#This Row],[Fecha Finalización]] -Tabla1[[#This Row],[Fecha de nac]])/365,0)))</f>
        <v>20</v>
      </c>
      <c r="O9" s="168" t="s">
        <v>80</v>
      </c>
      <c r="P9" s="71" t="s">
        <v>81</v>
      </c>
      <c r="Q9" s="72"/>
      <c r="R9" s="77"/>
      <c r="S9" s="77"/>
      <c r="T9" s="77"/>
      <c r="U9" s="240">
        <f>IF(F9="","",Tabla1[[#This Row],[Fecha Inicio grupo]]+3*7-7)</f>
        <v>45685</v>
      </c>
      <c r="V9" s="241">
        <f>IF(F9="","",EDATE(Tabla1[[#This Row],[Fecha Inicio grupo]],3))</f>
        <v>45761</v>
      </c>
      <c r="W9" s="34" t="s">
        <v>82</v>
      </c>
      <c r="X9" s="34" t="s">
        <v>83</v>
      </c>
      <c r="Y9" s="75" t="s">
        <v>84</v>
      </c>
      <c r="Z9" s="75" t="s">
        <v>84</v>
      </c>
      <c r="AA9" s="75" t="s">
        <v>84</v>
      </c>
      <c r="AB9" s="75" t="s">
        <v>84</v>
      </c>
      <c r="AC9" s="75" t="s">
        <v>84</v>
      </c>
      <c r="AD9" s="75" t="s">
        <v>84</v>
      </c>
      <c r="AE9" s="75"/>
      <c r="AF9" s="75"/>
      <c r="AG9" s="75"/>
      <c r="AH9" s="75"/>
      <c r="AI9" s="75"/>
      <c r="AJ9" s="75"/>
      <c r="AK9" s="75"/>
      <c r="AL9" s="75"/>
      <c r="AM9" s="75"/>
      <c r="AN9" s="75"/>
      <c r="AO9" s="144"/>
      <c r="AP9" s="246" t="str">
        <f>IF(F9="","",IFERROR(VLOOKUP(SUBSTITUTE(SUBSTITUTE(Tabla1[[#This Row],[Uso Sistemas]],"T","P"),"N","F"),Parámetros!$M$2:$N$17,2,0),"Completar hasta 3ra sem. para evaluar a Probacionista"))</f>
        <v>Asistió</v>
      </c>
      <c r="AQ9" s="39"/>
      <c r="AR9" s="200"/>
      <c r="AS9" s="39"/>
      <c r="AT9" s="28"/>
      <c r="AU9" s="28"/>
      <c r="AV9" s="28"/>
      <c r="AW9" s="28"/>
      <c r="AX9" s="244">
        <f>IF(V9="","",EOMONTH(EDATE(Tabla1[[#This Row],[Fecha Finalización]],2),0))</f>
        <v>45838</v>
      </c>
      <c r="AY9" s="39"/>
      <c r="AZ9" s="249">
        <f>IF(V9="","",EOMONTH(EDATE(Tabla1[[#This Row],[Fecha Finalización]],3),0))</f>
        <v>45869</v>
      </c>
      <c r="BA9" s="39"/>
      <c r="BB9" s="39"/>
      <c r="BC9" s="235"/>
      <c r="BD9" s="233" t="str">
        <f>IF(F9="","",Tabla1[[#This Row],[sem 01]]&amp;Tabla1[[#This Row],[sem 02]]&amp;Tabla1[[#This Row],[sem 03]])</f>
        <v>PPP</v>
      </c>
      <c r="BE9" s="234" t="str">
        <f>IF(TRIM(F9)="","",$B$1&amp;"-"&amp;SUBSTITUTE(Tabla1[[#This Row],[Mes Inscrito]]," ","")&amp;"-"&amp;SUBSTITUTE(Tabla1[[#This Row],[Dia de clases Inscrito]]," ","")&amp;"-"&amp;SUBSTITUTE(Tabla1[[#This Row],[Horario Inscrito]]," ","")&amp;"-"&amp;Tabla1[[#This Row],[Fecha Inicio grupo]])</f>
        <v>Cusco-Enero-Martes-7.30-9.15-45671</v>
      </c>
      <c r="BF9" s="251" t="str">
        <f>IF(F9="","",Tabla1[[#This Row],[Curso]])</f>
        <v>Conócete a ti mismo</v>
      </c>
      <c r="BG9" s="252" t="str">
        <f>+IF(TRIM(F9)="","",$B$1&amp;"-"&amp;TRIM(Tabla1[[#This Row],[Mes Inscrito]])&amp;"-"&amp;TRIM(Tabla1[[#This Row],[Dia de clases Inscrito]])&amp;"-"&amp;TRIM(Tabla1[[#This Row],[Horario Inscrito]])&amp;"-"&amp;TRIM(Tabla1[[#This Row],[Fecha Inicio grupo]])&amp;"-"&amp;TRIM(Tabla1[[#This Row],[Tipo Incrito]]))</f>
        <v>Cusco-Enero-Martes-7.30 - 9.15-45671-Inscrito Nuevo</v>
      </c>
      <c r="BH9" s="308" t="b">
        <f>IF(F9="","",OR(IFERROR(SEARCH("CG",Tabla1[[#This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 s="309">
        <f>IF(F9&lt;&gt;"",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9" s="309" t="str">
        <f>IF(F9&lt;&gt;"",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9" s="309" t="str">
        <f>IF(Tabla1[[#This Row],[Fecha Inicio grupo]]="","",IFERROR(VLOOKUP(Tabla1[[#This Row],[Mes de Alta como miembro]],Parámetros!$AM$2:$AN$16,2,0),"01/01/1900"))</f>
        <v>01/01/1900</v>
      </c>
    </row>
    <row r="10" spans="1:79" s="24" customFormat="1" ht="12">
      <c r="A10" s="68">
        <v>7</v>
      </c>
      <c r="B10" s="34" t="s">
        <v>72</v>
      </c>
      <c r="C10" s="34" t="s">
        <v>73</v>
      </c>
      <c r="D10" s="42" t="s">
        <v>74</v>
      </c>
      <c r="E10" s="42" t="s">
        <v>75</v>
      </c>
      <c r="F10" s="45">
        <v>45671</v>
      </c>
      <c r="G10" s="45"/>
      <c r="H10" s="163" t="s">
        <v>108</v>
      </c>
      <c r="I10" s="28" t="s">
        <v>109</v>
      </c>
      <c r="J10" s="28" t="s">
        <v>110</v>
      </c>
      <c r="K10" s="69">
        <v>974756116</v>
      </c>
      <c r="L10" s="68" t="s">
        <v>111</v>
      </c>
      <c r="M10" s="46">
        <v>33718</v>
      </c>
      <c r="N10" s="238">
        <f ca="1">IF(Tabla1[[#This Row],[Fecha de nac]]="","",IF(Tabla1[[#This Row],[Fecha Finalización]] &gt;=TODAY(), DATEDIF(Tabla1[[#This Row],[Fecha de nac]],TODAY(),"y"), ROUNDDOWN((Tabla1[[#This Row],[Fecha Finalización]] -Tabla1[[#This Row],[Fecha de nac]])/365,0)))</f>
        <v>32</v>
      </c>
      <c r="O10" s="168" t="s">
        <v>80</v>
      </c>
      <c r="P10" s="71" t="s">
        <v>81</v>
      </c>
      <c r="Q10" s="72"/>
      <c r="R10" s="77"/>
      <c r="S10" s="77"/>
      <c r="T10" s="77"/>
      <c r="U10" s="240">
        <f>IF(F10="","",Tabla1[[#This Row],[Fecha Inicio grupo]]+3*7-7)</f>
        <v>45685</v>
      </c>
      <c r="V10" s="241">
        <f>IF(F10="","",EDATE(Tabla1[[#This Row],[Fecha Inicio grupo]],3))</f>
        <v>45761</v>
      </c>
      <c r="W10" s="34" t="s">
        <v>82</v>
      </c>
      <c r="X10" s="34" t="s">
        <v>83</v>
      </c>
      <c r="Y10" s="75" t="s">
        <v>84</v>
      </c>
      <c r="Z10" s="75" t="s">
        <v>84</v>
      </c>
      <c r="AA10" s="75" t="s">
        <v>84</v>
      </c>
      <c r="AB10" s="75" t="s">
        <v>84</v>
      </c>
      <c r="AC10" s="75" t="s">
        <v>84</v>
      </c>
      <c r="AD10" s="75" t="s">
        <v>84</v>
      </c>
      <c r="AE10" s="75"/>
      <c r="AF10" s="75"/>
      <c r="AG10" s="75"/>
      <c r="AH10" s="75"/>
      <c r="AI10" s="75"/>
      <c r="AJ10" s="75"/>
      <c r="AK10" s="75"/>
      <c r="AL10" s="75"/>
      <c r="AM10" s="75"/>
      <c r="AN10" s="75"/>
      <c r="AO10" s="144"/>
      <c r="AP10" s="246" t="str">
        <f>IF(F10="","",IFERROR(VLOOKUP(SUBSTITUTE(SUBSTITUTE(Tabla1[[#This Row],[Uso Sistemas]],"T","P"),"N","F"),Parámetros!$M$2:$N$17,2,0),"Completar hasta 3ra sem. para evaluar a Probacionista"))</f>
        <v>Asistió</v>
      </c>
      <c r="AQ10" s="39"/>
      <c r="AR10" s="200"/>
      <c r="AS10" s="39"/>
      <c r="AT10" s="28"/>
      <c r="AU10" s="28"/>
      <c r="AV10" s="28"/>
      <c r="AW10" s="28"/>
      <c r="AX10" s="244">
        <f>IF(V10="","",EOMONTH(EDATE(Tabla1[[#This Row],[Fecha Finalización]],2),0))</f>
        <v>45838</v>
      </c>
      <c r="AY10" s="39"/>
      <c r="AZ10" s="249">
        <f>IF(V10="","",EOMONTH(EDATE(Tabla1[[#This Row],[Fecha Finalización]],3),0))</f>
        <v>45869</v>
      </c>
      <c r="BA10" s="39"/>
      <c r="BB10" s="39"/>
      <c r="BC10" s="235"/>
      <c r="BD10" s="233" t="str">
        <f>IF(F10="","",Tabla1[[#This Row],[sem 01]]&amp;Tabla1[[#This Row],[sem 02]]&amp;Tabla1[[#This Row],[sem 03]])</f>
        <v>PPP</v>
      </c>
      <c r="BE10" s="234" t="str">
        <f>IF(TRIM(F10)="","",$B$1&amp;"-"&amp;SUBSTITUTE(Tabla1[[#This Row],[Mes Inscrito]]," ","")&amp;"-"&amp;SUBSTITUTE(Tabla1[[#This Row],[Dia de clases Inscrito]]," ","")&amp;"-"&amp;SUBSTITUTE(Tabla1[[#This Row],[Horario Inscrito]]," ","")&amp;"-"&amp;Tabla1[[#This Row],[Fecha Inicio grupo]])</f>
        <v>Cusco-Enero-Martes-7.30-9.15-45671</v>
      </c>
      <c r="BF10" s="251" t="str">
        <f>IF(F10="","",Tabla1[[#This Row],[Curso]])</f>
        <v>Conócete a ti mismo</v>
      </c>
      <c r="BG10" s="252" t="str">
        <f>+IF(TRIM(F10)="","",$B$1&amp;"-"&amp;TRIM(Tabla1[[#This Row],[Mes Inscrito]])&amp;"-"&amp;TRIM(Tabla1[[#This Row],[Dia de clases Inscrito]])&amp;"-"&amp;TRIM(Tabla1[[#This Row],[Horario Inscrito]])&amp;"-"&amp;TRIM(Tabla1[[#This Row],[Fecha Inicio grupo]])&amp;"-"&amp;TRIM(Tabla1[[#This Row],[Tipo Incrito]]))</f>
        <v>Cusco-Enero-Martes-7.30 - 9.15-45671-Inscrito Nuevo</v>
      </c>
      <c r="BH10" s="308" t="b">
        <f>IF(F10="","",OR(IFERROR(SEARCH("CG",Tabla1[[#This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0" s="309">
        <f>IF(F10&lt;&gt;"",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0" s="309" t="str">
        <f>IF(F10&lt;&gt;"",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0" s="309" t="str">
        <f>IF(Tabla1[[#This Row],[Fecha Inicio grupo]]="","",IFERROR(VLOOKUP(Tabla1[[#This Row],[Mes de Alta como miembro]],Parámetros!$AM$2:$AN$16,2,0),"01/01/1900"))</f>
        <v>01/01/1900</v>
      </c>
    </row>
    <row r="11" spans="1:79" s="24" customFormat="1" ht="12">
      <c r="A11" s="68">
        <v>8</v>
      </c>
      <c r="B11" s="34" t="s">
        <v>72</v>
      </c>
      <c r="C11" s="34" t="s">
        <v>73</v>
      </c>
      <c r="D11" s="42" t="s">
        <v>74</v>
      </c>
      <c r="E11" s="42" t="s">
        <v>75</v>
      </c>
      <c r="F11" s="45">
        <v>45671</v>
      </c>
      <c r="G11" s="45"/>
      <c r="H11" s="163" t="s">
        <v>112</v>
      </c>
      <c r="I11" s="28" t="s">
        <v>113</v>
      </c>
      <c r="J11" s="28" t="s">
        <v>114</v>
      </c>
      <c r="K11" s="69">
        <v>997846782</v>
      </c>
      <c r="L11" s="68" t="s">
        <v>115</v>
      </c>
      <c r="M11" s="46">
        <v>38347</v>
      </c>
      <c r="N11" s="238">
        <f ca="1">IF(Tabla1[[#This Row],[Fecha de nac]]="","",IF(Tabla1[[#This Row],[Fecha Finalización]] &gt;=TODAY(), DATEDIF(Tabla1[[#This Row],[Fecha de nac]],TODAY(),"y"), ROUNDDOWN((Tabla1[[#This Row],[Fecha Finalización]] -Tabla1[[#This Row],[Fecha de nac]])/365,0)))</f>
        <v>20</v>
      </c>
      <c r="O11" s="168" t="s">
        <v>80</v>
      </c>
      <c r="P11" s="71" t="s">
        <v>81</v>
      </c>
      <c r="Q11" s="72"/>
      <c r="R11" s="77"/>
      <c r="S11" s="77"/>
      <c r="T11" s="77"/>
      <c r="U11" s="240">
        <f>IF(F11="","",Tabla1[[#This Row],[Fecha Inicio grupo]]+3*7-7)</f>
        <v>45685</v>
      </c>
      <c r="V11" s="241">
        <f>IF(F11="","",EDATE(Tabla1[[#This Row],[Fecha Inicio grupo]],3))</f>
        <v>45761</v>
      </c>
      <c r="W11" s="34" t="s">
        <v>82</v>
      </c>
      <c r="X11" s="34" t="s">
        <v>83</v>
      </c>
      <c r="Y11" s="75" t="s">
        <v>85</v>
      </c>
      <c r="Z11" s="75" t="s">
        <v>84</v>
      </c>
      <c r="AA11" s="75" t="s">
        <v>84</v>
      </c>
      <c r="AB11" s="75" t="s">
        <v>84</v>
      </c>
      <c r="AC11" s="75" t="s">
        <v>84</v>
      </c>
      <c r="AD11" s="75" t="s">
        <v>85</v>
      </c>
      <c r="AE11" s="75"/>
      <c r="AF11" s="75"/>
      <c r="AG11" s="75"/>
      <c r="AH11" s="75"/>
      <c r="AI11" s="75"/>
      <c r="AJ11" s="75"/>
      <c r="AK11" s="75"/>
      <c r="AL11" s="75"/>
      <c r="AM11" s="75"/>
      <c r="AN11" s="75"/>
      <c r="AO11" s="144"/>
      <c r="AP11" s="246" t="str">
        <f>IF(F11="","",IFERROR(VLOOKUP(SUBSTITUTE(SUBSTITUTE(Tabla1[[#This Row],[Uso Sistemas]],"T","P"),"N","F"),Parámetros!$M$2:$N$17,2,0),"Completar hasta 3ra sem. para evaluar a Probacionista"))</f>
        <v>Asistió</v>
      </c>
      <c r="AQ11" s="39"/>
      <c r="AR11" s="200"/>
      <c r="AS11" s="39"/>
      <c r="AT11" s="28"/>
      <c r="AU11" s="28"/>
      <c r="AV11" s="28"/>
      <c r="AW11" s="28"/>
      <c r="AX11" s="244">
        <f>IF(V11="","",EOMONTH(EDATE(Tabla1[[#This Row],[Fecha Finalización]],2),0))</f>
        <v>45838</v>
      </c>
      <c r="AY11" s="39"/>
      <c r="AZ11" s="249">
        <f>IF(V11="","",EOMONTH(EDATE(Tabla1[[#This Row],[Fecha Finalización]],3),0))</f>
        <v>45869</v>
      </c>
      <c r="BA11" s="39"/>
      <c r="BB11" s="39"/>
      <c r="BC11" s="235"/>
      <c r="BD11" s="233" t="str">
        <f>IF(F11="","",Tabla1[[#This Row],[sem 01]]&amp;Tabla1[[#This Row],[sem 02]]&amp;Tabla1[[#This Row],[sem 03]])</f>
        <v>FPP</v>
      </c>
      <c r="BE11" s="234" t="str">
        <f>IF(TRIM(F11)="","",$B$1&amp;"-"&amp;SUBSTITUTE(Tabla1[[#This Row],[Mes Inscrito]]," ","")&amp;"-"&amp;SUBSTITUTE(Tabla1[[#This Row],[Dia de clases Inscrito]]," ","")&amp;"-"&amp;SUBSTITUTE(Tabla1[[#This Row],[Horario Inscrito]]," ","")&amp;"-"&amp;Tabla1[[#This Row],[Fecha Inicio grupo]])</f>
        <v>Cusco-Enero-Martes-7.30-9.15-45671</v>
      </c>
      <c r="BF11" s="251" t="str">
        <f>IF(F11="","",Tabla1[[#This Row],[Curso]])</f>
        <v>Conócete a ti mismo</v>
      </c>
      <c r="BG11" s="252" t="str">
        <f>+IF(TRIM(F11)="","",$B$1&amp;"-"&amp;TRIM(Tabla1[[#This Row],[Mes Inscrito]])&amp;"-"&amp;TRIM(Tabla1[[#This Row],[Dia de clases Inscrito]])&amp;"-"&amp;TRIM(Tabla1[[#This Row],[Horario Inscrito]])&amp;"-"&amp;TRIM(Tabla1[[#This Row],[Fecha Inicio grupo]])&amp;"-"&amp;TRIM(Tabla1[[#This Row],[Tipo Incrito]]))</f>
        <v>Cusco-Enero-Martes-7.30 - 9.15-45671-Inscrito Nuevo</v>
      </c>
      <c r="BH11" s="308" t="b">
        <f>IF(F11="","",OR(IFERROR(SEARCH("CG",Tabla1[[#This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 s="309">
        <f>IF(F11&lt;&gt;"",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1" s="309" t="str">
        <f>IF(F11&lt;&gt;"",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1" s="309" t="str">
        <f>IF(Tabla1[[#This Row],[Fecha Inicio grupo]]="","",IFERROR(VLOOKUP(Tabla1[[#This Row],[Mes de Alta como miembro]],Parámetros!$AM$2:$AN$16,2,0),"01/01/1900"))</f>
        <v>01/01/1900</v>
      </c>
    </row>
    <row r="12" spans="1:79" s="24" customFormat="1" ht="12">
      <c r="A12" s="68">
        <v>9</v>
      </c>
      <c r="B12" s="34" t="s">
        <v>72</v>
      </c>
      <c r="C12" s="34" t="s">
        <v>73</v>
      </c>
      <c r="D12" s="42" t="s">
        <v>74</v>
      </c>
      <c r="E12" s="42" t="s">
        <v>75</v>
      </c>
      <c r="F12" s="45">
        <v>45671</v>
      </c>
      <c r="G12" s="45"/>
      <c r="H12" s="163" t="s">
        <v>116</v>
      </c>
      <c r="I12" s="28" t="s">
        <v>117</v>
      </c>
      <c r="J12" s="28" t="s">
        <v>118</v>
      </c>
      <c r="K12" s="69">
        <v>932701525</v>
      </c>
      <c r="L12" s="68" t="s">
        <v>119</v>
      </c>
      <c r="M12" s="46">
        <v>39990</v>
      </c>
      <c r="N12" s="238">
        <f ca="1">IF(Tabla1[[#This Row],[Fecha de nac]]="","",IF(Tabla1[[#This Row],[Fecha Finalización]] &gt;=TODAY(), DATEDIF(Tabla1[[#This Row],[Fecha de nac]],TODAY(),"y"), ROUNDDOWN((Tabla1[[#This Row],[Fecha Finalización]] -Tabla1[[#This Row],[Fecha de nac]])/365,0)))</f>
        <v>15</v>
      </c>
      <c r="O12" s="168" t="s">
        <v>80</v>
      </c>
      <c r="P12" s="71" t="s">
        <v>81</v>
      </c>
      <c r="Q12" s="72"/>
      <c r="R12" s="77"/>
      <c r="S12" s="77"/>
      <c r="T12" s="77"/>
      <c r="U12" s="240">
        <f>IF(F12="","",Tabla1[[#This Row],[Fecha Inicio grupo]]+3*7-7)</f>
        <v>45685</v>
      </c>
      <c r="V12" s="241">
        <f>IF(F12="","",EDATE(Tabla1[[#This Row],[Fecha Inicio grupo]],3))</f>
        <v>45761</v>
      </c>
      <c r="W12" s="34" t="s">
        <v>82</v>
      </c>
      <c r="X12" s="34" t="s">
        <v>83</v>
      </c>
      <c r="Y12" s="75" t="s">
        <v>84</v>
      </c>
      <c r="Z12" s="75" t="s">
        <v>84</v>
      </c>
      <c r="AA12" s="75" t="s">
        <v>84</v>
      </c>
      <c r="AB12" s="75" t="s">
        <v>84</v>
      </c>
      <c r="AC12" s="75"/>
      <c r="AD12" s="75" t="s">
        <v>84</v>
      </c>
      <c r="AE12" s="75"/>
      <c r="AF12" s="75"/>
      <c r="AG12" s="75"/>
      <c r="AH12" s="75"/>
      <c r="AI12" s="75"/>
      <c r="AJ12" s="75"/>
      <c r="AK12" s="75"/>
      <c r="AL12" s="75"/>
      <c r="AM12" s="75"/>
      <c r="AN12" s="75"/>
      <c r="AO12" s="144"/>
      <c r="AP12" s="246" t="str">
        <f>IF(F12="","",IFERROR(VLOOKUP(SUBSTITUTE(SUBSTITUTE(Tabla1[[#This Row],[Uso Sistemas]],"T","P"),"N","F"),Parámetros!$M$2:$N$17,2,0),"Completar hasta 3ra sem. para evaluar a Probacionista"))</f>
        <v>Asistió</v>
      </c>
      <c r="AQ12" s="39"/>
      <c r="AR12" s="200"/>
      <c r="AS12" s="39"/>
      <c r="AT12" s="28"/>
      <c r="AU12" s="28"/>
      <c r="AV12" s="28"/>
      <c r="AW12" s="28"/>
      <c r="AX12" s="244">
        <f>IF(V12="","",EOMONTH(EDATE(Tabla1[[#This Row],[Fecha Finalización]],2),0))</f>
        <v>45838</v>
      </c>
      <c r="AY12" s="39"/>
      <c r="AZ12" s="250">
        <f>IF(V12="","",EOMONTH(EDATE(Tabla1[[#This Row],[Fecha Finalización]],3),0))</f>
        <v>45869</v>
      </c>
      <c r="BA12" s="39"/>
      <c r="BB12" s="59"/>
      <c r="BC12" s="236"/>
      <c r="BD12" s="233" t="str">
        <f>IF(F12="","",Tabla1[[#This Row],[sem 01]]&amp;Tabla1[[#This Row],[sem 02]]&amp;Tabla1[[#This Row],[sem 03]])</f>
        <v>PPP</v>
      </c>
      <c r="BE12" s="234" t="str">
        <f>IF(TRIM(F12)="","",$B$1&amp;"-"&amp;SUBSTITUTE(Tabla1[[#This Row],[Mes Inscrito]]," ","")&amp;"-"&amp;SUBSTITUTE(Tabla1[[#This Row],[Dia de clases Inscrito]]," ","")&amp;"-"&amp;SUBSTITUTE(Tabla1[[#This Row],[Horario Inscrito]]," ","")&amp;"-"&amp;Tabla1[[#This Row],[Fecha Inicio grupo]])</f>
        <v>Cusco-Enero-Martes-7.30-9.15-45671</v>
      </c>
      <c r="BF12" s="251" t="str">
        <f>IF(F12="","",Tabla1[[#This Row],[Curso]])</f>
        <v>Conócete a ti mismo</v>
      </c>
      <c r="BG12" s="252" t="str">
        <f>+IF(TRIM(F12)="","",$B$1&amp;"-"&amp;TRIM(Tabla1[[#This Row],[Mes Inscrito]])&amp;"-"&amp;TRIM(Tabla1[[#This Row],[Dia de clases Inscrito]])&amp;"-"&amp;TRIM(Tabla1[[#This Row],[Horario Inscrito]])&amp;"-"&amp;TRIM(Tabla1[[#This Row],[Fecha Inicio grupo]])&amp;"-"&amp;TRIM(Tabla1[[#This Row],[Tipo Incrito]]))</f>
        <v>Cusco-Enero-Martes-7.30 - 9.15-45671-Inscrito Nuevo</v>
      </c>
      <c r="BH12" s="308" t="b">
        <f>IF(F12="","",OR(IFERROR(SEARCH("CG",Tabla1[[#This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2" s="309">
        <f>IF(F12&lt;&gt;"",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2" s="309" t="str">
        <f>IF(F12&lt;&gt;"",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2" s="309" t="str">
        <f>IF(Tabla1[[#This Row],[Fecha Inicio grupo]]="","",IFERROR(VLOOKUP(Tabla1[[#This Row],[Mes de Alta como miembro]],Parámetros!$AM$2:$AN$16,2,0),"01/01/1900"))</f>
        <v>01/01/1900</v>
      </c>
    </row>
    <row r="13" spans="1:79" s="24" customFormat="1" ht="12">
      <c r="A13" s="68">
        <v>10</v>
      </c>
      <c r="B13" s="34" t="s">
        <v>72</v>
      </c>
      <c r="C13" s="34" t="s">
        <v>73</v>
      </c>
      <c r="D13" s="42" t="s">
        <v>74</v>
      </c>
      <c r="E13" s="42" t="s">
        <v>75</v>
      </c>
      <c r="F13" s="45">
        <v>45671</v>
      </c>
      <c r="G13" s="45"/>
      <c r="H13" s="163" t="s">
        <v>120</v>
      </c>
      <c r="I13" s="28" t="s">
        <v>121</v>
      </c>
      <c r="J13" s="28" t="s">
        <v>122</v>
      </c>
      <c r="K13" s="69">
        <v>984103643</v>
      </c>
      <c r="L13" s="68" t="s">
        <v>123</v>
      </c>
      <c r="M13" s="46">
        <v>37985</v>
      </c>
      <c r="N13" s="238">
        <f ca="1">IF(Tabla1[[#This Row],[Fecha de nac]]="","",IF(Tabla1[[#This Row],[Fecha Finalización]] &gt;=TODAY(), DATEDIF(Tabla1[[#This Row],[Fecha de nac]],TODAY(),"y"), ROUNDDOWN((Tabla1[[#This Row],[Fecha Finalización]] -Tabla1[[#This Row],[Fecha de nac]])/365,0)))</f>
        <v>21</v>
      </c>
      <c r="O13" s="168" t="s">
        <v>80</v>
      </c>
      <c r="P13" s="71" t="s">
        <v>81</v>
      </c>
      <c r="Q13" s="72"/>
      <c r="R13" s="77"/>
      <c r="S13" s="77"/>
      <c r="T13" s="77"/>
      <c r="U13" s="240">
        <f>IF(F13="","",Tabla1[[#This Row],[Fecha Inicio grupo]]+3*7-7)</f>
        <v>45685</v>
      </c>
      <c r="V13" s="241">
        <f>IF(F13="","",EDATE(Tabla1[[#This Row],[Fecha Inicio grupo]],3))</f>
        <v>45761</v>
      </c>
      <c r="W13" s="34" t="s">
        <v>82</v>
      </c>
      <c r="X13" s="34" t="s">
        <v>83</v>
      </c>
      <c r="Y13" s="75" t="s">
        <v>84</v>
      </c>
      <c r="Z13" s="75" t="s">
        <v>84</v>
      </c>
      <c r="AA13" s="75" t="s">
        <v>84</v>
      </c>
      <c r="AB13" s="75" t="s">
        <v>84</v>
      </c>
      <c r="AC13" s="75" t="s">
        <v>84</v>
      </c>
      <c r="AD13" s="75" t="s">
        <v>84</v>
      </c>
      <c r="AE13" s="75"/>
      <c r="AF13" s="75"/>
      <c r="AG13" s="75"/>
      <c r="AH13" s="75"/>
      <c r="AI13" s="75"/>
      <c r="AJ13" s="75"/>
      <c r="AK13" s="75"/>
      <c r="AL13" s="75"/>
      <c r="AM13" s="75"/>
      <c r="AN13" s="75"/>
      <c r="AO13" s="144"/>
      <c r="AP13" s="246" t="str">
        <f>IF(F13="","",IFERROR(VLOOKUP(SUBSTITUTE(SUBSTITUTE(Tabla1[[#This Row],[Uso Sistemas]],"T","P"),"N","F"),Parámetros!$M$2:$N$17,2,0),"Completar hasta 3ra sem. para evaluar a Probacionista"))</f>
        <v>Asistió</v>
      </c>
      <c r="AQ13" s="39"/>
      <c r="AR13" s="200"/>
      <c r="AS13" s="39"/>
      <c r="AT13" s="28"/>
      <c r="AU13" s="54"/>
      <c r="AV13" s="54"/>
      <c r="AW13" s="54"/>
      <c r="AX13" s="247">
        <f>IF(V13="","",EOMONTH(EDATE(Tabla1[[#This Row],[Fecha Finalización]],2),0))</f>
        <v>45838</v>
      </c>
      <c r="AY13" s="39"/>
      <c r="AZ13" s="249">
        <f>IF(V13="","",EOMONTH(EDATE(Tabla1[[#This Row],[Fecha Finalización]],3),0))</f>
        <v>45869</v>
      </c>
      <c r="BA13" s="39"/>
      <c r="BB13" s="39"/>
      <c r="BC13" s="235"/>
      <c r="BD13" s="233" t="str">
        <f>IF(F13="","",Tabla1[[#This Row],[sem 01]]&amp;Tabla1[[#This Row],[sem 02]]&amp;Tabla1[[#This Row],[sem 03]])</f>
        <v>PPP</v>
      </c>
      <c r="BE13" s="234" t="str">
        <f>IF(TRIM(F13)="","",$B$1&amp;"-"&amp;SUBSTITUTE(Tabla1[[#This Row],[Mes Inscrito]]," ","")&amp;"-"&amp;SUBSTITUTE(Tabla1[[#This Row],[Dia de clases Inscrito]]," ","")&amp;"-"&amp;SUBSTITUTE(Tabla1[[#This Row],[Horario Inscrito]]," ","")&amp;"-"&amp;Tabla1[[#This Row],[Fecha Inicio grupo]])</f>
        <v>Cusco-Enero-Martes-7.30-9.15-45671</v>
      </c>
      <c r="BF13" s="251" t="str">
        <f>IF(F13="","",Tabla1[[#This Row],[Curso]])</f>
        <v>Conócete a ti mismo</v>
      </c>
      <c r="BG13" s="252" t="str">
        <f>+IF(TRIM(F13)="","",$B$1&amp;"-"&amp;TRIM(Tabla1[[#This Row],[Mes Inscrito]])&amp;"-"&amp;TRIM(Tabla1[[#This Row],[Dia de clases Inscrito]])&amp;"-"&amp;TRIM(Tabla1[[#This Row],[Horario Inscrito]])&amp;"-"&amp;TRIM(Tabla1[[#This Row],[Fecha Inicio grupo]])&amp;"-"&amp;TRIM(Tabla1[[#This Row],[Tipo Incrito]]))</f>
        <v>Cusco-Enero-Martes-7.30 - 9.15-45671-Inscrito Nuevo</v>
      </c>
      <c r="BH13" s="308" t="b">
        <f>IF(F13="","",OR(IFERROR(SEARCH("CG",Tabla1[[#This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3" s="309">
        <f>IF(F13&lt;&gt;"",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3" s="309" t="str">
        <f>IF(F13&lt;&gt;"",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3" s="309" t="str">
        <f>IF(Tabla1[[#This Row],[Fecha Inicio grupo]]="","",IFERROR(VLOOKUP(Tabla1[[#This Row],[Mes de Alta como miembro]],Parámetros!$AM$2:$AN$16,2,0),"01/01/1900"))</f>
        <v>01/01/1900</v>
      </c>
    </row>
    <row r="14" spans="1:79" s="24" customFormat="1" ht="12">
      <c r="A14" s="68">
        <v>11</v>
      </c>
      <c r="B14" s="34" t="s">
        <v>72</v>
      </c>
      <c r="C14" s="34" t="s">
        <v>73</v>
      </c>
      <c r="D14" s="42" t="s">
        <v>74</v>
      </c>
      <c r="E14" s="42" t="s">
        <v>75</v>
      </c>
      <c r="F14" s="45">
        <v>45671</v>
      </c>
      <c r="G14" s="45"/>
      <c r="H14" s="163" t="s">
        <v>124</v>
      </c>
      <c r="I14" s="28" t="s">
        <v>125</v>
      </c>
      <c r="J14" s="28" t="s">
        <v>126</v>
      </c>
      <c r="K14" s="69">
        <v>992466307</v>
      </c>
      <c r="L14" s="68" t="s">
        <v>127</v>
      </c>
      <c r="M14" s="260">
        <v>35171</v>
      </c>
      <c r="N14" s="238">
        <f ca="1">IF(Tabla1[[#This Row],[Fecha de nac]]="","",IF(Tabla1[[#This Row],[Fecha Finalización]] &gt;=TODAY(), DATEDIF(Tabla1[[#This Row],[Fecha de nac]],TODAY(),"y"), ROUNDDOWN((Tabla1[[#This Row],[Fecha Finalización]] -Tabla1[[#This Row],[Fecha de nac]])/365,0)))</f>
        <v>28</v>
      </c>
      <c r="O14" s="168" t="s">
        <v>80</v>
      </c>
      <c r="P14" s="71" t="s">
        <v>81</v>
      </c>
      <c r="Q14" s="72"/>
      <c r="R14" s="71"/>
      <c r="S14" s="78"/>
      <c r="T14" s="78"/>
      <c r="U14" s="240">
        <f>IF(F14="","",Tabla1[[#This Row],[Fecha Inicio grupo]]+3*7-7)</f>
        <v>45685</v>
      </c>
      <c r="V14" s="241">
        <f>IF(F14="","",EDATE(Tabla1[[#This Row],[Fecha Inicio grupo]],3))</f>
        <v>45761</v>
      </c>
      <c r="W14" s="34" t="s">
        <v>82</v>
      </c>
      <c r="X14" s="34" t="s">
        <v>83</v>
      </c>
      <c r="Y14" s="75" t="s">
        <v>84</v>
      </c>
      <c r="Z14" s="75" t="s">
        <v>85</v>
      </c>
      <c r="AA14" s="75" t="s">
        <v>84</v>
      </c>
      <c r="AB14" s="75" t="s">
        <v>84</v>
      </c>
      <c r="AC14" s="75" t="s">
        <v>85</v>
      </c>
      <c r="AD14" s="75" t="s">
        <v>84</v>
      </c>
      <c r="AE14" s="75"/>
      <c r="AF14" s="75"/>
      <c r="AG14" s="75"/>
      <c r="AH14" s="75"/>
      <c r="AI14" s="75"/>
      <c r="AJ14" s="75"/>
      <c r="AK14" s="75"/>
      <c r="AL14" s="75"/>
      <c r="AM14" s="75"/>
      <c r="AN14" s="75"/>
      <c r="AO14" s="144"/>
      <c r="AP14" s="246" t="str">
        <f>IF(F14="","",IFERROR(VLOOKUP(SUBSTITUTE(SUBSTITUTE(Tabla1[[#This Row],[Uso Sistemas]],"T","P"),"N","F"),Parámetros!$M$2:$N$17,2,0),"Completar hasta 3ra sem. para evaluar a Probacionista"))</f>
        <v>Asistió</v>
      </c>
      <c r="AQ14" s="39"/>
      <c r="AR14" s="200"/>
      <c r="AS14" s="39"/>
      <c r="AT14" s="28"/>
      <c r="AU14" s="54"/>
      <c r="AV14" s="54"/>
      <c r="AW14" s="54"/>
      <c r="AX14" s="247">
        <f>IF(V14="","",EOMONTH(EDATE(Tabla1[[#This Row],[Fecha Finalización]],2),0))</f>
        <v>45838</v>
      </c>
      <c r="AY14" s="39"/>
      <c r="AZ14" s="249">
        <f>IF(V14="","",EOMONTH(EDATE(Tabla1[[#This Row],[Fecha Finalización]],3),0))</f>
        <v>45869</v>
      </c>
      <c r="BA14" s="39"/>
      <c r="BB14" s="39"/>
      <c r="BC14" s="235"/>
      <c r="BD14" s="233" t="str">
        <f>IF(F14="","",Tabla1[[#This Row],[sem 01]]&amp;Tabla1[[#This Row],[sem 02]]&amp;Tabla1[[#This Row],[sem 03]])</f>
        <v>PFP</v>
      </c>
      <c r="BE14" s="234" t="str">
        <f>IF(TRIM(F14)="","",$B$1&amp;"-"&amp;SUBSTITUTE(Tabla1[[#This Row],[Mes Inscrito]]," ","")&amp;"-"&amp;SUBSTITUTE(Tabla1[[#This Row],[Dia de clases Inscrito]]," ","")&amp;"-"&amp;SUBSTITUTE(Tabla1[[#This Row],[Horario Inscrito]]," ","")&amp;"-"&amp;Tabla1[[#This Row],[Fecha Inicio grupo]])</f>
        <v>Cusco-Enero-Martes-7.30-9.15-45671</v>
      </c>
      <c r="BF14" s="251" t="str">
        <f>IF(F14="","",Tabla1[[#This Row],[Curso]])</f>
        <v>Conócete a ti mismo</v>
      </c>
      <c r="BG14" s="252" t="str">
        <f>+IF(TRIM(F14)="","",$B$1&amp;"-"&amp;TRIM(Tabla1[[#This Row],[Mes Inscrito]])&amp;"-"&amp;TRIM(Tabla1[[#This Row],[Dia de clases Inscrito]])&amp;"-"&amp;TRIM(Tabla1[[#This Row],[Horario Inscrito]])&amp;"-"&amp;TRIM(Tabla1[[#This Row],[Fecha Inicio grupo]])&amp;"-"&amp;TRIM(Tabla1[[#This Row],[Tipo Incrito]]))</f>
        <v>Cusco-Enero-Martes-7.30 - 9.15-45671-Inscrito Nuevo</v>
      </c>
      <c r="BH14" s="308" t="b">
        <f>IF(F14="","",OR(IFERROR(SEARCH("CG",Tabla1[[#This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4" s="309">
        <f>IF(F14&lt;&gt;"",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4" s="309" t="str">
        <f>IF(F14&lt;&gt;"",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4" s="309" t="str">
        <f>IF(Tabla1[[#This Row],[Fecha Inicio grupo]]="","",IFERROR(VLOOKUP(Tabla1[[#This Row],[Mes de Alta como miembro]],Parámetros!$AM$2:$AN$16,2,0),"01/01/1900"))</f>
        <v>01/01/1900</v>
      </c>
    </row>
    <row r="15" spans="1:79" s="24" customFormat="1" ht="12">
      <c r="A15" s="68">
        <v>12</v>
      </c>
      <c r="B15" s="34" t="s">
        <v>72</v>
      </c>
      <c r="C15" s="34" t="s">
        <v>73</v>
      </c>
      <c r="D15" s="42" t="s">
        <v>74</v>
      </c>
      <c r="E15" s="42" t="s">
        <v>75</v>
      </c>
      <c r="F15" s="45">
        <v>45671</v>
      </c>
      <c r="G15" s="45"/>
      <c r="H15" s="163" t="s">
        <v>128</v>
      </c>
      <c r="I15" s="28" t="s">
        <v>129</v>
      </c>
      <c r="J15" s="28" t="s">
        <v>130</v>
      </c>
      <c r="K15" s="69">
        <v>949235361</v>
      </c>
      <c r="L15" s="68" t="s">
        <v>131</v>
      </c>
      <c r="M15" s="46">
        <v>33334</v>
      </c>
      <c r="N15" s="238">
        <f ca="1">IF(Tabla1[[#This Row],[Fecha de nac]]="","",IF(Tabla1[[#This Row],[Fecha Finalización]] &gt;=TODAY(), DATEDIF(Tabla1[[#This Row],[Fecha de nac]],TODAY(),"y"), ROUNDDOWN((Tabla1[[#This Row],[Fecha Finalización]] -Tabla1[[#This Row],[Fecha de nac]])/365,0)))</f>
        <v>33</v>
      </c>
      <c r="O15" s="168" t="s">
        <v>80</v>
      </c>
      <c r="P15" s="71" t="s">
        <v>81</v>
      </c>
      <c r="Q15" s="72"/>
      <c r="R15" s="71"/>
      <c r="S15" s="78"/>
      <c r="T15" s="78"/>
      <c r="U15" s="240">
        <f>IF(F15="","",Tabla1[[#This Row],[Fecha Inicio grupo]]+3*7-7)</f>
        <v>45685</v>
      </c>
      <c r="V15" s="241">
        <f>IF(F15="","",EDATE(Tabla1[[#This Row],[Fecha Inicio grupo]],3))</f>
        <v>45761</v>
      </c>
      <c r="W15" s="34" t="s">
        <v>82</v>
      </c>
      <c r="X15" s="34" t="s">
        <v>83</v>
      </c>
      <c r="Y15" s="75" t="s">
        <v>84</v>
      </c>
      <c r="Z15" s="75" t="s">
        <v>84</v>
      </c>
      <c r="AA15" s="75" t="s">
        <v>84</v>
      </c>
      <c r="AB15" s="75" t="s">
        <v>84</v>
      </c>
      <c r="AC15" s="75" t="s">
        <v>84</v>
      </c>
      <c r="AD15" s="75" t="s">
        <v>84</v>
      </c>
      <c r="AE15" s="75"/>
      <c r="AF15" s="75"/>
      <c r="AG15" s="75"/>
      <c r="AH15" s="75"/>
      <c r="AI15" s="75"/>
      <c r="AJ15" s="75"/>
      <c r="AK15" s="75"/>
      <c r="AL15" s="75"/>
      <c r="AM15" s="75"/>
      <c r="AN15" s="75"/>
      <c r="AO15" s="144"/>
      <c r="AP15" s="246" t="str">
        <f>IF(F15="","",IFERROR(VLOOKUP(SUBSTITUTE(SUBSTITUTE(Tabla1[[#This Row],[Uso Sistemas]],"T","P"),"N","F"),Parámetros!$M$2:$N$17,2,0),"Completar hasta 3ra sem. para evaluar a Probacionista"))</f>
        <v>Asistió</v>
      </c>
      <c r="AQ15" s="39"/>
      <c r="AR15" s="200"/>
      <c r="AS15" s="39"/>
      <c r="AT15" s="28"/>
      <c r="AU15" s="54"/>
      <c r="AV15" s="54"/>
      <c r="AW15" s="54"/>
      <c r="AX15" s="247">
        <f>IF(V15="","",EOMONTH(EDATE(Tabla1[[#This Row],[Fecha Finalización]],2),0))</f>
        <v>45838</v>
      </c>
      <c r="AY15" s="39"/>
      <c r="AZ15" s="249">
        <f>IF(V15="","",EOMONTH(EDATE(Tabla1[[#This Row],[Fecha Finalización]],3),0))</f>
        <v>45869</v>
      </c>
      <c r="BA15" s="39"/>
      <c r="BB15" s="39"/>
      <c r="BC15" s="235"/>
      <c r="BD15" s="233" t="str">
        <f>IF(F15="","",Tabla1[[#This Row],[sem 01]]&amp;Tabla1[[#This Row],[sem 02]]&amp;Tabla1[[#This Row],[sem 03]])</f>
        <v>PPP</v>
      </c>
      <c r="BE15" s="234" t="str">
        <f>IF(TRIM(F15)="","",$B$1&amp;"-"&amp;SUBSTITUTE(Tabla1[[#This Row],[Mes Inscrito]]," ","")&amp;"-"&amp;SUBSTITUTE(Tabla1[[#This Row],[Dia de clases Inscrito]]," ","")&amp;"-"&amp;SUBSTITUTE(Tabla1[[#This Row],[Horario Inscrito]]," ","")&amp;"-"&amp;Tabla1[[#This Row],[Fecha Inicio grupo]])</f>
        <v>Cusco-Enero-Martes-7.30-9.15-45671</v>
      </c>
      <c r="BF15" s="251" t="str">
        <f>IF(F15="","",Tabla1[[#This Row],[Curso]])</f>
        <v>Conócete a ti mismo</v>
      </c>
      <c r="BG15" s="252" t="str">
        <f>+IF(TRIM(F15)="","",$B$1&amp;"-"&amp;TRIM(Tabla1[[#This Row],[Mes Inscrito]])&amp;"-"&amp;TRIM(Tabla1[[#This Row],[Dia de clases Inscrito]])&amp;"-"&amp;TRIM(Tabla1[[#This Row],[Horario Inscrito]])&amp;"-"&amp;TRIM(Tabla1[[#This Row],[Fecha Inicio grupo]])&amp;"-"&amp;TRIM(Tabla1[[#This Row],[Tipo Incrito]]))</f>
        <v>Cusco-Enero-Martes-7.30 - 9.15-45671-Inscrito Nuevo</v>
      </c>
      <c r="BH15" s="308" t="b">
        <f>IF(F15="","",OR(IFERROR(SEARCH("CG",Tabla1[[#This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5" s="309">
        <f>IF(F15&lt;&gt;"",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5" s="309" t="str">
        <f>IF(F15&lt;&gt;"",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5" s="309" t="str">
        <f>IF(Tabla1[[#This Row],[Fecha Inicio grupo]]="","",IFERROR(VLOOKUP(Tabla1[[#This Row],[Mes de Alta como miembro]],Parámetros!$AM$2:$AN$16,2,0),"01/01/1900"))</f>
        <v>01/01/1900</v>
      </c>
    </row>
    <row r="16" spans="1:79" s="24" customFormat="1" ht="12">
      <c r="A16" s="68">
        <v>13</v>
      </c>
      <c r="B16" s="34" t="s">
        <v>72</v>
      </c>
      <c r="C16" s="34" t="s">
        <v>73</v>
      </c>
      <c r="D16" s="42" t="s">
        <v>74</v>
      </c>
      <c r="E16" s="42" t="s">
        <v>75</v>
      </c>
      <c r="F16" s="45">
        <v>45671</v>
      </c>
      <c r="G16" s="45"/>
      <c r="H16" s="163" t="s">
        <v>132</v>
      </c>
      <c r="I16" s="28" t="s">
        <v>133</v>
      </c>
      <c r="J16" s="28" t="s">
        <v>134</v>
      </c>
      <c r="K16" s="69">
        <v>958121204</v>
      </c>
      <c r="L16" s="68" t="s">
        <v>135</v>
      </c>
      <c r="M16" s="46">
        <v>34154</v>
      </c>
      <c r="N16" s="238">
        <f ca="1">IF(Tabla1[[#This Row],[Fecha de nac]]="","",IF(Tabla1[[#This Row],[Fecha Finalización]] &gt;=TODAY(), DATEDIF(Tabla1[[#This Row],[Fecha de nac]],TODAY(),"y"), ROUNDDOWN((Tabla1[[#This Row],[Fecha Finalización]] -Tabla1[[#This Row],[Fecha de nac]])/365,0)))</f>
        <v>31</v>
      </c>
      <c r="O16" s="168" t="s">
        <v>80</v>
      </c>
      <c r="P16" s="71" t="s">
        <v>81</v>
      </c>
      <c r="Q16" s="72"/>
      <c r="R16" s="71"/>
      <c r="S16" s="78"/>
      <c r="T16" s="78"/>
      <c r="U16" s="240">
        <f>IF(F16="","",Tabla1[[#This Row],[Fecha Inicio grupo]]+3*7-7)</f>
        <v>45685</v>
      </c>
      <c r="V16" s="241">
        <f>IF(F16="","",EDATE(Tabla1[[#This Row],[Fecha Inicio grupo]],3))</f>
        <v>45761</v>
      </c>
      <c r="W16" s="34" t="s">
        <v>82</v>
      </c>
      <c r="X16" s="34" t="s">
        <v>83</v>
      </c>
      <c r="Y16" s="75" t="s">
        <v>84</v>
      </c>
      <c r="Z16" s="75" t="s">
        <v>84</v>
      </c>
      <c r="AA16" s="75" t="s">
        <v>84</v>
      </c>
      <c r="AB16" s="75" t="s">
        <v>84</v>
      </c>
      <c r="AC16" s="75" t="s">
        <v>85</v>
      </c>
      <c r="AD16" s="75" t="s">
        <v>85</v>
      </c>
      <c r="AE16" s="75"/>
      <c r="AF16" s="75"/>
      <c r="AG16" s="75"/>
      <c r="AH16" s="75"/>
      <c r="AI16" s="75"/>
      <c r="AJ16" s="75"/>
      <c r="AK16" s="75"/>
      <c r="AL16" s="75"/>
      <c r="AM16" s="75"/>
      <c r="AN16" s="75"/>
      <c r="AO16" s="144"/>
      <c r="AP16" s="246" t="str">
        <f>IF(F16="","",IFERROR(VLOOKUP(SUBSTITUTE(SUBSTITUTE(Tabla1[[#This Row],[Uso Sistemas]],"T","P"),"N","F"),Parámetros!$M$2:$N$17,2,0),"Completar hasta 3ra sem. para evaluar a Probacionista"))</f>
        <v>Asistió</v>
      </c>
      <c r="AQ16" s="39"/>
      <c r="AR16" s="200"/>
      <c r="AS16" s="39"/>
      <c r="AT16" s="28"/>
      <c r="AU16" s="54"/>
      <c r="AV16" s="54"/>
      <c r="AW16" s="54"/>
      <c r="AX16" s="247">
        <f>IF(V16="","",EOMONTH(EDATE(Tabla1[[#This Row],[Fecha Finalización]],2),0))</f>
        <v>45838</v>
      </c>
      <c r="AY16" s="39"/>
      <c r="AZ16" s="249">
        <f>IF(V16="","",EOMONTH(EDATE(Tabla1[[#This Row],[Fecha Finalización]],3),0))</f>
        <v>45869</v>
      </c>
      <c r="BA16" s="39"/>
      <c r="BB16" s="39"/>
      <c r="BC16" s="235"/>
      <c r="BD16" s="233" t="str">
        <f>IF(F16="","",Tabla1[[#This Row],[sem 01]]&amp;Tabla1[[#This Row],[sem 02]]&amp;Tabla1[[#This Row],[sem 03]])</f>
        <v>PPP</v>
      </c>
      <c r="BE16" s="234" t="str">
        <f>IF(TRIM(F16)="","",$B$1&amp;"-"&amp;SUBSTITUTE(Tabla1[[#This Row],[Mes Inscrito]]," ","")&amp;"-"&amp;SUBSTITUTE(Tabla1[[#This Row],[Dia de clases Inscrito]]," ","")&amp;"-"&amp;SUBSTITUTE(Tabla1[[#This Row],[Horario Inscrito]]," ","")&amp;"-"&amp;Tabla1[[#This Row],[Fecha Inicio grupo]])</f>
        <v>Cusco-Enero-Martes-7.30-9.15-45671</v>
      </c>
      <c r="BF16" s="251" t="str">
        <f>IF(F16="","",Tabla1[[#This Row],[Curso]])</f>
        <v>Conócete a ti mismo</v>
      </c>
      <c r="BG16" s="252" t="str">
        <f>+IF(TRIM(F16)="","",$B$1&amp;"-"&amp;TRIM(Tabla1[[#This Row],[Mes Inscrito]])&amp;"-"&amp;TRIM(Tabla1[[#This Row],[Dia de clases Inscrito]])&amp;"-"&amp;TRIM(Tabla1[[#This Row],[Horario Inscrito]])&amp;"-"&amp;TRIM(Tabla1[[#This Row],[Fecha Inicio grupo]])&amp;"-"&amp;TRIM(Tabla1[[#This Row],[Tipo Incrito]]))</f>
        <v>Cusco-Enero-Martes-7.30 - 9.15-45671-Inscrito Nuevo</v>
      </c>
      <c r="BH16" s="308" t="b">
        <f>IF(F16="","",OR(IFERROR(SEARCH("CG",Tabla1[[#This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6" s="309">
        <f>IF(F16&lt;&gt;"",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6" s="309" t="str">
        <f>IF(F16&lt;&gt;"",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6" s="309" t="str">
        <f>IF(Tabla1[[#This Row],[Fecha Inicio grupo]]="","",IFERROR(VLOOKUP(Tabla1[[#This Row],[Mes de Alta como miembro]],Parámetros!$AM$2:$AN$16,2,0),"01/01/1900"))</f>
        <v>01/01/1900</v>
      </c>
    </row>
    <row r="17" spans="1:63" s="24" customFormat="1" ht="12">
      <c r="A17" s="68">
        <v>14</v>
      </c>
      <c r="B17" s="34" t="s">
        <v>72</v>
      </c>
      <c r="C17" s="34" t="s">
        <v>73</v>
      </c>
      <c r="D17" s="42" t="s">
        <v>74</v>
      </c>
      <c r="E17" s="42" t="s">
        <v>75</v>
      </c>
      <c r="F17" s="45">
        <v>45671</v>
      </c>
      <c r="G17" s="45"/>
      <c r="H17" s="163" t="s">
        <v>136</v>
      </c>
      <c r="I17" s="28" t="s">
        <v>137</v>
      </c>
      <c r="J17" s="28" t="s">
        <v>138</v>
      </c>
      <c r="K17" s="69">
        <v>902662446</v>
      </c>
      <c r="L17" s="68" t="s">
        <v>139</v>
      </c>
      <c r="M17" s="46">
        <v>34678</v>
      </c>
      <c r="N17" s="238">
        <f ca="1">IF(Tabla1[[#This Row],[Fecha de nac]]="","",IF(Tabla1[[#This Row],[Fecha Finalización]] &gt;=TODAY(), DATEDIF(Tabla1[[#This Row],[Fecha de nac]],TODAY(),"y"), ROUNDDOWN((Tabla1[[#This Row],[Fecha Finalización]] -Tabla1[[#This Row],[Fecha de nac]])/365,0)))</f>
        <v>30</v>
      </c>
      <c r="O17" s="168" t="s">
        <v>80</v>
      </c>
      <c r="P17" s="71" t="s">
        <v>81</v>
      </c>
      <c r="Q17" s="72"/>
      <c r="R17" s="77"/>
      <c r="S17" s="77"/>
      <c r="T17" s="77"/>
      <c r="U17" s="240">
        <f>IF(F17="","",Tabla1[[#This Row],[Fecha Inicio grupo]]+3*7-7)</f>
        <v>45685</v>
      </c>
      <c r="V17" s="241">
        <f>IF(F17="","",EDATE(Tabla1[[#This Row],[Fecha Inicio grupo]],3))</f>
        <v>45761</v>
      </c>
      <c r="W17" s="34" t="s">
        <v>82</v>
      </c>
      <c r="X17" s="34" t="s">
        <v>83</v>
      </c>
      <c r="Y17" s="75" t="s">
        <v>140</v>
      </c>
      <c r="Z17" s="75" t="s">
        <v>140</v>
      </c>
      <c r="AA17" s="75" t="s">
        <v>84</v>
      </c>
      <c r="AB17" s="75" t="s">
        <v>84</v>
      </c>
      <c r="AC17" s="75" t="s">
        <v>85</v>
      </c>
      <c r="AD17" s="75" t="s">
        <v>85</v>
      </c>
      <c r="AE17" s="75"/>
      <c r="AF17" s="75"/>
      <c r="AG17" s="75"/>
      <c r="AH17" s="75"/>
      <c r="AI17" s="75"/>
      <c r="AJ17" s="75"/>
      <c r="AK17" s="75"/>
      <c r="AL17" s="75"/>
      <c r="AM17" s="75"/>
      <c r="AN17" s="75"/>
      <c r="AO17" s="144"/>
      <c r="AP17" s="246" t="str">
        <f>IF(F17="","",IFERROR(VLOOKUP(SUBSTITUTE(SUBSTITUTE(Tabla1[[#This Row],[Uso Sistemas]],"T","P"),"N","F"),Parámetros!$M$2:$N$17,2,0),"Completar hasta 3ra sem. para evaluar a Probacionista"))</f>
        <v>Asistió</v>
      </c>
      <c r="AQ17" s="39"/>
      <c r="AR17" s="200"/>
      <c r="AS17" s="39"/>
      <c r="AT17" s="28"/>
      <c r="AU17" s="54"/>
      <c r="AV17" s="54"/>
      <c r="AW17" s="54"/>
      <c r="AX17" s="247">
        <f>IF(V17="","",EOMONTH(EDATE(Tabla1[[#This Row],[Fecha Finalización]],2),0))</f>
        <v>45838</v>
      </c>
      <c r="AY17" s="39"/>
      <c r="AZ17" s="249">
        <f>IF(V17="","",EOMONTH(EDATE(Tabla1[[#This Row],[Fecha Finalización]],3),0))</f>
        <v>45869</v>
      </c>
      <c r="BA17" s="39"/>
      <c r="BB17" s="39"/>
      <c r="BC17" s="235"/>
      <c r="BD17" s="233" t="str">
        <f>IF(F17="","",Tabla1[[#This Row],[sem 01]]&amp;Tabla1[[#This Row],[sem 02]]&amp;Tabla1[[#This Row],[sem 03]])</f>
        <v>NNP</v>
      </c>
      <c r="BE17" s="234" t="str">
        <f>IF(TRIM(F17)="","",$B$1&amp;"-"&amp;SUBSTITUTE(Tabla1[[#This Row],[Mes Inscrito]]," ","")&amp;"-"&amp;SUBSTITUTE(Tabla1[[#This Row],[Dia de clases Inscrito]]," ","")&amp;"-"&amp;SUBSTITUTE(Tabla1[[#This Row],[Horario Inscrito]]," ","")&amp;"-"&amp;Tabla1[[#This Row],[Fecha Inicio grupo]])</f>
        <v>Cusco-Enero-Martes-7.30-9.15-45671</v>
      </c>
      <c r="BF17" s="251" t="str">
        <f>IF(F17="","",Tabla1[[#This Row],[Curso]])</f>
        <v>Conócete a ti mismo</v>
      </c>
      <c r="BG17" s="252" t="str">
        <f>+IF(TRIM(F17)="","",$B$1&amp;"-"&amp;TRIM(Tabla1[[#This Row],[Mes Inscrito]])&amp;"-"&amp;TRIM(Tabla1[[#This Row],[Dia de clases Inscrito]])&amp;"-"&amp;TRIM(Tabla1[[#This Row],[Horario Inscrito]])&amp;"-"&amp;TRIM(Tabla1[[#This Row],[Fecha Inicio grupo]])&amp;"-"&amp;TRIM(Tabla1[[#This Row],[Tipo Incrito]]))</f>
        <v>Cusco-Enero-Martes-7.30 - 9.15-45671-Inscrito Nuevo</v>
      </c>
      <c r="BH17" s="308" t="b">
        <f>IF(F17="","",OR(IFERROR(SEARCH("CG",Tabla1[[#This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7" s="309">
        <f>IF(F17&lt;&gt;"",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7" s="309" t="str">
        <f>IF(F17&lt;&gt;"",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7" s="309" t="str">
        <f>IF(Tabla1[[#This Row],[Fecha Inicio grupo]]="","",IFERROR(VLOOKUP(Tabla1[[#This Row],[Mes de Alta como miembro]],Parámetros!$AM$2:$AN$16,2,0),"01/01/1900"))</f>
        <v>01/01/1900</v>
      </c>
    </row>
    <row r="18" spans="1:63" s="24" customFormat="1" ht="12">
      <c r="A18" s="68">
        <v>15</v>
      </c>
      <c r="B18" s="28" t="s">
        <v>72</v>
      </c>
      <c r="C18" s="34" t="s">
        <v>73</v>
      </c>
      <c r="D18" s="42" t="s">
        <v>74</v>
      </c>
      <c r="E18" s="42" t="s">
        <v>75</v>
      </c>
      <c r="F18" s="45">
        <v>45671</v>
      </c>
      <c r="G18" s="45"/>
      <c r="H18" s="163" t="s">
        <v>141</v>
      </c>
      <c r="I18" s="28" t="s">
        <v>142</v>
      </c>
      <c r="J18" s="28" t="s">
        <v>143</v>
      </c>
      <c r="K18" s="69">
        <v>941270366</v>
      </c>
      <c r="L18" s="68" t="s">
        <v>144</v>
      </c>
      <c r="M18" s="46">
        <v>34874</v>
      </c>
      <c r="N18" s="238">
        <f ca="1">IF(Tabla1[[#This Row],[Fecha de nac]]="","",IF(Tabla1[[#This Row],[Fecha Finalización]] &gt;=TODAY(), DATEDIF(Tabla1[[#This Row],[Fecha de nac]],TODAY(),"y"), ROUNDDOWN((Tabla1[[#This Row],[Fecha Finalización]] -Tabla1[[#This Row],[Fecha de nac]])/365,0)))</f>
        <v>29</v>
      </c>
      <c r="O18" s="168" t="s">
        <v>80</v>
      </c>
      <c r="P18" s="71" t="s">
        <v>81</v>
      </c>
      <c r="Q18" s="72"/>
      <c r="R18" s="71"/>
      <c r="S18" s="78"/>
      <c r="T18" s="78"/>
      <c r="U18" s="240">
        <f>IF(F18="","",Tabla1[[#This Row],[Fecha Inicio grupo]]+3*7-7)</f>
        <v>45685</v>
      </c>
      <c r="V18" s="241">
        <f>IF(F18="","",EDATE(Tabla1[[#This Row],[Fecha Inicio grupo]],3))</f>
        <v>45761</v>
      </c>
      <c r="W18" s="28" t="s">
        <v>82</v>
      </c>
      <c r="X18" s="34" t="s">
        <v>83</v>
      </c>
      <c r="Y18" s="75" t="s">
        <v>84</v>
      </c>
      <c r="Z18" s="75" t="s">
        <v>84</v>
      </c>
      <c r="AA18" s="75" t="s">
        <v>84</v>
      </c>
      <c r="AB18" s="75" t="s">
        <v>84</v>
      </c>
      <c r="AC18" s="75" t="s">
        <v>85</v>
      </c>
      <c r="AD18" s="75" t="s">
        <v>84</v>
      </c>
      <c r="AE18" s="75"/>
      <c r="AF18" s="75"/>
      <c r="AG18" s="75"/>
      <c r="AH18" s="75"/>
      <c r="AI18" s="75"/>
      <c r="AJ18" s="75"/>
      <c r="AK18" s="75"/>
      <c r="AL18" s="75"/>
      <c r="AM18" s="75"/>
      <c r="AN18" s="75"/>
      <c r="AO18" s="144"/>
      <c r="AP18" s="246" t="str">
        <f>IF(F18="","",IFERROR(VLOOKUP(SUBSTITUTE(SUBSTITUTE(Tabla1[[#This Row],[Uso Sistemas]],"T","P"),"N","F"),Parámetros!$M$2:$N$17,2,0),"Completar hasta 3ra sem. para evaluar a Probacionista"))</f>
        <v>Asistió</v>
      </c>
      <c r="AQ18" s="39"/>
      <c r="AR18" s="200"/>
      <c r="AS18" s="39"/>
      <c r="AT18" s="28"/>
      <c r="AU18" s="54"/>
      <c r="AV18" s="54"/>
      <c r="AW18" s="54"/>
      <c r="AX18" s="247">
        <f>IF(V18="","",EOMONTH(EDATE(Tabla1[[#This Row],[Fecha Finalización]],2),0))</f>
        <v>45838</v>
      </c>
      <c r="AY18" s="39"/>
      <c r="AZ18" s="249">
        <f>IF(V18="","",EOMONTH(EDATE(Tabla1[[#This Row],[Fecha Finalización]],3),0))</f>
        <v>45869</v>
      </c>
      <c r="BA18" s="39"/>
      <c r="BB18" s="39"/>
      <c r="BC18" s="235"/>
      <c r="BD18" s="233" t="str">
        <f>IF(F18="","",Tabla1[[#This Row],[sem 01]]&amp;Tabla1[[#This Row],[sem 02]]&amp;Tabla1[[#This Row],[sem 03]])</f>
        <v>PPP</v>
      </c>
      <c r="BE18" s="234" t="str">
        <f>IF(TRIM(F18)="","",$B$1&amp;"-"&amp;SUBSTITUTE(Tabla1[[#This Row],[Mes Inscrito]]," ","")&amp;"-"&amp;SUBSTITUTE(Tabla1[[#This Row],[Dia de clases Inscrito]]," ","")&amp;"-"&amp;SUBSTITUTE(Tabla1[[#This Row],[Horario Inscrito]]," ","")&amp;"-"&amp;Tabla1[[#This Row],[Fecha Inicio grupo]])</f>
        <v>Cusco-Enero-Martes-7.30-9.15-45671</v>
      </c>
      <c r="BF18" s="251" t="str">
        <f>IF(F18="","",Tabla1[[#This Row],[Curso]])</f>
        <v>Conócete a ti mismo</v>
      </c>
      <c r="BG18" s="252" t="str">
        <f>+IF(TRIM(F18)="","",$B$1&amp;"-"&amp;TRIM(Tabla1[[#This Row],[Mes Inscrito]])&amp;"-"&amp;TRIM(Tabla1[[#This Row],[Dia de clases Inscrito]])&amp;"-"&amp;TRIM(Tabla1[[#This Row],[Horario Inscrito]])&amp;"-"&amp;TRIM(Tabla1[[#This Row],[Fecha Inicio grupo]])&amp;"-"&amp;TRIM(Tabla1[[#This Row],[Tipo Incrito]]))</f>
        <v>Cusco-Enero-Martes-7.30 - 9.15-45671-Inscrito Nuevo</v>
      </c>
      <c r="BH18" s="308" t="b">
        <f>IF(F18="","",OR(IFERROR(SEARCH("CG",Tabla1[[#This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8" s="309">
        <f>IF(F18&lt;&gt;"",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8" s="309" t="str">
        <f>IF(F18&lt;&gt;"",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8" s="309" t="str">
        <f>IF(Tabla1[[#This Row],[Fecha Inicio grupo]]="","",IFERROR(VLOOKUP(Tabla1[[#This Row],[Mes de Alta como miembro]],Parámetros!$AM$2:$AN$16,2,0),"01/01/1900"))</f>
        <v>01/01/1900</v>
      </c>
    </row>
    <row r="19" spans="1:63" s="24" customFormat="1" ht="13.9">
      <c r="A19" s="68">
        <v>16</v>
      </c>
      <c r="B19" s="28" t="s">
        <v>72</v>
      </c>
      <c r="C19" s="34" t="s">
        <v>73</v>
      </c>
      <c r="D19" s="42" t="s">
        <v>74</v>
      </c>
      <c r="E19" s="42" t="s">
        <v>75</v>
      </c>
      <c r="F19" s="45">
        <v>45671</v>
      </c>
      <c r="G19" s="45"/>
      <c r="H19" s="163" t="s">
        <v>145</v>
      </c>
      <c r="I19" s="28" t="s">
        <v>146</v>
      </c>
      <c r="J19" s="28" t="s">
        <v>147</v>
      </c>
      <c r="K19" s="69">
        <v>981175202</v>
      </c>
      <c r="L19" s="68" t="s">
        <v>148</v>
      </c>
      <c r="M19" s="46">
        <v>37989</v>
      </c>
      <c r="N19" s="238">
        <f ca="1">IF(Tabla1[[#This Row],[Fecha de nac]]="","",IF(Tabla1[[#This Row],[Fecha Finalización]] &gt;=TODAY(), DATEDIF(Tabla1[[#This Row],[Fecha de nac]],TODAY(),"y"), ROUNDDOWN((Tabla1[[#This Row],[Fecha Finalización]] -Tabla1[[#This Row],[Fecha de nac]])/365,0)))</f>
        <v>21</v>
      </c>
      <c r="O19" s="168" t="s">
        <v>80</v>
      </c>
      <c r="P19" s="71" t="s">
        <v>81</v>
      </c>
      <c r="Q19" s="72"/>
      <c r="R19" s="71"/>
      <c r="S19" s="78"/>
      <c r="T19" s="78"/>
      <c r="U19" s="242">
        <f>IF(F19="","",Tabla1[[#This Row],[Fecha Inicio grupo]]+3*7-7)</f>
        <v>45685</v>
      </c>
      <c r="V19" s="241">
        <f>IF(F19="","",EDATE(Tabla1[[#This Row],[Fecha Inicio grupo]],3))</f>
        <v>45761</v>
      </c>
      <c r="W19" s="28" t="s">
        <v>82</v>
      </c>
      <c r="X19" s="28" t="s">
        <v>83</v>
      </c>
      <c r="Y19" s="75" t="s">
        <v>140</v>
      </c>
      <c r="Z19" s="75" t="s">
        <v>84</v>
      </c>
      <c r="AA19" s="75" t="s">
        <v>84</v>
      </c>
      <c r="AB19" s="75" t="s">
        <v>91</v>
      </c>
      <c r="AC19" s="75" t="s">
        <v>91</v>
      </c>
      <c r="AD19" s="75" t="s">
        <v>91</v>
      </c>
      <c r="AE19" s="75"/>
      <c r="AF19" s="75"/>
      <c r="AG19" s="75"/>
      <c r="AH19" s="75"/>
      <c r="AI19" s="75"/>
      <c r="AJ19" s="75"/>
      <c r="AK19" s="75"/>
      <c r="AL19" s="75"/>
      <c r="AM19" s="75"/>
      <c r="AN19" s="75"/>
      <c r="AO19" s="144"/>
      <c r="AP19" s="246" t="str">
        <f>IF(F19="","",IFERROR(VLOOKUP(SUBSTITUTE(SUBSTITUTE(Tabla1[[#This Row],[Uso Sistemas]],"T","P"),"N","F"),Parámetros!$M$2:$N$17,2,0),"Completar hasta 3ra sem. para evaluar a Probacionista"))</f>
        <v>Asistió</v>
      </c>
      <c r="AQ19" s="39"/>
      <c r="AR19" s="200"/>
      <c r="AS19" s="39"/>
      <c r="AT19" s="28"/>
      <c r="AU19" s="55"/>
      <c r="AV19" s="55"/>
      <c r="AW19" s="55"/>
      <c r="AX19" s="248">
        <f>IF(V19="","",EOMONTH(EDATE(Tabla1[[#This Row],[Fecha Finalización]],2),0))</f>
        <v>45838</v>
      </c>
      <c r="AY19" s="39"/>
      <c r="AZ19" s="249">
        <f>IF(V19="","",EOMONTH(EDATE(Tabla1[[#This Row],[Fecha Finalización]],3),0))</f>
        <v>45869</v>
      </c>
      <c r="BA19" s="39"/>
      <c r="BB19" s="39"/>
      <c r="BC19" s="235"/>
      <c r="BD19" s="233" t="str">
        <f>IF(F19="","",Tabla1[[#This Row],[sem 01]]&amp;Tabla1[[#This Row],[sem 02]]&amp;Tabla1[[#This Row],[sem 03]])</f>
        <v>NPP</v>
      </c>
      <c r="BE19" s="234" t="str">
        <f>IF(TRIM(F19)="","",$B$1&amp;"-"&amp;SUBSTITUTE(Tabla1[[#This Row],[Mes Inscrito]]," ","")&amp;"-"&amp;SUBSTITUTE(Tabla1[[#This Row],[Dia de clases Inscrito]]," ","")&amp;"-"&amp;SUBSTITUTE(Tabla1[[#This Row],[Horario Inscrito]]," ","")&amp;"-"&amp;Tabla1[[#This Row],[Fecha Inicio grupo]])</f>
        <v>Cusco-Enero-Martes-7.30-9.15-45671</v>
      </c>
      <c r="BF19" s="251" t="str">
        <f>IF(F19="","",Tabla1[[#This Row],[Curso]])</f>
        <v>Conócete a ti mismo</v>
      </c>
      <c r="BG19" s="252" t="str">
        <f>+IF(TRIM(F19)="","",$B$1&amp;"-"&amp;TRIM(Tabla1[[#This Row],[Mes Inscrito]])&amp;"-"&amp;TRIM(Tabla1[[#This Row],[Dia de clases Inscrito]])&amp;"-"&amp;TRIM(Tabla1[[#This Row],[Horario Inscrito]])&amp;"-"&amp;TRIM(Tabla1[[#This Row],[Fecha Inicio grupo]])&amp;"-"&amp;TRIM(Tabla1[[#This Row],[Tipo Incrito]]))</f>
        <v>Cusco-Enero-Martes-7.30 - 9.15-45671-Inscrito Nuevo</v>
      </c>
      <c r="BH19" s="308" t="b">
        <f>IF(F19="","",OR(IFERROR(SEARCH("CG",Tabla1[[#This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9" s="309">
        <f>IF(F19&lt;&gt;"",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9" s="309" t="str">
        <f>IF(F19&lt;&gt;"",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9" s="309" t="str">
        <f>IF(Tabla1[[#This Row],[Fecha Inicio grupo]]="","",IFERROR(VLOOKUP(Tabla1[[#This Row],[Mes de Alta como miembro]],Parámetros!$AM$2:$AN$16,2,0),"01/01/1900"))</f>
        <v>01/01/1900</v>
      </c>
    </row>
    <row r="20" spans="1:63" s="24" customFormat="1" ht="13.9">
      <c r="A20" s="68">
        <v>17</v>
      </c>
      <c r="B20" s="28" t="s">
        <v>72</v>
      </c>
      <c r="C20" s="34" t="s">
        <v>73</v>
      </c>
      <c r="D20" s="42" t="s">
        <v>74</v>
      </c>
      <c r="E20" s="42" t="s">
        <v>75</v>
      </c>
      <c r="F20" s="45">
        <v>45671</v>
      </c>
      <c r="G20" s="45"/>
      <c r="H20" s="163" t="s">
        <v>149</v>
      </c>
      <c r="I20" s="28" t="s">
        <v>150</v>
      </c>
      <c r="J20" s="28" t="s">
        <v>147</v>
      </c>
      <c r="K20" s="69">
        <v>904615924</v>
      </c>
      <c r="L20" s="68" t="s">
        <v>151</v>
      </c>
      <c r="M20" s="46">
        <v>37168</v>
      </c>
      <c r="N20" s="238">
        <f ca="1">IF(Tabla1[[#This Row],[Fecha de nac]]="","",IF(Tabla1[[#This Row],[Fecha Finalización]] &gt;=TODAY(), DATEDIF(Tabla1[[#This Row],[Fecha de nac]],TODAY(),"y"), ROUNDDOWN((Tabla1[[#This Row],[Fecha Finalización]] -Tabla1[[#This Row],[Fecha de nac]])/365,0)))</f>
        <v>23</v>
      </c>
      <c r="O20" s="168" t="s">
        <v>80</v>
      </c>
      <c r="P20" s="71" t="s">
        <v>81</v>
      </c>
      <c r="Q20" s="72"/>
      <c r="R20" s="77"/>
      <c r="S20" s="77"/>
      <c r="T20" s="77"/>
      <c r="U20" s="242">
        <f>IF(F20="","",Tabla1[[#This Row],[Fecha Inicio grupo]]+3*7-7)</f>
        <v>45685</v>
      </c>
      <c r="V20" s="241">
        <f>IF(F20="","",EDATE(Tabla1[[#This Row],[Fecha Inicio grupo]],3))</f>
        <v>45761</v>
      </c>
      <c r="W20" s="29" t="s">
        <v>82</v>
      </c>
      <c r="X20" s="29" t="s">
        <v>83</v>
      </c>
      <c r="Y20" s="75" t="s">
        <v>140</v>
      </c>
      <c r="Z20" s="75" t="s">
        <v>84</v>
      </c>
      <c r="AA20" s="75" t="s">
        <v>84</v>
      </c>
      <c r="AB20" s="75" t="s">
        <v>84</v>
      </c>
      <c r="AC20" s="75" t="s">
        <v>84</v>
      </c>
      <c r="AD20" s="75" t="s">
        <v>84</v>
      </c>
      <c r="AE20" s="75"/>
      <c r="AF20" s="75"/>
      <c r="AG20" s="75"/>
      <c r="AH20" s="75"/>
      <c r="AI20" s="75"/>
      <c r="AJ20" s="75"/>
      <c r="AK20" s="75"/>
      <c r="AL20" s="75"/>
      <c r="AM20" s="75"/>
      <c r="AN20" s="75"/>
      <c r="AO20" s="144"/>
      <c r="AP20" s="246" t="str">
        <f>IF(F20="","",IFERROR(VLOOKUP(SUBSTITUTE(SUBSTITUTE(Tabla1[[#This Row],[Uso Sistemas]],"T","P"),"N","F"),Parámetros!$M$2:$N$17,2,0),"Completar hasta 3ra sem. para evaluar a Probacionista"))</f>
        <v>Asistió</v>
      </c>
      <c r="AQ20" s="39"/>
      <c r="AR20" s="200"/>
      <c r="AS20" s="39"/>
      <c r="AT20" s="28"/>
      <c r="AU20" s="55"/>
      <c r="AV20" s="55"/>
      <c r="AW20" s="55"/>
      <c r="AX20" s="248">
        <f>IF(V20="","",EOMONTH(EDATE(Tabla1[[#This Row],[Fecha Finalización]],2),0))</f>
        <v>45838</v>
      </c>
      <c r="AY20" s="39"/>
      <c r="AZ20" s="249">
        <f>IF(V20="","",EOMONTH(EDATE(Tabla1[[#This Row],[Fecha Finalización]],3),0))</f>
        <v>45869</v>
      </c>
      <c r="BA20" s="39"/>
      <c r="BB20" s="39"/>
      <c r="BC20" s="235"/>
      <c r="BD20" s="233" t="str">
        <f>IF(F20="","",Tabla1[[#This Row],[sem 01]]&amp;Tabla1[[#This Row],[sem 02]]&amp;Tabla1[[#This Row],[sem 03]])</f>
        <v>NPP</v>
      </c>
      <c r="BE20" s="234" t="str">
        <f>IF(TRIM(F20)="","",$B$1&amp;"-"&amp;SUBSTITUTE(Tabla1[[#This Row],[Mes Inscrito]]," ","")&amp;"-"&amp;SUBSTITUTE(Tabla1[[#This Row],[Dia de clases Inscrito]]," ","")&amp;"-"&amp;SUBSTITUTE(Tabla1[[#This Row],[Horario Inscrito]]," ","")&amp;"-"&amp;Tabla1[[#This Row],[Fecha Inicio grupo]])</f>
        <v>Cusco-Enero-Martes-7.30-9.15-45671</v>
      </c>
      <c r="BF20" s="251" t="str">
        <f>IF(F20="","",Tabla1[[#This Row],[Curso]])</f>
        <v>Conócete a ti mismo</v>
      </c>
      <c r="BG20" s="252" t="str">
        <f>+IF(TRIM(F20)="","",$B$1&amp;"-"&amp;TRIM(Tabla1[[#This Row],[Mes Inscrito]])&amp;"-"&amp;TRIM(Tabla1[[#This Row],[Dia de clases Inscrito]])&amp;"-"&amp;TRIM(Tabla1[[#This Row],[Horario Inscrito]])&amp;"-"&amp;TRIM(Tabla1[[#This Row],[Fecha Inicio grupo]])&amp;"-"&amp;TRIM(Tabla1[[#This Row],[Tipo Incrito]]))</f>
        <v>Cusco-Enero-Martes-7.30 - 9.15-45671-Inscrito Nuevo</v>
      </c>
      <c r="BH20" s="308" t="b">
        <f>IF(F20="","",OR(IFERROR(SEARCH("CG",Tabla1[[#This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0" s="309">
        <f>IF(F20&lt;&gt;"",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0" s="309" t="str">
        <f>IF(F20&lt;&gt;"",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0" s="309" t="str">
        <f>IF(Tabla1[[#This Row],[Fecha Inicio grupo]]="","",IFERROR(VLOOKUP(Tabla1[[#This Row],[Mes de Alta como miembro]],Parámetros!$AM$2:$AN$16,2,0),"01/01/1900"))</f>
        <v>01/01/1900</v>
      </c>
    </row>
    <row r="21" spans="1:63" s="24" customFormat="1" ht="13.9">
      <c r="A21" s="68">
        <v>18</v>
      </c>
      <c r="B21" s="29" t="s">
        <v>72</v>
      </c>
      <c r="C21" s="34" t="s">
        <v>73</v>
      </c>
      <c r="D21" s="42" t="s">
        <v>74</v>
      </c>
      <c r="E21" s="42" t="s">
        <v>75</v>
      </c>
      <c r="F21" s="45">
        <v>45673</v>
      </c>
      <c r="G21" s="45"/>
      <c r="H21" s="163" t="s">
        <v>152</v>
      </c>
      <c r="I21" s="42" t="s">
        <v>153</v>
      </c>
      <c r="J21" s="28" t="s">
        <v>154</v>
      </c>
      <c r="K21" s="69">
        <v>933317576</v>
      </c>
      <c r="L21" s="68" t="s">
        <v>155</v>
      </c>
      <c r="M21" s="46">
        <v>22440</v>
      </c>
      <c r="N21" s="238">
        <f ca="1">IF(Tabla1[[#This Row],[Fecha de nac]]="","",IF(Tabla1[[#This Row],[Fecha Finalización]] &gt;=TODAY(), DATEDIF(Tabla1[[#This Row],[Fecha de nac]],TODAY(),"y"), ROUNDDOWN((Tabla1[[#This Row],[Fecha Finalización]] -Tabla1[[#This Row],[Fecha de nac]])/365,0)))</f>
        <v>63</v>
      </c>
      <c r="O21" s="169" t="s">
        <v>80</v>
      </c>
      <c r="P21" s="34" t="s">
        <v>81</v>
      </c>
      <c r="Q21" s="67"/>
      <c r="R21" s="67"/>
      <c r="S21" s="67"/>
      <c r="T21" s="67"/>
      <c r="U21" s="243">
        <f>IF(F21="","",Tabla1[[#This Row],[Fecha Inicio grupo]]+3*7-7)</f>
        <v>45687</v>
      </c>
      <c r="V21" s="244">
        <f>IF(F21="","",EDATE(Tabla1[[#This Row],[Fecha Inicio grupo]],3))</f>
        <v>45763</v>
      </c>
      <c r="W21" s="29" t="s">
        <v>82</v>
      </c>
      <c r="X21" s="29" t="s">
        <v>83</v>
      </c>
      <c r="Y21" s="75" t="s">
        <v>84</v>
      </c>
      <c r="Z21" s="75" t="s">
        <v>84</v>
      </c>
      <c r="AA21" s="75" t="s">
        <v>156</v>
      </c>
      <c r="AB21" s="75" t="s">
        <v>84</v>
      </c>
      <c r="AC21" s="75" t="s">
        <v>85</v>
      </c>
      <c r="AD21" s="75" t="s">
        <v>91</v>
      </c>
      <c r="AE21" s="75"/>
      <c r="AF21" s="75"/>
      <c r="AG21" s="75"/>
      <c r="AH21" s="75"/>
      <c r="AI21" s="75"/>
      <c r="AJ21" s="75"/>
      <c r="AK21" s="75"/>
      <c r="AL21" s="75"/>
      <c r="AM21" s="75"/>
      <c r="AN21" s="75"/>
      <c r="AO21" s="144"/>
      <c r="AP21" s="246" t="str">
        <f>IF(F21="","",IFERROR(VLOOKUP(SUBSTITUTE(SUBSTITUTE(Tabla1[[#This Row],[Uso Sistemas]],"T","P"),"N","F"),Parámetros!$M$2:$N$17,2,0),"Completar hasta 3ra sem. para evaluar a Probacionista"))</f>
        <v>Asistió</v>
      </c>
      <c r="AQ21" s="39"/>
      <c r="AR21" s="200"/>
      <c r="AS21" s="39"/>
      <c r="AT21" s="28"/>
      <c r="AU21" s="55"/>
      <c r="AV21" s="55"/>
      <c r="AW21" s="55"/>
      <c r="AX21" s="248">
        <f>IF(V21="","",EOMONTH(EDATE(Tabla1[[#This Row],[Fecha Finalización]],2),0))</f>
        <v>45838</v>
      </c>
      <c r="AY21" s="39"/>
      <c r="AZ21" s="249">
        <f>IF(V21="","",EOMONTH(EDATE(Tabla1[[#This Row],[Fecha Finalización]],3),0))</f>
        <v>45869</v>
      </c>
      <c r="BA21" s="39"/>
      <c r="BB21" s="39"/>
      <c r="BC21" s="235"/>
      <c r="BD21" s="233" t="str">
        <f>IF(F21="","",Tabla1[[#This Row],[sem 01]]&amp;Tabla1[[#This Row],[sem 02]]&amp;Tabla1[[#This Row],[sem 03]])</f>
        <v>PPp</v>
      </c>
      <c r="BE21" s="234" t="str">
        <f>IF(TRIM(F21)="","",$B$1&amp;"-"&amp;SUBSTITUTE(Tabla1[[#This Row],[Mes Inscrito]]," ","")&amp;"-"&amp;SUBSTITUTE(Tabla1[[#This Row],[Dia de clases Inscrito]]," ","")&amp;"-"&amp;SUBSTITUTE(Tabla1[[#This Row],[Horario Inscrito]]," ","")&amp;"-"&amp;Tabla1[[#This Row],[Fecha Inicio grupo]])</f>
        <v>Cusco-Enero-Martes-7.30-9.15-45673</v>
      </c>
      <c r="BF21" s="251" t="str">
        <f>IF(F21="","",Tabla1[[#This Row],[Curso]])</f>
        <v>Conócete a ti mismo</v>
      </c>
      <c r="BG21" s="252" t="str">
        <f>+IF(TRIM(F21)="","",$B$1&amp;"-"&amp;TRIM(Tabla1[[#This Row],[Mes Inscrito]])&amp;"-"&amp;TRIM(Tabla1[[#This Row],[Dia de clases Inscrito]])&amp;"-"&amp;TRIM(Tabla1[[#This Row],[Horario Inscrito]])&amp;"-"&amp;TRIM(Tabla1[[#This Row],[Fecha Inicio grupo]])&amp;"-"&amp;TRIM(Tabla1[[#This Row],[Tipo Incrito]]))</f>
        <v>Cusco-Enero-Martes-7.30 - 9.15-45673-Inscrito Nuevo</v>
      </c>
      <c r="BH21" s="308" t="b">
        <f>IF(F21="","",OR(IFERROR(SEARCH("CG",Tabla1[[#This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1" s="309">
        <f>IF(F21&lt;&gt;"",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1" s="309" t="str">
        <f>IF(F21&lt;&gt;"",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1" s="309" t="str">
        <f>IF(Tabla1[[#This Row],[Fecha Inicio grupo]]="","",IFERROR(VLOOKUP(Tabla1[[#This Row],[Mes de Alta como miembro]],Parámetros!$AM$2:$AN$16,2,0),"01/01/1900"))</f>
        <v>01/01/1900</v>
      </c>
    </row>
    <row r="22" spans="1:63" s="24" customFormat="1" ht="13.9">
      <c r="A22" s="68">
        <v>19</v>
      </c>
      <c r="B22" s="28" t="s">
        <v>72</v>
      </c>
      <c r="C22" s="34" t="s">
        <v>73</v>
      </c>
      <c r="D22" s="42" t="s">
        <v>74</v>
      </c>
      <c r="E22" s="42" t="s">
        <v>75</v>
      </c>
      <c r="F22" s="45">
        <v>45673</v>
      </c>
      <c r="G22" s="45"/>
      <c r="H22" s="163" t="s">
        <v>157</v>
      </c>
      <c r="I22" s="42" t="s">
        <v>158</v>
      </c>
      <c r="J22" s="28" t="s">
        <v>159</v>
      </c>
      <c r="K22" s="69">
        <v>964586830</v>
      </c>
      <c r="L22" s="68" t="s">
        <v>160</v>
      </c>
      <c r="M22" s="46">
        <v>35072</v>
      </c>
      <c r="N22" s="238">
        <f ca="1">IF(Tabla1[[#This Row],[Fecha de nac]]="","",IF(Tabla1[[#This Row],[Fecha Finalización]] &gt;=TODAY(), DATEDIF(Tabla1[[#This Row],[Fecha de nac]],TODAY(),"y"), ROUNDDOWN((Tabla1[[#This Row],[Fecha Finalización]] -Tabla1[[#This Row],[Fecha de nac]])/365,0)))</f>
        <v>29</v>
      </c>
      <c r="O22" s="169" t="s">
        <v>161</v>
      </c>
      <c r="P22" s="34" t="s">
        <v>90</v>
      </c>
      <c r="Q22" s="70"/>
      <c r="R22" s="70"/>
      <c r="S22" s="70"/>
      <c r="T22" s="70"/>
      <c r="U22" s="245">
        <f>IF(F22="","",Tabla1[[#This Row],[Fecha Inicio grupo]]+3*7-7)</f>
        <v>45687</v>
      </c>
      <c r="V22" s="244">
        <f>IF(F22="","",EDATE(Tabla1[[#This Row],[Fecha Inicio grupo]],3))</f>
        <v>45763</v>
      </c>
      <c r="W22" s="29" t="s">
        <v>162</v>
      </c>
      <c r="X22" s="29" t="s">
        <v>163</v>
      </c>
      <c r="Y22" s="75" t="s">
        <v>91</v>
      </c>
      <c r="Z22" s="75" t="s">
        <v>91</v>
      </c>
      <c r="AA22" s="75" t="s">
        <v>91</v>
      </c>
      <c r="AB22" s="75" t="s">
        <v>91</v>
      </c>
      <c r="AC22" s="75" t="s">
        <v>91</v>
      </c>
      <c r="AD22" s="75" t="s">
        <v>91</v>
      </c>
      <c r="AE22" s="75"/>
      <c r="AF22" s="75"/>
      <c r="AG22" s="75"/>
      <c r="AH22" s="75"/>
      <c r="AI22" s="75"/>
      <c r="AJ22" s="75"/>
      <c r="AK22" s="75"/>
      <c r="AL22" s="75"/>
      <c r="AM22" s="75"/>
      <c r="AN22" s="75"/>
      <c r="AO22" s="144"/>
      <c r="AP22" s="246" t="str">
        <f>IF(F22="","",IFERROR(VLOOKUP(SUBSTITUTE(SUBSTITUTE(Tabla1[[#This Row],[Uso Sistemas]],"T","P"),"N","F"),Parámetros!$M$2:$N$17,2,0),"Completar hasta 3ra sem. para evaluar a Probacionista"))</f>
        <v>Completar hasta 3ra sem. para evaluar a Probacionista</v>
      </c>
      <c r="AQ22" s="39"/>
      <c r="AR22" s="200"/>
      <c r="AS22" s="39"/>
      <c r="AT22" s="28"/>
      <c r="AU22" s="55"/>
      <c r="AV22" s="55"/>
      <c r="AW22" s="55"/>
      <c r="AX22" s="248">
        <f>IF(V22="","",EOMONTH(EDATE(Tabla1[[#This Row],[Fecha Finalización]],2),0))</f>
        <v>45838</v>
      </c>
      <c r="AY22" s="39"/>
      <c r="AZ22" s="249">
        <f>IF(V22="","",EOMONTH(EDATE(Tabla1[[#This Row],[Fecha Finalización]],3),0))</f>
        <v>45869</v>
      </c>
      <c r="BA22" s="39"/>
      <c r="BB22" s="39"/>
      <c r="BC22" s="235"/>
      <c r="BD22" s="233" t="str">
        <f>IF(F22="","",Tabla1[[#This Row],[sem 01]]&amp;Tabla1[[#This Row],[sem 02]]&amp;Tabla1[[#This Row],[sem 03]])</f>
        <v>CHCHCH</v>
      </c>
      <c r="BE22" s="234" t="str">
        <f>IF(TRIM(F22)="","",$B$1&amp;"-"&amp;SUBSTITUTE(Tabla1[[#This Row],[Mes Inscrito]]," ","")&amp;"-"&amp;SUBSTITUTE(Tabla1[[#This Row],[Dia de clases Inscrito]]," ","")&amp;"-"&amp;SUBSTITUTE(Tabla1[[#This Row],[Horario Inscrito]]," ","")&amp;"-"&amp;Tabla1[[#This Row],[Fecha Inicio grupo]])</f>
        <v>Cusco-Enero-Martes-7.30-9.15-45673</v>
      </c>
      <c r="BF22" s="251" t="str">
        <f>IF(F22="","",Tabla1[[#This Row],[Curso]])</f>
        <v>Conócete a ti mismo</v>
      </c>
      <c r="BG22" s="252" t="str">
        <f>+IF(TRIM(F22)="","",$B$1&amp;"-"&amp;TRIM(Tabla1[[#This Row],[Mes Inscrito]])&amp;"-"&amp;TRIM(Tabla1[[#This Row],[Dia de clases Inscrito]])&amp;"-"&amp;TRIM(Tabla1[[#This Row],[Horario Inscrito]])&amp;"-"&amp;TRIM(Tabla1[[#This Row],[Fecha Inicio grupo]])&amp;"-"&amp;TRIM(Tabla1[[#This Row],[Tipo Incrito]]))</f>
        <v>Cusco-Enero-Martes-7.30 - 9.15-45673-Pre-Inscrito</v>
      </c>
      <c r="BH22" s="308" t="b">
        <f>IF(F22="","",OR(IFERROR(SEARCH("CG",Tabla1[[#This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2" s="309" t="str">
        <f>IF(F22&lt;&gt;"",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22" s="309" t="str">
        <f>IF(F22&lt;&gt;"",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22" s="309" t="str">
        <f>IF(Tabla1[[#This Row],[Fecha Inicio grupo]]="","",IFERROR(VLOOKUP(Tabla1[[#This Row],[Mes de Alta como miembro]],Parámetros!$AM$2:$AN$16,2,0),"01/01/1900"))</f>
        <v>01/01/1900</v>
      </c>
    </row>
    <row r="23" spans="1:63" s="24" customFormat="1" ht="13.9">
      <c r="A23" s="68">
        <v>20</v>
      </c>
      <c r="B23" s="29" t="s">
        <v>72</v>
      </c>
      <c r="C23" s="34" t="s">
        <v>73</v>
      </c>
      <c r="D23" s="42" t="s">
        <v>164</v>
      </c>
      <c r="E23" s="42" t="s">
        <v>75</v>
      </c>
      <c r="F23" s="45">
        <v>45673</v>
      </c>
      <c r="G23" s="45"/>
      <c r="H23" s="163" t="s">
        <v>165</v>
      </c>
      <c r="I23" s="42" t="s">
        <v>166</v>
      </c>
      <c r="J23" s="28" t="s">
        <v>167</v>
      </c>
      <c r="K23" s="69">
        <v>953504407</v>
      </c>
      <c r="L23" s="68" t="s">
        <v>168</v>
      </c>
      <c r="M23" s="46">
        <v>32426</v>
      </c>
      <c r="N23" s="238">
        <f ca="1">IF(Tabla1[[#This Row],[Fecha de nac]]="","",IF(Tabla1[[#This Row],[Fecha Finalización]] &gt;=TODAY(), DATEDIF(Tabla1[[#This Row],[Fecha de nac]],TODAY(),"y"), ROUNDDOWN((Tabla1[[#This Row],[Fecha Finalización]] -Tabla1[[#This Row],[Fecha de nac]])/365,0)))</f>
        <v>36</v>
      </c>
      <c r="O23" s="169" t="s">
        <v>161</v>
      </c>
      <c r="P23" s="34" t="s">
        <v>81</v>
      </c>
      <c r="Q23" s="67"/>
      <c r="R23" s="67"/>
      <c r="S23" s="67"/>
      <c r="T23" s="67"/>
      <c r="U23" s="243">
        <f>IF(F23="","",Tabla1[[#This Row],[Fecha Inicio grupo]]+3*7-7)</f>
        <v>45687</v>
      </c>
      <c r="V23" s="244">
        <f>IF(F23="","",EDATE(Tabla1[[#This Row],[Fecha Inicio grupo]],3))</f>
        <v>45763</v>
      </c>
      <c r="W23" s="29" t="s">
        <v>162</v>
      </c>
      <c r="X23" s="29" t="s">
        <v>163</v>
      </c>
      <c r="Y23" s="75" t="s">
        <v>140</v>
      </c>
      <c r="Z23" s="75" t="s">
        <v>140</v>
      </c>
      <c r="AA23" s="75" t="s">
        <v>84</v>
      </c>
      <c r="AB23" s="75" t="s">
        <v>84</v>
      </c>
      <c r="AC23" s="75" t="s">
        <v>85</v>
      </c>
      <c r="AD23" s="75" t="s">
        <v>85</v>
      </c>
      <c r="AE23" s="75"/>
      <c r="AF23" s="75"/>
      <c r="AG23" s="75"/>
      <c r="AH23" s="75"/>
      <c r="AI23" s="75"/>
      <c r="AJ23" s="75"/>
      <c r="AK23" s="75"/>
      <c r="AL23" s="75"/>
      <c r="AM23" s="75"/>
      <c r="AN23" s="75"/>
      <c r="AO23" s="144"/>
      <c r="AP23" s="246" t="str">
        <f>IF(F23="","",IFERROR(VLOOKUP(SUBSTITUTE(SUBSTITUTE(Tabla1[[#This Row],[Uso Sistemas]],"T","P"),"N","F"),Parámetros!$M$2:$N$17,2,0),"Completar hasta 3ra sem. para evaluar a Probacionista"))</f>
        <v>Asistió</v>
      </c>
      <c r="AQ23" s="39"/>
      <c r="AR23" s="200"/>
      <c r="AS23" s="39"/>
      <c r="AT23" s="28"/>
      <c r="AU23" s="55"/>
      <c r="AV23" s="55"/>
      <c r="AW23" s="55"/>
      <c r="AX23" s="248">
        <f>IF(V23="","",EOMONTH(EDATE(Tabla1[[#This Row],[Fecha Finalización]],2),0))</f>
        <v>45838</v>
      </c>
      <c r="AY23" s="39"/>
      <c r="AZ23" s="249">
        <f>IF(V23="","",EOMONTH(EDATE(Tabla1[[#This Row],[Fecha Finalización]],3),0))</f>
        <v>45869</v>
      </c>
      <c r="BA23" s="39"/>
      <c r="BB23" s="39"/>
      <c r="BC23" s="235"/>
      <c r="BD23" s="233" t="str">
        <f>IF(F23="","",Tabla1[[#This Row],[sem 01]]&amp;Tabla1[[#This Row],[sem 02]]&amp;Tabla1[[#This Row],[sem 03]])</f>
        <v>NNP</v>
      </c>
      <c r="BE23" s="234" t="str">
        <f>IF(TRIM(F23)="","",$B$1&amp;"-"&amp;SUBSTITUTE(Tabla1[[#This Row],[Mes Inscrito]]," ","")&amp;"-"&amp;SUBSTITUTE(Tabla1[[#This Row],[Dia de clases Inscrito]]," ","")&amp;"-"&amp;SUBSTITUTE(Tabla1[[#This Row],[Horario Inscrito]]," ","")&amp;"-"&amp;Tabla1[[#This Row],[Fecha Inicio grupo]])</f>
        <v>Cusco-Enero-Jueves-7.30-9.15-45673</v>
      </c>
      <c r="BF23" s="251" t="str">
        <f>IF(F23="","",Tabla1[[#This Row],[Curso]])</f>
        <v>Conócete a ti mismo</v>
      </c>
      <c r="BG23" s="252" t="str">
        <f>+IF(TRIM(F23)="","",$B$1&amp;"-"&amp;TRIM(Tabla1[[#This Row],[Mes Inscrito]])&amp;"-"&amp;TRIM(Tabla1[[#This Row],[Dia de clases Inscrito]])&amp;"-"&amp;TRIM(Tabla1[[#This Row],[Horario Inscrito]])&amp;"-"&amp;TRIM(Tabla1[[#This Row],[Fecha Inicio grupo]])&amp;"-"&amp;TRIM(Tabla1[[#This Row],[Tipo Incrito]]))</f>
        <v>Cusco-Enero-Jueves-7.30 - 9.15-45673-Inscrito Nuevo</v>
      </c>
      <c r="BH23" s="308" t="b">
        <f>IF(F23="","",OR(IFERROR(SEARCH("CG",Tabla1[[#This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3" s="309">
        <f>IF(F23&lt;&gt;"",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3" s="309" t="str">
        <f>IF(F23&lt;&gt;"",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3" s="309" t="str">
        <f>IF(Tabla1[[#This Row],[Fecha Inicio grupo]]="","",IFERROR(VLOOKUP(Tabla1[[#This Row],[Mes de Alta como miembro]],Parámetros!$AM$2:$AN$16,2,0),"01/01/1900"))</f>
        <v>01/01/1900</v>
      </c>
    </row>
    <row r="24" spans="1:63" s="24" customFormat="1" ht="13.9">
      <c r="A24" s="68">
        <v>21</v>
      </c>
      <c r="B24" s="29" t="s">
        <v>72</v>
      </c>
      <c r="C24" s="34" t="s">
        <v>73</v>
      </c>
      <c r="D24" s="42" t="s">
        <v>164</v>
      </c>
      <c r="E24" s="42" t="s">
        <v>75</v>
      </c>
      <c r="F24" s="45">
        <v>45673</v>
      </c>
      <c r="G24" s="45"/>
      <c r="H24" s="163" t="s">
        <v>169</v>
      </c>
      <c r="I24" s="42" t="s">
        <v>170</v>
      </c>
      <c r="J24" s="28" t="s">
        <v>171</v>
      </c>
      <c r="K24" s="69">
        <v>927023283</v>
      </c>
      <c r="L24" s="68" t="s">
        <v>172</v>
      </c>
      <c r="M24" s="46">
        <v>33152</v>
      </c>
      <c r="N24" s="238">
        <f ca="1">IF(Tabla1[[#This Row],[Fecha de nac]]="","",IF(Tabla1[[#This Row],[Fecha Finalización]] &gt;=TODAY(), DATEDIF(Tabla1[[#This Row],[Fecha de nac]],TODAY(),"y"), ROUNDDOWN((Tabla1[[#This Row],[Fecha Finalización]] -Tabla1[[#This Row],[Fecha de nac]])/365,0)))</f>
        <v>34</v>
      </c>
      <c r="O24" s="169" t="s">
        <v>161</v>
      </c>
      <c r="P24" s="34" t="s">
        <v>81</v>
      </c>
      <c r="Q24" s="67"/>
      <c r="R24" s="67"/>
      <c r="S24" s="67"/>
      <c r="T24" s="67"/>
      <c r="U24" s="243">
        <f>IF(F24="","",Tabla1[[#This Row],[Fecha Inicio grupo]]+3*7-7)</f>
        <v>45687</v>
      </c>
      <c r="V24" s="244">
        <f>IF(F24="","",EDATE(Tabla1[[#This Row],[Fecha Inicio grupo]],3))</f>
        <v>45763</v>
      </c>
      <c r="W24" s="29" t="s">
        <v>162</v>
      </c>
      <c r="X24" s="29" t="s">
        <v>163</v>
      </c>
      <c r="Y24" s="75" t="s">
        <v>85</v>
      </c>
      <c r="Z24" s="75" t="s">
        <v>84</v>
      </c>
      <c r="AA24" s="75" t="s">
        <v>84</v>
      </c>
      <c r="AB24" s="75" t="s">
        <v>84</v>
      </c>
      <c r="AC24" s="75" t="s">
        <v>84</v>
      </c>
      <c r="AD24" s="75" t="s">
        <v>84</v>
      </c>
      <c r="AE24" s="75"/>
      <c r="AF24" s="75"/>
      <c r="AG24" s="75"/>
      <c r="AH24" s="75"/>
      <c r="AI24" s="75"/>
      <c r="AJ24" s="75"/>
      <c r="AK24" s="75"/>
      <c r="AL24" s="75"/>
      <c r="AM24" s="75"/>
      <c r="AN24" s="75"/>
      <c r="AO24" s="144"/>
      <c r="AP24" s="246" t="str">
        <f>IF(F24="","",IFERROR(VLOOKUP(SUBSTITUTE(SUBSTITUTE(Tabla1[[#This Row],[Uso Sistemas]],"T","P"),"N","F"),Parámetros!$M$2:$N$17,2,0),"Completar hasta 3ra sem. para evaluar a Probacionista"))</f>
        <v>Asistió</v>
      </c>
      <c r="AQ24" s="39"/>
      <c r="AR24" s="200"/>
      <c r="AS24" s="39"/>
      <c r="AT24" s="28"/>
      <c r="AU24" s="55"/>
      <c r="AV24" s="55"/>
      <c r="AW24" s="55"/>
      <c r="AX24" s="248">
        <f>IF(V24="","",EOMONTH(EDATE(Tabla1[[#This Row],[Fecha Finalización]],2),0))</f>
        <v>45838</v>
      </c>
      <c r="AY24" s="39"/>
      <c r="AZ24" s="249">
        <f>IF(V24="","",EOMONTH(EDATE(Tabla1[[#This Row],[Fecha Finalización]],3),0))</f>
        <v>45869</v>
      </c>
      <c r="BA24" s="39"/>
      <c r="BB24" s="39"/>
      <c r="BC24" s="235"/>
      <c r="BD24" s="233" t="str">
        <f>IF(F24="","",Tabla1[[#This Row],[sem 01]]&amp;Tabla1[[#This Row],[sem 02]]&amp;Tabla1[[#This Row],[sem 03]])</f>
        <v>FPP</v>
      </c>
      <c r="BE24" s="234" t="str">
        <f>IF(TRIM(F24)="","",$B$1&amp;"-"&amp;SUBSTITUTE(Tabla1[[#This Row],[Mes Inscrito]]," ","")&amp;"-"&amp;SUBSTITUTE(Tabla1[[#This Row],[Dia de clases Inscrito]]," ","")&amp;"-"&amp;SUBSTITUTE(Tabla1[[#This Row],[Horario Inscrito]]," ","")&amp;"-"&amp;Tabla1[[#This Row],[Fecha Inicio grupo]])</f>
        <v>Cusco-Enero-Jueves-7.30-9.15-45673</v>
      </c>
      <c r="BF24" s="251" t="str">
        <f>IF(F24="","",Tabla1[[#This Row],[Curso]])</f>
        <v>Conócete a ti mismo</v>
      </c>
      <c r="BG24" s="252" t="str">
        <f>+IF(TRIM(F24)="","",$B$1&amp;"-"&amp;TRIM(Tabla1[[#This Row],[Mes Inscrito]])&amp;"-"&amp;TRIM(Tabla1[[#This Row],[Dia de clases Inscrito]])&amp;"-"&amp;TRIM(Tabla1[[#This Row],[Horario Inscrito]])&amp;"-"&amp;TRIM(Tabla1[[#This Row],[Fecha Inicio grupo]])&amp;"-"&amp;TRIM(Tabla1[[#This Row],[Tipo Incrito]]))</f>
        <v>Cusco-Enero-Jueves-7.30 - 9.15-45673-Inscrito Nuevo</v>
      </c>
      <c r="BH24" s="308" t="b">
        <f>IF(F24="","",OR(IFERROR(SEARCH("CG",Tabla1[[#This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4" s="309">
        <f>IF(F24&lt;&gt;"",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4" s="309" t="str">
        <f>IF(F24&lt;&gt;"",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4" s="309" t="str">
        <f>IF(Tabla1[[#This Row],[Fecha Inicio grupo]]="","",IFERROR(VLOOKUP(Tabla1[[#This Row],[Mes de Alta como miembro]],Parámetros!$AM$2:$AN$16,2,0),"01/01/1900"))</f>
        <v>01/01/1900</v>
      </c>
    </row>
    <row r="25" spans="1:63" s="24" customFormat="1" ht="13.9">
      <c r="A25" s="68">
        <v>22</v>
      </c>
      <c r="B25" s="29" t="s">
        <v>72</v>
      </c>
      <c r="C25" s="34" t="s">
        <v>73</v>
      </c>
      <c r="D25" s="42" t="s">
        <v>164</v>
      </c>
      <c r="E25" s="42" t="s">
        <v>75</v>
      </c>
      <c r="F25" s="45">
        <v>45673</v>
      </c>
      <c r="G25" s="45"/>
      <c r="H25" s="163" t="s">
        <v>173</v>
      </c>
      <c r="I25" s="42" t="s">
        <v>174</v>
      </c>
      <c r="J25" s="28" t="s">
        <v>175</v>
      </c>
      <c r="K25" s="69">
        <v>956506631</v>
      </c>
      <c r="L25" s="68" t="s">
        <v>176</v>
      </c>
      <c r="M25" s="46">
        <v>35480</v>
      </c>
      <c r="N25" s="238">
        <f ca="1">IF(Tabla1[[#This Row],[Fecha de nac]]="","",IF(Tabla1[[#This Row],[Fecha Finalización]] &gt;=TODAY(), DATEDIF(Tabla1[[#This Row],[Fecha de nac]],TODAY(),"y"), ROUNDDOWN((Tabla1[[#This Row],[Fecha Finalización]] -Tabla1[[#This Row],[Fecha de nac]])/365,0)))</f>
        <v>28</v>
      </c>
      <c r="O25" s="169" t="s">
        <v>161</v>
      </c>
      <c r="P25" s="34" t="s">
        <v>81</v>
      </c>
      <c r="Q25" s="67"/>
      <c r="R25" s="67"/>
      <c r="S25" s="67"/>
      <c r="T25" s="67"/>
      <c r="U25" s="243">
        <f>IF(F25="","",Tabla1[[#This Row],[Fecha Inicio grupo]]+3*7-7)</f>
        <v>45687</v>
      </c>
      <c r="V25" s="244">
        <f>IF(F25="","",EDATE(Tabla1[[#This Row],[Fecha Inicio grupo]],3))</f>
        <v>45763</v>
      </c>
      <c r="W25" s="29" t="s">
        <v>162</v>
      </c>
      <c r="X25" s="29" t="s">
        <v>163</v>
      </c>
      <c r="Y25" s="75" t="s">
        <v>85</v>
      </c>
      <c r="Z25" s="75" t="s">
        <v>84</v>
      </c>
      <c r="AA25" s="75" t="s">
        <v>84</v>
      </c>
      <c r="AB25" s="75" t="s">
        <v>84</v>
      </c>
      <c r="AC25" s="75"/>
      <c r="AD25" s="75" t="s">
        <v>84</v>
      </c>
      <c r="AE25" s="75"/>
      <c r="AF25" s="75"/>
      <c r="AG25" s="75"/>
      <c r="AH25" s="75"/>
      <c r="AI25" s="75"/>
      <c r="AJ25" s="75"/>
      <c r="AK25" s="75"/>
      <c r="AL25" s="75"/>
      <c r="AM25" s="75"/>
      <c r="AN25" s="75"/>
      <c r="AO25" s="144"/>
      <c r="AP25" s="246" t="str">
        <f>IF(F25="","",IFERROR(VLOOKUP(SUBSTITUTE(SUBSTITUTE(Tabla1[[#This Row],[Uso Sistemas]],"T","P"),"N","F"),Parámetros!$M$2:$N$17,2,0),"Completar hasta 3ra sem. para evaluar a Probacionista"))</f>
        <v>Asistió</v>
      </c>
      <c r="AQ25" s="39"/>
      <c r="AR25" s="200"/>
      <c r="AS25" s="39"/>
      <c r="AT25" s="28"/>
      <c r="AU25" s="55"/>
      <c r="AV25" s="55"/>
      <c r="AW25" s="55"/>
      <c r="AX25" s="248">
        <f>IF(V25="","",EOMONTH(EDATE(Tabla1[[#This Row],[Fecha Finalización]],2),0))</f>
        <v>45838</v>
      </c>
      <c r="AY25" s="39"/>
      <c r="AZ25" s="249">
        <f>IF(V25="","",EOMONTH(EDATE(Tabla1[[#This Row],[Fecha Finalización]],3),0))</f>
        <v>45869</v>
      </c>
      <c r="BA25" s="39"/>
      <c r="BB25" s="39"/>
      <c r="BC25" s="235"/>
      <c r="BD25" s="233" t="str">
        <f>IF(F25="","",Tabla1[[#This Row],[sem 01]]&amp;Tabla1[[#This Row],[sem 02]]&amp;Tabla1[[#This Row],[sem 03]])</f>
        <v>FPP</v>
      </c>
      <c r="BE25" s="234" t="str">
        <f>IF(TRIM(F25)="","",$B$1&amp;"-"&amp;SUBSTITUTE(Tabla1[[#This Row],[Mes Inscrito]]," ","")&amp;"-"&amp;SUBSTITUTE(Tabla1[[#This Row],[Dia de clases Inscrito]]," ","")&amp;"-"&amp;SUBSTITUTE(Tabla1[[#This Row],[Horario Inscrito]]," ","")&amp;"-"&amp;Tabla1[[#This Row],[Fecha Inicio grupo]])</f>
        <v>Cusco-Enero-Jueves-7.30-9.15-45673</v>
      </c>
      <c r="BF25" s="251" t="str">
        <f>IF(F25="","",Tabla1[[#This Row],[Curso]])</f>
        <v>Conócete a ti mismo</v>
      </c>
      <c r="BG25" s="252" t="str">
        <f>+IF(TRIM(F25)="","",$B$1&amp;"-"&amp;TRIM(Tabla1[[#This Row],[Mes Inscrito]])&amp;"-"&amp;TRIM(Tabla1[[#This Row],[Dia de clases Inscrito]])&amp;"-"&amp;TRIM(Tabla1[[#This Row],[Horario Inscrito]])&amp;"-"&amp;TRIM(Tabla1[[#This Row],[Fecha Inicio grupo]])&amp;"-"&amp;TRIM(Tabla1[[#This Row],[Tipo Incrito]]))</f>
        <v>Cusco-Enero-Jueves-7.30 - 9.15-45673-Inscrito Nuevo</v>
      </c>
      <c r="BH25" s="308" t="b">
        <f>IF(F25="","",OR(IFERROR(SEARCH("CG",Tabla1[[#This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5" s="309">
        <f>IF(F25&lt;&gt;"",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5" s="309" t="str">
        <f>IF(F25&lt;&gt;"",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5" s="309" t="str">
        <f>IF(Tabla1[[#This Row],[Fecha Inicio grupo]]="","",IFERROR(VLOOKUP(Tabla1[[#This Row],[Mes de Alta como miembro]],Parámetros!$AM$2:$AN$16,2,0),"01/01/1900"))</f>
        <v>01/01/1900</v>
      </c>
    </row>
    <row r="26" spans="1:63" s="24" customFormat="1" ht="13.9">
      <c r="A26" s="68">
        <v>23</v>
      </c>
      <c r="B26" s="29" t="s">
        <v>72</v>
      </c>
      <c r="C26" s="34" t="s">
        <v>73</v>
      </c>
      <c r="D26" s="42" t="s">
        <v>164</v>
      </c>
      <c r="E26" s="42" t="s">
        <v>75</v>
      </c>
      <c r="F26" s="45">
        <v>45673</v>
      </c>
      <c r="G26" s="45"/>
      <c r="H26" s="163" t="s">
        <v>177</v>
      </c>
      <c r="I26" s="42" t="s">
        <v>178</v>
      </c>
      <c r="J26" s="28" t="s">
        <v>179</v>
      </c>
      <c r="K26" s="69">
        <v>943652479</v>
      </c>
      <c r="L26" s="68" t="s">
        <v>180</v>
      </c>
      <c r="M26" s="46">
        <v>28932</v>
      </c>
      <c r="N26" s="238">
        <f ca="1">IF(Tabla1[[#This Row],[Fecha de nac]]="","",IF(Tabla1[[#This Row],[Fecha Finalización]] &gt;=TODAY(), DATEDIF(Tabla1[[#This Row],[Fecha de nac]],TODAY(),"y"), ROUNDDOWN((Tabla1[[#This Row],[Fecha Finalización]] -Tabla1[[#This Row],[Fecha de nac]])/365,0)))</f>
        <v>45</v>
      </c>
      <c r="O26" s="169" t="s">
        <v>161</v>
      </c>
      <c r="P26" s="34" t="s">
        <v>81</v>
      </c>
      <c r="Q26" s="67"/>
      <c r="R26" s="67"/>
      <c r="S26" s="67"/>
      <c r="T26" s="67"/>
      <c r="U26" s="243">
        <f>IF(F26="","",Tabla1[[#This Row],[Fecha Inicio grupo]]+3*7-7)</f>
        <v>45687</v>
      </c>
      <c r="V26" s="244">
        <f>IF(F26="","",EDATE(Tabla1[[#This Row],[Fecha Inicio grupo]],3))</f>
        <v>45763</v>
      </c>
      <c r="W26" s="29" t="s">
        <v>162</v>
      </c>
      <c r="X26" s="29" t="s">
        <v>163</v>
      </c>
      <c r="Y26" s="75" t="s">
        <v>85</v>
      </c>
      <c r="Z26" s="75" t="s">
        <v>85</v>
      </c>
      <c r="AA26" s="75" t="s">
        <v>84</v>
      </c>
      <c r="AB26" s="75" t="s">
        <v>85</v>
      </c>
      <c r="AC26" s="75"/>
      <c r="AD26" s="75" t="s">
        <v>84</v>
      </c>
      <c r="AE26" s="75"/>
      <c r="AF26" s="75"/>
      <c r="AG26" s="75"/>
      <c r="AH26" s="75"/>
      <c r="AI26" s="75"/>
      <c r="AJ26" s="75"/>
      <c r="AK26" s="75"/>
      <c r="AL26" s="75"/>
      <c r="AM26" s="75"/>
      <c r="AN26" s="75"/>
      <c r="AO26" s="144"/>
      <c r="AP26" s="246" t="str">
        <f>IF(F26="","",IFERROR(VLOOKUP(SUBSTITUTE(SUBSTITUTE(Tabla1[[#This Row],[Uso Sistemas]],"T","P"),"N","F"),Parámetros!$M$2:$N$17,2,0),"Completar hasta 3ra sem. para evaluar a Probacionista"))</f>
        <v>Asistió</v>
      </c>
      <c r="AQ26" s="39"/>
      <c r="AR26" s="200"/>
      <c r="AS26" s="39"/>
      <c r="AT26" s="28"/>
      <c r="AU26" s="55"/>
      <c r="AV26" s="55"/>
      <c r="AW26" s="55"/>
      <c r="AX26" s="248">
        <f>IF(V26="","",EOMONTH(EDATE(Tabla1[[#This Row],[Fecha Finalización]],2),0))</f>
        <v>45838</v>
      </c>
      <c r="AY26" s="39"/>
      <c r="AZ26" s="249">
        <f>IF(V26="","",EOMONTH(EDATE(Tabla1[[#This Row],[Fecha Finalización]],3),0))</f>
        <v>45869</v>
      </c>
      <c r="BA26" s="39"/>
      <c r="BB26" s="39"/>
      <c r="BC26" s="235"/>
      <c r="BD26" s="233" t="str">
        <f>IF(F26="","",Tabla1[[#This Row],[sem 01]]&amp;Tabla1[[#This Row],[sem 02]]&amp;Tabla1[[#This Row],[sem 03]])</f>
        <v>FFP</v>
      </c>
      <c r="BE26" s="234" t="str">
        <f>IF(TRIM(F26)="","",$B$1&amp;"-"&amp;SUBSTITUTE(Tabla1[[#This Row],[Mes Inscrito]]," ","")&amp;"-"&amp;SUBSTITUTE(Tabla1[[#This Row],[Dia de clases Inscrito]]," ","")&amp;"-"&amp;SUBSTITUTE(Tabla1[[#This Row],[Horario Inscrito]]," ","")&amp;"-"&amp;Tabla1[[#This Row],[Fecha Inicio grupo]])</f>
        <v>Cusco-Enero-Jueves-7.30-9.15-45673</v>
      </c>
      <c r="BF26" s="251" t="str">
        <f>IF(F26="","",Tabla1[[#This Row],[Curso]])</f>
        <v>Conócete a ti mismo</v>
      </c>
      <c r="BG26" s="252" t="str">
        <f>+IF(TRIM(F26)="","",$B$1&amp;"-"&amp;TRIM(Tabla1[[#This Row],[Mes Inscrito]])&amp;"-"&amp;TRIM(Tabla1[[#This Row],[Dia de clases Inscrito]])&amp;"-"&amp;TRIM(Tabla1[[#This Row],[Horario Inscrito]])&amp;"-"&amp;TRIM(Tabla1[[#This Row],[Fecha Inicio grupo]])&amp;"-"&amp;TRIM(Tabla1[[#This Row],[Tipo Incrito]]))</f>
        <v>Cusco-Enero-Jueves-7.30 - 9.15-45673-Inscrito Nuevo</v>
      </c>
      <c r="BH26" s="308" t="b">
        <f>IF(F26="","",OR(IFERROR(SEARCH("CG",Tabla1[[#This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6" s="309">
        <f>IF(F26&lt;&gt;"",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6" s="309" t="str">
        <f>IF(F26&lt;&gt;"",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6" s="309" t="str">
        <f>IF(Tabla1[[#This Row],[Fecha Inicio grupo]]="","",IFERROR(VLOOKUP(Tabla1[[#This Row],[Mes de Alta como miembro]],Parámetros!$AM$2:$AN$16,2,0),"01/01/1900"))</f>
        <v>01/01/1900</v>
      </c>
    </row>
    <row r="27" spans="1:63" s="24" customFormat="1" ht="13.9">
      <c r="A27" s="68">
        <v>24</v>
      </c>
      <c r="B27" s="29" t="s">
        <v>72</v>
      </c>
      <c r="C27" s="34" t="s">
        <v>73</v>
      </c>
      <c r="D27" s="42" t="s">
        <v>164</v>
      </c>
      <c r="E27" s="42" t="s">
        <v>75</v>
      </c>
      <c r="F27" s="45">
        <v>45671</v>
      </c>
      <c r="G27" s="45"/>
      <c r="H27" s="163" t="s">
        <v>145</v>
      </c>
      <c r="I27" s="28" t="s">
        <v>146</v>
      </c>
      <c r="J27" s="28" t="s">
        <v>147</v>
      </c>
      <c r="K27" s="69">
        <v>981175202</v>
      </c>
      <c r="L27" s="68" t="s">
        <v>148</v>
      </c>
      <c r="M27" s="46">
        <v>37989</v>
      </c>
      <c r="N27" s="238">
        <f ca="1">IF(Tabla1[[#This Row],[Fecha de nac]]="","",IF(Tabla1[[#This Row],[Fecha Finalización]] &gt;=TODAY(), DATEDIF(Tabla1[[#This Row],[Fecha de nac]],TODAY(),"y"), ROUNDDOWN((Tabla1[[#This Row],[Fecha Finalización]] -Tabla1[[#This Row],[Fecha de nac]])/365,0)))</f>
        <v>21</v>
      </c>
      <c r="O27" s="169" t="s">
        <v>161</v>
      </c>
      <c r="P27" s="34" t="s">
        <v>181</v>
      </c>
      <c r="Q27" s="67"/>
      <c r="R27" s="67"/>
      <c r="S27" s="67"/>
      <c r="T27" s="67"/>
      <c r="U27" s="242">
        <f>IF(F27="","",Tabla1[[#This Row],[Fecha Inicio grupo]]+3*7-7)</f>
        <v>45685</v>
      </c>
      <c r="V27" s="241">
        <f>IF(F27="","",EDATE(Tabla1[[#This Row],[Fecha Inicio grupo]],3))</f>
        <v>45761</v>
      </c>
      <c r="W27" s="29" t="s">
        <v>162</v>
      </c>
      <c r="X27" s="29" t="s">
        <v>163</v>
      </c>
      <c r="Y27" s="75" t="s">
        <v>140</v>
      </c>
      <c r="Z27" s="75" t="s">
        <v>84</v>
      </c>
      <c r="AA27" s="75" t="s">
        <v>84</v>
      </c>
      <c r="AB27" s="75" t="s">
        <v>84</v>
      </c>
      <c r="AC27" s="75" t="s">
        <v>85</v>
      </c>
      <c r="AD27" s="75" t="s">
        <v>84</v>
      </c>
      <c r="AE27" s="75"/>
      <c r="AF27" s="75"/>
      <c r="AG27" s="75"/>
      <c r="AH27" s="75"/>
      <c r="AI27" s="75"/>
      <c r="AJ27" s="75"/>
      <c r="AK27" s="75"/>
      <c r="AL27" s="75"/>
      <c r="AM27" s="75"/>
      <c r="AN27" s="75"/>
      <c r="AO27" s="144"/>
      <c r="AP27" s="246" t="str">
        <f>IF(F27="","",IFERROR(VLOOKUP(SUBSTITUTE(SUBSTITUTE(Tabla1[[#This Row],[Uso Sistemas]],"T","P"),"N","F"),Parámetros!$M$2:$N$17,2,0),"Completar hasta 3ra sem. para evaluar a Probacionista"))</f>
        <v>Asistió</v>
      </c>
      <c r="AQ27" s="39"/>
      <c r="AR27" s="200"/>
      <c r="AS27" s="39"/>
      <c r="AT27" s="28"/>
      <c r="AU27" s="55"/>
      <c r="AV27" s="55"/>
      <c r="AW27" s="55"/>
      <c r="AX27" s="248">
        <f>IF(V27="","",EOMONTH(EDATE(Tabla1[[#This Row],[Fecha Finalización]],2),0))</f>
        <v>45838</v>
      </c>
      <c r="AY27" s="39"/>
      <c r="AZ27" s="249">
        <f>IF(V27="","",EOMONTH(EDATE(Tabla1[[#This Row],[Fecha Finalización]],3),0))</f>
        <v>45869</v>
      </c>
      <c r="BA27" s="39"/>
      <c r="BB27" s="39"/>
      <c r="BC27" s="235"/>
      <c r="BD27" s="233" t="str">
        <f>IF(F27="","",Tabla1[[#This Row],[sem 01]]&amp;Tabla1[[#This Row],[sem 02]]&amp;Tabla1[[#This Row],[sem 03]])</f>
        <v>NPP</v>
      </c>
      <c r="BE27" s="234" t="str">
        <f>IF(TRIM(F27)="","",$B$1&amp;"-"&amp;SUBSTITUTE(Tabla1[[#This Row],[Mes Inscrito]]," ","")&amp;"-"&amp;SUBSTITUTE(Tabla1[[#This Row],[Dia de clases Inscrito]]," ","")&amp;"-"&amp;SUBSTITUTE(Tabla1[[#This Row],[Horario Inscrito]]," ","")&amp;"-"&amp;Tabla1[[#This Row],[Fecha Inicio grupo]])</f>
        <v>Cusco-Enero-Jueves-7.30-9.15-45671</v>
      </c>
      <c r="BF27" s="251" t="str">
        <f>IF(F27="","",Tabla1[[#This Row],[Curso]])</f>
        <v>Conócete a ti mismo</v>
      </c>
      <c r="BG27" s="252" t="str">
        <f>+IF(TRIM(F27)="","",$B$1&amp;"-"&amp;TRIM(Tabla1[[#This Row],[Mes Inscrito]])&amp;"-"&amp;TRIM(Tabla1[[#This Row],[Dia de clases Inscrito]])&amp;"-"&amp;TRIM(Tabla1[[#This Row],[Horario Inscrito]])&amp;"-"&amp;TRIM(Tabla1[[#This Row],[Fecha Inicio grupo]])&amp;"-"&amp;TRIM(Tabla1[[#This Row],[Tipo Incrito]]))</f>
        <v>Cusco-Enero-Jueves-7.30 - 9.15-45671-Cambio de horario</v>
      </c>
      <c r="BH27" s="308" t="b">
        <f>IF(F27="","",OR(IFERROR(SEARCH("CG",Tabla1[[#This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7" s="309">
        <f>IF(F27&lt;&gt;"",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7" s="309" t="str">
        <f>IF(F27&lt;&gt;"",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7" s="309" t="str">
        <f>IF(Tabla1[[#This Row],[Fecha Inicio grupo]]="","",IFERROR(VLOOKUP(Tabla1[[#This Row],[Mes de Alta como miembro]],Parámetros!$AM$2:$AN$16,2,0),"01/01/1900"))</f>
        <v>01/01/1900</v>
      </c>
    </row>
    <row r="28" spans="1:63" s="24" customFormat="1" ht="12.75">
      <c r="A28" s="68">
        <v>25</v>
      </c>
      <c r="B28" s="29" t="s">
        <v>72</v>
      </c>
      <c r="C28" s="34" t="s">
        <v>182</v>
      </c>
      <c r="D28" s="42" t="s">
        <v>183</v>
      </c>
      <c r="E28" s="42" t="s">
        <v>75</v>
      </c>
      <c r="F28" s="45">
        <v>45671</v>
      </c>
      <c r="G28" s="45"/>
      <c r="H28" s="163" t="s">
        <v>184</v>
      </c>
      <c r="I28" s="311" t="s">
        <v>185</v>
      </c>
      <c r="J28" s="28" t="s">
        <v>186</v>
      </c>
      <c r="K28" s="69">
        <v>951134744</v>
      </c>
      <c r="L28" s="68" t="s">
        <v>187</v>
      </c>
      <c r="M28" s="46" t="s">
        <v>187</v>
      </c>
      <c r="N28" s="238" t="e">
        <f ca="1">IF(Tabla1[[#This Row],[Fecha de nac]]="","",IF(Tabla1[[#This Row],[Fecha Finalización]] &gt;=TODAY(), DATEDIF(Tabla1[[#This Row],[Fecha de nac]],TODAY(),"y"), ROUNDDOWN((Tabla1[[#This Row],[Fecha Finalización]] -Tabla1[[#This Row],[Fecha de nac]])/365,0)))</f>
        <v>#VALUE!</v>
      </c>
      <c r="O28" s="169" t="s">
        <v>188</v>
      </c>
      <c r="P28" s="34" t="s">
        <v>81</v>
      </c>
      <c r="Q28" s="67"/>
      <c r="R28" s="67"/>
      <c r="S28" s="67"/>
      <c r="T28" s="67"/>
      <c r="U28" s="243"/>
      <c r="V28" s="244"/>
      <c r="W28" s="29" t="s">
        <v>189</v>
      </c>
      <c r="X28" s="29" t="s">
        <v>190</v>
      </c>
      <c r="Y28" s="75" t="s">
        <v>140</v>
      </c>
      <c r="Z28" s="75" t="s">
        <v>85</v>
      </c>
      <c r="AA28" s="75"/>
      <c r="AB28" s="75"/>
      <c r="AC28" s="75"/>
      <c r="AD28" s="75"/>
      <c r="AE28" s="75"/>
      <c r="AF28" s="75"/>
      <c r="AG28" s="75"/>
      <c r="AH28" s="75"/>
      <c r="AI28" s="75"/>
      <c r="AJ28" s="75"/>
      <c r="AK28" s="75"/>
      <c r="AL28" s="75"/>
      <c r="AM28" s="75"/>
      <c r="AN28" s="75"/>
      <c r="AO28" s="144"/>
      <c r="AP28" s="246" t="str">
        <f>IF(F28="","",IFERROR(VLOOKUP(SUBSTITUTE(SUBSTITUTE(Tabla1[[#This Row],[Uso Sistemas]],"T","P"),"N","F"),Parámetros!$M$2:$N$17,2,0),"Completar hasta 3ra sem. para evaluar a Probacionista"))</f>
        <v>Completar hasta 3ra sem. para evaluar a Probacionista</v>
      </c>
      <c r="AQ28" s="39"/>
      <c r="AR28" s="200"/>
      <c r="AS28" s="39"/>
      <c r="AT28" s="28"/>
      <c r="AU28" s="55"/>
      <c r="AV28" s="55"/>
      <c r="AW28" s="55"/>
      <c r="AX28" s="248" t="str">
        <f>IF(V28="","",EOMONTH(EDATE(Tabla1[[#This Row],[Fecha Finalización]],2),0))</f>
        <v/>
      </c>
      <c r="AY28" s="39"/>
      <c r="AZ28" s="249" t="str">
        <f>IF(V28="","",EOMONTH(EDATE(Tabla1[[#This Row],[Fecha Finalización]],3),0))</f>
        <v/>
      </c>
      <c r="BA28" s="39"/>
      <c r="BB28" s="39"/>
      <c r="BC28" s="235"/>
      <c r="BD28" s="233" t="str">
        <f>IF(F28="","",Tabla1[[#This Row],[sem 01]]&amp;Tabla1[[#This Row],[sem 02]]&amp;Tabla1[[#This Row],[sem 03]])</f>
        <v>NF</v>
      </c>
      <c r="BE28" s="234" t="str">
        <f>IF(TRIM(F28)="","",$B$1&amp;"-"&amp;SUBSTITUTE(Tabla1[[#This Row],[Mes Inscrito]]," ","")&amp;"-"&amp;SUBSTITUTE(Tabla1[[#This Row],[Dia de clases Inscrito]]," ","")&amp;"-"&amp;SUBSTITUTE(Tabla1[[#This Row],[Horario Inscrito]]," ","")&amp;"-"&amp;Tabla1[[#This Row],[Fecha Inicio grupo]])</f>
        <v>Cusco-Febrero-Lunes-7.30-9.15-45671</v>
      </c>
      <c r="BF28" s="251" t="str">
        <f>IF(F28="","",Tabla1[[#This Row],[Curso]])</f>
        <v>Conócete a ti mismo</v>
      </c>
      <c r="BG28" s="252" t="str">
        <f>+IF(TRIM(F28)="","",$B$1&amp;"-"&amp;TRIM(Tabla1[[#This Row],[Mes Inscrito]])&amp;"-"&amp;TRIM(Tabla1[[#This Row],[Dia de clases Inscrito]])&amp;"-"&amp;TRIM(Tabla1[[#This Row],[Horario Inscrito]])&amp;"-"&amp;TRIM(Tabla1[[#This Row],[Fecha Inicio grupo]])&amp;"-"&amp;TRIM(Tabla1[[#This Row],[Tipo Incrito]]))</f>
        <v>Cusco-Febrero-Lunes-7.30 - 9.15-45671-Inscrito Nuevo</v>
      </c>
      <c r="BH28" s="308" t="b">
        <f>IF(F28="","",OR(IFERROR(SEARCH("CG",Tabla1[[#This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8" s="309" t="str">
        <f>IF(F28&lt;&gt;"",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28" s="309" t="str">
        <f>IF(F28&lt;&gt;"",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28" s="309" t="str">
        <f>IF(Tabla1[[#This Row],[Fecha Inicio grupo]]="","",IFERROR(VLOOKUP(Tabla1[[#This Row],[Mes de Alta como miembro]],Parámetros!$AM$2:$AN$16,2,0),"01/01/1900"))</f>
        <v>01/01/1900</v>
      </c>
    </row>
    <row r="29" spans="1:63" s="24" customFormat="1" ht="12.75">
      <c r="A29" s="68">
        <v>26</v>
      </c>
      <c r="B29" s="29" t="s">
        <v>72</v>
      </c>
      <c r="C29" s="34" t="s">
        <v>182</v>
      </c>
      <c r="D29" s="42" t="s">
        <v>183</v>
      </c>
      <c r="E29" s="42" t="s">
        <v>75</v>
      </c>
      <c r="F29" s="45">
        <v>45671</v>
      </c>
      <c r="G29" s="45"/>
      <c r="H29" s="163" t="s">
        <v>191</v>
      </c>
      <c r="I29" s="312" t="s">
        <v>192</v>
      </c>
      <c r="J29" s="28" t="s">
        <v>193</v>
      </c>
      <c r="K29" s="69">
        <v>972681069</v>
      </c>
      <c r="L29" s="68" t="s">
        <v>194</v>
      </c>
      <c r="M29" s="46">
        <v>27507</v>
      </c>
      <c r="N29" s="238">
        <f ca="1">IF(Tabla1[[#This Row],[Fecha de nac]]="","",IF(Tabla1[[#This Row],[Fecha Finalización]] &gt;=TODAY(), DATEDIF(Tabla1[[#This Row],[Fecha de nac]],TODAY(),"y"), ROUNDDOWN((Tabla1[[#This Row],[Fecha Finalización]] -Tabla1[[#This Row],[Fecha de nac]])/365,0)))</f>
        <v>49</v>
      </c>
      <c r="O29" s="169" t="s">
        <v>188</v>
      </c>
      <c r="P29" s="34" t="s">
        <v>81</v>
      </c>
      <c r="Q29" s="67"/>
      <c r="R29" s="67"/>
      <c r="S29" s="67"/>
      <c r="T29" s="67"/>
      <c r="U29" s="243">
        <f>IF(F29="","",Tabla1[[#This Row],[Fecha Inicio grupo]]+3*7-7)</f>
        <v>45685</v>
      </c>
      <c r="V29" s="244">
        <f>IF(F29="","",EDATE(Tabla1[[#This Row],[Fecha Inicio grupo]],3))</f>
        <v>45761</v>
      </c>
      <c r="W29" s="29" t="s">
        <v>189</v>
      </c>
      <c r="X29" s="29" t="s">
        <v>190</v>
      </c>
      <c r="Y29" s="75" t="s">
        <v>84</v>
      </c>
      <c r="Z29" s="75" t="s">
        <v>84</v>
      </c>
      <c r="AA29" s="75"/>
      <c r="AB29" s="75"/>
      <c r="AC29" s="75"/>
      <c r="AD29" s="75"/>
      <c r="AE29" s="75"/>
      <c r="AF29" s="75"/>
      <c r="AG29" s="75"/>
      <c r="AH29" s="75"/>
      <c r="AI29" s="75"/>
      <c r="AJ29" s="75"/>
      <c r="AK29" s="75"/>
      <c r="AL29" s="75"/>
      <c r="AM29" s="75"/>
      <c r="AN29" s="75"/>
      <c r="AO29" s="144"/>
      <c r="AP29" s="246" t="str">
        <f>IF(F29="","",IFERROR(VLOOKUP(SUBSTITUTE(SUBSTITUTE(Tabla1[[#This Row],[Uso Sistemas]],"T","P"),"N","F"),Parámetros!$M$2:$N$17,2,0),"Completar hasta 3ra sem. para evaluar a Probacionista"))</f>
        <v>Completar hasta 3ra sem. para evaluar a Probacionista</v>
      </c>
      <c r="AQ29" s="39"/>
      <c r="AR29" s="200"/>
      <c r="AS29" s="39"/>
      <c r="AT29" s="28"/>
      <c r="AU29" s="55"/>
      <c r="AV29" s="55"/>
      <c r="AW29" s="55"/>
      <c r="AX29" s="248">
        <f>IF(V29="","",EOMONTH(EDATE(Tabla1[[#This Row],[Fecha Finalización]],2),0))</f>
        <v>45838</v>
      </c>
      <c r="AY29" s="39"/>
      <c r="AZ29" s="249">
        <f>IF(V29="","",EOMONTH(EDATE(Tabla1[[#This Row],[Fecha Finalización]],3),0))</f>
        <v>45869</v>
      </c>
      <c r="BA29" s="39"/>
      <c r="BB29" s="39"/>
      <c r="BC29" s="235"/>
      <c r="BD29" s="233" t="str">
        <f>IF(F29="","",Tabla1[[#This Row],[sem 01]]&amp;Tabla1[[#This Row],[sem 02]]&amp;Tabla1[[#This Row],[sem 03]])</f>
        <v>PP</v>
      </c>
      <c r="BE29" s="234" t="str">
        <f>IF(TRIM(F29)="","",$B$1&amp;"-"&amp;SUBSTITUTE(Tabla1[[#This Row],[Mes Inscrito]]," ","")&amp;"-"&amp;SUBSTITUTE(Tabla1[[#This Row],[Dia de clases Inscrito]]," ","")&amp;"-"&amp;SUBSTITUTE(Tabla1[[#This Row],[Horario Inscrito]]," ","")&amp;"-"&amp;Tabla1[[#This Row],[Fecha Inicio grupo]])</f>
        <v>Cusco-Febrero-Lunes-7.30-9.15-45671</v>
      </c>
      <c r="BF29" s="251" t="str">
        <f>IF(F29="","",Tabla1[[#This Row],[Curso]])</f>
        <v>Conócete a ti mismo</v>
      </c>
      <c r="BG29" s="252" t="str">
        <f>+IF(TRIM(F29)="","",$B$1&amp;"-"&amp;TRIM(Tabla1[[#This Row],[Mes Inscrito]])&amp;"-"&amp;TRIM(Tabla1[[#This Row],[Dia de clases Inscrito]])&amp;"-"&amp;TRIM(Tabla1[[#This Row],[Horario Inscrito]])&amp;"-"&amp;TRIM(Tabla1[[#This Row],[Fecha Inicio grupo]])&amp;"-"&amp;TRIM(Tabla1[[#This Row],[Tipo Incrito]]))</f>
        <v>Cusco-Febrero-Lunes-7.30 - 9.15-45671-Inscrito Nuevo</v>
      </c>
      <c r="BH29" s="308" t="b">
        <f>IF(F29="","",OR(IFERROR(SEARCH("CG",Tabla1[[#This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9" s="309">
        <f>IF(F29&lt;&gt;"",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9" s="309" t="str">
        <f>IF(F29&lt;&gt;"",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9" s="309" t="str">
        <f>IF(Tabla1[[#This Row],[Fecha Inicio grupo]]="","",IFERROR(VLOOKUP(Tabla1[[#This Row],[Mes de Alta como miembro]],Parámetros!$AM$2:$AN$16,2,0),"01/01/1900"))</f>
        <v>01/01/1900</v>
      </c>
    </row>
    <row r="30" spans="1:63" s="24" customFormat="1" ht="12.75">
      <c r="A30" s="68">
        <v>27</v>
      </c>
      <c r="B30" s="29" t="s">
        <v>72</v>
      </c>
      <c r="C30" s="34" t="s">
        <v>182</v>
      </c>
      <c r="D30" s="42" t="s">
        <v>183</v>
      </c>
      <c r="E30" s="42" t="s">
        <v>75</v>
      </c>
      <c r="F30" s="45">
        <v>45671</v>
      </c>
      <c r="G30" s="45"/>
      <c r="H30" s="163" t="s">
        <v>195</v>
      </c>
      <c r="I30" s="312" t="s">
        <v>196</v>
      </c>
      <c r="J30" s="28" t="s">
        <v>197</v>
      </c>
      <c r="K30" s="69">
        <v>935634594</v>
      </c>
      <c r="L30" s="68" t="s">
        <v>198</v>
      </c>
      <c r="M30" s="46">
        <v>31926</v>
      </c>
      <c r="N30" s="238">
        <f ca="1">IF(Tabla1[[#This Row],[Fecha de nac]]="","",IF(Tabla1[[#This Row],[Fecha Finalización]] &gt;=TODAY(), DATEDIF(Tabla1[[#This Row],[Fecha de nac]],TODAY(),"y"), ROUNDDOWN((Tabla1[[#This Row],[Fecha Finalización]] -Tabla1[[#This Row],[Fecha de nac]])/365,0)))</f>
        <v>37</v>
      </c>
      <c r="O30" s="169" t="s">
        <v>188</v>
      </c>
      <c r="P30" s="34" t="s">
        <v>81</v>
      </c>
      <c r="Q30" s="67"/>
      <c r="R30" s="67"/>
      <c r="S30" s="67"/>
      <c r="T30" s="67"/>
      <c r="U30" s="243">
        <f>IF(F30="","",Tabla1[[#This Row],[Fecha Inicio grupo]]+3*7-7)</f>
        <v>45685</v>
      </c>
      <c r="V30" s="244">
        <f>IF(F30="","",EDATE(Tabla1[[#This Row],[Fecha Inicio grupo]],3))</f>
        <v>45761</v>
      </c>
      <c r="W30" s="29" t="s">
        <v>189</v>
      </c>
      <c r="X30" s="29" t="s">
        <v>190</v>
      </c>
      <c r="Y30" s="75" t="s">
        <v>84</v>
      </c>
      <c r="Z30" s="75" t="s">
        <v>85</v>
      </c>
      <c r="AA30" s="75"/>
      <c r="AB30" s="75"/>
      <c r="AC30" s="75"/>
      <c r="AD30" s="75"/>
      <c r="AE30" s="75"/>
      <c r="AF30" s="75"/>
      <c r="AG30" s="75"/>
      <c r="AH30" s="75"/>
      <c r="AI30" s="75"/>
      <c r="AJ30" s="75"/>
      <c r="AK30" s="75"/>
      <c r="AL30" s="75"/>
      <c r="AM30" s="75"/>
      <c r="AN30" s="75"/>
      <c r="AO30" s="144"/>
      <c r="AP30" s="246" t="str">
        <f>IF(F30="","",IFERROR(VLOOKUP(SUBSTITUTE(SUBSTITUTE(Tabla1[[#This Row],[Uso Sistemas]],"T","P"),"N","F"),Parámetros!$M$2:$N$17,2,0),"Completar hasta 3ra sem. para evaluar a Probacionista"))</f>
        <v>Completar hasta 3ra sem. para evaluar a Probacionista</v>
      </c>
      <c r="AQ30" s="39"/>
      <c r="AR30" s="200"/>
      <c r="AS30" s="39"/>
      <c r="AT30" s="28"/>
      <c r="AU30" s="55"/>
      <c r="AV30" s="55"/>
      <c r="AW30" s="55"/>
      <c r="AX30" s="248">
        <f>IF(V30="","",EOMONTH(EDATE(Tabla1[[#This Row],[Fecha Finalización]],2),0))</f>
        <v>45838</v>
      </c>
      <c r="AY30" s="39"/>
      <c r="AZ30" s="249">
        <f>IF(V30="","",EOMONTH(EDATE(Tabla1[[#This Row],[Fecha Finalización]],3),0))</f>
        <v>45869</v>
      </c>
      <c r="BA30" s="39"/>
      <c r="BB30" s="39"/>
      <c r="BC30" s="235"/>
      <c r="BD30" s="233" t="str">
        <f>IF(F30="","",Tabla1[[#This Row],[sem 01]]&amp;Tabla1[[#This Row],[sem 02]]&amp;Tabla1[[#This Row],[sem 03]])</f>
        <v>PF</v>
      </c>
      <c r="BE30" s="234" t="str">
        <f>IF(TRIM(F30)="","",$B$1&amp;"-"&amp;SUBSTITUTE(Tabla1[[#This Row],[Mes Inscrito]]," ","")&amp;"-"&amp;SUBSTITUTE(Tabla1[[#This Row],[Dia de clases Inscrito]]," ","")&amp;"-"&amp;SUBSTITUTE(Tabla1[[#This Row],[Horario Inscrito]]," ","")&amp;"-"&amp;Tabla1[[#This Row],[Fecha Inicio grupo]])</f>
        <v>Cusco-Febrero-Lunes-7.30-9.15-45671</v>
      </c>
      <c r="BF30" s="251" t="str">
        <f>IF(F30="","",Tabla1[[#This Row],[Curso]])</f>
        <v>Conócete a ti mismo</v>
      </c>
      <c r="BG30" s="252" t="str">
        <f>+IF(TRIM(F30)="","",$B$1&amp;"-"&amp;TRIM(Tabla1[[#This Row],[Mes Inscrito]])&amp;"-"&amp;TRIM(Tabla1[[#This Row],[Dia de clases Inscrito]])&amp;"-"&amp;TRIM(Tabla1[[#This Row],[Horario Inscrito]])&amp;"-"&amp;TRIM(Tabla1[[#This Row],[Fecha Inicio grupo]])&amp;"-"&amp;TRIM(Tabla1[[#This Row],[Tipo Incrito]]))</f>
        <v>Cusco-Febrero-Lunes-7.30 - 9.15-45671-Inscrito Nuevo</v>
      </c>
      <c r="BH30" s="308" t="b">
        <f>IF(F30="","",OR(IFERROR(SEARCH("CG",Tabla1[[#This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0" s="309">
        <f>IF(F30&lt;&gt;"",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30" s="309" t="str">
        <f>IF(F30&lt;&gt;"",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0" s="309" t="str">
        <f>IF(Tabla1[[#This Row],[Fecha Inicio grupo]]="","",IFERROR(VLOOKUP(Tabla1[[#This Row],[Mes de Alta como miembro]],Parámetros!$AM$2:$AN$16,2,0),"01/01/1900"))</f>
        <v>01/01/1900</v>
      </c>
    </row>
    <row r="31" spans="1:63" s="24" customFormat="1" ht="12.75">
      <c r="A31" s="68">
        <v>28</v>
      </c>
      <c r="B31" s="29" t="s">
        <v>72</v>
      </c>
      <c r="C31" s="34" t="s">
        <v>182</v>
      </c>
      <c r="D31" s="42" t="s">
        <v>183</v>
      </c>
      <c r="E31" s="42" t="s">
        <v>75</v>
      </c>
      <c r="F31" s="45">
        <v>45671</v>
      </c>
      <c r="G31" s="45"/>
      <c r="H31" s="163" t="s">
        <v>199</v>
      </c>
      <c r="I31" s="312" t="s">
        <v>200</v>
      </c>
      <c r="J31" s="28" t="s">
        <v>201</v>
      </c>
      <c r="K31" s="69">
        <v>921609854</v>
      </c>
      <c r="L31" s="68" t="s">
        <v>187</v>
      </c>
      <c r="M31" s="46">
        <v>30196</v>
      </c>
      <c r="N31" s="238">
        <f ca="1">IF(Tabla1[[#This Row],[Fecha de nac]]="","",IF(Tabla1[[#This Row],[Fecha Finalización]] &gt;=TODAY(), DATEDIF(Tabla1[[#This Row],[Fecha de nac]],TODAY(),"y"), ROUNDDOWN((Tabla1[[#This Row],[Fecha Finalización]] -Tabla1[[#This Row],[Fecha de nac]])/365,0)))</f>
        <v>42</v>
      </c>
      <c r="O31" s="169" t="s">
        <v>188</v>
      </c>
      <c r="P31" s="34" t="s">
        <v>90</v>
      </c>
      <c r="Q31" s="67"/>
      <c r="R31" s="67"/>
      <c r="S31" s="67"/>
      <c r="T31" s="67"/>
      <c r="U31" s="243">
        <f>IF(F31="","",Tabla1[[#This Row],[Fecha Inicio grupo]]+3*7-7)</f>
        <v>45685</v>
      </c>
      <c r="V31" s="244">
        <f>IF(F31="","",EDATE(Tabla1[[#This Row],[Fecha Inicio grupo]],3))</f>
        <v>45761</v>
      </c>
      <c r="W31" s="29" t="s">
        <v>189</v>
      </c>
      <c r="X31" s="29" t="s">
        <v>190</v>
      </c>
      <c r="Y31" s="75" t="s">
        <v>85</v>
      </c>
      <c r="Z31" s="75" t="s">
        <v>85</v>
      </c>
      <c r="AA31" s="75"/>
      <c r="AB31" s="75"/>
      <c r="AC31" s="75"/>
      <c r="AD31" s="75"/>
      <c r="AE31" s="75"/>
      <c r="AF31" s="75"/>
      <c r="AG31" s="75"/>
      <c r="AH31" s="75"/>
      <c r="AI31" s="75"/>
      <c r="AJ31" s="75"/>
      <c r="AK31" s="75"/>
      <c r="AL31" s="75"/>
      <c r="AM31" s="75"/>
      <c r="AN31" s="75"/>
      <c r="AO31" s="144"/>
      <c r="AP31" s="246" t="str">
        <f>IF(F31="","",IFERROR(VLOOKUP(SUBSTITUTE(SUBSTITUTE(Tabla1[[#This Row],[Uso Sistemas]],"T","P"),"N","F"),Parámetros!$M$2:$N$17,2,0),"Completar hasta 3ra sem. para evaluar a Probacionista"))</f>
        <v>Completar hasta 3ra sem. para evaluar a Probacionista</v>
      </c>
      <c r="AQ31" s="39"/>
      <c r="AR31" s="200"/>
      <c r="AS31" s="39"/>
      <c r="AT31" s="28"/>
      <c r="AU31" s="55"/>
      <c r="AV31" s="55"/>
      <c r="AW31" s="55"/>
      <c r="AX31" s="248">
        <f>IF(V31="","",EOMONTH(EDATE(Tabla1[[#This Row],[Fecha Finalización]],2),0))</f>
        <v>45838</v>
      </c>
      <c r="AY31" s="39"/>
      <c r="AZ31" s="249">
        <f>IF(V31="","",EOMONTH(EDATE(Tabla1[[#This Row],[Fecha Finalización]],3),0))</f>
        <v>45869</v>
      </c>
      <c r="BA31" s="39"/>
      <c r="BB31" s="39"/>
      <c r="BC31" s="235"/>
      <c r="BD31" s="233" t="str">
        <f>IF(F31="","",Tabla1[[#This Row],[sem 01]]&amp;Tabla1[[#This Row],[sem 02]]&amp;Tabla1[[#This Row],[sem 03]])</f>
        <v>FF</v>
      </c>
      <c r="BE31" s="234" t="str">
        <f>IF(TRIM(F31)="","",$B$1&amp;"-"&amp;SUBSTITUTE(Tabla1[[#This Row],[Mes Inscrito]]," ","")&amp;"-"&amp;SUBSTITUTE(Tabla1[[#This Row],[Dia de clases Inscrito]]," ","")&amp;"-"&amp;SUBSTITUTE(Tabla1[[#This Row],[Horario Inscrito]]," ","")&amp;"-"&amp;Tabla1[[#This Row],[Fecha Inicio grupo]])</f>
        <v>Cusco-Febrero-Lunes-7.30-9.15-45671</v>
      </c>
      <c r="BF31" s="251" t="str">
        <f>IF(F31="","",Tabla1[[#This Row],[Curso]])</f>
        <v>Conócete a ti mismo</v>
      </c>
      <c r="BG31" s="252" t="str">
        <f>+IF(TRIM(F31)="","",$B$1&amp;"-"&amp;TRIM(Tabla1[[#This Row],[Mes Inscrito]])&amp;"-"&amp;TRIM(Tabla1[[#This Row],[Dia de clases Inscrito]])&amp;"-"&amp;TRIM(Tabla1[[#This Row],[Horario Inscrito]])&amp;"-"&amp;TRIM(Tabla1[[#This Row],[Fecha Inicio grupo]])&amp;"-"&amp;TRIM(Tabla1[[#This Row],[Tipo Incrito]]))</f>
        <v>Cusco-Febrero-Lunes-7.30 - 9.15-45671-Pre-Inscrito</v>
      </c>
      <c r="BH31" s="308" t="b">
        <f>IF(F31="","",OR(IFERROR(SEARCH("CG",Tabla1[[#This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1" s="309" t="str">
        <f>IF(F31&lt;&gt;"",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1" s="309" t="str">
        <f>IF(F31&lt;&gt;"",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1" s="309" t="str">
        <f>IF(Tabla1[[#This Row],[Fecha Inicio grupo]]="","",IFERROR(VLOOKUP(Tabla1[[#This Row],[Mes de Alta como miembro]],Parámetros!$AM$2:$AN$16,2,0),"01/01/1900"))</f>
        <v>01/01/1900</v>
      </c>
    </row>
    <row r="32" spans="1:63" s="24" customFormat="1" ht="12.75">
      <c r="A32" s="68">
        <v>29</v>
      </c>
      <c r="B32" s="29" t="s">
        <v>72</v>
      </c>
      <c r="C32" s="34" t="s">
        <v>182</v>
      </c>
      <c r="D32" s="42" t="s">
        <v>183</v>
      </c>
      <c r="E32" s="42" t="s">
        <v>75</v>
      </c>
      <c r="F32" s="45">
        <v>45671</v>
      </c>
      <c r="G32" s="45"/>
      <c r="H32" s="163" t="s">
        <v>202</v>
      </c>
      <c r="I32" s="313" t="s">
        <v>203</v>
      </c>
      <c r="J32" s="28" t="s">
        <v>204</v>
      </c>
      <c r="K32" s="69">
        <v>984788028</v>
      </c>
      <c r="L32" s="68" t="s">
        <v>205</v>
      </c>
      <c r="M32" s="46">
        <v>32220</v>
      </c>
      <c r="N32" s="238">
        <f ca="1">IF(Tabla1[[#This Row],[Fecha de nac]]="","",IF(Tabla1[[#This Row],[Fecha Finalización]] &gt;=TODAY(), DATEDIF(Tabla1[[#This Row],[Fecha de nac]],TODAY(),"y"), ROUNDDOWN((Tabla1[[#This Row],[Fecha Finalización]] -Tabla1[[#This Row],[Fecha de nac]])/365,0)))</f>
        <v>36</v>
      </c>
      <c r="O32" s="169" t="s">
        <v>188</v>
      </c>
      <c r="P32" s="34" t="s">
        <v>81</v>
      </c>
      <c r="Q32" s="67"/>
      <c r="R32" s="67"/>
      <c r="S32" s="67"/>
      <c r="T32" s="67"/>
      <c r="U32" s="243">
        <f>IF(F32="","",Tabla1[[#This Row],[Fecha Inicio grupo]]+3*7-7)</f>
        <v>45685</v>
      </c>
      <c r="V32" s="244">
        <f>IF(F32="","",EDATE(Tabla1[[#This Row],[Fecha Inicio grupo]],3))</f>
        <v>45761</v>
      </c>
      <c r="W32" s="29" t="s">
        <v>189</v>
      </c>
      <c r="X32" s="29" t="s">
        <v>190</v>
      </c>
      <c r="Y32" s="75"/>
      <c r="Z32" s="75"/>
      <c r="AA32" s="75"/>
      <c r="AB32" s="75"/>
      <c r="AC32" s="75"/>
      <c r="AD32" s="75"/>
      <c r="AE32" s="75"/>
      <c r="AF32" s="75"/>
      <c r="AG32" s="75"/>
      <c r="AH32" s="75"/>
      <c r="AI32" s="75"/>
      <c r="AJ32" s="75"/>
      <c r="AK32" s="75"/>
      <c r="AL32" s="75"/>
      <c r="AM32" s="75"/>
      <c r="AN32" s="75"/>
      <c r="AO32" s="144"/>
      <c r="AP32" s="246" t="str">
        <f>IF(F32="","",IFERROR(VLOOKUP(SUBSTITUTE(SUBSTITUTE(Tabla1[[#This Row],[Uso Sistemas]],"T","P"),"N","F"),Parámetros!$M$2:$N$17,2,0),"Completar hasta 3ra sem. para evaluar a Probacionista"))</f>
        <v>Completar hasta 3ra sem. para evaluar a Probacionista</v>
      </c>
      <c r="AQ32" s="39"/>
      <c r="AR32" s="200"/>
      <c r="AS32" s="39"/>
      <c r="AT32" s="28"/>
      <c r="AU32" s="55"/>
      <c r="AV32" s="55"/>
      <c r="AW32" s="55"/>
      <c r="AX32" s="248">
        <f>IF(V32="","",EOMONTH(EDATE(Tabla1[[#This Row],[Fecha Finalización]],2),0))</f>
        <v>45838</v>
      </c>
      <c r="AY32" s="39"/>
      <c r="AZ32" s="249">
        <f>IF(V32="","",EOMONTH(EDATE(Tabla1[[#This Row],[Fecha Finalización]],3),0))</f>
        <v>45869</v>
      </c>
      <c r="BA32" s="39"/>
      <c r="BB32" s="39"/>
      <c r="BC32" s="235"/>
      <c r="BD32" s="233" t="str">
        <f>IF(F32="","",Tabla1[[#This Row],[sem 01]]&amp;Tabla1[[#This Row],[sem 02]]&amp;Tabla1[[#This Row],[sem 03]])</f>
        <v/>
      </c>
      <c r="BE32" s="234" t="str">
        <f>IF(TRIM(F32)="","",$B$1&amp;"-"&amp;SUBSTITUTE(Tabla1[[#This Row],[Mes Inscrito]]," ","")&amp;"-"&amp;SUBSTITUTE(Tabla1[[#This Row],[Dia de clases Inscrito]]," ","")&amp;"-"&amp;SUBSTITUTE(Tabla1[[#This Row],[Horario Inscrito]]," ","")&amp;"-"&amp;Tabla1[[#This Row],[Fecha Inicio grupo]])</f>
        <v>Cusco-Febrero-Lunes-7.30-9.15-45671</v>
      </c>
      <c r="BF32" s="251" t="str">
        <f>IF(F32="","",Tabla1[[#This Row],[Curso]])</f>
        <v>Conócete a ti mismo</v>
      </c>
      <c r="BG32" s="252" t="str">
        <f>+IF(TRIM(F32)="","",$B$1&amp;"-"&amp;TRIM(Tabla1[[#This Row],[Mes Inscrito]])&amp;"-"&amp;TRIM(Tabla1[[#This Row],[Dia de clases Inscrito]])&amp;"-"&amp;TRIM(Tabla1[[#This Row],[Horario Inscrito]])&amp;"-"&amp;TRIM(Tabla1[[#This Row],[Fecha Inicio grupo]])&amp;"-"&amp;TRIM(Tabla1[[#This Row],[Tipo Incrito]]))</f>
        <v>Cusco-Febrero-Lunes-7.30 - 9.15-45671-Inscrito Nuevo</v>
      </c>
      <c r="BH32" s="308" t="b">
        <f>IF(F32="","",OR(IFERROR(SEARCH("CG",Tabla1[[#This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2" s="309" t="str">
        <f>IF(F32&lt;&gt;"",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2" s="309" t="str">
        <f>IF(F32&lt;&gt;"",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2" s="309" t="str">
        <f>IF(Tabla1[[#This Row],[Fecha Inicio grupo]]="","",IFERROR(VLOOKUP(Tabla1[[#This Row],[Mes de Alta como miembro]],Parámetros!$AM$2:$AN$16,2,0),"01/01/1900"))</f>
        <v>01/01/1900</v>
      </c>
    </row>
    <row r="33" spans="1:63" s="24" customFormat="1" ht="12.75">
      <c r="A33" s="68">
        <v>30</v>
      </c>
      <c r="B33" s="29" t="s">
        <v>72</v>
      </c>
      <c r="C33" s="34" t="s">
        <v>182</v>
      </c>
      <c r="D33" s="42" t="s">
        <v>183</v>
      </c>
      <c r="E33" s="42" t="s">
        <v>75</v>
      </c>
      <c r="F33" s="45">
        <v>45671</v>
      </c>
      <c r="G33" s="45"/>
      <c r="H33" s="163" t="s">
        <v>206</v>
      </c>
      <c r="I33" s="313" t="s">
        <v>207</v>
      </c>
      <c r="J33" s="28" t="s">
        <v>208</v>
      </c>
      <c r="K33" s="69">
        <v>945476203</v>
      </c>
      <c r="L33" s="68" t="s">
        <v>209</v>
      </c>
      <c r="M33" s="46">
        <v>38530</v>
      </c>
      <c r="N33" s="238">
        <f ca="1">IF(Tabla1[[#This Row],[Fecha de nac]]="","",IF(Tabla1[[#This Row],[Fecha Finalización]] &gt;=TODAY(), DATEDIF(Tabla1[[#This Row],[Fecha de nac]],TODAY(),"y"), ROUNDDOWN((Tabla1[[#This Row],[Fecha Finalización]] -Tabla1[[#This Row],[Fecha de nac]])/365,0)))</f>
        <v>19</v>
      </c>
      <c r="O33" s="169" t="s">
        <v>188</v>
      </c>
      <c r="P33" s="34" t="s">
        <v>81</v>
      </c>
      <c r="Q33" s="67"/>
      <c r="R33" s="67"/>
      <c r="S33" s="67"/>
      <c r="T33" s="67"/>
      <c r="U33" s="243">
        <f>IF(F33="","",Tabla1[[#This Row],[Fecha Inicio grupo]]+3*7-7)</f>
        <v>45685</v>
      </c>
      <c r="V33" s="244">
        <f>IF(F33="","",EDATE(Tabla1[[#This Row],[Fecha Inicio grupo]],3))</f>
        <v>45761</v>
      </c>
      <c r="W33" s="29" t="s">
        <v>189</v>
      </c>
      <c r="X33" s="29" t="s">
        <v>190</v>
      </c>
      <c r="Y33" s="75" t="s">
        <v>84</v>
      </c>
      <c r="Z33" s="75" t="s">
        <v>84</v>
      </c>
      <c r="AA33" s="75"/>
      <c r="AB33" s="75"/>
      <c r="AC33" s="75"/>
      <c r="AD33" s="75"/>
      <c r="AE33" s="75"/>
      <c r="AF33" s="75"/>
      <c r="AG33" s="75"/>
      <c r="AH33" s="75"/>
      <c r="AI33" s="75"/>
      <c r="AJ33" s="75"/>
      <c r="AK33" s="75"/>
      <c r="AL33" s="75"/>
      <c r="AM33" s="75"/>
      <c r="AN33" s="75"/>
      <c r="AO33" s="144"/>
      <c r="AP33" s="246" t="str">
        <f>IF(F33="","",IFERROR(VLOOKUP(SUBSTITUTE(SUBSTITUTE(Tabla1[[#This Row],[Uso Sistemas]],"T","P"),"N","F"),Parámetros!$M$2:$N$17,2,0),"Completar hasta 3ra sem. para evaluar a Probacionista"))</f>
        <v>Completar hasta 3ra sem. para evaluar a Probacionista</v>
      </c>
      <c r="AQ33" s="39"/>
      <c r="AR33" s="200"/>
      <c r="AS33" s="39"/>
      <c r="AT33" s="28"/>
      <c r="AU33" s="55"/>
      <c r="AV33" s="55"/>
      <c r="AW33" s="55"/>
      <c r="AX33" s="248">
        <f>IF(V33="","",EOMONTH(EDATE(Tabla1[[#This Row],[Fecha Finalización]],2),0))</f>
        <v>45838</v>
      </c>
      <c r="AY33" s="39"/>
      <c r="AZ33" s="249">
        <f>IF(V33="","",EOMONTH(EDATE(Tabla1[[#This Row],[Fecha Finalización]],3),0))</f>
        <v>45869</v>
      </c>
      <c r="BA33" s="39"/>
      <c r="BB33" s="39"/>
      <c r="BC33" s="235"/>
      <c r="BD33" s="233" t="str">
        <f>IF(F33="","",Tabla1[[#This Row],[sem 01]]&amp;Tabla1[[#This Row],[sem 02]]&amp;Tabla1[[#This Row],[sem 03]])</f>
        <v>PP</v>
      </c>
      <c r="BE33" s="234" t="str">
        <f>IF(TRIM(F33)="","",$B$1&amp;"-"&amp;SUBSTITUTE(Tabla1[[#This Row],[Mes Inscrito]]," ","")&amp;"-"&amp;SUBSTITUTE(Tabla1[[#This Row],[Dia de clases Inscrito]]," ","")&amp;"-"&amp;SUBSTITUTE(Tabla1[[#This Row],[Horario Inscrito]]," ","")&amp;"-"&amp;Tabla1[[#This Row],[Fecha Inicio grupo]])</f>
        <v>Cusco-Febrero-Lunes-7.30-9.15-45671</v>
      </c>
      <c r="BF33" s="251" t="str">
        <f>IF(F33="","",Tabla1[[#This Row],[Curso]])</f>
        <v>Conócete a ti mismo</v>
      </c>
      <c r="BG33" s="252" t="str">
        <f>+IF(TRIM(F33)="","",$B$1&amp;"-"&amp;TRIM(Tabla1[[#This Row],[Mes Inscrito]])&amp;"-"&amp;TRIM(Tabla1[[#This Row],[Dia de clases Inscrito]])&amp;"-"&amp;TRIM(Tabla1[[#This Row],[Horario Inscrito]])&amp;"-"&amp;TRIM(Tabla1[[#This Row],[Fecha Inicio grupo]])&amp;"-"&amp;TRIM(Tabla1[[#This Row],[Tipo Incrito]]))</f>
        <v>Cusco-Febrero-Lunes-7.30 - 9.15-45671-Inscrito Nuevo</v>
      </c>
      <c r="BH33" s="308" t="b">
        <f>IF(F33="","",OR(IFERROR(SEARCH("CG",Tabla1[[#This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3" s="309">
        <f>IF(F33&lt;&gt;"",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33" s="309" t="str">
        <f>IF(F33&lt;&gt;"",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3" s="309" t="str">
        <f>IF(Tabla1[[#This Row],[Fecha Inicio grupo]]="","",IFERROR(VLOOKUP(Tabla1[[#This Row],[Mes de Alta como miembro]],Parámetros!$AM$2:$AN$16,2,0),"01/01/1900"))</f>
        <v>01/01/1900</v>
      </c>
    </row>
    <row r="34" spans="1:63" s="24" customFormat="1" ht="12.75">
      <c r="A34" s="68">
        <v>31</v>
      </c>
      <c r="B34" s="29" t="s">
        <v>72</v>
      </c>
      <c r="C34" s="34" t="s">
        <v>182</v>
      </c>
      <c r="D34" s="42" t="s">
        <v>183</v>
      </c>
      <c r="E34" s="42" t="s">
        <v>75</v>
      </c>
      <c r="F34" s="45">
        <v>45671</v>
      </c>
      <c r="G34" s="45"/>
      <c r="H34" s="163" t="s">
        <v>210</v>
      </c>
      <c r="I34" s="312" t="s">
        <v>211</v>
      </c>
      <c r="J34" s="28" t="s">
        <v>212</v>
      </c>
      <c r="K34" s="69">
        <v>961337550</v>
      </c>
      <c r="L34" s="68" t="s">
        <v>213</v>
      </c>
      <c r="M34" s="46">
        <v>39833</v>
      </c>
      <c r="N34" s="238">
        <f ca="1">IF(Tabla1[[#This Row],[Fecha de nac]]="","",IF(Tabla1[[#This Row],[Fecha Finalización]] &gt;=TODAY(), DATEDIF(Tabla1[[#This Row],[Fecha de nac]],TODAY(),"y"), ROUNDDOWN((Tabla1[[#This Row],[Fecha Finalización]] -Tabla1[[#This Row],[Fecha de nac]])/365,0)))</f>
        <v>16</v>
      </c>
      <c r="O34" s="169" t="s">
        <v>188</v>
      </c>
      <c r="P34" s="34" t="s">
        <v>81</v>
      </c>
      <c r="Q34" s="67"/>
      <c r="R34" s="67"/>
      <c r="S34" s="67"/>
      <c r="T34" s="67"/>
      <c r="U34" s="243">
        <f>IF(F34="","",Tabla1[[#This Row],[Fecha Inicio grupo]]+3*7-7)</f>
        <v>45685</v>
      </c>
      <c r="V34" s="244">
        <f>IF(F34="","",EDATE(Tabla1[[#This Row],[Fecha Inicio grupo]],3))</f>
        <v>45761</v>
      </c>
      <c r="W34" s="29" t="s">
        <v>189</v>
      </c>
      <c r="X34" s="29" t="s">
        <v>190</v>
      </c>
      <c r="Y34" s="75" t="s">
        <v>84</v>
      </c>
      <c r="Z34" s="75" t="s">
        <v>84</v>
      </c>
      <c r="AA34" s="75"/>
      <c r="AB34" s="75"/>
      <c r="AC34" s="75"/>
      <c r="AD34" s="75"/>
      <c r="AE34" s="75"/>
      <c r="AF34" s="75"/>
      <c r="AG34" s="75"/>
      <c r="AH34" s="75"/>
      <c r="AI34" s="75"/>
      <c r="AJ34" s="75"/>
      <c r="AK34" s="75"/>
      <c r="AL34" s="75"/>
      <c r="AM34" s="75"/>
      <c r="AN34" s="75"/>
      <c r="AO34" s="144"/>
      <c r="AP34" s="246" t="str">
        <f>IF(F34="","",IFERROR(VLOOKUP(SUBSTITUTE(SUBSTITUTE(Tabla1[[#This Row],[Uso Sistemas]],"T","P"),"N","F"),Parámetros!$M$2:$N$17,2,0),"Completar hasta 3ra sem. para evaluar a Probacionista"))</f>
        <v>Completar hasta 3ra sem. para evaluar a Probacionista</v>
      </c>
      <c r="AQ34" s="39"/>
      <c r="AR34" s="200"/>
      <c r="AS34" s="39"/>
      <c r="AT34" s="28"/>
      <c r="AU34" s="55"/>
      <c r="AV34" s="55"/>
      <c r="AW34" s="55"/>
      <c r="AX34" s="248">
        <f>IF(V34="","",EOMONTH(EDATE(Tabla1[[#This Row],[Fecha Finalización]],2),0))</f>
        <v>45838</v>
      </c>
      <c r="AY34" s="39"/>
      <c r="AZ34" s="249">
        <f>IF(V34="","",EOMONTH(EDATE(Tabla1[[#This Row],[Fecha Finalización]],3),0))</f>
        <v>45869</v>
      </c>
      <c r="BA34" s="39"/>
      <c r="BB34" s="39"/>
      <c r="BC34" s="235"/>
      <c r="BD34" s="233" t="str">
        <f>IF(F34="","",Tabla1[[#This Row],[sem 01]]&amp;Tabla1[[#This Row],[sem 02]]&amp;Tabla1[[#This Row],[sem 03]])</f>
        <v>PP</v>
      </c>
      <c r="BE34" s="234" t="str">
        <f>IF(TRIM(F34)="","",$B$1&amp;"-"&amp;SUBSTITUTE(Tabla1[[#This Row],[Mes Inscrito]]," ","")&amp;"-"&amp;SUBSTITUTE(Tabla1[[#This Row],[Dia de clases Inscrito]]," ","")&amp;"-"&amp;SUBSTITUTE(Tabla1[[#This Row],[Horario Inscrito]]," ","")&amp;"-"&amp;Tabla1[[#This Row],[Fecha Inicio grupo]])</f>
        <v>Cusco-Febrero-Lunes-7.30-9.15-45671</v>
      </c>
      <c r="BF34" s="251" t="str">
        <f>IF(F34="","",Tabla1[[#This Row],[Curso]])</f>
        <v>Conócete a ti mismo</v>
      </c>
      <c r="BG34" s="252" t="str">
        <f>+IF(TRIM(F34)="","",$B$1&amp;"-"&amp;TRIM(Tabla1[[#This Row],[Mes Inscrito]])&amp;"-"&amp;TRIM(Tabla1[[#This Row],[Dia de clases Inscrito]])&amp;"-"&amp;TRIM(Tabla1[[#This Row],[Horario Inscrito]])&amp;"-"&amp;TRIM(Tabla1[[#This Row],[Fecha Inicio grupo]])&amp;"-"&amp;TRIM(Tabla1[[#This Row],[Tipo Incrito]]))</f>
        <v>Cusco-Febrero-Lunes-7.30 - 9.15-45671-Inscrito Nuevo</v>
      </c>
      <c r="BH34" s="308" t="b">
        <f>IF(F34="","",OR(IFERROR(SEARCH("CG",Tabla1[[#This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4" s="309">
        <f>IF(F34&lt;&gt;"",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34" s="309" t="str">
        <f>IF(F34&lt;&gt;"",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4" s="309" t="str">
        <f>IF(Tabla1[[#This Row],[Fecha Inicio grupo]]="","",IFERROR(VLOOKUP(Tabla1[[#This Row],[Mes de Alta como miembro]],Parámetros!$AM$2:$AN$16,2,0),"01/01/1900"))</f>
        <v>01/01/1900</v>
      </c>
    </row>
    <row r="35" spans="1:63" s="24" customFormat="1" ht="12.75">
      <c r="A35" s="68">
        <v>32</v>
      </c>
      <c r="B35" s="29" t="s">
        <v>72</v>
      </c>
      <c r="C35" s="34" t="s">
        <v>182</v>
      </c>
      <c r="D35" s="42" t="s">
        <v>183</v>
      </c>
      <c r="E35" s="42" t="s">
        <v>75</v>
      </c>
      <c r="F35" s="45">
        <v>45671</v>
      </c>
      <c r="G35" s="45"/>
      <c r="H35" s="163" t="s">
        <v>214</v>
      </c>
      <c r="I35" s="312" t="s">
        <v>215</v>
      </c>
      <c r="J35" s="28" t="s">
        <v>216</v>
      </c>
      <c r="K35" s="69">
        <v>984261121</v>
      </c>
      <c r="L35" s="68" t="s">
        <v>217</v>
      </c>
      <c r="M35" s="46">
        <v>29400</v>
      </c>
      <c r="N35" s="238">
        <f ca="1">IF(Tabla1[[#This Row],[Fecha de nac]]="","",IF(Tabla1[[#This Row],[Fecha Finalización]] &gt;=TODAY(), DATEDIF(Tabla1[[#This Row],[Fecha de nac]],TODAY(),"y"), ROUNDDOWN((Tabla1[[#This Row],[Fecha Finalización]] -Tabla1[[#This Row],[Fecha de nac]])/365,0)))</f>
        <v>44</v>
      </c>
      <c r="O35" s="169" t="s">
        <v>188</v>
      </c>
      <c r="P35" s="34" t="s">
        <v>81</v>
      </c>
      <c r="Q35" s="67"/>
      <c r="R35" s="67"/>
      <c r="S35" s="67"/>
      <c r="T35" s="67"/>
      <c r="U35" s="243">
        <f>IF(F35="","",Tabla1[[#This Row],[Fecha Inicio grupo]]+3*7-7)</f>
        <v>45685</v>
      </c>
      <c r="V35" s="244">
        <f>IF(F35="","",EDATE(Tabla1[[#This Row],[Fecha Inicio grupo]],3))</f>
        <v>45761</v>
      </c>
      <c r="W35" s="29" t="s">
        <v>189</v>
      </c>
      <c r="X35" s="29" t="s">
        <v>190</v>
      </c>
      <c r="Y35" s="75" t="s">
        <v>84</v>
      </c>
      <c r="Z35" s="75" t="s">
        <v>84</v>
      </c>
      <c r="AA35" s="75"/>
      <c r="AB35" s="75"/>
      <c r="AC35" s="75"/>
      <c r="AD35" s="75"/>
      <c r="AE35" s="75"/>
      <c r="AF35" s="75"/>
      <c r="AG35" s="75"/>
      <c r="AH35" s="75"/>
      <c r="AI35" s="75"/>
      <c r="AJ35" s="75"/>
      <c r="AK35" s="75"/>
      <c r="AL35" s="75"/>
      <c r="AM35" s="75"/>
      <c r="AN35" s="75"/>
      <c r="AO35" s="144"/>
      <c r="AP35" s="246" t="str">
        <f>IF(F35="","",IFERROR(VLOOKUP(SUBSTITUTE(SUBSTITUTE(Tabla1[[#This Row],[Uso Sistemas]],"T","P"),"N","F"),Parámetros!$M$2:$N$17,2,0),"Completar hasta 3ra sem. para evaluar a Probacionista"))</f>
        <v>Completar hasta 3ra sem. para evaluar a Probacionista</v>
      </c>
      <c r="AQ35" s="39"/>
      <c r="AR35" s="200"/>
      <c r="AS35" s="39"/>
      <c r="AT35" s="28"/>
      <c r="AU35" s="55"/>
      <c r="AV35" s="55"/>
      <c r="AW35" s="55"/>
      <c r="AX35" s="248">
        <f>IF(V35="","",EOMONTH(EDATE(Tabla1[[#This Row],[Fecha Finalización]],2),0))</f>
        <v>45838</v>
      </c>
      <c r="AY35" s="39"/>
      <c r="AZ35" s="249">
        <f>IF(V35="","",EOMONTH(EDATE(Tabla1[[#This Row],[Fecha Finalización]],3),0))</f>
        <v>45869</v>
      </c>
      <c r="BA35" s="39"/>
      <c r="BB35" s="39"/>
      <c r="BC35" s="235"/>
      <c r="BD35" s="233" t="str">
        <f>IF(F35="","",Tabla1[[#This Row],[sem 01]]&amp;Tabla1[[#This Row],[sem 02]]&amp;Tabla1[[#This Row],[sem 03]])</f>
        <v>PP</v>
      </c>
      <c r="BE35" s="234" t="str">
        <f>IF(TRIM(F35)="","",$B$1&amp;"-"&amp;SUBSTITUTE(Tabla1[[#This Row],[Mes Inscrito]]," ","")&amp;"-"&amp;SUBSTITUTE(Tabla1[[#This Row],[Dia de clases Inscrito]]," ","")&amp;"-"&amp;SUBSTITUTE(Tabla1[[#This Row],[Horario Inscrito]]," ","")&amp;"-"&amp;Tabla1[[#This Row],[Fecha Inicio grupo]])</f>
        <v>Cusco-Febrero-Lunes-7.30-9.15-45671</v>
      </c>
      <c r="BF35" s="251" t="str">
        <f>IF(F35="","",Tabla1[[#This Row],[Curso]])</f>
        <v>Conócete a ti mismo</v>
      </c>
      <c r="BG35" s="252" t="str">
        <f>+IF(TRIM(F35)="","",$B$1&amp;"-"&amp;TRIM(Tabla1[[#This Row],[Mes Inscrito]])&amp;"-"&amp;TRIM(Tabla1[[#This Row],[Dia de clases Inscrito]])&amp;"-"&amp;TRIM(Tabla1[[#This Row],[Horario Inscrito]])&amp;"-"&amp;TRIM(Tabla1[[#This Row],[Fecha Inicio grupo]])&amp;"-"&amp;TRIM(Tabla1[[#This Row],[Tipo Incrito]]))</f>
        <v>Cusco-Febrero-Lunes-7.30 - 9.15-45671-Inscrito Nuevo</v>
      </c>
      <c r="BH35" s="308" t="b">
        <f>IF(F35="","",OR(IFERROR(SEARCH("CG",Tabla1[[#This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5" s="309">
        <f>IF(F35&lt;&gt;"",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35" s="309" t="str">
        <f>IF(F35&lt;&gt;"",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5" s="309" t="str">
        <f>IF(Tabla1[[#This Row],[Fecha Inicio grupo]]="","",IFERROR(VLOOKUP(Tabla1[[#This Row],[Mes de Alta como miembro]],Parámetros!$AM$2:$AN$16,2,0),"01/01/1900"))</f>
        <v>01/01/1900</v>
      </c>
    </row>
    <row r="36" spans="1:63" s="24" customFormat="1" ht="12.75">
      <c r="A36" s="68">
        <v>33</v>
      </c>
      <c r="B36" s="29" t="s">
        <v>72</v>
      </c>
      <c r="C36" s="34" t="s">
        <v>182</v>
      </c>
      <c r="D36" s="42" t="s">
        <v>183</v>
      </c>
      <c r="E36" s="42" t="s">
        <v>75</v>
      </c>
      <c r="F36" s="45">
        <v>45671</v>
      </c>
      <c r="G36" s="45"/>
      <c r="H36" s="163" t="s">
        <v>218</v>
      </c>
      <c r="I36" s="312" t="s">
        <v>219</v>
      </c>
      <c r="J36" s="28" t="s">
        <v>220</v>
      </c>
      <c r="K36" s="69">
        <v>935453718</v>
      </c>
      <c r="L36" s="68" t="s">
        <v>221</v>
      </c>
      <c r="M36" s="46">
        <v>35391</v>
      </c>
      <c r="N36" s="238">
        <f ca="1">IF(Tabla1[[#This Row],[Fecha de nac]]="","",IF(Tabla1[[#This Row],[Fecha Finalización]] &gt;=TODAY(), DATEDIF(Tabla1[[#This Row],[Fecha de nac]],TODAY(),"y"), ROUNDDOWN((Tabla1[[#This Row],[Fecha Finalización]] -Tabla1[[#This Row],[Fecha de nac]])/365,0)))</f>
        <v>28</v>
      </c>
      <c r="O36" s="169" t="s">
        <v>188</v>
      </c>
      <c r="P36" s="34" t="s">
        <v>90</v>
      </c>
      <c r="Q36" s="67"/>
      <c r="R36" s="67"/>
      <c r="S36" s="67"/>
      <c r="T36" s="67"/>
      <c r="U36" s="243">
        <f>IF(F36="","",Tabla1[[#This Row],[Fecha Inicio grupo]]+3*7-7)</f>
        <v>45685</v>
      </c>
      <c r="V36" s="244">
        <f>IF(F36="","",EDATE(Tabla1[[#This Row],[Fecha Inicio grupo]],3))</f>
        <v>45761</v>
      </c>
      <c r="W36" s="29" t="s">
        <v>189</v>
      </c>
      <c r="X36" s="29" t="s">
        <v>190</v>
      </c>
      <c r="Y36" s="75" t="s">
        <v>85</v>
      </c>
      <c r="Z36" s="75" t="s">
        <v>85</v>
      </c>
      <c r="AA36" s="75"/>
      <c r="AB36" s="75"/>
      <c r="AC36" s="75"/>
      <c r="AD36" s="75"/>
      <c r="AE36" s="75"/>
      <c r="AF36" s="75"/>
      <c r="AG36" s="75"/>
      <c r="AH36" s="75"/>
      <c r="AI36" s="75"/>
      <c r="AJ36" s="75"/>
      <c r="AK36" s="75"/>
      <c r="AL36" s="75"/>
      <c r="AM36" s="75"/>
      <c r="AN36" s="75"/>
      <c r="AO36" s="144"/>
      <c r="AP36" s="246" t="str">
        <f>IF(F36="","",IFERROR(VLOOKUP(SUBSTITUTE(SUBSTITUTE(Tabla1[[#This Row],[Uso Sistemas]],"T","P"),"N","F"),Parámetros!$M$2:$N$17,2,0),"Completar hasta 3ra sem. para evaluar a Probacionista"))</f>
        <v>Completar hasta 3ra sem. para evaluar a Probacionista</v>
      </c>
      <c r="AQ36" s="39"/>
      <c r="AR36" s="200"/>
      <c r="AS36" s="39"/>
      <c r="AT36" s="28"/>
      <c r="AU36" s="55"/>
      <c r="AV36" s="55"/>
      <c r="AW36" s="55"/>
      <c r="AX36" s="248">
        <f>IF(V36="","",EOMONTH(EDATE(Tabla1[[#This Row],[Fecha Finalización]],2),0))</f>
        <v>45838</v>
      </c>
      <c r="AY36" s="39"/>
      <c r="AZ36" s="249">
        <f>IF(V36="","",EOMONTH(EDATE(Tabla1[[#This Row],[Fecha Finalización]],3),0))</f>
        <v>45869</v>
      </c>
      <c r="BA36" s="39"/>
      <c r="BB36" s="39"/>
      <c r="BC36" s="235"/>
      <c r="BD36" s="233" t="str">
        <f>IF(F36="","",Tabla1[[#This Row],[sem 01]]&amp;Tabla1[[#This Row],[sem 02]]&amp;Tabla1[[#This Row],[sem 03]])</f>
        <v>FF</v>
      </c>
      <c r="BE36" s="234" t="str">
        <f>IF(TRIM(F36)="","",$B$1&amp;"-"&amp;SUBSTITUTE(Tabla1[[#This Row],[Mes Inscrito]]," ","")&amp;"-"&amp;SUBSTITUTE(Tabla1[[#This Row],[Dia de clases Inscrito]]," ","")&amp;"-"&amp;SUBSTITUTE(Tabla1[[#This Row],[Horario Inscrito]]," ","")&amp;"-"&amp;Tabla1[[#This Row],[Fecha Inicio grupo]])</f>
        <v>Cusco-Febrero-Lunes-7.30-9.15-45671</v>
      </c>
      <c r="BF36" s="251" t="str">
        <f>IF(F36="","",Tabla1[[#This Row],[Curso]])</f>
        <v>Conócete a ti mismo</v>
      </c>
      <c r="BG36" s="252" t="str">
        <f>+IF(TRIM(F36)="","",$B$1&amp;"-"&amp;TRIM(Tabla1[[#This Row],[Mes Inscrito]])&amp;"-"&amp;TRIM(Tabla1[[#This Row],[Dia de clases Inscrito]])&amp;"-"&amp;TRIM(Tabla1[[#This Row],[Horario Inscrito]])&amp;"-"&amp;TRIM(Tabla1[[#This Row],[Fecha Inicio grupo]])&amp;"-"&amp;TRIM(Tabla1[[#This Row],[Tipo Incrito]]))</f>
        <v>Cusco-Febrero-Lunes-7.30 - 9.15-45671-Pre-Inscrito</v>
      </c>
      <c r="BH36" s="308" t="b">
        <f>IF(F36="","",OR(IFERROR(SEARCH("CG",Tabla1[[#This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6" s="309" t="str">
        <f>IF(F36&lt;&gt;"",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6" s="309" t="str">
        <f>IF(F36&lt;&gt;"",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6" s="309" t="str">
        <f>IF(Tabla1[[#This Row],[Fecha Inicio grupo]]="","",IFERROR(VLOOKUP(Tabla1[[#This Row],[Mes de Alta como miembro]],Parámetros!$AM$2:$AN$16,2,0),"01/01/1900"))</f>
        <v>01/01/1900</v>
      </c>
    </row>
    <row r="37" spans="1:63" s="24" customFormat="1" ht="12.75">
      <c r="A37" s="68">
        <v>34</v>
      </c>
      <c r="B37" s="29" t="s">
        <v>72</v>
      </c>
      <c r="C37" s="34" t="s">
        <v>182</v>
      </c>
      <c r="D37" s="42" t="s">
        <v>183</v>
      </c>
      <c r="E37" s="42" t="s">
        <v>75</v>
      </c>
      <c r="F37" s="45">
        <v>45671</v>
      </c>
      <c r="G37" s="45"/>
      <c r="H37" s="163" t="s">
        <v>222</v>
      </c>
      <c r="I37" s="312" t="s">
        <v>223</v>
      </c>
      <c r="J37" s="28" t="s">
        <v>224</v>
      </c>
      <c r="K37" s="69">
        <v>974756959</v>
      </c>
      <c r="L37" s="68" t="s">
        <v>225</v>
      </c>
      <c r="M37" s="46">
        <v>32285</v>
      </c>
      <c r="N37" s="238">
        <f ca="1">IF(Tabla1[[#This Row],[Fecha de nac]]="","",IF(Tabla1[[#This Row],[Fecha Finalización]] &gt;=TODAY(), DATEDIF(Tabla1[[#This Row],[Fecha de nac]],TODAY(),"y"), ROUNDDOWN((Tabla1[[#This Row],[Fecha Finalización]] -Tabla1[[#This Row],[Fecha de nac]])/365,0)))</f>
        <v>36</v>
      </c>
      <c r="O37" s="169" t="s">
        <v>188</v>
      </c>
      <c r="P37" s="34" t="s">
        <v>90</v>
      </c>
      <c r="Q37" s="67"/>
      <c r="R37" s="67"/>
      <c r="S37" s="67"/>
      <c r="T37" s="67"/>
      <c r="U37" s="243">
        <f>IF(F37="","",Tabla1[[#This Row],[Fecha Inicio grupo]]+3*7-7)</f>
        <v>45685</v>
      </c>
      <c r="V37" s="244">
        <f>IF(F37="","",EDATE(Tabla1[[#This Row],[Fecha Inicio grupo]],3))</f>
        <v>45761</v>
      </c>
      <c r="W37" s="29" t="s">
        <v>189</v>
      </c>
      <c r="X37" s="29" t="s">
        <v>190</v>
      </c>
      <c r="Y37" s="75" t="s">
        <v>85</v>
      </c>
      <c r="Z37" s="75" t="s">
        <v>85</v>
      </c>
      <c r="AA37" s="75"/>
      <c r="AB37" s="75"/>
      <c r="AC37" s="75"/>
      <c r="AD37" s="75"/>
      <c r="AE37" s="75"/>
      <c r="AF37" s="75"/>
      <c r="AG37" s="75"/>
      <c r="AH37" s="75"/>
      <c r="AI37" s="75"/>
      <c r="AJ37" s="75"/>
      <c r="AK37" s="75"/>
      <c r="AL37" s="75"/>
      <c r="AM37" s="75"/>
      <c r="AN37" s="75"/>
      <c r="AO37" s="144"/>
      <c r="AP37" s="246" t="str">
        <f>IF(F37="","",IFERROR(VLOOKUP(SUBSTITUTE(SUBSTITUTE(Tabla1[[#This Row],[Uso Sistemas]],"T","P"),"N","F"),Parámetros!$M$2:$N$17,2,0),"Completar hasta 3ra sem. para evaluar a Probacionista"))</f>
        <v>Completar hasta 3ra sem. para evaluar a Probacionista</v>
      </c>
      <c r="AQ37" s="39"/>
      <c r="AR37" s="200"/>
      <c r="AS37" s="39"/>
      <c r="AT37" s="28"/>
      <c r="AU37" s="55"/>
      <c r="AV37" s="55"/>
      <c r="AW37" s="55"/>
      <c r="AX37" s="248">
        <f>IF(V37="","",EOMONTH(EDATE(Tabla1[[#This Row],[Fecha Finalización]],2),0))</f>
        <v>45838</v>
      </c>
      <c r="AY37" s="39"/>
      <c r="AZ37" s="249">
        <f>IF(V37="","",EOMONTH(EDATE(Tabla1[[#This Row],[Fecha Finalización]],3),0))</f>
        <v>45869</v>
      </c>
      <c r="BA37" s="39"/>
      <c r="BB37" s="39"/>
      <c r="BC37" s="235"/>
      <c r="BD37" s="233" t="str">
        <f>IF(F37="","",Tabla1[[#This Row],[sem 01]]&amp;Tabla1[[#This Row],[sem 02]]&amp;Tabla1[[#This Row],[sem 03]])</f>
        <v>FF</v>
      </c>
      <c r="BE37" s="234" t="str">
        <f>IF(TRIM(F37)="","",$B$1&amp;"-"&amp;SUBSTITUTE(Tabla1[[#This Row],[Mes Inscrito]]," ","")&amp;"-"&amp;SUBSTITUTE(Tabla1[[#This Row],[Dia de clases Inscrito]]," ","")&amp;"-"&amp;SUBSTITUTE(Tabla1[[#This Row],[Horario Inscrito]]," ","")&amp;"-"&amp;Tabla1[[#This Row],[Fecha Inicio grupo]])</f>
        <v>Cusco-Febrero-Lunes-7.30-9.15-45671</v>
      </c>
      <c r="BF37" s="251" t="str">
        <f>IF(F37="","",Tabla1[[#This Row],[Curso]])</f>
        <v>Conócete a ti mismo</v>
      </c>
      <c r="BG37" s="252" t="str">
        <f>+IF(TRIM(F37)="","",$B$1&amp;"-"&amp;TRIM(Tabla1[[#This Row],[Mes Inscrito]])&amp;"-"&amp;TRIM(Tabla1[[#This Row],[Dia de clases Inscrito]])&amp;"-"&amp;TRIM(Tabla1[[#This Row],[Horario Inscrito]])&amp;"-"&amp;TRIM(Tabla1[[#This Row],[Fecha Inicio grupo]])&amp;"-"&amp;TRIM(Tabla1[[#This Row],[Tipo Incrito]]))</f>
        <v>Cusco-Febrero-Lunes-7.30 - 9.15-45671-Pre-Inscrito</v>
      </c>
      <c r="BH37" s="308" t="b">
        <f>IF(F37="","",OR(IFERROR(SEARCH("CG",Tabla1[[#This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7" s="309" t="str">
        <f>IF(F37&lt;&gt;"",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7" s="309" t="str">
        <f>IF(F37&lt;&gt;"",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7" s="309" t="str">
        <f>IF(Tabla1[[#This Row],[Fecha Inicio grupo]]="","",IFERROR(VLOOKUP(Tabla1[[#This Row],[Mes de Alta como miembro]],Parámetros!$AM$2:$AN$16,2,0),"01/01/1900"))</f>
        <v>01/01/1900</v>
      </c>
    </row>
    <row r="38" spans="1:63" s="24" customFormat="1" ht="12.75">
      <c r="A38" s="68">
        <v>35</v>
      </c>
      <c r="B38" s="29" t="s">
        <v>72</v>
      </c>
      <c r="C38" s="34" t="s">
        <v>182</v>
      </c>
      <c r="D38" s="42" t="s">
        <v>183</v>
      </c>
      <c r="E38" s="42" t="s">
        <v>75</v>
      </c>
      <c r="F38" s="45">
        <v>45671</v>
      </c>
      <c r="G38" s="45"/>
      <c r="H38" s="163" t="s">
        <v>226</v>
      </c>
      <c r="I38" s="312" t="s">
        <v>227</v>
      </c>
      <c r="J38" s="28" t="s">
        <v>228</v>
      </c>
      <c r="K38" s="69">
        <v>974784764</v>
      </c>
      <c r="L38" s="68" t="s">
        <v>229</v>
      </c>
      <c r="M38" s="46">
        <v>32366</v>
      </c>
      <c r="N38" s="238">
        <f ca="1">IF(Tabla1[[#This Row],[Fecha de nac]]="","",IF(Tabla1[[#This Row],[Fecha Finalización]] &gt;=TODAY(), DATEDIF(Tabla1[[#This Row],[Fecha de nac]],TODAY(),"y"), ROUNDDOWN((Tabla1[[#This Row],[Fecha Finalización]] -Tabla1[[#This Row],[Fecha de nac]])/365,0)))</f>
        <v>36</v>
      </c>
      <c r="O38" s="169" t="s">
        <v>188</v>
      </c>
      <c r="P38" s="34" t="s">
        <v>81</v>
      </c>
      <c r="Q38" s="67"/>
      <c r="R38" s="67"/>
      <c r="S38" s="67"/>
      <c r="T38" s="67"/>
      <c r="U38" s="243">
        <f>IF(F38="","",Tabla1[[#This Row],[Fecha Inicio grupo]]+3*7-7)</f>
        <v>45685</v>
      </c>
      <c r="V38" s="244">
        <f>IF(F38="","",EDATE(Tabla1[[#This Row],[Fecha Inicio grupo]],3))</f>
        <v>45761</v>
      </c>
      <c r="W38" s="29" t="s">
        <v>189</v>
      </c>
      <c r="X38" s="29" t="s">
        <v>190</v>
      </c>
      <c r="Y38" s="75" t="s">
        <v>84</v>
      </c>
      <c r="Z38" s="75" t="s">
        <v>84</v>
      </c>
      <c r="AA38" s="75"/>
      <c r="AB38" s="75"/>
      <c r="AC38" s="75"/>
      <c r="AD38" s="75"/>
      <c r="AE38" s="75"/>
      <c r="AF38" s="75"/>
      <c r="AG38" s="75"/>
      <c r="AH38" s="75"/>
      <c r="AI38" s="75"/>
      <c r="AJ38" s="75"/>
      <c r="AK38" s="75"/>
      <c r="AL38" s="75"/>
      <c r="AM38" s="75"/>
      <c r="AN38" s="75"/>
      <c r="AO38" s="144"/>
      <c r="AP38" s="246" t="str">
        <f>IF(F38="","",IFERROR(VLOOKUP(SUBSTITUTE(SUBSTITUTE(Tabla1[[#This Row],[Uso Sistemas]],"T","P"),"N","F"),Parámetros!$M$2:$N$17,2,0),"Completar hasta 3ra sem. para evaluar a Probacionista"))</f>
        <v>Completar hasta 3ra sem. para evaluar a Probacionista</v>
      </c>
      <c r="AQ38" s="39"/>
      <c r="AR38" s="200"/>
      <c r="AS38" s="39"/>
      <c r="AT38" s="28"/>
      <c r="AU38" s="55"/>
      <c r="AV38" s="55"/>
      <c r="AW38" s="55"/>
      <c r="AX38" s="248">
        <f>IF(V38="","",EOMONTH(EDATE(Tabla1[[#This Row],[Fecha Finalización]],2),0))</f>
        <v>45838</v>
      </c>
      <c r="AY38" s="39"/>
      <c r="AZ38" s="249">
        <f>IF(V38="","",EOMONTH(EDATE(Tabla1[[#This Row],[Fecha Finalización]],3),0))</f>
        <v>45869</v>
      </c>
      <c r="BA38" s="39"/>
      <c r="BB38" s="39"/>
      <c r="BC38" s="235"/>
      <c r="BD38" s="233" t="str">
        <f>IF(F38="","",Tabla1[[#This Row],[sem 01]]&amp;Tabla1[[#This Row],[sem 02]]&amp;Tabla1[[#This Row],[sem 03]])</f>
        <v>PP</v>
      </c>
      <c r="BE38" s="234" t="str">
        <f>IF(TRIM(F38)="","",$B$1&amp;"-"&amp;SUBSTITUTE(Tabla1[[#This Row],[Mes Inscrito]]," ","")&amp;"-"&amp;SUBSTITUTE(Tabla1[[#This Row],[Dia de clases Inscrito]]," ","")&amp;"-"&amp;SUBSTITUTE(Tabla1[[#This Row],[Horario Inscrito]]," ","")&amp;"-"&amp;Tabla1[[#This Row],[Fecha Inicio grupo]])</f>
        <v>Cusco-Febrero-Lunes-7.30-9.15-45671</v>
      </c>
      <c r="BF38" s="251" t="str">
        <f>IF(F38="","",Tabla1[[#This Row],[Curso]])</f>
        <v>Conócete a ti mismo</v>
      </c>
      <c r="BG38" s="252" t="str">
        <f>+IF(TRIM(F38)="","",$B$1&amp;"-"&amp;TRIM(Tabla1[[#This Row],[Mes Inscrito]])&amp;"-"&amp;TRIM(Tabla1[[#This Row],[Dia de clases Inscrito]])&amp;"-"&amp;TRIM(Tabla1[[#This Row],[Horario Inscrito]])&amp;"-"&amp;TRIM(Tabla1[[#This Row],[Fecha Inicio grupo]])&amp;"-"&amp;TRIM(Tabla1[[#This Row],[Tipo Incrito]]))</f>
        <v>Cusco-Febrero-Lunes-7.30 - 9.15-45671-Inscrito Nuevo</v>
      </c>
      <c r="BH38" s="308" t="b">
        <f>IF(F38="","",OR(IFERROR(SEARCH("CG",Tabla1[[#This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8" s="309">
        <f>IF(F38&lt;&gt;"",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38" s="309" t="str">
        <f>IF(F38&lt;&gt;"",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8" s="309" t="str">
        <f>IF(Tabla1[[#This Row],[Fecha Inicio grupo]]="","",IFERROR(VLOOKUP(Tabla1[[#This Row],[Mes de Alta como miembro]],Parámetros!$AM$2:$AN$16,2,0),"01/01/1900"))</f>
        <v>01/01/1900</v>
      </c>
    </row>
    <row r="39" spans="1:63" s="24" customFormat="1" ht="12.75">
      <c r="A39" s="68">
        <v>36</v>
      </c>
      <c r="B39" s="29" t="s">
        <v>72</v>
      </c>
      <c r="C39" s="34" t="s">
        <v>182</v>
      </c>
      <c r="D39" s="42" t="s">
        <v>164</v>
      </c>
      <c r="E39" s="42" t="s">
        <v>75</v>
      </c>
      <c r="F39" s="45">
        <v>45671</v>
      </c>
      <c r="G39" s="45"/>
      <c r="H39" s="163" t="s">
        <v>230</v>
      </c>
      <c r="I39" s="312" t="s">
        <v>231</v>
      </c>
      <c r="J39" s="28" t="s">
        <v>232</v>
      </c>
      <c r="K39" s="69">
        <v>954735784</v>
      </c>
      <c r="L39" s="68" t="s">
        <v>233</v>
      </c>
      <c r="M39" s="316">
        <v>40452</v>
      </c>
      <c r="N39" s="238">
        <f ca="1">IF(Tabla1[[#This Row],[Fecha de nac]]="","",IF(Tabla1[[#This Row],[Fecha Finalización]] &gt;=TODAY(), DATEDIF(Tabla1[[#This Row],[Fecha de nac]],TODAY(),"y"), ROUNDDOWN((Tabla1[[#This Row],[Fecha Finalización]] -Tabla1[[#This Row],[Fecha de nac]])/365,0)))</f>
        <v>14</v>
      </c>
      <c r="O39" s="169" t="s">
        <v>234</v>
      </c>
      <c r="P39" s="34" t="s">
        <v>81</v>
      </c>
      <c r="Q39" s="67"/>
      <c r="R39" s="67"/>
      <c r="S39" s="67"/>
      <c r="T39" s="67"/>
      <c r="U39" s="243">
        <f>IF(F39="","",Tabla1[[#This Row],[Fecha Inicio grupo]]+3*7-7)</f>
        <v>45685</v>
      </c>
      <c r="V39" s="244">
        <f>IF(F39="","",EDATE(Tabla1[[#This Row],[Fecha Inicio grupo]],3))</f>
        <v>45761</v>
      </c>
      <c r="W39" s="29" t="s">
        <v>235</v>
      </c>
      <c r="X39" s="29" t="s">
        <v>162</v>
      </c>
      <c r="Y39" s="75" t="s">
        <v>84</v>
      </c>
      <c r="Z39" s="75"/>
      <c r="AA39" s="75"/>
      <c r="AB39" s="75"/>
      <c r="AC39" s="75"/>
      <c r="AD39" s="75"/>
      <c r="AE39" s="75"/>
      <c r="AF39" s="75"/>
      <c r="AG39" s="75"/>
      <c r="AH39" s="75"/>
      <c r="AI39" s="75"/>
      <c r="AJ39" s="75"/>
      <c r="AK39" s="75"/>
      <c r="AL39" s="75"/>
      <c r="AM39" s="75"/>
      <c r="AN39" s="75"/>
      <c r="AO39" s="144"/>
      <c r="AP39" s="246" t="str">
        <f>IF(F39="","",IFERROR(VLOOKUP(SUBSTITUTE(SUBSTITUTE(Tabla1[[#This Row],[Uso Sistemas]],"T","P"),"N","F"),Parámetros!$M$2:$N$17,2,0),"Completar hasta 3ra sem. para evaluar a Probacionista"))</f>
        <v>Completar hasta 3ra sem. para evaluar a Probacionista</v>
      </c>
      <c r="AQ39" s="39"/>
      <c r="AR39" s="200"/>
      <c r="AS39" s="39"/>
      <c r="AT39" s="28"/>
      <c r="AU39" s="55"/>
      <c r="AV39" s="55"/>
      <c r="AW39" s="55"/>
      <c r="AX39" s="248">
        <f>IF(V39="","",EOMONTH(EDATE(Tabla1[[#This Row],[Fecha Finalización]],2),0))</f>
        <v>45838</v>
      </c>
      <c r="AY39" s="39"/>
      <c r="AZ39" s="249">
        <f>IF(V39="","",EOMONTH(EDATE(Tabla1[[#This Row],[Fecha Finalización]],3),0))</f>
        <v>45869</v>
      </c>
      <c r="BA39" s="39"/>
      <c r="BB39" s="39"/>
      <c r="BC39" s="235"/>
      <c r="BD39" s="233" t="str">
        <f>IF(F39="","",Tabla1[[#This Row],[sem 01]]&amp;Tabla1[[#This Row],[sem 02]]&amp;Tabla1[[#This Row],[sem 03]])</f>
        <v>P</v>
      </c>
      <c r="BE39" s="234" t="str">
        <f>IF(TRIM(F39)="","",$B$1&amp;"-"&amp;SUBSTITUTE(Tabla1[[#This Row],[Mes Inscrito]]," ","")&amp;"-"&amp;SUBSTITUTE(Tabla1[[#This Row],[Dia de clases Inscrito]]," ","")&amp;"-"&amp;SUBSTITUTE(Tabla1[[#This Row],[Horario Inscrito]]," ","")&amp;"-"&amp;Tabla1[[#This Row],[Fecha Inicio grupo]])</f>
        <v>Cusco-Febrero-Jueves-7.30-9.15-45671</v>
      </c>
      <c r="BF39" s="251" t="str">
        <f>IF(F39="","",Tabla1[[#This Row],[Curso]])</f>
        <v>Conócete a ti mismo</v>
      </c>
      <c r="BG39" s="252" t="str">
        <f>+IF(TRIM(F39)="","",$B$1&amp;"-"&amp;TRIM(Tabla1[[#This Row],[Mes Inscrito]])&amp;"-"&amp;TRIM(Tabla1[[#This Row],[Dia de clases Inscrito]])&amp;"-"&amp;TRIM(Tabla1[[#This Row],[Horario Inscrito]])&amp;"-"&amp;TRIM(Tabla1[[#This Row],[Fecha Inicio grupo]])&amp;"-"&amp;TRIM(Tabla1[[#This Row],[Tipo Incrito]]))</f>
        <v>Cusco-Febrero-Jueves-7.30 - 9.15-45671-Inscrito Nuevo</v>
      </c>
      <c r="BH39" s="308" t="b">
        <f>IF(F39="","",OR(IFERROR(SEARCH("CG",Tabla1[[#This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9" s="309">
        <f>IF(F39&lt;&gt;"",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39" s="309" t="str">
        <f>IF(F39&lt;&gt;"",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9" s="309" t="str">
        <f>IF(Tabla1[[#This Row],[Fecha Inicio grupo]]="","",IFERROR(VLOOKUP(Tabla1[[#This Row],[Mes de Alta como miembro]],Parámetros!$AM$2:$AN$16,2,0),"01/01/1900"))</f>
        <v>01/01/1900</v>
      </c>
    </row>
    <row r="40" spans="1:63" s="24" customFormat="1" ht="12.75">
      <c r="A40" s="68">
        <v>37</v>
      </c>
      <c r="B40" s="29" t="s">
        <v>72</v>
      </c>
      <c r="C40" s="34" t="s">
        <v>182</v>
      </c>
      <c r="D40" s="42" t="s">
        <v>164</v>
      </c>
      <c r="E40" s="42" t="s">
        <v>75</v>
      </c>
      <c r="F40" s="45">
        <v>45671</v>
      </c>
      <c r="G40" s="45"/>
      <c r="H40" s="163" t="s">
        <v>236</v>
      </c>
      <c r="I40" s="312" t="s">
        <v>237</v>
      </c>
      <c r="J40" s="28" t="s">
        <v>238</v>
      </c>
      <c r="K40" s="69">
        <v>954735784</v>
      </c>
      <c r="L40" s="68" t="s">
        <v>239</v>
      </c>
      <c r="M40" s="316">
        <v>28336</v>
      </c>
      <c r="N40" s="238">
        <f ca="1">IF(Tabla1[[#This Row],[Fecha de nac]]="","",IF(Tabla1[[#This Row],[Fecha Finalización]] &gt;=TODAY(), DATEDIF(Tabla1[[#This Row],[Fecha de nac]],TODAY(),"y"), ROUNDDOWN((Tabla1[[#This Row],[Fecha Finalización]] -Tabla1[[#This Row],[Fecha de nac]])/365,0)))</f>
        <v>47</v>
      </c>
      <c r="O40" s="169" t="s">
        <v>234</v>
      </c>
      <c r="P40" s="34" t="s">
        <v>81</v>
      </c>
      <c r="Q40" s="67"/>
      <c r="R40" s="67"/>
      <c r="S40" s="67"/>
      <c r="T40" s="67"/>
      <c r="U40" s="243">
        <f>IF(F40="","",Tabla1[[#This Row],[Fecha Inicio grupo]]+3*7-7)</f>
        <v>45685</v>
      </c>
      <c r="V40" s="244">
        <f>IF(F40="","",EDATE(Tabla1[[#This Row],[Fecha Inicio grupo]],3))</f>
        <v>45761</v>
      </c>
      <c r="W40" s="29" t="s">
        <v>235</v>
      </c>
      <c r="X40" s="29" t="s">
        <v>162</v>
      </c>
      <c r="Y40" s="75" t="s">
        <v>84</v>
      </c>
      <c r="Z40" s="75"/>
      <c r="AA40" s="75"/>
      <c r="AB40" s="75"/>
      <c r="AC40" s="75"/>
      <c r="AD40" s="75"/>
      <c r="AE40" s="75"/>
      <c r="AF40" s="75"/>
      <c r="AG40" s="75"/>
      <c r="AH40" s="75"/>
      <c r="AI40" s="75"/>
      <c r="AJ40" s="75"/>
      <c r="AK40" s="75"/>
      <c r="AL40" s="75"/>
      <c r="AM40" s="75"/>
      <c r="AN40" s="75"/>
      <c r="AO40" s="144"/>
      <c r="AP40" s="246" t="str">
        <f>IF(F40="","",IFERROR(VLOOKUP(SUBSTITUTE(SUBSTITUTE(Tabla1[[#This Row],[Uso Sistemas]],"T","P"),"N","F"),Parámetros!$M$2:$N$17,2,0),"Completar hasta 3ra sem. para evaluar a Probacionista"))</f>
        <v>Completar hasta 3ra sem. para evaluar a Probacionista</v>
      </c>
      <c r="AQ40" s="39"/>
      <c r="AR40" s="200"/>
      <c r="AS40" s="39"/>
      <c r="AT40" s="28"/>
      <c r="AU40" s="55"/>
      <c r="AV40" s="55"/>
      <c r="AW40" s="55"/>
      <c r="AX40" s="248">
        <f>IF(V40="","",EOMONTH(EDATE(Tabla1[[#This Row],[Fecha Finalización]],2),0))</f>
        <v>45838</v>
      </c>
      <c r="AY40" s="39"/>
      <c r="AZ40" s="249">
        <f>IF(V40="","",EOMONTH(EDATE(Tabla1[[#This Row],[Fecha Finalización]],3),0))</f>
        <v>45869</v>
      </c>
      <c r="BA40" s="39"/>
      <c r="BB40" s="39"/>
      <c r="BC40" s="235"/>
      <c r="BD40" s="233" t="str">
        <f>IF(F40="","",Tabla1[[#This Row],[sem 01]]&amp;Tabla1[[#This Row],[sem 02]]&amp;Tabla1[[#This Row],[sem 03]])</f>
        <v>P</v>
      </c>
      <c r="BE40" s="234" t="str">
        <f>IF(TRIM(F40)="","",$B$1&amp;"-"&amp;SUBSTITUTE(Tabla1[[#This Row],[Mes Inscrito]]," ","")&amp;"-"&amp;SUBSTITUTE(Tabla1[[#This Row],[Dia de clases Inscrito]]," ","")&amp;"-"&amp;SUBSTITUTE(Tabla1[[#This Row],[Horario Inscrito]]," ","")&amp;"-"&amp;Tabla1[[#This Row],[Fecha Inicio grupo]])</f>
        <v>Cusco-Febrero-Jueves-7.30-9.15-45671</v>
      </c>
      <c r="BF40" s="251" t="str">
        <f>IF(F40="","",Tabla1[[#This Row],[Curso]])</f>
        <v>Conócete a ti mismo</v>
      </c>
      <c r="BG40" s="252" t="str">
        <f>+IF(TRIM(F40)="","",$B$1&amp;"-"&amp;TRIM(Tabla1[[#This Row],[Mes Inscrito]])&amp;"-"&amp;TRIM(Tabla1[[#This Row],[Dia de clases Inscrito]])&amp;"-"&amp;TRIM(Tabla1[[#This Row],[Horario Inscrito]])&amp;"-"&amp;TRIM(Tabla1[[#This Row],[Fecha Inicio grupo]])&amp;"-"&amp;TRIM(Tabla1[[#This Row],[Tipo Incrito]]))</f>
        <v>Cusco-Febrero-Jueves-7.30 - 9.15-45671-Inscrito Nuevo</v>
      </c>
      <c r="BH40" s="308" t="b">
        <f>IF(F40="","",OR(IFERROR(SEARCH("CG",Tabla1[[#This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0" s="309">
        <f>IF(F40&lt;&gt;"",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0" s="309" t="str">
        <f>IF(F40&lt;&gt;"",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0" s="309" t="str">
        <f>IF(Tabla1[[#This Row],[Fecha Inicio grupo]]="","",IFERROR(VLOOKUP(Tabla1[[#This Row],[Mes de Alta como miembro]],Parámetros!$AM$2:$AN$16,2,0),"01/01/1900"))</f>
        <v>01/01/1900</v>
      </c>
    </row>
    <row r="41" spans="1:63" s="24" customFormat="1" ht="12.75">
      <c r="A41" s="68">
        <v>38</v>
      </c>
      <c r="B41" s="29" t="s">
        <v>72</v>
      </c>
      <c r="C41" s="34" t="s">
        <v>182</v>
      </c>
      <c r="D41" s="42" t="s">
        <v>164</v>
      </c>
      <c r="E41" s="42" t="s">
        <v>75</v>
      </c>
      <c r="F41" s="45">
        <v>45671</v>
      </c>
      <c r="G41" s="45"/>
      <c r="H41" s="163" t="s">
        <v>240</v>
      </c>
      <c r="I41" s="312" t="s">
        <v>241</v>
      </c>
      <c r="J41" s="28" t="s">
        <v>242</v>
      </c>
      <c r="K41" s="69">
        <v>974228319</v>
      </c>
      <c r="L41" s="68" t="s">
        <v>243</v>
      </c>
      <c r="M41" s="316">
        <v>33683</v>
      </c>
      <c r="N41" s="238">
        <f ca="1">IF(Tabla1[[#This Row],[Fecha de nac]]="","",IF(Tabla1[[#This Row],[Fecha Finalización]] &gt;=TODAY(), DATEDIF(Tabla1[[#This Row],[Fecha de nac]],TODAY(),"y"), ROUNDDOWN((Tabla1[[#This Row],[Fecha Finalización]] -Tabla1[[#This Row],[Fecha de nac]])/365,0)))</f>
        <v>32</v>
      </c>
      <c r="O41" s="169" t="s">
        <v>234</v>
      </c>
      <c r="P41" s="34" t="s">
        <v>81</v>
      </c>
      <c r="Q41" s="67"/>
      <c r="R41" s="67"/>
      <c r="S41" s="67"/>
      <c r="T41" s="67"/>
      <c r="U41" s="243">
        <f>IF(F41="","",Tabla1[[#This Row],[Fecha Inicio grupo]]+3*7-7)</f>
        <v>45685</v>
      </c>
      <c r="V41" s="244">
        <f>IF(F41="","",EDATE(Tabla1[[#This Row],[Fecha Inicio grupo]],3))</f>
        <v>45761</v>
      </c>
      <c r="W41" s="29" t="s">
        <v>235</v>
      </c>
      <c r="X41" s="29" t="s">
        <v>162</v>
      </c>
      <c r="Y41" s="75" t="s">
        <v>84</v>
      </c>
      <c r="Z41" s="75"/>
      <c r="AA41" s="75"/>
      <c r="AB41" s="75"/>
      <c r="AC41" s="75"/>
      <c r="AD41" s="75"/>
      <c r="AE41" s="75"/>
      <c r="AF41" s="75"/>
      <c r="AG41" s="75"/>
      <c r="AH41" s="75"/>
      <c r="AI41" s="75"/>
      <c r="AJ41" s="75"/>
      <c r="AK41" s="75"/>
      <c r="AL41" s="75"/>
      <c r="AM41" s="75"/>
      <c r="AN41" s="75"/>
      <c r="AO41" s="144"/>
      <c r="AP41" s="246" t="str">
        <f>IF(F41="","",IFERROR(VLOOKUP(SUBSTITUTE(SUBSTITUTE(Tabla1[[#This Row],[Uso Sistemas]],"T","P"),"N","F"),Parámetros!$M$2:$N$17,2,0),"Completar hasta 3ra sem. para evaluar a Probacionista"))</f>
        <v>Completar hasta 3ra sem. para evaluar a Probacionista</v>
      </c>
      <c r="AQ41" s="39"/>
      <c r="AR41" s="200"/>
      <c r="AS41" s="39"/>
      <c r="AT41" s="28"/>
      <c r="AU41" s="55"/>
      <c r="AV41" s="55"/>
      <c r="AW41" s="55"/>
      <c r="AX41" s="248">
        <f>IF(V41="","",EOMONTH(EDATE(Tabla1[[#This Row],[Fecha Finalización]],2),0))</f>
        <v>45838</v>
      </c>
      <c r="AY41" s="39"/>
      <c r="AZ41" s="249">
        <f>IF(V41="","",EOMONTH(EDATE(Tabla1[[#This Row],[Fecha Finalización]],3),0))</f>
        <v>45869</v>
      </c>
      <c r="BA41" s="39"/>
      <c r="BB41" s="39"/>
      <c r="BC41" s="235"/>
      <c r="BD41" s="233" t="str">
        <f>IF(F41="","",Tabla1[[#This Row],[sem 01]]&amp;Tabla1[[#This Row],[sem 02]]&amp;Tabla1[[#This Row],[sem 03]])</f>
        <v>P</v>
      </c>
      <c r="BE41" s="234" t="str">
        <f>IF(TRIM(F41)="","",$B$1&amp;"-"&amp;SUBSTITUTE(Tabla1[[#This Row],[Mes Inscrito]]," ","")&amp;"-"&amp;SUBSTITUTE(Tabla1[[#This Row],[Dia de clases Inscrito]]," ","")&amp;"-"&amp;SUBSTITUTE(Tabla1[[#This Row],[Horario Inscrito]]," ","")&amp;"-"&amp;Tabla1[[#This Row],[Fecha Inicio grupo]])</f>
        <v>Cusco-Febrero-Jueves-7.30-9.15-45671</v>
      </c>
      <c r="BF41" s="251" t="str">
        <f>IF(F41="","",Tabla1[[#This Row],[Curso]])</f>
        <v>Conócete a ti mismo</v>
      </c>
      <c r="BG41" s="252" t="str">
        <f>+IF(TRIM(F41)="","",$B$1&amp;"-"&amp;TRIM(Tabla1[[#This Row],[Mes Inscrito]])&amp;"-"&amp;TRIM(Tabla1[[#This Row],[Dia de clases Inscrito]])&amp;"-"&amp;TRIM(Tabla1[[#This Row],[Horario Inscrito]])&amp;"-"&amp;TRIM(Tabla1[[#This Row],[Fecha Inicio grupo]])&amp;"-"&amp;TRIM(Tabla1[[#This Row],[Tipo Incrito]]))</f>
        <v>Cusco-Febrero-Jueves-7.30 - 9.15-45671-Inscrito Nuevo</v>
      </c>
      <c r="BH41" s="308" t="b">
        <f>IF(F41="","",OR(IFERROR(SEARCH("CG",Tabla1[[#This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1" s="309">
        <f>IF(F41&lt;&gt;"",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1" s="309" t="str">
        <f>IF(F41&lt;&gt;"",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1" s="309" t="str">
        <f>IF(Tabla1[[#This Row],[Fecha Inicio grupo]]="","",IFERROR(VLOOKUP(Tabla1[[#This Row],[Mes de Alta como miembro]],Parámetros!$AM$2:$AN$16,2,0),"01/01/1900"))</f>
        <v>01/01/1900</v>
      </c>
    </row>
    <row r="42" spans="1:63" s="24" customFormat="1" ht="12.75">
      <c r="A42" s="68">
        <v>39</v>
      </c>
      <c r="B42" s="29" t="s">
        <v>72</v>
      </c>
      <c r="C42" s="34" t="s">
        <v>182</v>
      </c>
      <c r="D42" s="42" t="s">
        <v>164</v>
      </c>
      <c r="E42" s="42" t="s">
        <v>75</v>
      </c>
      <c r="F42" s="45">
        <v>45671</v>
      </c>
      <c r="G42" s="45"/>
      <c r="H42" s="163" t="s">
        <v>244</v>
      </c>
      <c r="I42" s="312" t="s">
        <v>245</v>
      </c>
      <c r="J42" s="28" t="s">
        <v>246</v>
      </c>
      <c r="K42" s="69">
        <v>910714179</v>
      </c>
      <c r="L42" s="68" t="s">
        <v>247</v>
      </c>
      <c r="M42" s="316">
        <v>36852</v>
      </c>
      <c r="N42" s="238">
        <f ca="1">IF(Tabla1[[#This Row],[Fecha de nac]]="","",IF(Tabla1[[#This Row],[Fecha Finalización]] &gt;=TODAY(), DATEDIF(Tabla1[[#This Row],[Fecha de nac]],TODAY(),"y"), ROUNDDOWN((Tabla1[[#This Row],[Fecha Finalización]] -Tabla1[[#This Row],[Fecha de nac]])/365,0)))</f>
        <v>24</v>
      </c>
      <c r="O42" s="169" t="s">
        <v>234</v>
      </c>
      <c r="P42" s="34" t="s">
        <v>81</v>
      </c>
      <c r="Q42" s="67"/>
      <c r="R42" s="67"/>
      <c r="S42" s="67"/>
      <c r="T42" s="67"/>
      <c r="U42" s="243">
        <f>IF(F42="","",Tabla1[[#This Row],[Fecha Inicio grupo]]+3*7-7)</f>
        <v>45685</v>
      </c>
      <c r="V42" s="244">
        <f>IF(F42="","",EDATE(Tabla1[[#This Row],[Fecha Inicio grupo]],3))</f>
        <v>45761</v>
      </c>
      <c r="W42" s="29" t="s">
        <v>235</v>
      </c>
      <c r="X42" s="29" t="s">
        <v>162</v>
      </c>
      <c r="Y42" s="75" t="s">
        <v>84</v>
      </c>
      <c r="Z42" s="75"/>
      <c r="AA42" s="75"/>
      <c r="AB42" s="75"/>
      <c r="AC42" s="75"/>
      <c r="AD42" s="75"/>
      <c r="AE42" s="75"/>
      <c r="AF42" s="75"/>
      <c r="AG42" s="75"/>
      <c r="AH42" s="75"/>
      <c r="AI42" s="75"/>
      <c r="AJ42" s="75"/>
      <c r="AK42" s="75"/>
      <c r="AL42" s="75"/>
      <c r="AM42" s="75"/>
      <c r="AN42" s="75"/>
      <c r="AO42" s="144"/>
      <c r="AP42" s="246" t="str">
        <f>IF(F42="","",IFERROR(VLOOKUP(SUBSTITUTE(SUBSTITUTE(Tabla1[[#This Row],[Uso Sistemas]],"T","P"),"N","F"),Parámetros!$M$2:$N$17,2,0),"Completar hasta 3ra sem. para evaluar a Probacionista"))</f>
        <v>Completar hasta 3ra sem. para evaluar a Probacionista</v>
      </c>
      <c r="AQ42" s="39"/>
      <c r="AR42" s="200"/>
      <c r="AS42" s="39"/>
      <c r="AT42" s="28"/>
      <c r="AU42" s="55"/>
      <c r="AV42" s="55"/>
      <c r="AW42" s="55"/>
      <c r="AX42" s="248">
        <f>IF(V42="","",EOMONTH(EDATE(Tabla1[[#This Row],[Fecha Finalización]],2),0))</f>
        <v>45838</v>
      </c>
      <c r="AY42" s="39"/>
      <c r="AZ42" s="249">
        <f>IF(V42="","",EOMONTH(EDATE(Tabla1[[#This Row],[Fecha Finalización]],3),0))</f>
        <v>45869</v>
      </c>
      <c r="BA42" s="39"/>
      <c r="BB42" s="39"/>
      <c r="BC42" s="235"/>
      <c r="BD42" s="233" t="str">
        <f>IF(F42="","",Tabla1[[#This Row],[sem 01]]&amp;Tabla1[[#This Row],[sem 02]]&amp;Tabla1[[#This Row],[sem 03]])</f>
        <v>P</v>
      </c>
      <c r="BE42" s="234" t="str">
        <f>IF(TRIM(F42)="","",$B$1&amp;"-"&amp;SUBSTITUTE(Tabla1[[#This Row],[Mes Inscrito]]," ","")&amp;"-"&amp;SUBSTITUTE(Tabla1[[#This Row],[Dia de clases Inscrito]]," ","")&amp;"-"&amp;SUBSTITUTE(Tabla1[[#This Row],[Horario Inscrito]]," ","")&amp;"-"&amp;Tabla1[[#This Row],[Fecha Inicio grupo]])</f>
        <v>Cusco-Febrero-Jueves-7.30-9.15-45671</v>
      </c>
      <c r="BF42" s="251" t="str">
        <f>IF(F42="","",Tabla1[[#This Row],[Curso]])</f>
        <v>Conócete a ti mismo</v>
      </c>
      <c r="BG42" s="252" t="str">
        <f>+IF(TRIM(F42)="","",$B$1&amp;"-"&amp;TRIM(Tabla1[[#This Row],[Mes Inscrito]])&amp;"-"&amp;TRIM(Tabla1[[#This Row],[Dia de clases Inscrito]])&amp;"-"&amp;TRIM(Tabla1[[#This Row],[Horario Inscrito]])&amp;"-"&amp;TRIM(Tabla1[[#This Row],[Fecha Inicio grupo]])&amp;"-"&amp;TRIM(Tabla1[[#This Row],[Tipo Incrito]]))</f>
        <v>Cusco-Febrero-Jueves-7.30 - 9.15-45671-Inscrito Nuevo</v>
      </c>
      <c r="BH42" s="308" t="b">
        <f>IF(F42="","",OR(IFERROR(SEARCH("CG",Tabla1[[#This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2" s="309">
        <f>IF(F42&lt;&gt;"",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2" s="309" t="str">
        <f>IF(F42&lt;&gt;"",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2" s="309" t="str">
        <f>IF(Tabla1[[#This Row],[Fecha Inicio grupo]]="","",IFERROR(VLOOKUP(Tabla1[[#This Row],[Mes de Alta como miembro]],Parámetros!$AM$2:$AN$16,2,0),"01/01/1900"))</f>
        <v>01/01/1900</v>
      </c>
    </row>
    <row r="43" spans="1:63" s="24" customFormat="1" ht="12.75">
      <c r="A43" s="68">
        <v>40</v>
      </c>
      <c r="B43" s="29" t="s">
        <v>72</v>
      </c>
      <c r="C43" s="34" t="s">
        <v>182</v>
      </c>
      <c r="D43" s="42" t="s">
        <v>164</v>
      </c>
      <c r="E43" s="42" t="s">
        <v>75</v>
      </c>
      <c r="F43" s="45">
        <v>45671</v>
      </c>
      <c r="G43" s="45"/>
      <c r="H43" s="163" t="s">
        <v>248</v>
      </c>
      <c r="I43" s="312" t="s">
        <v>249</v>
      </c>
      <c r="J43" s="28" t="s">
        <v>250</v>
      </c>
      <c r="K43" s="69">
        <v>993534666</v>
      </c>
      <c r="L43" s="68" t="s">
        <v>251</v>
      </c>
      <c r="M43" s="316">
        <v>34723</v>
      </c>
      <c r="N43" s="238">
        <f ca="1">IF(Tabla1[[#This Row],[Fecha de nac]]="","",IF(Tabla1[[#This Row],[Fecha Finalización]] &gt;=TODAY(), DATEDIF(Tabla1[[#This Row],[Fecha de nac]],TODAY(),"y"), ROUNDDOWN((Tabla1[[#This Row],[Fecha Finalización]] -Tabla1[[#This Row],[Fecha de nac]])/365,0)))</f>
        <v>30</v>
      </c>
      <c r="O43" s="169" t="s">
        <v>234</v>
      </c>
      <c r="P43" s="34" t="s">
        <v>81</v>
      </c>
      <c r="Q43" s="67"/>
      <c r="R43" s="67"/>
      <c r="S43" s="67"/>
      <c r="T43" s="67"/>
      <c r="U43" s="243">
        <f>IF(F43="","",Tabla1[[#This Row],[Fecha Inicio grupo]]+3*7-7)</f>
        <v>45685</v>
      </c>
      <c r="V43" s="244">
        <f>IF(F43="","",EDATE(Tabla1[[#This Row],[Fecha Inicio grupo]],3))</f>
        <v>45761</v>
      </c>
      <c r="W43" s="29" t="s">
        <v>235</v>
      </c>
      <c r="X43" s="29" t="s">
        <v>162</v>
      </c>
      <c r="Y43" s="75" t="s">
        <v>84</v>
      </c>
      <c r="Z43" s="75"/>
      <c r="AA43" s="75"/>
      <c r="AB43" s="75"/>
      <c r="AC43" s="75"/>
      <c r="AD43" s="75"/>
      <c r="AE43" s="75"/>
      <c r="AF43" s="75"/>
      <c r="AG43" s="75"/>
      <c r="AH43" s="75"/>
      <c r="AI43" s="75"/>
      <c r="AJ43" s="75"/>
      <c r="AK43" s="75"/>
      <c r="AL43" s="75"/>
      <c r="AM43" s="75"/>
      <c r="AN43" s="75"/>
      <c r="AO43" s="144"/>
      <c r="AP43" s="246" t="str">
        <f>IF(F43="","",IFERROR(VLOOKUP(SUBSTITUTE(SUBSTITUTE(Tabla1[[#This Row],[Uso Sistemas]],"T","P"),"N","F"),Parámetros!$M$2:$N$17,2,0),"Completar hasta 3ra sem. para evaluar a Probacionista"))</f>
        <v>Completar hasta 3ra sem. para evaluar a Probacionista</v>
      </c>
      <c r="AQ43" s="39"/>
      <c r="AR43" s="200"/>
      <c r="AS43" s="39"/>
      <c r="AT43" s="28"/>
      <c r="AU43" s="55"/>
      <c r="AV43" s="55"/>
      <c r="AW43" s="55"/>
      <c r="AX43" s="248">
        <f>IF(V43="","",EOMONTH(EDATE(Tabla1[[#This Row],[Fecha Finalización]],2),0))</f>
        <v>45838</v>
      </c>
      <c r="AY43" s="39"/>
      <c r="AZ43" s="249">
        <f>IF(V43="","",EOMONTH(EDATE(Tabla1[[#This Row],[Fecha Finalización]],3),0))</f>
        <v>45869</v>
      </c>
      <c r="BA43" s="39"/>
      <c r="BB43" s="39"/>
      <c r="BC43" s="235"/>
      <c r="BD43" s="233" t="str">
        <f>IF(F43="","",Tabla1[[#This Row],[sem 01]]&amp;Tabla1[[#This Row],[sem 02]]&amp;Tabla1[[#This Row],[sem 03]])</f>
        <v>P</v>
      </c>
      <c r="BE43" s="234" t="str">
        <f>IF(TRIM(F43)="","",$B$1&amp;"-"&amp;SUBSTITUTE(Tabla1[[#This Row],[Mes Inscrito]]," ","")&amp;"-"&amp;SUBSTITUTE(Tabla1[[#This Row],[Dia de clases Inscrito]]," ","")&amp;"-"&amp;SUBSTITUTE(Tabla1[[#This Row],[Horario Inscrito]]," ","")&amp;"-"&amp;Tabla1[[#This Row],[Fecha Inicio grupo]])</f>
        <v>Cusco-Febrero-Jueves-7.30-9.15-45671</v>
      </c>
      <c r="BF43" s="251" t="str">
        <f>IF(F43="","",Tabla1[[#This Row],[Curso]])</f>
        <v>Conócete a ti mismo</v>
      </c>
      <c r="BG43" s="252" t="str">
        <f>+IF(TRIM(F43)="","",$B$1&amp;"-"&amp;TRIM(Tabla1[[#This Row],[Mes Inscrito]])&amp;"-"&amp;TRIM(Tabla1[[#This Row],[Dia de clases Inscrito]])&amp;"-"&amp;TRIM(Tabla1[[#This Row],[Horario Inscrito]])&amp;"-"&amp;TRIM(Tabla1[[#This Row],[Fecha Inicio grupo]])&amp;"-"&amp;TRIM(Tabla1[[#This Row],[Tipo Incrito]]))</f>
        <v>Cusco-Febrero-Jueves-7.30 - 9.15-45671-Inscrito Nuevo</v>
      </c>
      <c r="BH43" s="308" t="b">
        <f>IF(F43="","",OR(IFERROR(SEARCH("CG",Tabla1[[#This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3" s="309">
        <f>IF(F43&lt;&gt;"",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3" s="309" t="str">
        <f>IF(F43&lt;&gt;"",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3" s="309" t="str">
        <f>IF(Tabla1[[#This Row],[Fecha Inicio grupo]]="","",IFERROR(VLOOKUP(Tabla1[[#This Row],[Mes de Alta como miembro]],Parámetros!$AM$2:$AN$16,2,0),"01/01/1900"))</f>
        <v>01/01/1900</v>
      </c>
    </row>
    <row r="44" spans="1:63" s="24" customFormat="1" ht="12.75">
      <c r="A44" s="68">
        <v>41</v>
      </c>
      <c r="B44" s="29" t="s">
        <v>72</v>
      </c>
      <c r="C44" s="34" t="s">
        <v>182</v>
      </c>
      <c r="D44" s="42" t="s">
        <v>164</v>
      </c>
      <c r="E44" s="42" t="s">
        <v>75</v>
      </c>
      <c r="F44" s="45">
        <v>45671</v>
      </c>
      <c r="G44" s="45"/>
      <c r="H44" s="163" t="s">
        <v>252</v>
      </c>
      <c r="I44" s="312" t="s">
        <v>253</v>
      </c>
      <c r="J44" s="28" t="s">
        <v>254</v>
      </c>
      <c r="K44" s="69">
        <v>977650697</v>
      </c>
      <c r="L44" s="68" t="s">
        <v>255</v>
      </c>
      <c r="M44" s="316">
        <v>40084</v>
      </c>
      <c r="N44" s="238">
        <f ca="1">IF(Tabla1[[#This Row],[Fecha de nac]]="","",IF(Tabla1[[#This Row],[Fecha Finalización]] &gt;=TODAY(), DATEDIF(Tabla1[[#This Row],[Fecha de nac]],TODAY(),"y"), ROUNDDOWN((Tabla1[[#This Row],[Fecha Finalización]] -Tabla1[[#This Row],[Fecha de nac]])/365,0)))</f>
        <v>15</v>
      </c>
      <c r="O44" s="169" t="s">
        <v>234</v>
      </c>
      <c r="P44" s="34" t="s">
        <v>81</v>
      </c>
      <c r="Q44" s="67"/>
      <c r="R44" s="67"/>
      <c r="S44" s="67"/>
      <c r="T44" s="67"/>
      <c r="U44" s="243">
        <f>IF(F44="","",Tabla1[[#This Row],[Fecha Inicio grupo]]+3*7-7)</f>
        <v>45685</v>
      </c>
      <c r="V44" s="244">
        <f>IF(F44="","",EDATE(Tabla1[[#This Row],[Fecha Inicio grupo]],3))</f>
        <v>45761</v>
      </c>
      <c r="W44" s="29" t="s">
        <v>235</v>
      </c>
      <c r="X44" s="29" t="s">
        <v>162</v>
      </c>
      <c r="Y44" s="75" t="s">
        <v>84</v>
      </c>
      <c r="Z44" s="75"/>
      <c r="AA44" s="75"/>
      <c r="AB44" s="75"/>
      <c r="AC44" s="75"/>
      <c r="AD44" s="75"/>
      <c r="AE44" s="75"/>
      <c r="AF44" s="75"/>
      <c r="AG44" s="75"/>
      <c r="AH44" s="75"/>
      <c r="AI44" s="75"/>
      <c r="AJ44" s="75"/>
      <c r="AK44" s="75"/>
      <c r="AL44" s="75"/>
      <c r="AM44" s="75"/>
      <c r="AN44" s="75"/>
      <c r="AO44" s="144"/>
      <c r="AP44" s="246" t="str">
        <f>IF(F44="","",IFERROR(VLOOKUP(SUBSTITUTE(SUBSTITUTE(Tabla1[[#This Row],[Uso Sistemas]],"T","P"),"N","F"),Parámetros!$M$2:$N$17,2,0),"Completar hasta 3ra sem. para evaluar a Probacionista"))</f>
        <v>Completar hasta 3ra sem. para evaluar a Probacionista</v>
      </c>
      <c r="AQ44" s="39"/>
      <c r="AR44" s="200"/>
      <c r="AS44" s="39"/>
      <c r="AT44" s="28"/>
      <c r="AU44" s="55"/>
      <c r="AV44" s="55"/>
      <c r="AW44" s="55"/>
      <c r="AX44" s="248">
        <f>IF(V44="","",EOMONTH(EDATE(Tabla1[[#This Row],[Fecha Finalización]],2),0))</f>
        <v>45838</v>
      </c>
      <c r="AY44" s="39"/>
      <c r="AZ44" s="249">
        <f>IF(V44="","",EOMONTH(EDATE(Tabla1[[#This Row],[Fecha Finalización]],3),0))</f>
        <v>45869</v>
      </c>
      <c r="BA44" s="39"/>
      <c r="BB44" s="39"/>
      <c r="BC44" s="235"/>
      <c r="BD44" s="233" t="str">
        <f>IF(F44="","",Tabla1[[#This Row],[sem 01]]&amp;Tabla1[[#This Row],[sem 02]]&amp;Tabla1[[#This Row],[sem 03]])</f>
        <v>P</v>
      </c>
      <c r="BE44" s="234" t="str">
        <f>IF(TRIM(F44)="","",$B$1&amp;"-"&amp;SUBSTITUTE(Tabla1[[#This Row],[Mes Inscrito]]," ","")&amp;"-"&amp;SUBSTITUTE(Tabla1[[#This Row],[Dia de clases Inscrito]]," ","")&amp;"-"&amp;SUBSTITUTE(Tabla1[[#This Row],[Horario Inscrito]]," ","")&amp;"-"&amp;Tabla1[[#This Row],[Fecha Inicio grupo]])</f>
        <v>Cusco-Febrero-Jueves-7.30-9.15-45671</v>
      </c>
      <c r="BF44" s="251" t="str">
        <f>IF(F44="","",Tabla1[[#This Row],[Curso]])</f>
        <v>Conócete a ti mismo</v>
      </c>
      <c r="BG44" s="252" t="str">
        <f>+IF(TRIM(F44)="","",$B$1&amp;"-"&amp;TRIM(Tabla1[[#This Row],[Mes Inscrito]])&amp;"-"&amp;TRIM(Tabla1[[#This Row],[Dia de clases Inscrito]])&amp;"-"&amp;TRIM(Tabla1[[#This Row],[Horario Inscrito]])&amp;"-"&amp;TRIM(Tabla1[[#This Row],[Fecha Inicio grupo]])&amp;"-"&amp;TRIM(Tabla1[[#This Row],[Tipo Incrito]]))</f>
        <v>Cusco-Febrero-Jueves-7.30 - 9.15-45671-Inscrito Nuevo</v>
      </c>
      <c r="BH44" s="308" t="b">
        <f>IF(F44="","",OR(IFERROR(SEARCH("CG",Tabla1[[#This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4" s="309">
        <f>IF(F44&lt;&gt;"",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4" s="309" t="str">
        <f>IF(F44&lt;&gt;"",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4" s="309" t="str">
        <f>IF(Tabla1[[#This Row],[Fecha Inicio grupo]]="","",IFERROR(VLOOKUP(Tabla1[[#This Row],[Mes de Alta como miembro]],Parámetros!$AM$2:$AN$16,2,0),"01/01/1900"))</f>
        <v>01/01/1900</v>
      </c>
    </row>
    <row r="45" spans="1:63" s="24" customFormat="1" ht="12.75">
      <c r="A45" s="68">
        <v>42</v>
      </c>
      <c r="B45" s="29" t="s">
        <v>72</v>
      </c>
      <c r="C45" s="34" t="s">
        <v>182</v>
      </c>
      <c r="D45" s="42" t="s">
        <v>164</v>
      </c>
      <c r="E45" s="42" t="s">
        <v>75</v>
      </c>
      <c r="F45" s="45">
        <v>45671</v>
      </c>
      <c r="G45" s="45"/>
      <c r="H45" s="163" t="s">
        <v>256</v>
      </c>
      <c r="I45" s="312" t="s">
        <v>257</v>
      </c>
      <c r="J45" s="28" t="s">
        <v>258</v>
      </c>
      <c r="K45" s="69">
        <v>937218233</v>
      </c>
      <c r="L45" s="68" t="s">
        <v>259</v>
      </c>
      <c r="M45" s="316">
        <v>27903</v>
      </c>
      <c r="N45" s="238">
        <f ca="1">IF(Tabla1[[#This Row],[Fecha de nac]]="","",IF(Tabla1[[#This Row],[Fecha Finalización]] &gt;=TODAY(), DATEDIF(Tabla1[[#This Row],[Fecha de nac]],TODAY(),"y"), ROUNDDOWN((Tabla1[[#This Row],[Fecha Finalización]] -Tabla1[[#This Row],[Fecha de nac]])/365,0)))</f>
        <v>48</v>
      </c>
      <c r="O45" s="169" t="s">
        <v>234</v>
      </c>
      <c r="P45" s="34" t="s">
        <v>90</v>
      </c>
      <c r="Q45" s="67"/>
      <c r="R45" s="67"/>
      <c r="S45" s="67"/>
      <c r="T45" s="67"/>
      <c r="U45" s="243">
        <f>IF(F45="","",Tabla1[[#This Row],[Fecha Inicio grupo]]+3*7-7)</f>
        <v>45685</v>
      </c>
      <c r="V45" s="244">
        <f>IF(F45="","",EDATE(Tabla1[[#This Row],[Fecha Inicio grupo]],3))</f>
        <v>45761</v>
      </c>
      <c r="W45" s="29" t="s">
        <v>235</v>
      </c>
      <c r="X45" s="29" t="s">
        <v>162</v>
      </c>
      <c r="Y45" s="75" t="s">
        <v>85</v>
      </c>
      <c r="Z45" s="75"/>
      <c r="AA45" s="75"/>
      <c r="AB45" s="75"/>
      <c r="AC45" s="75"/>
      <c r="AD45" s="75"/>
      <c r="AE45" s="75"/>
      <c r="AF45" s="75"/>
      <c r="AG45" s="75"/>
      <c r="AH45" s="75"/>
      <c r="AI45" s="75"/>
      <c r="AJ45" s="75"/>
      <c r="AK45" s="75"/>
      <c r="AL45" s="75"/>
      <c r="AM45" s="75"/>
      <c r="AN45" s="75"/>
      <c r="AO45" s="144"/>
      <c r="AP45" s="246" t="str">
        <f>IF(F45="","",IFERROR(VLOOKUP(SUBSTITUTE(SUBSTITUTE(Tabla1[[#This Row],[Uso Sistemas]],"T","P"),"N","F"),Parámetros!$M$2:$N$17,2,0),"Completar hasta 3ra sem. para evaluar a Probacionista"))</f>
        <v>Completar hasta 3ra sem. para evaluar a Probacionista</v>
      </c>
      <c r="AQ45" s="39"/>
      <c r="AR45" s="200"/>
      <c r="AS45" s="39"/>
      <c r="AT45" s="28"/>
      <c r="AU45" s="55"/>
      <c r="AV45" s="55"/>
      <c r="AW45" s="55"/>
      <c r="AX45" s="248">
        <f>IF(V45="","",EOMONTH(EDATE(Tabla1[[#This Row],[Fecha Finalización]],2),0))</f>
        <v>45838</v>
      </c>
      <c r="AY45" s="39"/>
      <c r="AZ45" s="249">
        <f>IF(V45="","",EOMONTH(EDATE(Tabla1[[#This Row],[Fecha Finalización]],3),0))</f>
        <v>45869</v>
      </c>
      <c r="BA45" s="39"/>
      <c r="BB45" s="39"/>
      <c r="BC45" s="235"/>
      <c r="BD45" s="233" t="str">
        <f>IF(F45="","",Tabla1[[#This Row],[sem 01]]&amp;Tabla1[[#This Row],[sem 02]]&amp;Tabla1[[#This Row],[sem 03]])</f>
        <v>F</v>
      </c>
      <c r="BE45" s="234" t="str">
        <f>IF(TRIM(F45)="","",$B$1&amp;"-"&amp;SUBSTITUTE(Tabla1[[#This Row],[Mes Inscrito]]," ","")&amp;"-"&amp;SUBSTITUTE(Tabla1[[#This Row],[Dia de clases Inscrito]]," ","")&amp;"-"&amp;SUBSTITUTE(Tabla1[[#This Row],[Horario Inscrito]]," ","")&amp;"-"&amp;Tabla1[[#This Row],[Fecha Inicio grupo]])</f>
        <v>Cusco-Febrero-Jueves-7.30-9.15-45671</v>
      </c>
      <c r="BF45" s="251" t="str">
        <f>IF(F45="","",Tabla1[[#This Row],[Curso]])</f>
        <v>Conócete a ti mismo</v>
      </c>
      <c r="BG45" s="252" t="str">
        <f>+IF(TRIM(F45)="","",$B$1&amp;"-"&amp;TRIM(Tabla1[[#This Row],[Mes Inscrito]])&amp;"-"&amp;TRIM(Tabla1[[#This Row],[Dia de clases Inscrito]])&amp;"-"&amp;TRIM(Tabla1[[#This Row],[Horario Inscrito]])&amp;"-"&amp;TRIM(Tabla1[[#This Row],[Fecha Inicio grupo]])&amp;"-"&amp;TRIM(Tabla1[[#This Row],[Tipo Incrito]]))</f>
        <v>Cusco-Febrero-Jueves-7.30 - 9.15-45671-Pre-Inscrito</v>
      </c>
      <c r="BH45" s="308" t="b">
        <f>IF(F45="","",OR(IFERROR(SEARCH("CG",Tabla1[[#This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5" s="309" t="str">
        <f>IF(F45&lt;&gt;"",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45" s="309" t="str">
        <f>IF(F45&lt;&gt;"",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45" s="309" t="str">
        <f>IF(Tabla1[[#This Row],[Fecha Inicio grupo]]="","",IFERROR(VLOOKUP(Tabla1[[#This Row],[Mes de Alta como miembro]],Parámetros!$AM$2:$AN$16,2,0),"01/01/1900"))</f>
        <v>01/01/1900</v>
      </c>
    </row>
    <row r="46" spans="1:63" s="24" customFormat="1" ht="12.75">
      <c r="A46" s="68">
        <v>43</v>
      </c>
      <c r="B46" s="29" t="s">
        <v>72</v>
      </c>
      <c r="C46" s="34" t="s">
        <v>182</v>
      </c>
      <c r="D46" s="42" t="s">
        <v>164</v>
      </c>
      <c r="E46" s="42" t="s">
        <v>75</v>
      </c>
      <c r="F46" s="45">
        <v>45671</v>
      </c>
      <c r="G46" s="45"/>
      <c r="H46" s="163" t="s">
        <v>260</v>
      </c>
      <c r="I46" s="312" t="s">
        <v>261</v>
      </c>
      <c r="J46" s="28" t="s">
        <v>262</v>
      </c>
      <c r="K46" s="69">
        <v>984997310</v>
      </c>
      <c r="L46" s="68" t="s">
        <v>263</v>
      </c>
      <c r="M46" s="316">
        <v>22737</v>
      </c>
      <c r="N46" s="238">
        <f ca="1">IF(Tabla1[[#This Row],[Fecha de nac]]="","",IF(Tabla1[[#This Row],[Fecha Finalización]] &gt;=TODAY(), DATEDIF(Tabla1[[#This Row],[Fecha de nac]],TODAY(),"y"), ROUNDDOWN((Tabla1[[#This Row],[Fecha Finalización]] -Tabla1[[#This Row],[Fecha de nac]])/365,0)))</f>
        <v>62</v>
      </c>
      <c r="O46" s="169" t="s">
        <v>234</v>
      </c>
      <c r="P46" s="34" t="s">
        <v>81</v>
      </c>
      <c r="Q46" s="67"/>
      <c r="R46" s="67"/>
      <c r="S46" s="67"/>
      <c r="T46" s="67"/>
      <c r="U46" s="243">
        <f>IF(F46="","",Tabla1[[#This Row],[Fecha Inicio grupo]]+3*7-7)</f>
        <v>45685</v>
      </c>
      <c r="V46" s="244">
        <f>IF(F46="","",EDATE(Tabla1[[#This Row],[Fecha Inicio grupo]],3))</f>
        <v>45761</v>
      </c>
      <c r="W46" s="29" t="s">
        <v>235</v>
      </c>
      <c r="X46" s="29" t="s">
        <v>162</v>
      </c>
      <c r="Y46" s="75" t="s">
        <v>84</v>
      </c>
      <c r="Z46" s="75"/>
      <c r="AA46" s="75"/>
      <c r="AB46" s="75"/>
      <c r="AC46" s="75"/>
      <c r="AD46" s="75"/>
      <c r="AE46" s="75"/>
      <c r="AF46" s="75"/>
      <c r="AG46" s="75"/>
      <c r="AH46" s="75"/>
      <c r="AI46" s="75"/>
      <c r="AJ46" s="75"/>
      <c r="AK46" s="75"/>
      <c r="AL46" s="75"/>
      <c r="AM46" s="75"/>
      <c r="AN46" s="75"/>
      <c r="AO46" s="144"/>
      <c r="AP46" s="246" t="str">
        <f>IF(F46="","",IFERROR(VLOOKUP(SUBSTITUTE(SUBSTITUTE(Tabla1[[#This Row],[Uso Sistemas]],"T","P"),"N","F"),Parámetros!$M$2:$N$17,2,0),"Completar hasta 3ra sem. para evaluar a Probacionista"))</f>
        <v>Completar hasta 3ra sem. para evaluar a Probacionista</v>
      </c>
      <c r="AQ46" s="39"/>
      <c r="AR46" s="200"/>
      <c r="AS46" s="39"/>
      <c r="AT46" s="28"/>
      <c r="AU46" s="55"/>
      <c r="AV46" s="55"/>
      <c r="AW46" s="55"/>
      <c r="AX46" s="248">
        <f>IF(V46="","",EOMONTH(EDATE(Tabla1[[#This Row],[Fecha Finalización]],2),0))</f>
        <v>45838</v>
      </c>
      <c r="AY46" s="39"/>
      <c r="AZ46" s="249">
        <f>IF(V46="","",EOMONTH(EDATE(Tabla1[[#This Row],[Fecha Finalización]],3),0))</f>
        <v>45869</v>
      </c>
      <c r="BA46" s="39"/>
      <c r="BB46" s="39"/>
      <c r="BC46" s="235"/>
      <c r="BD46" s="233" t="str">
        <f>IF(F46="","",Tabla1[[#This Row],[sem 01]]&amp;Tabla1[[#This Row],[sem 02]]&amp;Tabla1[[#This Row],[sem 03]])</f>
        <v>P</v>
      </c>
      <c r="BE46" s="234" t="str">
        <f>IF(TRIM(F46)="","",$B$1&amp;"-"&amp;SUBSTITUTE(Tabla1[[#This Row],[Mes Inscrito]]," ","")&amp;"-"&amp;SUBSTITUTE(Tabla1[[#This Row],[Dia de clases Inscrito]]," ","")&amp;"-"&amp;SUBSTITUTE(Tabla1[[#This Row],[Horario Inscrito]]," ","")&amp;"-"&amp;Tabla1[[#This Row],[Fecha Inicio grupo]])</f>
        <v>Cusco-Febrero-Jueves-7.30-9.15-45671</v>
      </c>
      <c r="BF46" s="251" t="str">
        <f>IF(F46="","",Tabla1[[#This Row],[Curso]])</f>
        <v>Conócete a ti mismo</v>
      </c>
      <c r="BG46" s="252" t="str">
        <f>+IF(TRIM(F46)="","",$B$1&amp;"-"&amp;TRIM(Tabla1[[#This Row],[Mes Inscrito]])&amp;"-"&amp;TRIM(Tabla1[[#This Row],[Dia de clases Inscrito]])&amp;"-"&amp;TRIM(Tabla1[[#This Row],[Horario Inscrito]])&amp;"-"&amp;TRIM(Tabla1[[#This Row],[Fecha Inicio grupo]])&amp;"-"&amp;TRIM(Tabla1[[#This Row],[Tipo Incrito]]))</f>
        <v>Cusco-Febrero-Jueves-7.30 - 9.15-45671-Inscrito Nuevo</v>
      </c>
      <c r="BH46" s="308" t="b">
        <f>IF(F46="","",OR(IFERROR(SEARCH("CG",Tabla1[[#This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6" s="309">
        <f>IF(F46&lt;&gt;"",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6" s="309" t="str">
        <f>IF(F46&lt;&gt;"",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6" s="309" t="str">
        <f>IF(Tabla1[[#This Row],[Fecha Inicio grupo]]="","",IFERROR(VLOOKUP(Tabla1[[#This Row],[Mes de Alta como miembro]],Parámetros!$AM$2:$AN$16,2,0),"01/01/1900"))</f>
        <v>01/01/1900</v>
      </c>
    </row>
    <row r="47" spans="1:63" s="24" customFormat="1" ht="12.75">
      <c r="A47" s="68">
        <v>44</v>
      </c>
      <c r="B47" s="29" t="s">
        <v>72</v>
      </c>
      <c r="C47" s="34" t="s">
        <v>182</v>
      </c>
      <c r="D47" s="42" t="s">
        <v>164</v>
      </c>
      <c r="E47" s="42" t="s">
        <v>75</v>
      </c>
      <c r="F47" s="45">
        <v>45671</v>
      </c>
      <c r="G47" s="45"/>
      <c r="H47" s="163" t="s">
        <v>264</v>
      </c>
      <c r="I47" s="312" t="s">
        <v>265</v>
      </c>
      <c r="J47" s="28" t="s">
        <v>266</v>
      </c>
      <c r="K47" s="69">
        <v>913007486</v>
      </c>
      <c r="L47" s="68"/>
      <c r="M47" s="316">
        <v>39539</v>
      </c>
      <c r="N47" s="238">
        <f ca="1">IF(Tabla1[[#This Row],[Fecha de nac]]="","",IF(Tabla1[[#This Row],[Fecha Finalización]] &gt;=TODAY(), DATEDIF(Tabla1[[#This Row],[Fecha de nac]],TODAY(),"y"), ROUNDDOWN((Tabla1[[#This Row],[Fecha Finalización]] -Tabla1[[#This Row],[Fecha de nac]])/365,0)))</f>
        <v>16</v>
      </c>
      <c r="O47" s="169" t="s">
        <v>234</v>
      </c>
      <c r="P47" s="34" t="s">
        <v>81</v>
      </c>
      <c r="Q47" s="67"/>
      <c r="R47" s="67"/>
      <c r="S47" s="67"/>
      <c r="T47" s="67"/>
      <c r="U47" s="243">
        <f>IF(F47="","",Tabla1[[#This Row],[Fecha Inicio grupo]]+3*7-7)</f>
        <v>45685</v>
      </c>
      <c r="V47" s="244">
        <f>IF(F47="","",EDATE(Tabla1[[#This Row],[Fecha Inicio grupo]],3))</f>
        <v>45761</v>
      </c>
      <c r="W47" s="29" t="s">
        <v>235</v>
      </c>
      <c r="X47" s="29" t="s">
        <v>162</v>
      </c>
      <c r="Y47" s="75" t="s">
        <v>85</v>
      </c>
      <c r="Z47" s="75"/>
      <c r="AA47" s="75"/>
      <c r="AB47" s="75"/>
      <c r="AC47" s="75"/>
      <c r="AD47" s="75"/>
      <c r="AE47" s="75"/>
      <c r="AF47" s="75"/>
      <c r="AG47" s="75"/>
      <c r="AH47" s="75"/>
      <c r="AI47" s="75"/>
      <c r="AJ47" s="75"/>
      <c r="AK47" s="75"/>
      <c r="AL47" s="75"/>
      <c r="AM47" s="75"/>
      <c r="AN47" s="75"/>
      <c r="AO47" s="144"/>
      <c r="AP47" s="246" t="str">
        <f>IF(F47="","",IFERROR(VLOOKUP(SUBSTITUTE(SUBSTITUTE(Tabla1[[#This Row],[Uso Sistemas]],"T","P"),"N","F"),Parámetros!$M$2:$N$17,2,0),"Completar hasta 3ra sem. para evaluar a Probacionista"))</f>
        <v>Completar hasta 3ra sem. para evaluar a Probacionista</v>
      </c>
      <c r="AQ47" s="39"/>
      <c r="AR47" s="200"/>
      <c r="AS47" s="39"/>
      <c r="AT47" s="28"/>
      <c r="AU47" s="55"/>
      <c r="AV47" s="55"/>
      <c r="AW47" s="55"/>
      <c r="AX47" s="248">
        <f>IF(V47="","",EOMONTH(EDATE(Tabla1[[#This Row],[Fecha Finalización]],2),0))</f>
        <v>45838</v>
      </c>
      <c r="AY47" s="39"/>
      <c r="AZ47" s="249">
        <f>IF(V47="","",EOMONTH(EDATE(Tabla1[[#This Row],[Fecha Finalización]],3),0))</f>
        <v>45869</v>
      </c>
      <c r="BA47" s="39"/>
      <c r="BB47" s="39"/>
      <c r="BC47" s="235"/>
      <c r="BD47" s="233" t="str">
        <f>IF(F47="","",Tabla1[[#This Row],[sem 01]]&amp;Tabla1[[#This Row],[sem 02]]&amp;Tabla1[[#This Row],[sem 03]])</f>
        <v>F</v>
      </c>
      <c r="BE47" s="234" t="str">
        <f>IF(TRIM(F47)="","",$B$1&amp;"-"&amp;SUBSTITUTE(Tabla1[[#This Row],[Mes Inscrito]]," ","")&amp;"-"&amp;SUBSTITUTE(Tabla1[[#This Row],[Dia de clases Inscrito]]," ","")&amp;"-"&amp;SUBSTITUTE(Tabla1[[#This Row],[Horario Inscrito]]," ","")&amp;"-"&amp;Tabla1[[#This Row],[Fecha Inicio grupo]])</f>
        <v>Cusco-Febrero-Jueves-7.30-9.15-45671</v>
      </c>
      <c r="BF47" s="251" t="str">
        <f>IF(F47="","",Tabla1[[#This Row],[Curso]])</f>
        <v>Conócete a ti mismo</v>
      </c>
      <c r="BG47" s="252" t="str">
        <f>+IF(TRIM(F47)="","",$B$1&amp;"-"&amp;TRIM(Tabla1[[#This Row],[Mes Inscrito]])&amp;"-"&amp;TRIM(Tabla1[[#This Row],[Dia de clases Inscrito]])&amp;"-"&amp;TRIM(Tabla1[[#This Row],[Horario Inscrito]])&amp;"-"&amp;TRIM(Tabla1[[#This Row],[Fecha Inicio grupo]])&amp;"-"&amp;TRIM(Tabla1[[#This Row],[Tipo Incrito]]))</f>
        <v>Cusco-Febrero-Jueves-7.30 - 9.15-45671-Inscrito Nuevo</v>
      </c>
      <c r="BH47" s="308" t="b">
        <f>IF(F47="","",OR(IFERROR(SEARCH("CG",Tabla1[[#This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7" s="309" t="str">
        <f>IF(F47&lt;&gt;"",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47" s="309" t="str">
        <f>IF(F47&lt;&gt;"",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47" s="309" t="str">
        <f>IF(Tabla1[[#This Row],[Fecha Inicio grupo]]="","",IFERROR(VLOOKUP(Tabla1[[#This Row],[Mes de Alta como miembro]],Parámetros!$AM$2:$AN$16,2,0),"01/01/1900"))</f>
        <v>01/01/1900</v>
      </c>
    </row>
    <row r="48" spans="1:63" s="24" customFormat="1" ht="12.75">
      <c r="A48" s="68">
        <v>45</v>
      </c>
      <c r="B48" s="29" t="s">
        <v>72</v>
      </c>
      <c r="C48" s="34" t="s">
        <v>182</v>
      </c>
      <c r="D48" s="42" t="s">
        <v>164</v>
      </c>
      <c r="E48" s="42" t="s">
        <v>75</v>
      </c>
      <c r="F48" s="45">
        <v>45671</v>
      </c>
      <c r="G48" s="45"/>
      <c r="H48" s="163" t="s">
        <v>267</v>
      </c>
      <c r="I48" s="312" t="s">
        <v>268</v>
      </c>
      <c r="J48" s="28" t="s">
        <v>269</v>
      </c>
      <c r="K48" s="69">
        <v>969202304</v>
      </c>
      <c r="L48" s="68" t="s">
        <v>270</v>
      </c>
      <c r="M48" s="316">
        <v>26333</v>
      </c>
      <c r="N48" s="238">
        <f ca="1">IF(Tabla1[[#This Row],[Fecha de nac]]="","",IF(Tabla1[[#This Row],[Fecha Finalización]] &gt;=TODAY(), DATEDIF(Tabla1[[#This Row],[Fecha de nac]],TODAY(),"y"), ROUNDDOWN((Tabla1[[#This Row],[Fecha Finalización]] -Tabla1[[#This Row],[Fecha de nac]])/365,0)))</f>
        <v>53</v>
      </c>
      <c r="O48" s="169" t="s">
        <v>234</v>
      </c>
      <c r="P48" s="34" t="s">
        <v>81</v>
      </c>
      <c r="Q48" s="67"/>
      <c r="R48" s="67"/>
      <c r="S48" s="67"/>
      <c r="T48" s="67"/>
      <c r="U48" s="243">
        <f>IF(F48="","",Tabla1[[#This Row],[Fecha Inicio grupo]]+3*7-7)</f>
        <v>45685</v>
      </c>
      <c r="V48" s="244">
        <f>IF(F48="","",EDATE(Tabla1[[#This Row],[Fecha Inicio grupo]],3))</f>
        <v>45761</v>
      </c>
      <c r="W48" s="29" t="s">
        <v>235</v>
      </c>
      <c r="X48" s="29" t="s">
        <v>162</v>
      </c>
      <c r="Y48" s="75" t="s">
        <v>84</v>
      </c>
      <c r="Z48" s="75"/>
      <c r="AA48" s="75"/>
      <c r="AB48" s="75"/>
      <c r="AC48" s="75"/>
      <c r="AD48" s="75"/>
      <c r="AE48" s="75"/>
      <c r="AF48" s="75"/>
      <c r="AG48" s="75"/>
      <c r="AH48" s="75"/>
      <c r="AI48" s="75"/>
      <c r="AJ48" s="75"/>
      <c r="AK48" s="75"/>
      <c r="AL48" s="75"/>
      <c r="AM48" s="75"/>
      <c r="AN48" s="75"/>
      <c r="AO48" s="144"/>
      <c r="AP48" s="246" t="str">
        <f>IF(F48="","",IFERROR(VLOOKUP(SUBSTITUTE(SUBSTITUTE(Tabla1[[#This Row],[Uso Sistemas]],"T","P"),"N","F"),Parámetros!$M$2:$N$17,2,0),"Completar hasta 3ra sem. para evaluar a Probacionista"))</f>
        <v>Completar hasta 3ra sem. para evaluar a Probacionista</v>
      </c>
      <c r="AQ48" s="39"/>
      <c r="AR48" s="200"/>
      <c r="AS48" s="39"/>
      <c r="AT48" s="28"/>
      <c r="AU48" s="55"/>
      <c r="AV48" s="55"/>
      <c r="AW48" s="55"/>
      <c r="AX48" s="248">
        <f>IF(V48="","",EOMONTH(EDATE(Tabla1[[#This Row],[Fecha Finalización]],2),0))</f>
        <v>45838</v>
      </c>
      <c r="AY48" s="39"/>
      <c r="AZ48" s="249">
        <f>IF(V48="","",EOMONTH(EDATE(Tabla1[[#This Row],[Fecha Finalización]],3),0))</f>
        <v>45869</v>
      </c>
      <c r="BA48" s="39"/>
      <c r="BB48" s="39"/>
      <c r="BC48" s="235"/>
      <c r="BD48" s="233" t="str">
        <f>IF(F48="","",Tabla1[[#This Row],[sem 01]]&amp;Tabla1[[#This Row],[sem 02]]&amp;Tabla1[[#This Row],[sem 03]])</f>
        <v>P</v>
      </c>
      <c r="BE48" s="234" t="str">
        <f>IF(TRIM(F48)="","",$B$1&amp;"-"&amp;SUBSTITUTE(Tabla1[[#This Row],[Mes Inscrito]]," ","")&amp;"-"&amp;SUBSTITUTE(Tabla1[[#This Row],[Dia de clases Inscrito]]," ","")&amp;"-"&amp;SUBSTITUTE(Tabla1[[#This Row],[Horario Inscrito]]," ","")&amp;"-"&amp;Tabla1[[#This Row],[Fecha Inicio grupo]])</f>
        <v>Cusco-Febrero-Jueves-7.30-9.15-45671</v>
      </c>
      <c r="BF48" s="251" t="str">
        <f>IF(F48="","",Tabla1[[#This Row],[Curso]])</f>
        <v>Conócete a ti mismo</v>
      </c>
      <c r="BG48" s="252" t="str">
        <f>+IF(TRIM(F48)="","",$B$1&amp;"-"&amp;TRIM(Tabla1[[#This Row],[Mes Inscrito]])&amp;"-"&amp;TRIM(Tabla1[[#This Row],[Dia de clases Inscrito]])&amp;"-"&amp;TRIM(Tabla1[[#This Row],[Horario Inscrito]])&amp;"-"&amp;TRIM(Tabla1[[#This Row],[Fecha Inicio grupo]])&amp;"-"&amp;TRIM(Tabla1[[#This Row],[Tipo Incrito]]))</f>
        <v>Cusco-Febrero-Jueves-7.30 - 9.15-45671-Inscrito Nuevo</v>
      </c>
      <c r="BH48" s="308" t="b">
        <f>IF(F48="","",OR(IFERROR(SEARCH("CG",Tabla1[[#This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8" s="309">
        <f>IF(F48&lt;&gt;"",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8" s="309" t="str">
        <f>IF(F48&lt;&gt;"",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8" s="309" t="str">
        <f>IF(Tabla1[[#This Row],[Fecha Inicio grupo]]="","",IFERROR(VLOOKUP(Tabla1[[#This Row],[Mes de Alta como miembro]],Parámetros!$AM$2:$AN$16,2,0),"01/01/1900"))</f>
        <v>01/01/1900</v>
      </c>
    </row>
    <row r="49" spans="1:63" s="24" customFormat="1" ht="12.75">
      <c r="A49" s="68">
        <v>46</v>
      </c>
      <c r="B49" s="29" t="s">
        <v>72</v>
      </c>
      <c r="C49" s="34" t="s">
        <v>182</v>
      </c>
      <c r="D49" s="42" t="s">
        <v>164</v>
      </c>
      <c r="E49" s="42" t="s">
        <v>75</v>
      </c>
      <c r="F49" s="45">
        <v>45671</v>
      </c>
      <c r="G49" s="45"/>
      <c r="H49" s="163" t="s">
        <v>271</v>
      </c>
      <c r="I49" s="312" t="s">
        <v>272</v>
      </c>
      <c r="J49" s="28" t="s">
        <v>273</v>
      </c>
      <c r="K49" s="69">
        <v>954107920</v>
      </c>
      <c r="L49" s="68" t="s">
        <v>274</v>
      </c>
      <c r="M49" s="316">
        <v>37806</v>
      </c>
      <c r="N49" s="238">
        <f ca="1">IF(Tabla1[[#This Row],[Fecha de nac]]="","",IF(Tabla1[[#This Row],[Fecha Finalización]] &gt;=TODAY(), DATEDIF(Tabla1[[#This Row],[Fecha de nac]],TODAY(),"y"), ROUNDDOWN((Tabla1[[#This Row],[Fecha Finalización]] -Tabla1[[#This Row],[Fecha de nac]])/365,0)))</f>
        <v>21</v>
      </c>
      <c r="O49" s="169" t="s">
        <v>234</v>
      </c>
      <c r="P49" s="34" t="s">
        <v>81</v>
      </c>
      <c r="Q49" s="67"/>
      <c r="R49" s="67"/>
      <c r="S49" s="67"/>
      <c r="T49" s="67"/>
      <c r="U49" s="243">
        <f>IF(F49="","",Tabla1[[#This Row],[Fecha Inicio grupo]]+3*7-7)</f>
        <v>45685</v>
      </c>
      <c r="V49" s="244">
        <f>IF(F49="","",EDATE(Tabla1[[#This Row],[Fecha Inicio grupo]],3))</f>
        <v>45761</v>
      </c>
      <c r="W49" s="29" t="s">
        <v>235</v>
      </c>
      <c r="X49" s="29" t="s">
        <v>162</v>
      </c>
      <c r="Y49" s="75" t="s">
        <v>84</v>
      </c>
      <c r="Z49" s="75"/>
      <c r="AA49" s="75"/>
      <c r="AB49" s="75"/>
      <c r="AC49" s="75"/>
      <c r="AD49" s="75"/>
      <c r="AE49" s="75"/>
      <c r="AF49" s="75"/>
      <c r="AG49" s="75"/>
      <c r="AH49" s="75"/>
      <c r="AI49" s="75"/>
      <c r="AJ49" s="75"/>
      <c r="AK49" s="75"/>
      <c r="AL49" s="75"/>
      <c r="AM49" s="75"/>
      <c r="AN49" s="75"/>
      <c r="AO49" s="144"/>
      <c r="AP49" s="246" t="str">
        <f>IF(F49="","",IFERROR(VLOOKUP(SUBSTITUTE(SUBSTITUTE(Tabla1[[#This Row],[Uso Sistemas]],"T","P"),"N","F"),Parámetros!$M$2:$N$17,2,0),"Completar hasta 3ra sem. para evaluar a Probacionista"))</f>
        <v>Completar hasta 3ra sem. para evaluar a Probacionista</v>
      </c>
      <c r="AQ49" s="39"/>
      <c r="AR49" s="200"/>
      <c r="AS49" s="39"/>
      <c r="AT49" s="28"/>
      <c r="AU49" s="55"/>
      <c r="AV49" s="55"/>
      <c r="AW49" s="55"/>
      <c r="AX49" s="248">
        <f>IF(V49="","",EOMONTH(EDATE(Tabla1[[#This Row],[Fecha Finalización]],2),0))</f>
        <v>45838</v>
      </c>
      <c r="AY49" s="39"/>
      <c r="AZ49" s="249">
        <f>IF(V49="","",EOMONTH(EDATE(Tabla1[[#This Row],[Fecha Finalización]],3),0))</f>
        <v>45869</v>
      </c>
      <c r="BA49" s="39"/>
      <c r="BB49" s="39"/>
      <c r="BC49" s="235"/>
      <c r="BD49" s="233" t="str">
        <f>IF(F49="","",Tabla1[[#This Row],[sem 01]]&amp;Tabla1[[#This Row],[sem 02]]&amp;Tabla1[[#This Row],[sem 03]])</f>
        <v>P</v>
      </c>
      <c r="BE49" s="234" t="str">
        <f>IF(TRIM(F49)="","",$B$1&amp;"-"&amp;SUBSTITUTE(Tabla1[[#This Row],[Mes Inscrito]]," ","")&amp;"-"&amp;SUBSTITUTE(Tabla1[[#This Row],[Dia de clases Inscrito]]," ","")&amp;"-"&amp;SUBSTITUTE(Tabla1[[#This Row],[Horario Inscrito]]," ","")&amp;"-"&amp;Tabla1[[#This Row],[Fecha Inicio grupo]])</f>
        <v>Cusco-Febrero-Jueves-7.30-9.15-45671</v>
      </c>
      <c r="BF49" s="251" t="str">
        <f>IF(F49="","",Tabla1[[#This Row],[Curso]])</f>
        <v>Conócete a ti mismo</v>
      </c>
      <c r="BG49" s="252" t="str">
        <f>+IF(TRIM(F49)="","",$B$1&amp;"-"&amp;TRIM(Tabla1[[#This Row],[Mes Inscrito]])&amp;"-"&amp;TRIM(Tabla1[[#This Row],[Dia de clases Inscrito]])&amp;"-"&amp;TRIM(Tabla1[[#This Row],[Horario Inscrito]])&amp;"-"&amp;TRIM(Tabla1[[#This Row],[Fecha Inicio grupo]])&amp;"-"&amp;TRIM(Tabla1[[#This Row],[Tipo Incrito]]))</f>
        <v>Cusco-Febrero-Jueves-7.30 - 9.15-45671-Inscrito Nuevo</v>
      </c>
      <c r="BH49" s="308" t="b">
        <f>IF(F49="","",OR(IFERROR(SEARCH("CG",Tabla1[[#This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9" s="309">
        <f>IF(F49&lt;&gt;"",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9" s="309" t="str">
        <f>IF(F49&lt;&gt;"",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9" s="309" t="str">
        <f>IF(Tabla1[[#This Row],[Fecha Inicio grupo]]="","",IFERROR(VLOOKUP(Tabla1[[#This Row],[Mes de Alta como miembro]],Parámetros!$AM$2:$AN$16,2,0),"01/01/1900"))</f>
        <v>01/01/1900</v>
      </c>
    </row>
    <row r="50" spans="1:63" s="24" customFormat="1" ht="12.75">
      <c r="A50" s="68">
        <v>47</v>
      </c>
      <c r="B50" s="29" t="s">
        <v>72</v>
      </c>
      <c r="C50" s="34" t="s">
        <v>182</v>
      </c>
      <c r="D50" s="42" t="s">
        <v>164</v>
      </c>
      <c r="E50" s="42" t="s">
        <v>75</v>
      </c>
      <c r="F50" s="45">
        <v>45671</v>
      </c>
      <c r="G50" s="45"/>
      <c r="H50" s="163" t="s">
        <v>275</v>
      </c>
      <c r="I50" s="312" t="s">
        <v>276</v>
      </c>
      <c r="J50" s="28" t="s">
        <v>277</v>
      </c>
      <c r="K50" s="69">
        <v>949760317</v>
      </c>
      <c r="L50" s="68" t="s">
        <v>278</v>
      </c>
      <c r="M50" s="316">
        <v>30921</v>
      </c>
      <c r="N50" s="238">
        <f ca="1">IF(Tabla1[[#This Row],[Fecha de nac]]="","",IF(Tabla1[[#This Row],[Fecha Finalización]] &gt;=TODAY(), DATEDIF(Tabla1[[#This Row],[Fecha de nac]],TODAY(),"y"), ROUNDDOWN((Tabla1[[#This Row],[Fecha Finalización]] -Tabla1[[#This Row],[Fecha de nac]])/365,0)))</f>
        <v>40</v>
      </c>
      <c r="O50" s="169" t="s">
        <v>234</v>
      </c>
      <c r="P50" s="34" t="s">
        <v>81</v>
      </c>
      <c r="Q50" s="67"/>
      <c r="R50" s="67"/>
      <c r="S50" s="67"/>
      <c r="T50" s="67"/>
      <c r="U50" s="243">
        <f>IF(F50="","",Tabla1[[#This Row],[Fecha Inicio grupo]]+3*7-7)</f>
        <v>45685</v>
      </c>
      <c r="V50" s="244">
        <f>IF(F50="","",EDATE(Tabla1[[#This Row],[Fecha Inicio grupo]],3))</f>
        <v>45761</v>
      </c>
      <c r="W50" s="29" t="s">
        <v>235</v>
      </c>
      <c r="X50" s="29" t="s">
        <v>162</v>
      </c>
      <c r="Y50" s="75" t="s">
        <v>84</v>
      </c>
      <c r="Z50" s="75"/>
      <c r="AA50" s="75"/>
      <c r="AB50" s="75"/>
      <c r="AC50" s="75"/>
      <c r="AD50" s="75"/>
      <c r="AE50" s="75"/>
      <c r="AF50" s="75"/>
      <c r="AG50" s="75"/>
      <c r="AH50" s="75"/>
      <c r="AI50" s="75"/>
      <c r="AJ50" s="75"/>
      <c r="AK50" s="75"/>
      <c r="AL50" s="75"/>
      <c r="AM50" s="75"/>
      <c r="AN50" s="75"/>
      <c r="AO50" s="144"/>
      <c r="AP50" s="246" t="str">
        <f>IF(F50="","",IFERROR(VLOOKUP(SUBSTITUTE(SUBSTITUTE(Tabla1[[#This Row],[Uso Sistemas]],"T","P"),"N","F"),Parámetros!$M$2:$N$17,2,0),"Completar hasta 3ra sem. para evaluar a Probacionista"))</f>
        <v>Completar hasta 3ra sem. para evaluar a Probacionista</v>
      </c>
      <c r="AQ50" s="39"/>
      <c r="AR50" s="200"/>
      <c r="AS50" s="39"/>
      <c r="AT50" s="28"/>
      <c r="AU50" s="55"/>
      <c r="AV50" s="55"/>
      <c r="AW50" s="55"/>
      <c r="AX50" s="248">
        <f>IF(V50="","",EOMONTH(EDATE(Tabla1[[#This Row],[Fecha Finalización]],2),0))</f>
        <v>45838</v>
      </c>
      <c r="AY50" s="39"/>
      <c r="AZ50" s="249">
        <f>IF(V50="","",EOMONTH(EDATE(Tabla1[[#This Row],[Fecha Finalización]],3),0))</f>
        <v>45869</v>
      </c>
      <c r="BA50" s="39"/>
      <c r="BB50" s="39"/>
      <c r="BC50" s="235"/>
      <c r="BD50" s="233" t="str">
        <f>IF(F50="","",Tabla1[[#This Row],[sem 01]]&amp;Tabla1[[#This Row],[sem 02]]&amp;Tabla1[[#This Row],[sem 03]])</f>
        <v>P</v>
      </c>
      <c r="BE50" s="234" t="str">
        <f>IF(TRIM(F50)="","",$B$1&amp;"-"&amp;SUBSTITUTE(Tabla1[[#This Row],[Mes Inscrito]]," ","")&amp;"-"&amp;SUBSTITUTE(Tabla1[[#This Row],[Dia de clases Inscrito]]," ","")&amp;"-"&amp;SUBSTITUTE(Tabla1[[#This Row],[Horario Inscrito]]," ","")&amp;"-"&amp;Tabla1[[#This Row],[Fecha Inicio grupo]])</f>
        <v>Cusco-Febrero-Jueves-7.30-9.15-45671</v>
      </c>
      <c r="BF50" s="251" t="str">
        <f>IF(F50="","",Tabla1[[#This Row],[Curso]])</f>
        <v>Conócete a ti mismo</v>
      </c>
      <c r="BG50" s="252" t="str">
        <f>+IF(TRIM(F50)="","",$B$1&amp;"-"&amp;TRIM(Tabla1[[#This Row],[Mes Inscrito]])&amp;"-"&amp;TRIM(Tabla1[[#This Row],[Dia de clases Inscrito]])&amp;"-"&amp;TRIM(Tabla1[[#This Row],[Horario Inscrito]])&amp;"-"&amp;TRIM(Tabla1[[#This Row],[Fecha Inicio grupo]])&amp;"-"&amp;TRIM(Tabla1[[#This Row],[Tipo Incrito]]))</f>
        <v>Cusco-Febrero-Jueves-7.30 - 9.15-45671-Inscrito Nuevo</v>
      </c>
      <c r="BH50" s="308" t="b">
        <f>IF(F50="","",OR(IFERROR(SEARCH("CG",Tabla1[[#This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0" s="309">
        <f>IF(F50&lt;&gt;"",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0" s="309" t="str">
        <f>IF(F50&lt;&gt;"",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0" s="309" t="str">
        <f>IF(Tabla1[[#This Row],[Fecha Inicio grupo]]="","",IFERROR(VLOOKUP(Tabla1[[#This Row],[Mes de Alta como miembro]],Parámetros!$AM$2:$AN$16,2,0),"01/01/1900"))</f>
        <v>01/01/1900</v>
      </c>
    </row>
    <row r="51" spans="1:63" s="24" customFormat="1" ht="12.75">
      <c r="A51" s="68">
        <v>48</v>
      </c>
      <c r="B51" s="29" t="s">
        <v>72</v>
      </c>
      <c r="C51" s="34" t="s">
        <v>182</v>
      </c>
      <c r="D51" s="42" t="s">
        <v>164</v>
      </c>
      <c r="E51" s="42" t="s">
        <v>75</v>
      </c>
      <c r="F51" s="45">
        <v>45671</v>
      </c>
      <c r="G51" s="45"/>
      <c r="H51" s="163" t="s">
        <v>279</v>
      </c>
      <c r="I51" s="312" t="s">
        <v>280</v>
      </c>
      <c r="J51" s="28" t="s">
        <v>281</v>
      </c>
      <c r="K51" s="69">
        <v>987307898</v>
      </c>
      <c r="L51" s="68"/>
      <c r="M51" s="316">
        <v>28865</v>
      </c>
      <c r="N51" s="238">
        <f ca="1">IF(Tabla1[[#This Row],[Fecha de nac]]="","",IF(Tabla1[[#This Row],[Fecha Finalización]] &gt;=TODAY(), DATEDIF(Tabla1[[#This Row],[Fecha de nac]],TODAY(),"y"), ROUNDDOWN((Tabla1[[#This Row],[Fecha Finalización]] -Tabla1[[#This Row],[Fecha de nac]])/365,0)))</f>
        <v>46</v>
      </c>
      <c r="O51" s="169" t="s">
        <v>234</v>
      </c>
      <c r="P51" s="34" t="s">
        <v>81</v>
      </c>
      <c r="Q51" s="67"/>
      <c r="R51" s="67"/>
      <c r="S51" s="67"/>
      <c r="T51" s="67"/>
      <c r="U51" s="243">
        <f>IF(F51="","",Tabla1[[#This Row],[Fecha Inicio grupo]]+3*7-7)</f>
        <v>45685</v>
      </c>
      <c r="V51" s="244">
        <f>IF(F51="","",EDATE(Tabla1[[#This Row],[Fecha Inicio grupo]],3))</f>
        <v>45761</v>
      </c>
      <c r="W51" s="29" t="s">
        <v>235</v>
      </c>
      <c r="X51" s="29" t="s">
        <v>162</v>
      </c>
      <c r="Y51" s="75" t="s">
        <v>84</v>
      </c>
      <c r="Z51" s="75"/>
      <c r="AA51" s="75"/>
      <c r="AB51" s="75"/>
      <c r="AC51" s="75"/>
      <c r="AD51" s="75"/>
      <c r="AE51" s="75"/>
      <c r="AF51" s="75"/>
      <c r="AG51" s="75"/>
      <c r="AH51" s="75"/>
      <c r="AI51" s="75"/>
      <c r="AJ51" s="75"/>
      <c r="AK51" s="75"/>
      <c r="AL51" s="75"/>
      <c r="AM51" s="75"/>
      <c r="AN51" s="75"/>
      <c r="AO51" s="144"/>
      <c r="AP51" s="246" t="str">
        <f>IF(F51="","",IFERROR(VLOOKUP(SUBSTITUTE(SUBSTITUTE(Tabla1[[#This Row],[Uso Sistemas]],"T","P"),"N","F"),Parámetros!$M$2:$N$17,2,0),"Completar hasta 3ra sem. para evaluar a Probacionista"))</f>
        <v>Completar hasta 3ra sem. para evaluar a Probacionista</v>
      </c>
      <c r="AQ51" s="39"/>
      <c r="AR51" s="200"/>
      <c r="AS51" s="39"/>
      <c r="AT51" s="28"/>
      <c r="AU51" s="55"/>
      <c r="AV51" s="55"/>
      <c r="AW51" s="55"/>
      <c r="AX51" s="248">
        <f>IF(V51="","",EOMONTH(EDATE(Tabla1[[#This Row],[Fecha Finalización]],2),0))</f>
        <v>45838</v>
      </c>
      <c r="AY51" s="39"/>
      <c r="AZ51" s="249">
        <f>IF(V51="","",EOMONTH(EDATE(Tabla1[[#This Row],[Fecha Finalización]],3),0))</f>
        <v>45869</v>
      </c>
      <c r="BA51" s="39"/>
      <c r="BB51" s="39"/>
      <c r="BC51" s="235"/>
      <c r="BD51" s="233" t="str">
        <f>IF(F51="","",Tabla1[[#This Row],[sem 01]]&amp;Tabla1[[#This Row],[sem 02]]&amp;Tabla1[[#This Row],[sem 03]])</f>
        <v>P</v>
      </c>
      <c r="BE51" s="234" t="str">
        <f>IF(TRIM(F51)="","",$B$1&amp;"-"&amp;SUBSTITUTE(Tabla1[[#This Row],[Mes Inscrito]]," ","")&amp;"-"&amp;SUBSTITUTE(Tabla1[[#This Row],[Dia de clases Inscrito]]," ","")&amp;"-"&amp;SUBSTITUTE(Tabla1[[#This Row],[Horario Inscrito]]," ","")&amp;"-"&amp;Tabla1[[#This Row],[Fecha Inicio grupo]])</f>
        <v>Cusco-Febrero-Jueves-7.30-9.15-45671</v>
      </c>
      <c r="BF51" s="251" t="str">
        <f>IF(F51="","",Tabla1[[#This Row],[Curso]])</f>
        <v>Conócete a ti mismo</v>
      </c>
      <c r="BG51" s="252" t="str">
        <f>+IF(TRIM(F51)="","",$B$1&amp;"-"&amp;TRIM(Tabla1[[#This Row],[Mes Inscrito]])&amp;"-"&amp;TRIM(Tabla1[[#This Row],[Dia de clases Inscrito]])&amp;"-"&amp;TRIM(Tabla1[[#This Row],[Horario Inscrito]])&amp;"-"&amp;TRIM(Tabla1[[#This Row],[Fecha Inicio grupo]])&amp;"-"&amp;TRIM(Tabla1[[#This Row],[Tipo Incrito]]))</f>
        <v>Cusco-Febrero-Jueves-7.30 - 9.15-45671-Inscrito Nuevo</v>
      </c>
      <c r="BH51" s="308" t="b">
        <f>IF(F51="","",OR(IFERROR(SEARCH("CG",Tabla1[[#This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1" s="309">
        <f>IF(F51&lt;&gt;"",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1" s="309" t="str">
        <f>IF(F51&lt;&gt;"",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1" s="309" t="str">
        <f>IF(Tabla1[[#This Row],[Fecha Inicio grupo]]="","",IFERROR(VLOOKUP(Tabla1[[#This Row],[Mes de Alta como miembro]],Parámetros!$AM$2:$AN$16,2,0),"01/01/1900"))</f>
        <v>01/01/1900</v>
      </c>
    </row>
    <row r="52" spans="1:63" s="24" customFormat="1" ht="12.75">
      <c r="A52" s="68">
        <v>49</v>
      </c>
      <c r="B52" s="29" t="s">
        <v>72</v>
      </c>
      <c r="C52" s="34" t="s">
        <v>182</v>
      </c>
      <c r="D52" s="42" t="s">
        <v>164</v>
      </c>
      <c r="E52" s="42" t="s">
        <v>75</v>
      </c>
      <c r="F52" s="45">
        <v>45671</v>
      </c>
      <c r="G52" s="45"/>
      <c r="H52" s="163" t="s">
        <v>282</v>
      </c>
      <c r="I52" s="312" t="s">
        <v>283</v>
      </c>
      <c r="J52" s="28" t="s">
        <v>284</v>
      </c>
      <c r="K52" s="69">
        <v>947193887</v>
      </c>
      <c r="L52" s="68" t="s">
        <v>285</v>
      </c>
      <c r="M52" s="316">
        <v>33991</v>
      </c>
      <c r="N52" s="238">
        <f ca="1">IF(Tabla1[[#This Row],[Fecha de nac]]="","",IF(Tabla1[[#This Row],[Fecha Finalización]] &gt;=TODAY(), DATEDIF(Tabla1[[#This Row],[Fecha de nac]],TODAY(),"y"), ROUNDDOWN((Tabla1[[#This Row],[Fecha Finalización]] -Tabla1[[#This Row],[Fecha de nac]])/365,0)))</f>
        <v>32</v>
      </c>
      <c r="O52" s="169" t="s">
        <v>234</v>
      </c>
      <c r="P52" s="34" t="s">
        <v>81</v>
      </c>
      <c r="Q52" s="67"/>
      <c r="R52" s="67"/>
      <c r="S52" s="67"/>
      <c r="T52" s="67"/>
      <c r="U52" s="243">
        <f>IF(F52="","",Tabla1[[#This Row],[Fecha Inicio grupo]]+3*7-7)</f>
        <v>45685</v>
      </c>
      <c r="V52" s="244">
        <f>IF(F52="","",EDATE(Tabla1[[#This Row],[Fecha Inicio grupo]],3))</f>
        <v>45761</v>
      </c>
      <c r="W52" s="29" t="s">
        <v>235</v>
      </c>
      <c r="X52" s="29" t="s">
        <v>162</v>
      </c>
      <c r="Y52" s="75" t="s">
        <v>84</v>
      </c>
      <c r="Z52" s="75"/>
      <c r="AA52" s="75"/>
      <c r="AB52" s="75"/>
      <c r="AC52" s="75"/>
      <c r="AD52" s="75"/>
      <c r="AE52" s="75"/>
      <c r="AF52" s="75"/>
      <c r="AG52" s="75"/>
      <c r="AH52" s="75"/>
      <c r="AI52" s="75"/>
      <c r="AJ52" s="75"/>
      <c r="AK52" s="75"/>
      <c r="AL52" s="75"/>
      <c r="AM52" s="75"/>
      <c r="AN52" s="75"/>
      <c r="AO52" s="144"/>
      <c r="AP52" s="246" t="str">
        <f>IF(F52="","",IFERROR(VLOOKUP(SUBSTITUTE(SUBSTITUTE(Tabla1[[#This Row],[Uso Sistemas]],"T","P"),"N","F"),Parámetros!$M$2:$N$17,2,0),"Completar hasta 3ra sem. para evaluar a Probacionista"))</f>
        <v>Completar hasta 3ra sem. para evaluar a Probacionista</v>
      </c>
      <c r="AQ52" s="39"/>
      <c r="AR52" s="200"/>
      <c r="AS52" s="39"/>
      <c r="AT52" s="28"/>
      <c r="AU52" s="55"/>
      <c r="AV52" s="55"/>
      <c r="AW52" s="55"/>
      <c r="AX52" s="248">
        <f>IF(V52="","",EOMONTH(EDATE(Tabla1[[#This Row],[Fecha Finalización]],2),0))</f>
        <v>45838</v>
      </c>
      <c r="AY52" s="39"/>
      <c r="AZ52" s="249">
        <f>IF(V52="","",EOMONTH(EDATE(Tabla1[[#This Row],[Fecha Finalización]],3),0))</f>
        <v>45869</v>
      </c>
      <c r="BA52" s="39"/>
      <c r="BB52" s="39"/>
      <c r="BC52" s="235"/>
      <c r="BD52" s="233" t="str">
        <f>IF(F52="","",Tabla1[[#This Row],[sem 01]]&amp;Tabla1[[#This Row],[sem 02]]&amp;Tabla1[[#This Row],[sem 03]])</f>
        <v>P</v>
      </c>
      <c r="BE52" s="234" t="str">
        <f>IF(TRIM(F52)="","",$B$1&amp;"-"&amp;SUBSTITUTE(Tabla1[[#This Row],[Mes Inscrito]]," ","")&amp;"-"&amp;SUBSTITUTE(Tabla1[[#This Row],[Dia de clases Inscrito]]," ","")&amp;"-"&amp;SUBSTITUTE(Tabla1[[#This Row],[Horario Inscrito]]," ","")&amp;"-"&amp;Tabla1[[#This Row],[Fecha Inicio grupo]])</f>
        <v>Cusco-Febrero-Jueves-7.30-9.15-45671</v>
      </c>
      <c r="BF52" s="251" t="str">
        <f>IF(F52="","",Tabla1[[#This Row],[Curso]])</f>
        <v>Conócete a ti mismo</v>
      </c>
      <c r="BG52" s="252" t="str">
        <f>+IF(TRIM(F52)="","",$B$1&amp;"-"&amp;TRIM(Tabla1[[#This Row],[Mes Inscrito]])&amp;"-"&amp;TRIM(Tabla1[[#This Row],[Dia de clases Inscrito]])&amp;"-"&amp;TRIM(Tabla1[[#This Row],[Horario Inscrito]])&amp;"-"&amp;TRIM(Tabla1[[#This Row],[Fecha Inicio grupo]])&amp;"-"&amp;TRIM(Tabla1[[#This Row],[Tipo Incrito]]))</f>
        <v>Cusco-Febrero-Jueves-7.30 - 9.15-45671-Inscrito Nuevo</v>
      </c>
      <c r="BH52" s="308" t="b">
        <f>IF(F52="","",OR(IFERROR(SEARCH("CG",Tabla1[[#This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2" s="309">
        <f>IF(F52&lt;&gt;"",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2" s="309" t="str">
        <f>IF(F52&lt;&gt;"",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2" s="309" t="str">
        <f>IF(Tabla1[[#This Row],[Fecha Inicio grupo]]="","",IFERROR(VLOOKUP(Tabla1[[#This Row],[Mes de Alta como miembro]],Parámetros!$AM$2:$AN$16,2,0),"01/01/1900"))</f>
        <v>01/01/1900</v>
      </c>
    </row>
    <row r="53" spans="1:63" s="24" customFormat="1" ht="12.75">
      <c r="A53" s="68">
        <v>50</v>
      </c>
      <c r="B53" s="29" t="s">
        <v>72</v>
      </c>
      <c r="C53" s="34" t="s">
        <v>182</v>
      </c>
      <c r="D53" s="42" t="s">
        <v>164</v>
      </c>
      <c r="E53" s="42" t="s">
        <v>75</v>
      </c>
      <c r="F53" s="45">
        <v>45671</v>
      </c>
      <c r="G53" s="45"/>
      <c r="H53" s="163" t="s">
        <v>286</v>
      </c>
      <c r="I53" s="312" t="s">
        <v>287</v>
      </c>
      <c r="J53" s="261" t="s">
        <v>288</v>
      </c>
      <c r="K53" s="69">
        <v>962234432</v>
      </c>
      <c r="L53" s="68" t="s">
        <v>289</v>
      </c>
      <c r="M53" s="316">
        <v>23895</v>
      </c>
      <c r="N53" s="238">
        <f ca="1">IF(Tabla1[[#This Row],[Fecha de nac]]="","",IF(Tabla1[[#This Row],[Fecha Finalización]] &gt;=TODAY(), DATEDIF(Tabla1[[#This Row],[Fecha de nac]],TODAY(),"y"), ROUNDDOWN((Tabla1[[#This Row],[Fecha Finalización]] -Tabla1[[#This Row],[Fecha de nac]])/365,0)))</f>
        <v>59</v>
      </c>
      <c r="O53" s="169" t="s">
        <v>234</v>
      </c>
      <c r="P53" s="34" t="s">
        <v>90</v>
      </c>
      <c r="Q53" s="67"/>
      <c r="R53" s="67"/>
      <c r="S53" s="67"/>
      <c r="T53" s="67"/>
      <c r="U53" s="243">
        <f>IF(F53="","",Tabla1[[#This Row],[Fecha Inicio grupo]]+3*7-7)</f>
        <v>45685</v>
      </c>
      <c r="V53" s="244">
        <f>IF(F53="","",EDATE(Tabla1[[#This Row],[Fecha Inicio grupo]],3))</f>
        <v>45761</v>
      </c>
      <c r="W53" s="29" t="s">
        <v>235</v>
      </c>
      <c r="X53" s="29" t="s">
        <v>162</v>
      </c>
      <c r="Y53" s="75" t="s">
        <v>84</v>
      </c>
      <c r="Z53" s="75"/>
      <c r="AA53" s="75"/>
      <c r="AB53" s="75"/>
      <c r="AC53" s="75"/>
      <c r="AD53" s="75"/>
      <c r="AE53" s="75"/>
      <c r="AF53" s="75"/>
      <c r="AG53" s="75"/>
      <c r="AH53" s="75"/>
      <c r="AI53" s="75"/>
      <c r="AJ53" s="75"/>
      <c r="AK53" s="75"/>
      <c r="AL53" s="75"/>
      <c r="AM53" s="75"/>
      <c r="AN53" s="75"/>
      <c r="AO53" s="144"/>
      <c r="AP53" s="246" t="str">
        <f>IF(F53="","",IFERROR(VLOOKUP(SUBSTITUTE(SUBSTITUTE(Tabla1[[#This Row],[Uso Sistemas]],"T","P"),"N","F"),Parámetros!$M$2:$N$17,2,0),"Completar hasta 3ra sem. para evaluar a Probacionista"))</f>
        <v>Completar hasta 3ra sem. para evaluar a Probacionista</v>
      </c>
      <c r="AQ53" s="39"/>
      <c r="AR53" s="200"/>
      <c r="AS53" s="39"/>
      <c r="AT53" s="28"/>
      <c r="AU53" s="55"/>
      <c r="AV53" s="55"/>
      <c r="AW53" s="55"/>
      <c r="AX53" s="248">
        <f>IF(V53="","",EOMONTH(EDATE(Tabla1[[#This Row],[Fecha Finalización]],2),0))</f>
        <v>45838</v>
      </c>
      <c r="AY53" s="39"/>
      <c r="AZ53" s="249">
        <f>IF(V53="","",EOMONTH(EDATE(Tabla1[[#This Row],[Fecha Finalización]],3),0))</f>
        <v>45869</v>
      </c>
      <c r="BA53" s="39"/>
      <c r="BB53" s="39"/>
      <c r="BC53" s="235"/>
      <c r="BD53" s="233" t="str">
        <f>IF(F53="","",Tabla1[[#This Row],[sem 01]]&amp;Tabla1[[#This Row],[sem 02]]&amp;Tabla1[[#This Row],[sem 03]])</f>
        <v>P</v>
      </c>
      <c r="BE53" s="234" t="str">
        <f>IF(TRIM(F53)="","",$B$1&amp;"-"&amp;SUBSTITUTE(Tabla1[[#This Row],[Mes Inscrito]]," ","")&amp;"-"&amp;SUBSTITUTE(Tabla1[[#This Row],[Dia de clases Inscrito]]," ","")&amp;"-"&amp;SUBSTITUTE(Tabla1[[#This Row],[Horario Inscrito]]," ","")&amp;"-"&amp;Tabla1[[#This Row],[Fecha Inicio grupo]])</f>
        <v>Cusco-Febrero-Jueves-7.30-9.15-45671</v>
      </c>
      <c r="BF53" s="251" t="str">
        <f>IF(F53="","",Tabla1[[#This Row],[Curso]])</f>
        <v>Conócete a ti mismo</v>
      </c>
      <c r="BG53" s="252" t="str">
        <f>+IF(TRIM(F53)="","",$B$1&amp;"-"&amp;TRIM(Tabla1[[#This Row],[Mes Inscrito]])&amp;"-"&amp;TRIM(Tabla1[[#This Row],[Dia de clases Inscrito]])&amp;"-"&amp;TRIM(Tabla1[[#This Row],[Horario Inscrito]])&amp;"-"&amp;TRIM(Tabla1[[#This Row],[Fecha Inicio grupo]])&amp;"-"&amp;TRIM(Tabla1[[#This Row],[Tipo Incrito]]))</f>
        <v>Cusco-Febrero-Jueves-7.30 - 9.15-45671-Pre-Inscrito</v>
      </c>
      <c r="BH53" s="308" t="b">
        <f>IF(F53="","",OR(IFERROR(SEARCH("CG",Tabla1[[#This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3" s="309">
        <f>IF(F53&lt;&gt;"",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3" s="309" t="str">
        <f>IF(F53&lt;&gt;"",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3" s="309" t="str">
        <f>IF(Tabla1[[#This Row],[Fecha Inicio grupo]]="","",IFERROR(VLOOKUP(Tabla1[[#This Row],[Mes de Alta como miembro]],Parámetros!$AM$2:$AN$16,2,0),"01/01/1900"))</f>
        <v>01/01/1900</v>
      </c>
    </row>
    <row r="54" spans="1:63" s="24" customFormat="1" ht="12.75">
      <c r="A54" s="68">
        <v>51</v>
      </c>
      <c r="B54" s="29" t="s">
        <v>72</v>
      </c>
      <c r="C54" s="34" t="s">
        <v>182</v>
      </c>
      <c r="D54" s="42" t="s">
        <v>164</v>
      </c>
      <c r="E54" s="42" t="s">
        <v>75</v>
      </c>
      <c r="F54" s="45">
        <v>45671</v>
      </c>
      <c r="G54" s="45"/>
      <c r="H54" s="163" t="s">
        <v>290</v>
      </c>
      <c r="I54" s="315" t="s">
        <v>291</v>
      </c>
      <c r="J54" s="28" t="s">
        <v>292</v>
      </c>
      <c r="K54" s="69">
        <v>963221997</v>
      </c>
      <c r="L54" s="68" t="s">
        <v>293</v>
      </c>
      <c r="M54" s="317">
        <v>36124</v>
      </c>
      <c r="N54" s="238">
        <f ca="1">IF(Tabla1[[#This Row],[Fecha de nac]]="","",IF(Tabla1[[#This Row],[Fecha Finalización]] &gt;=TODAY(), DATEDIF(Tabla1[[#This Row],[Fecha de nac]],TODAY(),"y"), ROUNDDOWN((Tabla1[[#This Row],[Fecha Finalización]] -Tabla1[[#This Row],[Fecha de nac]])/365,0)))</f>
        <v>26</v>
      </c>
      <c r="O54" s="169" t="s">
        <v>234</v>
      </c>
      <c r="P54" s="34" t="s">
        <v>81</v>
      </c>
      <c r="Q54" s="67"/>
      <c r="R54" s="67"/>
      <c r="S54" s="67"/>
      <c r="T54" s="67"/>
      <c r="U54" s="243">
        <f>IF(F54="","",Tabla1[[#This Row],[Fecha Inicio grupo]]+3*7-7)</f>
        <v>45685</v>
      </c>
      <c r="V54" s="244">
        <f>IF(F54="","",EDATE(Tabla1[[#This Row],[Fecha Inicio grupo]],3))</f>
        <v>45761</v>
      </c>
      <c r="W54" s="29" t="s">
        <v>235</v>
      </c>
      <c r="X54" s="29" t="s">
        <v>162</v>
      </c>
      <c r="Y54" s="75" t="s">
        <v>84</v>
      </c>
      <c r="Z54" s="75"/>
      <c r="AA54" s="75"/>
      <c r="AB54" s="75"/>
      <c r="AC54" s="75"/>
      <c r="AD54" s="75"/>
      <c r="AE54" s="75"/>
      <c r="AF54" s="75"/>
      <c r="AG54" s="75"/>
      <c r="AH54" s="75"/>
      <c r="AI54" s="75"/>
      <c r="AJ54" s="75"/>
      <c r="AK54" s="75"/>
      <c r="AL54" s="75"/>
      <c r="AM54" s="75"/>
      <c r="AN54" s="75"/>
      <c r="AO54" s="144"/>
      <c r="AP54" s="246" t="str">
        <f>IF(F54="","",IFERROR(VLOOKUP(SUBSTITUTE(SUBSTITUTE(Tabla1[[#This Row],[Uso Sistemas]],"T","P"),"N","F"),Parámetros!$M$2:$N$17,2,0),"Completar hasta 3ra sem. para evaluar a Probacionista"))</f>
        <v>Completar hasta 3ra sem. para evaluar a Probacionista</v>
      </c>
      <c r="AQ54" s="39"/>
      <c r="AR54" s="200"/>
      <c r="AS54" s="39"/>
      <c r="AT54" s="28"/>
      <c r="AU54" s="55"/>
      <c r="AV54" s="55"/>
      <c r="AW54" s="55"/>
      <c r="AX54" s="248">
        <f>IF(V54="","",EOMONTH(EDATE(Tabla1[[#This Row],[Fecha Finalización]],2),0))</f>
        <v>45838</v>
      </c>
      <c r="AY54" s="39"/>
      <c r="AZ54" s="249">
        <f>IF(V54="","",EOMONTH(EDATE(Tabla1[[#This Row],[Fecha Finalización]],3),0))</f>
        <v>45869</v>
      </c>
      <c r="BA54" s="39"/>
      <c r="BB54" s="39"/>
      <c r="BC54" s="235"/>
      <c r="BD54" s="233" t="str">
        <f>IF(F54="","",Tabla1[[#This Row],[sem 01]]&amp;Tabla1[[#This Row],[sem 02]]&amp;Tabla1[[#This Row],[sem 03]])</f>
        <v>P</v>
      </c>
      <c r="BE54" s="234" t="str">
        <f>IF(TRIM(F54)="","",$B$1&amp;"-"&amp;SUBSTITUTE(Tabla1[[#This Row],[Mes Inscrito]]," ","")&amp;"-"&amp;SUBSTITUTE(Tabla1[[#This Row],[Dia de clases Inscrito]]," ","")&amp;"-"&amp;SUBSTITUTE(Tabla1[[#This Row],[Horario Inscrito]]," ","")&amp;"-"&amp;Tabla1[[#This Row],[Fecha Inicio grupo]])</f>
        <v>Cusco-Febrero-Jueves-7.30-9.15-45671</v>
      </c>
      <c r="BF54" s="251" t="str">
        <f>IF(F54="","",Tabla1[[#This Row],[Curso]])</f>
        <v>Conócete a ti mismo</v>
      </c>
      <c r="BG54" s="252" t="str">
        <f>+IF(TRIM(F54)="","",$B$1&amp;"-"&amp;TRIM(Tabla1[[#This Row],[Mes Inscrito]])&amp;"-"&amp;TRIM(Tabla1[[#This Row],[Dia de clases Inscrito]])&amp;"-"&amp;TRIM(Tabla1[[#This Row],[Horario Inscrito]])&amp;"-"&amp;TRIM(Tabla1[[#This Row],[Fecha Inicio grupo]])&amp;"-"&amp;TRIM(Tabla1[[#This Row],[Tipo Incrito]]))</f>
        <v>Cusco-Febrero-Jueves-7.30 - 9.15-45671-Inscrito Nuevo</v>
      </c>
      <c r="BH54" s="308" t="b">
        <f>IF(F54="","",OR(IFERROR(SEARCH("CG",Tabla1[[#This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4" s="309">
        <f>IF(F54&lt;&gt;"",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4" s="309" t="str">
        <f>IF(F54&lt;&gt;"",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4" s="309" t="str">
        <f>IF(Tabla1[[#This Row],[Fecha Inicio grupo]]="","",IFERROR(VLOOKUP(Tabla1[[#This Row],[Mes de Alta como miembro]],Parámetros!$AM$2:$AN$16,2,0),"01/01/1900"))</f>
        <v>01/01/1900</v>
      </c>
    </row>
    <row r="55" spans="1:63" s="24" customFormat="1" ht="12.75">
      <c r="A55" s="68">
        <v>52</v>
      </c>
      <c r="B55" s="29" t="s">
        <v>72</v>
      </c>
      <c r="C55" s="34" t="s">
        <v>182</v>
      </c>
      <c r="D55" s="42" t="s">
        <v>164</v>
      </c>
      <c r="E55" s="42" t="s">
        <v>75</v>
      </c>
      <c r="F55" s="45">
        <v>45671</v>
      </c>
      <c r="G55" s="45"/>
      <c r="H55" s="163"/>
      <c r="I55" s="315" t="s">
        <v>294</v>
      </c>
      <c r="J55" s="28" t="s">
        <v>295</v>
      </c>
      <c r="K55" s="69">
        <v>932062076</v>
      </c>
      <c r="L55" s="68"/>
      <c r="M55" s="263"/>
      <c r="N55" s="238" t="str">
        <f ca="1">IF(Tabla1[[#This Row],[Fecha de nac]]="","",IF(Tabla1[[#This Row],[Fecha Finalización]] &gt;=TODAY(), DATEDIF(Tabla1[[#This Row],[Fecha de nac]],TODAY(),"y"), ROUNDDOWN((Tabla1[[#This Row],[Fecha Finalización]] -Tabla1[[#This Row],[Fecha de nac]])/365,0)))</f>
        <v/>
      </c>
      <c r="O55" s="169" t="s">
        <v>234</v>
      </c>
      <c r="P55" s="34" t="s">
        <v>81</v>
      </c>
      <c r="Q55" s="67"/>
      <c r="R55" s="67"/>
      <c r="S55" s="67"/>
      <c r="T55" s="67"/>
      <c r="U55" s="243">
        <f>IF(F55="","",Tabla1[[#This Row],[Fecha Inicio grupo]]+3*7-7)</f>
        <v>45685</v>
      </c>
      <c r="V55" s="244">
        <f>IF(F55="","",EDATE(Tabla1[[#This Row],[Fecha Inicio grupo]],3))</f>
        <v>45761</v>
      </c>
      <c r="W55" s="29" t="s">
        <v>235</v>
      </c>
      <c r="X55" s="29" t="s">
        <v>162</v>
      </c>
      <c r="Y55" s="75" t="s">
        <v>85</v>
      </c>
      <c r="Z55" s="75"/>
      <c r="AA55" s="75"/>
      <c r="AB55" s="75"/>
      <c r="AC55" s="75"/>
      <c r="AD55" s="75"/>
      <c r="AE55" s="75"/>
      <c r="AF55" s="75"/>
      <c r="AG55" s="75"/>
      <c r="AH55" s="75"/>
      <c r="AI55" s="75"/>
      <c r="AJ55" s="75"/>
      <c r="AK55" s="75"/>
      <c r="AL55" s="75"/>
      <c r="AM55" s="75"/>
      <c r="AN55" s="75"/>
      <c r="AO55" s="144"/>
      <c r="AP55" s="246" t="str">
        <f>IF(F55="","",IFERROR(VLOOKUP(SUBSTITUTE(SUBSTITUTE(Tabla1[[#This Row],[Uso Sistemas]],"T","P"),"N","F"),Parámetros!$M$2:$N$17,2,0),"Completar hasta 3ra sem. para evaluar a Probacionista"))</f>
        <v>Completar hasta 3ra sem. para evaluar a Probacionista</v>
      </c>
      <c r="AQ55" s="39"/>
      <c r="AR55" s="200"/>
      <c r="AS55" s="39"/>
      <c r="AT55" s="28"/>
      <c r="AU55" s="55"/>
      <c r="AV55" s="55"/>
      <c r="AW55" s="55"/>
      <c r="AX55" s="248">
        <f>IF(V55="","",EOMONTH(EDATE(Tabla1[[#This Row],[Fecha Finalización]],2),0))</f>
        <v>45838</v>
      </c>
      <c r="AY55" s="39"/>
      <c r="AZ55" s="249">
        <f>IF(V55="","",EOMONTH(EDATE(Tabla1[[#This Row],[Fecha Finalización]],3),0))</f>
        <v>45869</v>
      </c>
      <c r="BA55" s="39"/>
      <c r="BB55" s="39"/>
      <c r="BC55" s="235"/>
      <c r="BD55" s="233" t="str">
        <f>IF(F55="","",Tabla1[[#This Row],[sem 01]]&amp;Tabla1[[#This Row],[sem 02]]&amp;Tabla1[[#This Row],[sem 03]])</f>
        <v>F</v>
      </c>
      <c r="BE55" s="234" t="str">
        <f>IF(TRIM(F55)="","",$B$1&amp;"-"&amp;SUBSTITUTE(Tabla1[[#This Row],[Mes Inscrito]]," ","")&amp;"-"&amp;SUBSTITUTE(Tabla1[[#This Row],[Dia de clases Inscrito]]," ","")&amp;"-"&amp;SUBSTITUTE(Tabla1[[#This Row],[Horario Inscrito]]," ","")&amp;"-"&amp;Tabla1[[#This Row],[Fecha Inicio grupo]])</f>
        <v>Cusco-Febrero-Jueves-7.30-9.15-45671</v>
      </c>
      <c r="BF55" s="251" t="str">
        <f>IF(F55="","",Tabla1[[#This Row],[Curso]])</f>
        <v>Conócete a ti mismo</v>
      </c>
      <c r="BG55" s="252" t="str">
        <f>+IF(TRIM(F55)="","",$B$1&amp;"-"&amp;TRIM(Tabla1[[#This Row],[Mes Inscrito]])&amp;"-"&amp;TRIM(Tabla1[[#This Row],[Dia de clases Inscrito]])&amp;"-"&amp;TRIM(Tabla1[[#This Row],[Horario Inscrito]])&amp;"-"&amp;TRIM(Tabla1[[#This Row],[Fecha Inicio grupo]])&amp;"-"&amp;TRIM(Tabla1[[#This Row],[Tipo Incrito]]))</f>
        <v>Cusco-Febrero-Jueves-7.30 - 9.15-45671-Inscrito Nuevo</v>
      </c>
      <c r="BH55" s="308" t="b">
        <f>IF(F55="","",OR(IFERROR(SEARCH("CG",Tabla1[[#This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5" s="309" t="str">
        <f>IF(F55&lt;&gt;"",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55" s="309" t="str">
        <f>IF(F55&lt;&gt;"",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55" s="309" t="str">
        <f>IF(Tabla1[[#This Row],[Fecha Inicio grupo]]="","",IFERROR(VLOOKUP(Tabla1[[#This Row],[Mes de Alta como miembro]],Parámetros!$AM$2:$AN$16,2,0),"01/01/1900"))</f>
        <v>01/01/1900</v>
      </c>
    </row>
    <row r="56" spans="1:63" s="24" customFormat="1" ht="12.75">
      <c r="A56" s="68">
        <v>53</v>
      </c>
      <c r="B56" s="29" t="s">
        <v>72</v>
      </c>
      <c r="C56" s="34" t="s">
        <v>182</v>
      </c>
      <c r="D56" s="42" t="s">
        <v>164</v>
      </c>
      <c r="E56" s="42" t="s">
        <v>75</v>
      </c>
      <c r="F56" s="45">
        <v>45671</v>
      </c>
      <c r="G56" s="45"/>
      <c r="H56" s="163" t="s">
        <v>296</v>
      </c>
      <c r="I56" s="315" t="s">
        <v>297</v>
      </c>
      <c r="J56" s="311" t="s">
        <v>298</v>
      </c>
      <c r="K56" s="69">
        <v>974223624</v>
      </c>
      <c r="L56" s="68" t="s">
        <v>299</v>
      </c>
      <c r="M56" s="263">
        <v>31239</v>
      </c>
      <c r="N56" s="238">
        <f ca="1">IF(Tabla1[[#This Row],[Fecha de nac]]="","",IF(Tabla1[[#This Row],[Fecha Finalización]] &gt;=TODAY(), DATEDIF(Tabla1[[#This Row],[Fecha de nac]],TODAY(),"y"), ROUNDDOWN((Tabla1[[#This Row],[Fecha Finalización]] -Tabla1[[#This Row],[Fecha de nac]])/365,0)))</f>
        <v>39</v>
      </c>
      <c r="O56" s="169" t="s">
        <v>234</v>
      </c>
      <c r="P56" s="34" t="s">
        <v>90</v>
      </c>
      <c r="Q56" s="67"/>
      <c r="R56" s="67"/>
      <c r="S56" s="67"/>
      <c r="T56" s="67"/>
      <c r="U56" s="243">
        <f>IF(F56="","",Tabla1[[#This Row],[Fecha Inicio grupo]]+3*7-7)</f>
        <v>45685</v>
      </c>
      <c r="V56" s="244">
        <f>IF(F56="","",EDATE(Tabla1[[#This Row],[Fecha Inicio grupo]],3))</f>
        <v>45761</v>
      </c>
      <c r="W56" s="29" t="s">
        <v>235</v>
      </c>
      <c r="X56" s="29" t="s">
        <v>162</v>
      </c>
      <c r="Y56" s="75" t="s">
        <v>85</v>
      </c>
      <c r="Z56" s="75"/>
      <c r="AA56" s="75"/>
      <c r="AB56" s="75"/>
      <c r="AC56" s="75"/>
      <c r="AD56" s="75"/>
      <c r="AE56" s="75"/>
      <c r="AF56" s="75"/>
      <c r="AG56" s="75"/>
      <c r="AH56" s="75"/>
      <c r="AI56" s="75"/>
      <c r="AJ56" s="75"/>
      <c r="AK56" s="75"/>
      <c r="AL56" s="75"/>
      <c r="AM56" s="75"/>
      <c r="AN56" s="75"/>
      <c r="AO56" s="144"/>
      <c r="AP56" s="246" t="str">
        <f>IF(F56="","",IFERROR(VLOOKUP(SUBSTITUTE(SUBSTITUTE(Tabla1[[#This Row],[Uso Sistemas]],"T","P"),"N","F"),Parámetros!$M$2:$N$17,2,0),"Completar hasta 3ra sem. para evaluar a Probacionista"))</f>
        <v>Completar hasta 3ra sem. para evaluar a Probacionista</v>
      </c>
      <c r="AQ56" s="39"/>
      <c r="AR56" s="200"/>
      <c r="AS56" s="39"/>
      <c r="AT56" s="28"/>
      <c r="AU56" s="55"/>
      <c r="AV56" s="55"/>
      <c r="AW56" s="55"/>
      <c r="AX56" s="248">
        <f>IF(V56="","",EOMONTH(EDATE(Tabla1[[#This Row],[Fecha Finalización]],2),0))</f>
        <v>45838</v>
      </c>
      <c r="AY56" s="39"/>
      <c r="AZ56" s="249">
        <f>IF(V56="","",EOMONTH(EDATE(Tabla1[[#This Row],[Fecha Finalización]],3),0))</f>
        <v>45869</v>
      </c>
      <c r="BA56" s="39"/>
      <c r="BB56" s="39"/>
      <c r="BC56" s="235"/>
      <c r="BD56" s="233" t="str">
        <f>IF(F56="","",Tabla1[[#This Row],[sem 01]]&amp;Tabla1[[#This Row],[sem 02]]&amp;Tabla1[[#This Row],[sem 03]])</f>
        <v>F</v>
      </c>
      <c r="BE56" s="234" t="str">
        <f>IF(TRIM(F56)="","",$B$1&amp;"-"&amp;SUBSTITUTE(Tabla1[[#This Row],[Mes Inscrito]]," ","")&amp;"-"&amp;SUBSTITUTE(Tabla1[[#This Row],[Dia de clases Inscrito]]," ","")&amp;"-"&amp;SUBSTITUTE(Tabla1[[#This Row],[Horario Inscrito]]," ","")&amp;"-"&amp;Tabla1[[#This Row],[Fecha Inicio grupo]])</f>
        <v>Cusco-Febrero-Jueves-7.30-9.15-45671</v>
      </c>
      <c r="BF56" s="251" t="str">
        <f>IF(F56="","",Tabla1[[#This Row],[Curso]])</f>
        <v>Conócete a ti mismo</v>
      </c>
      <c r="BG56" s="252" t="str">
        <f>+IF(TRIM(F56)="","",$B$1&amp;"-"&amp;TRIM(Tabla1[[#This Row],[Mes Inscrito]])&amp;"-"&amp;TRIM(Tabla1[[#This Row],[Dia de clases Inscrito]])&amp;"-"&amp;TRIM(Tabla1[[#This Row],[Horario Inscrito]])&amp;"-"&amp;TRIM(Tabla1[[#This Row],[Fecha Inicio grupo]])&amp;"-"&amp;TRIM(Tabla1[[#This Row],[Tipo Incrito]]))</f>
        <v>Cusco-Febrero-Jueves-7.30 - 9.15-45671-Pre-Inscrito</v>
      </c>
      <c r="BH56" s="308" t="b">
        <f>IF(F56="","",OR(IFERROR(SEARCH("CG",Tabla1[[#This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6" s="309" t="str">
        <f>IF(F56&lt;&gt;"",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56" s="309" t="str">
        <f>IF(F56&lt;&gt;"",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56" s="309" t="str">
        <f>IF(Tabla1[[#This Row],[Fecha Inicio grupo]]="","",IFERROR(VLOOKUP(Tabla1[[#This Row],[Mes de Alta como miembro]],Parámetros!$AM$2:$AN$16,2,0),"01/01/1900"))</f>
        <v>01/01/1900</v>
      </c>
    </row>
    <row r="57" spans="1:63" s="24" customFormat="1" ht="12.75">
      <c r="A57" s="68">
        <v>54</v>
      </c>
      <c r="B57" s="29" t="s">
        <v>72</v>
      </c>
      <c r="C57" s="34" t="s">
        <v>182</v>
      </c>
      <c r="D57" s="42" t="s">
        <v>164</v>
      </c>
      <c r="E57" s="42" t="s">
        <v>75</v>
      </c>
      <c r="F57" s="45">
        <v>45671</v>
      </c>
      <c r="G57" s="45"/>
      <c r="H57" s="163" t="s">
        <v>300</v>
      </c>
      <c r="I57" s="315" t="s">
        <v>301</v>
      </c>
      <c r="J57" s="28" t="s">
        <v>302</v>
      </c>
      <c r="K57" s="69">
        <v>974253926</v>
      </c>
      <c r="L57" s="68" t="s">
        <v>303</v>
      </c>
      <c r="M57" s="263">
        <v>34424</v>
      </c>
      <c r="N57" s="238">
        <f ca="1">IF(Tabla1[[#This Row],[Fecha de nac]]="","",IF(Tabla1[[#This Row],[Fecha Finalización]] &gt;=TODAY(), DATEDIF(Tabla1[[#This Row],[Fecha de nac]],TODAY(),"y"), ROUNDDOWN((Tabla1[[#This Row],[Fecha Finalización]] -Tabla1[[#This Row],[Fecha de nac]])/365,0)))</f>
        <v>30</v>
      </c>
      <c r="O57" s="169" t="s">
        <v>234</v>
      </c>
      <c r="P57" s="34" t="s">
        <v>304</v>
      </c>
      <c r="Q57" s="67"/>
      <c r="R57" s="67"/>
      <c r="S57" s="67"/>
      <c r="T57" s="67"/>
      <c r="U57" s="243">
        <f>IF(F57="","",Tabla1[[#This Row],[Fecha Inicio grupo]]+3*7-7)</f>
        <v>45685</v>
      </c>
      <c r="V57" s="244">
        <f>IF(F57="","",EDATE(Tabla1[[#This Row],[Fecha Inicio grupo]],3))</f>
        <v>45761</v>
      </c>
      <c r="W57" s="29" t="s">
        <v>235</v>
      </c>
      <c r="X57" s="29" t="s">
        <v>162</v>
      </c>
      <c r="Y57" s="75" t="s">
        <v>84</v>
      </c>
      <c r="Z57" s="75"/>
      <c r="AA57" s="75"/>
      <c r="AB57" s="75"/>
      <c r="AC57" s="75"/>
      <c r="AD57" s="75"/>
      <c r="AE57" s="75"/>
      <c r="AF57" s="75"/>
      <c r="AG57" s="75"/>
      <c r="AH57" s="75"/>
      <c r="AI57" s="75"/>
      <c r="AJ57" s="75"/>
      <c r="AK57" s="75"/>
      <c r="AL57" s="75"/>
      <c r="AM57" s="75"/>
      <c r="AN57" s="75"/>
      <c r="AO57" s="144"/>
      <c r="AP57" s="246" t="str">
        <f>IF(F57="","",IFERROR(VLOOKUP(SUBSTITUTE(SUBSTITUTE(Tabla1[[#This Row],[Uso Sistemas]],"T","P"),"N","F"),Parámetros!$M$2:$N$17,2,0),"Completar hasta 3ra sem. para evaluar a Probacionista"))</f>
        <v>Completar hasta 3ra sem. para evaluar a Probacionista</v>
      </c>
      <c r="AQ57" s="39"/>
      <c r="AR57" s="200"/>
      <c r="AS57" s="39"/>
      <c r="AT57" s="28"/>
      <c r="AU57" s="55"/>
      <c r="AV57" s="55"/>
      <c r="AW57" s="55"/>
      <c r="AX57" s="248">
        <f>IF(V57="","",EOMONTH(EDATE(Tabla1[[#This Row],[Fecha Finalización]],2),0))</f>
        <v>45838</v>
      </c>
      <c r="AY57" s="39"/>
      <c r="AZ57" s="249">
        <f>IF(V57="","",EOMONTH(EDATE(Tabla1[[#This Row],[Fecha Finalización]],3),0))</f>
        <v>45869</v>
      </c>
      <c r="BA57" s="39"/>
      <c r="BB57" s="39"/>
      <c r="BC57" s="235"/>
      <c r="BD57" s="233" t="str">
        <f>IF(F57="","",Tabla1[[#This Row],[sem 01]]&amp;Tabla1[[#This Row],[sem 02]]&amp;Tabla1[[#This Row],[sem 03]])</f>
        <v>P</v>
      </c>
      <c r="BE57" s="234" t="str">
        <f>IF(TRIM(F57)="","",$B$1&amp;"-"&amp;SUBSTITUTE(Tabla1[[#This Row],[Mes Inscrito]]," ","")&amp;"-"&amp;SUBSTITUTE(Tabla1[[#This Row],[Dia de clases Inscrito]]," ","")&amp;"-"&amp;SUBSTITUTE(Tabla1[[#This Row],[Horario Inscrito]]," ","")&amp;"-"&amp;Tabla1[[#This Row],[Fecha Inicio grupo]])</f>
        <v>Cusco-Febrero-Jueves-7.30-9.15-45671</v>
      </c>
      <c r="BF57" s="251" t="str">
        <f>IF(F57="","",Tabla1[[#This Row],[Curso]])</f>
        <v>Conócete a ti mismo</v>
      </c>
      <c r="BG57" s="252" t="str">
        <f>+IF(TRIM(F57)="","",$B$1&amp;"-"&amp;TRIM(Tabla1[[#This Row],[Mes Inscrito]])&amp;"-"&amp;TRIM(Tabla1[[#This Row],[Dia de clases Inscrito]])&amp;"-"&amp;TRIM(Tabla1[[#This Row],[Horario Inscrito]])&amp;"-"&amp;TRIM(Tabla1[[#This Row],[Fecha Inicio grupo]])&amp;"-"&amp;TRIM(Tabla1[[#This Row],[Tipo Incrito]]))</f>
        <v>Cusco-Febrero-Jueves-7.30 - 9.15-45671-Recuperado otro año</v>
      </c>
      <c r="BH57" s="308" t="b">
        <f>IF(F57="","",OR(IFERROR(SEARCH("CG",Tabla1[[#This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7" s="309">
        <f>IF(F57&lt;&gt;"",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7" s="309" t="str">
        <f>IF(F57&lt;&gt;"",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7" s="309" t="str">
        <f>IF(Tabla1[[#This Row],[Fecha Inicio grupo]]="","",IFERROR(VLOOKUP(Tabla1[[#This Row],[Mes de Alta como miembro]],Parámetros!$AM$2:$AN$16,2,0),"01/01/1900"))</f>
        <v>01/01/1900</v>
      </c>
    </row>
    <row r="58" spans="1:63" s="24" customFormat="1" ht="12.75">
      <c r="A58" s="68">
        <v>55</v>
      </c>
      <c r="B58" s="29" t="s">
        <v>72</v>
      </c>
      <c r="C58" s="34" t="s">
        <v>182</v>
      </c>
      <c r="D58" s="42" t="s">
        <v>164</v>
      </c>
      <c r="E58" s="42" t="s">
        <v>75</v>
      </c>
      <c r="F58" s="45">
        <v>45671</v>
      </c>
      <c r="G58" s="45"/>
      <c r="H58" s="163" t="s">
        <v>305</v>
      </c>
      <c r="I58" s="262" t="s">
        <v>306</v>
      </c>
      <c r="J58" s="28" t="s">
        <v>307</v>
      </c>
      <c r="K58" s="69">
        <v>930365517</v>
      </c>
      <c r="L58" s="68" t="s">
        <v>308</v>
      </c>
      <c r="M58" s="263">
        <v>34917</v>
      </c>
      <c r="N58" s="238">
        <f ca="1">IF(Tabla1[[#This Row],[Fecha de nac]]="","",IF(Tabla1[[#This Row],[Fecha Finalización]] &gt;=TODAY(), DATEDIF(Tabla1[[#This Row],[Fecha de nac]],TODAY(),"y"), ROUNDDOWN((Tabla1[[#This Row],[Fecha Finalización]] -Tabla1[[#This Row],[Fecha de nac]])/365,0)))</f>
        <v>29</v>
      </c>
      <c r="O58" s="169" t="s">
        <v>234</v>
      </c>
      <c r="P58" s="34" t="s">
        <v>304</v>
      </c>
      <c r="Q58" s="67"/>
      <c r="R58" s="67"/>
      <c r="S58" s="67"/>
      <c r="T58" s="67"/>
      <c r="U58" s="243">
        <f>IF(F58="","",Tabla1[[#This Row],[Fecha Inicio grupo]]+3*7-7)</f>
        <v>45685</v>
      </c>
      <c r="V58" s="244">
        <f>IF(F58="","",EDATE(Tabla1[[#This Row],[Fecha Inicio grupo]],3))</f>
        <v>45761</v>
      </c>
      <c r="W58" s="29" t="s">
        <v>235</v>
      </c>
      <c r="X58" s="29" t="s">
        <v>162</v>
      </c>
      <c r="Y58" s="75" t="s">
        <v>84</v>
      </c>
      <c r="Z58" s="75"/>
      <c r="AA58" s="75"/>
      <c r="AB58" s="75"/>
      <c r="AC58" s="75"/>
      <c r="AD58" s="75"/>
      <c r="AE58" s="75"/>
      <c r="AF58" s="75"/>
      <c r="AG58" s="75"/>
      <c r="AH58" s="75"/>
      <c r="AI58" s="75"/>
      <c r="AJ58" s="75"/>
      <c r="AK58" s="75"/>
      <c r="AL58" s="75"/>
      <c r="AM58" s="75"/>
      <c r="AN58" s="75"/>
      <c r="AO58" s="144"/>
      <c r="AP58" s="246" t="str">
        <f>IF(F58="","",IFERROR(VLOOKUP(SUBSTITUTE(SUBSTITUTE(Tabla1[[#This Row],[Uso Sistemas]],"T","P"),"N","F"),Parámetros!$M$2:$N$17,2,0),"Completar hasta 3ra sem. para evaluar a Probacionista"))</f>
        <v>Completar hasta 3ra sem. para evaluar a Probacionista</v>
      </c>
      <c r="AQ58" s="39"/>
      <c r="AR58" s="200"/>
      <c r="AS58" s="39"/>
      <c r="AT58" s="28"/>
      <c r="AU58" s="55"/>
      <c r="AV58" s="55"/>
      <c r="AW58" s="55"/>
      <c r="AX58" s="248">
        <f>IF(V58="","",EOMONTH(EDATE(Tabla1[[#This Row],[Fecha Finalización]],2),0))</f>
        <v>45838</v>
      </c>
      <c r="AY58" s="39"/>
      <c r="AZ58" s="249">
        <f>IF(V58="","",EOMONTH(EDATE(Tabla1[[#This Row],[Fecha Finalización]],3),0))</f>
        <v>45869</v>
      </c>
      <c r="BA58" s="39"/>
      <c r="BB58" s="39"/>
      <c r="BC58" s="235"/>
      <c r="BD58" s="233" t="str">
        <f>IF(F58="","",Tabla1[[#This Row],[sem 01]]&amp;Tabla1[[#This Row],[sem 02]]&amp;Tabla1[[#This Row],[sem 03]])</f>
        <v>P</v>
      </c>
      <c r="BE58" s="234" t="str">
        <f>IF(TRIM(F58)="","",$B$1&amp;"-"&amp;SUBSTITUTE(Tabla1[[#This Row],[Mes Inscrito]]," ","")&amp;"-"&amp;SUBSTITUTE(Tabla1[[#This Row],[Dia de clases Inscrito]]," ","")&amp;"-"&amp;SUBSTITUTE(Tabla1[[#This Row],[Horario Inscrito]]," ","")&amp;"-"&amp;Tabla1[[#This Row],[Fecha Inicio grupo]])</f>
        <v>Cusco-Febrero-Jueves-7.30-9.15-45671</v>
      </c>
      <c r="BF58" s="251" t="str">
        <f>IF(F58="","",Tabla1[[#This Row],[Curso]])</f>
        <v>Conócete a ti mismo</v>
      </c>
      <c r="BG58" s="252" t="str">
        <f>+IF(TRIM(F58)="","",$B$1&amp;"-"&amp;TRIM(Tabla1[[#This Row],[Mes Inscrito]])&amp;"-"&amp;TRIM(Tabla1[[#This Row],[Dia de clases Inscrito]])&amp;"-"&amp;TRIM(Tabla1[[#This Row],[Horario Inscrito]])&amp;"-"&amp;TRIM(Tabla1[[#This Row],[Fecha Inicio grupo]])&amp;"-"&amp;TRIM(Tabla1[[#This Row],[Tipo Incrito]]))</f>
        <v>Cusco-Febrero-Jueves-7.30 - 9.15-45671-Recuperado otro año</v>
      </c>
      <c r="BH58" s="308" t="b">
        <f>IF(F58="","",OR(IFERROR(SEARCH("CG",Tabla1[[#This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8" s="309">
        <f>IF(F58&lt;&gt;"",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8" s="309" t="str">
        <f>IF(F58&lt;&gt;"",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8" s="309" t="str">
        <f>IF(Tabla1[[#This Row],[Fecha Inicio grupo]]="","",IFERROR(VLOOKUP(Tabla1[[#This Row],[Mes de Alta como miembro]],Parámetros!$AM$2:$AN$16,2,0),"01/01/1900"))</f>
        <v>01/01/1900</v>
      </c>
    </row>
    <row r="59" spans="1:63" s="24" customFormat="1" ht="24.75">
      <c r="A59" s="68">
        <v>56</v>
      </c>
      <c r="B59" s="29" t="s">
        <v>72</v>
      </c>
      <c r="C59" s="34" t="s">
        <v>182</v>
      </c>
      <c r="D59" s="42" t="s">
        <v>164</v>
      </c>
      <c r="E59" s="42" t="s">
        <v>75</v>
      </c>
      <c r="F59" s="45">
        <v>45671</v>
      </c>
      <c r="G59" s="45"/>
      <c r="H59" s="163" t="s">
        <v>309</v>
      </c>
      <c r="I59" s="315" t="s">
        <v>310</v>
      </c>
      <c r="J59" s="28" t="s">
        <v>311</v>
      </c>
      <c r="K59" s="69">
        <v>984048861</v>
      </c>
      <c r="L59" s="314" t="s">
        <v>312</v>
      </c>
      <c r="M59" s="263">
        <v>33559</v>
      </c>
      <c r="N59" s="318">
        <f ca="1">IF(Tabla1[[#This Row],[Fecha de nac]]="","",IF(Tabla1[[#This Row],[Fecha Finalización]] &gt;=TODAY(), DATEDIF(Tabla1[[#This Row],[Fecha de nac]],TODAY(),"y"), ROUNDDOWN((Tabla1[[#This Row],[Fecha Finalización]] -Tabla1[[#This Row],[Fecha de nac]])/365,0)))</f>
        <v>33</v>
      </c>
      <c r="O59" s="169" t="s">
        <v>234</v>
      </c>
      <c r="P59" s="34" t="s">
        <v>81</v>
      </c>
      <c r="Q59" s="67"/>
      <c r="R59" s="67"/>
      <c r="S59" s="67"/>
      <c r="T59" s="67"/>
      <c r="U59" s="243">
        <f>IF(F59="","",Tabla1[[#This Row],[Fecha Inicio grupo]]+3*7-7)</f>
        <v>45685</v>
      </c>
      <c r="V59" s="244">
        <f>IF(F59="","",EDATE(Tabla1[[#This Row],[Fecha Inicio grupo]],3))</f>
        <v>45761</v>
      </c>
      <c r="W59" s="29" t="s">
        <v>235</v>
      </c>
      <c r="X59" s="29" t="s">
        <v>162</v>
      </c>
      <c r="Y59" s="75" t="s">
        <v>140</v>
      </c>
      <c r="Z59" s="75"/>
      <c r="AA59" s="75"/>
      <c r="AB59" s="75"/>
      <c r="AC59" s="75"/>
      <c r="AD59" s="75"/>
      <c r="AE59" s="75"/>
      <c r="AF59" s="75"/>
      <c r="AG59" s="75"/>
      <c r="AH59" s="75"/>
      <c r="AI59" s="75"/>
      <c r="AJ59" s="75"/>
      <c r="AK59" s="75"/>
      <c r="AL59" s="75"/>
      <c r="AM59" s="75"/>
      <c r="AN59" s="75"/>
      <c r="AO59" s="144"/>
      <c r="AP59" s="246" t="str">
        <f>IF(F59="","",IFERROR(VLOOKUP(SUBSTITUTE(SUBSTITUTE(Tabla1[[#This Row],[Uso Sistemas]],"T","P"),"N","F"),Parámetros!$M$2:$N$17,2,0),"Completar hasta 3ra sem. para evaluar a Probacionista"))</f>
        <v>Completar hasta 3ra sem. para evaluar a Probacionista</v>
      </c>
      <c r="AQ59" s="39"/>
      <c r="AR59" s="200"/>
      <c r="AS59" s="39"/>
      <c r="AT59" s="28"/>
      <c r="AU59" s="55"/>
      <c r="AV59" s="55"/>
      <c r="AW59" s="55"/>
      <c r="AX59" s="248">
        <f>IF(V59="","",EOMONTH(EDATE(Tabla1[[#This Row],[Fecha Finalización]],2),0))</f>
        <v>45838</v>
      </c>
      <c r="AY59" s="39"/>
      <c r="AZ59" s="249">
        <f>IF(V59="","",EOMONTH(EDATE(Tabla1[[#This Row],[Fecha Finalización]],3),0))</f>
        <v>45869</v>
      </c>
      <c r="BA59" s="39"/>
      <c r="BB59" s="39"/>
      <c r="BC59" s="235"/>
      <c r="BD59" s="233" t="str">
        <f>IF(F59="","",Tabla1[[#This Row],[sem 01]]&amp;Tabla1[[#This Row],[sem 02]]&amp;Tabla1[[#This Row],[sem 03]])</f>
        <v>N</v>
      </c>
      <c r="BE59" s="234" t="str">
        <f>IF(TRIM(F59)="","",$B$1&amp;"-"&amp;SUBSTITUTE(Tabla1[[#This Row],[Mes Inscrito]]," ","")&amp;"-"&amp;SUBSTITUTE(Tabla1[[#This Row],[Dia de clases Inscrito]]," ","")&amp;"-"&amp;SUBSTITUTE(Tabla1[[#This Row],[Horario Inscrito]]," ","")&amp;"-"&amp;Tabla1[[#This Row],[Fecha Inicio grupo]])</f>
        <v>Cusco-Febrero-Jueves-7.30-9.15-45671</v>
      </c>
      <c r="BF59" s="251" t="str">
        <f>IF(F59="","",Tabla1[[#This Row],[Curso]])</f>
        <v>Conócete a ti mismo</v>
      </c>
      <c r="BG59" s="252" t="str">
        <f>+IF(TRIM(F59)="","",$B$1&amp;"-"&amp;TRIM(Tabla1[[#This Row],[Mes Inscrito]])&amp;"-"&amp;TRIM(Tabla1[[#This Row],[Dia de clases Inscrito]])&amp;"-"&amp;TRIM(Tabla1[[#This Row],[Horario Inscrito]])&amp;"-"&amp;TRIM(Tabla1[[#This Row],[Fecha Inicio grupo]])&amp;"-"&amp;TRIM(Tabla1[[#This Row],[Tipo Incrito]]))</f>
        <v>Cusco-Febrero-Jueves-7.30 - 9.15-45671-Inscrito Nuevo</v>
      </c>
      <c r="BH59" s="308" t="b">
        <f>IF(F59="","",OR(IFERROR(SEARCH("CG",Tabla1[[#This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9" s="309" t="str">
        <f>IF(F59&lt;&gt;"",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59" s="309" t="str">
        <f>IF(F59&lt;&gt;"",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59" s="309" t="str">
        <f>IF(Tabla1[[#This Row],[Fecha Inicio grupo]]="","",IFERROR(VLOOKUP(Tabla1[[#This Row],[Mes de Alta como miembro]],Parámetros!$AM$2:$AN$16,2,0),"01/01/1900"))</f>
        <v>01/01/1900</v>
      </c>
    </row>
    <row r="60" spans="1:63" s="24" customFormat="1" ht="24.75">
      <c r="A60" s="68">
        <v>57</v>
      </c>
      <c r="B60" s="29" t="s">
        <v>72</v>
      </c>
      <c r="C60" s="34" t="s">
        <v>182</v>
      </c>
      <c r="D60" s="42" t="s">
        <v>164</v>
      </c>
      <c r="E60" s="42" t="s">
        <v>75</v>
      </c>
      <c r="F60" s="45">
        <v>45671</v>
      </c>
      <c r="G60" s="45"/>
      <c r="H60" s="163" t="s">
        <v>313</v>
      </c>
      <c r="I60" s="315" t="s">
        <v>314</v>
      </c>
      <c r="J60" s="28" t="s">
        <v>315</v>
      </c>
      <c r="K60" s="69">
        <v>954136453</v>
      </c>
      <c r="L60" s="314" t="s">
        <v>316</v>
      </c>
      <c r="M60" s="263">
        <v>39573</v>
      </c>
      <c r="N60" s="238">
        <f ca="1">IF(Tabla1[[#This Row],[Fecha de nac]]="","",IF(Tabla1[[#This Row],[Fecha Finalización]] &gt;=TODAY(), DATEDIF(Tabla1[[#This Row],[Fecha de nac]],TODAY(),"y"), ROUNDDOWN((Tabla1[[#This Row],[Fecha Finalización]] -Tabla1[[#This Row],[Fecha de nac]])/365,0)))</f>
        <v>16</v>
      </c>
      <c r="O60" s="169" t="s">
        <v>234</v>
      </c>
      <c r="P60" s="34" t="s">
        <v>81</v>
      </c>
      <c r="Q60" s="67"/>
      <c r="R60" s="67"/>
      <c r="S60" s="67"/>
      <c r="T60" s="67"/>
      <c r="U60" s="243">
        <f>IF(F60="","",Tabla1[[#This Row],[Fecha Inicio grupo]]+3*7-7)</f>
        <v>45685</v>
      </c>
      <c r="V60" s="244">
        <f>IF(F60="","",EDATE(Tabla1[[#This Row],[Fecha Inicio grupo]],3))</f>
        <v>45761</v>
      </c>
      <c r="W60" s="29" t="s">
        <v>235</v>
      </c>
      <c r="X60" s="29" t="s">
        <v>162</v>
      </c>
      <c r="Y60" s="75" t="s">
        <v>140</v>
      </c>
      <c r="Z60" s="75"/>
      <c r="AA60" s="75"/>
      <c r="AB60" s="75"/>
      <c r="AC60" s="75"/>
      <c r="AD60" s="75"/>
      <c r="AE60" s="75"/>
      <c r="AF60" s="75"/>
      <c r="AG60" s="75"/>
      <c r="AH60" s="75"/>
      <c r="AI60" s="75"/>
      <c r="AJ60" s="75"/>
      <c r="AK60" s="75"/>
      <c r="AL60" s="75"/>
      <c r="AM60" s="75"/>
      <c r="AN60" s="75"/>
      <c r="AO60" s="144"/>
      <c r="AP60" s="246" t="str">
        <f>IF(F60="","",IFERROR(VLOOKUP(SUBSTITUTE(SUBSTITUTE(Tabla1[[#This Row],[Uso Sistemas]],"T","P"),"N","F"),Parámetros!$M$2:$N$17,2,0),"Completar hasta 3ra sem. para evaluar a Probacionista"))</f>
        <v>Completar hasta 3ra sem. para evaluar a Probacionista</v>
      </c>
      <c r="AQ60" s="39"/>
      <c r="AR60" s="200"/>
      <c r="AS60" s="39"/>
      <c r="AT60" s="28"/>
      <c r="AU60" s="55"/>
      <c r="AV60" s="55"/>
      <c r="AW60" s="55"/>
      <c r="AX60" s="248">
        <f>IF(V60="","",EOMONTH(EDATE(Tabla1[[#This Row],[Fecha Finalización]],2),0))</f>
        <v>45838</v>
      </c>
      <c r="AY60" s="39"/>
      <c r="AZ60" s="249">
        <f>IF(V60="","",EOMONTH(EDATE(Tabla1[[#This Row],[Fecha Finalización]],3),0))</f>
        <v>45869</v>
      </c>
      <c r="BA60" s="39"/>
      <c r="BB60" s="39"/>
      <c r="BC60" s="235"/>
      <c r="BD60" s="233" t="str">
        <f>IF(F60="","",Tabla1[[#This Row],[sem 01]]&amp;Tabla1[[#This Row],[sem 02]]&amp;Tabla1[[#This Row],[sem 03]])</f>
        <v>N</v>
      </c>
      <c r="BE60" s="234" t="str">
        <f>IF(TRIM(F60)="","",$B$1&amp;"-"&amp;SUBSTITUTE(Tabla1[[#This Row],[Mes Inscrito]]," ","")&amp;"-"&amp;SUBSTITUTE(Tabla1[[#This Row],[Dia de clases Inscrito]]," ","")&amp;"-"&amp;SUBSTITUTE(Tabla1[[#This Row],[Horario Inscrito]]," ","")&amp;"-"&amp;Tabla1[[#This Row],[Fecha Inicio grupo]])</f>
        <v>Cusco-Febrero-Jueves-7.30-9.15-45671</v>
      </c>
      <c r="BF60" s="251" t="str">
        <f>IF(F60="","",Tabla1[[#This Row],[Curso]])</f>
        <v>Conócete a ti mismo</v>
      </c>
      <c r="BG60" s="252" t="str">
        <f>+IF(TRIM(F60)="","",$B$1&amp;"-"&amp;TRIM(Tabla1[[#This Row],[Mes Inscrito]])&amp;"-"&amp;TRIM(Tabla1[[#This Row],[Dia de clases Inscrito]])&amp;"-"&amp;TRIM(Tabla1[[#This Row],[Horario Inscrito]])&amp;"-"&amp;TRIM(Tabla1[[#This Row],[Fecha Inicio grupo]])&amp;"-"&amp;TRIM(Tabla1[[#This Row],[Tipo Incrito]]))</f>
        <v>Cusco-Febrero-Jueves-7.30 - 9.15-45671-Inscrito Nuevo</v>
      </c>
      <c r="BH60" s="308" t="b">
        <f>IF(F60="","",OR(IFERROR(SEARCH("CG",Tabla1[[#This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0" s="309" t="str">
        <f>IF(F60&lt;&gt;"",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60" s="309" t="str">
        <f>IF(F60&lt;&gt;"",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60" s="309" t="str">
        <f>IF(Tabla1[[#This Row],[Fecha Inicio grupo]]="","",IFERROR(VLOOKUP(Tabla1[[#This Row],[Mes de Alta como miembro]],Parámetros!$AM$2:$AN$16,2,0),"01/01/1900"))</f>
        <v>01/01/1900</v>
      </c>
    </row>
    <row r="61" spans="1:63" s="24" customFormat="1" ht="24.75">
      <c r="A61" s="68">
        <v>58</v>
      </c>
      <c r="B61" s="29" t="s">
        <v>72</v>
      </c>
      <c r="C61" s="34" t="s">
        <v>182</v>
      </c>
      <c r="D61" s="42" t="s">
        <v>164</v>
      </c>
      <c r="E61" s="42" t="s">
        <v>75</v>
      </c>
      <c r="F61" s="45">
        <v>45671</v>
      </c>
      <c r="G61" s="45"/>
      <c r="H61" s="163" t="s">
        <v>317</v>
      </c>
      <c r="I61" s="315" t="s">
        <v>318</v>
      </c>
      <c r="J61" s="28" t="s">
        <v>319</v>
      </c>
      <c r="K61" s="69">
        <v>969396511</v>
      </c>
      <c r="L61" s="314" t="s">
        <v>320</v>
      </c>
      <c r="M61" s="263">
        <v>38646</v>
      </c>
      <c r="N61" s="238">
        <f ca="1">IF(Tabla1[[#This Row],[Fecha de nac]]="","",IF(Tabla1[[#This Row],[Fecha Finalización]] &gt;=TODAY(), DATEDIF(Tabla1[[#This Row],[Fecha de nac]],TODAY(),"y"), ROUNDDOWN((Tabla1[[#This Row],[Fecha Finalización]] -Tabla1[[#This Row],[Fecha de nac]])/365,0)))</f>
        <v>19</v>
      </c>
      <c r="O61" s="169" t="s">
        <v>234</v>
      </c>
      <c r="P61" s="34" t="s">
        <v>81</v>
      </c>
      <c r="Q61" s="67"/>
      <c r="R61" s="67"/>
      <c r="S61" s="67"/>
      <c r="T61" s="67"/>
      <c r="U61" s="243">
        <f>IF(F61="","",Tabla1[[#This Row],[Fecha Inicio grupo]]+3*7-7)</f>
        <v>45685</v>
      </c>
      <c r="V61" s="244">
        <f>IF(F61="","",EDATE(Tabla1[[#This Row],[Fecha Inicio grupo]],3))</f>
        <v>45761</v>
      </c>
      <c r="W61" s="29" t="s">
        <v>235</v>
      </c>
      <c r="X61" s="29" t="s">
        <v>162</v>
      </c>
      <c r="Y61" s="75" t="s">
        <v>140</v>
      </c>
      <c r="Z61" s="75"/>
      <c r="AA61" s="75"/>
      <c r="AB61" s="75"/>
      <c r="AC61" s="75"/>
      <c r="AD61" s="75"/>
      <c r="AE61" s="75"/>
      <c r="AF61" s="75"/>
      <c r="AG61" s="75"/>
      <c r="AH61" s="75"/>
      <c r="AI61" s="75"/>
      <c r="AJ61" s="75"/>
      <c r="AK61" s="75"/>
      <c r="AL61" s="75"/>
      <c r="AM61" s="75"/>
      <c r="AN61" s="75"/>
      <c r="AO61" s="144"/>
      <c r="AP61" s="246" t="str">
        <f>IF(F61="","",IFERROR(VLOOKUP(SUBSTITUTE(SUBSTITUTE(Tabla1[[#This Row],[Uso Sistemas]],"T","P"),"N","F"),Parámetros!$M$2:$N$17,2,0),"Completar hasta 3ra sem. para evaluar a Probacionista"))</f>
        <v>Completar hasta 3ra sem. para evaluar a Probacionista</v>
      </c>
      <c r="AQ61" s="39"/>
      <c r="AR61" s="200"/>
      <c r="AS61" s="39"/>
      <c r="AT61" s="28"/>
      <c r="AU61" s="55"/>
      <c r="AV61" s="55"/>
      <c r="AW61" s="55"/>
      <c r="AX61" s="248">
        <f>IF(V61="","",EOMONTH(EDATE(Tabla1[[#This Row],[Fecha Finalización]],2),0))</f>
        <v>45838</v>
      </c>
      <c r="AY61" s="39"/>
      <c r="AZ61" s="249">
        <f>IF(V61="","",EOMONTH(EDATE(Tabla1[[#This Row],[Fecha Finalización]],3),0))</f>
        <v>45869</v>
      </c>
      <c r="BA61" s="39"/>
      <c r="BB61" s="39"/>
      <c r="BC61" s="235"/>
      <c r="BD61" s="233" t="str">
        <f>IF(F61="","",Tabla1[[#This Row],[sem 01]]&amp;Tabla1[[#This Row],[sem 02]]&amp;Tabla1[[#This Row],[sem 03]])</f>
        <v>N</v>
      </c>
      <c r="BE61" s="234" t="str">
        <f>IF(TRIM(F61)="","",$B$1&amp;"-"&amp;SUBSTITUTE(Tabla1[[#This Row],[Mes Inscrito]]," ","")&amp;"-"&amp;SUBSTITUTE(Tabla1[[#This Row],[Dia de clases Inscrito]]," ","")&amp;"-"&amp;SUBSTITUTE(Tabla1[[#This Row],[Horario Inscrito]]," ","")&amp;"-"&amp;Tabla1[[#This Row],[Fecha Inicio grupo]])</f>
        <v>Cusco-Febrero-Jueves-7.30-9.15-45671</v>
      </c>
      <c r="BF61" s="251" t="str">
        <f>IF(F61="","",Tabla1[[#This Row],[Curso]])</f>
        <v>Conócete a ti mismo</v>
      </c>
      <c r="BG61" s="252" t="str">
        <f>+IF(TRIM(F61)="","",$B$1&amp;"-"&amp;TRIM(Tabla1[[#This Row],[Mes Inscrito]])&amp;"-"&amp;TRIM(Tabla1[[#This Row],[Dia de clases Inscrito]])&amp;"-"&amp;TRIM(Tabla1[[#This Row],[Horario Inscrito]])&amp;"-"&amp;TRIM(Tabla1[[#This Row],[Fecha Inicio grupo]])&amp;"-"&amp;TRIM(Tabla1[[#This Row],[Tipo Incrito]]))</f>
        <v>Cusco-Febrero-Jueves-7.30 - 9.15-45671-Inscrito Nuevo</v>
      </c>
      <c r="BH61" s="308" t="b">
        <f>IF(F61="","",OR(IFERROR(SEARCH("CG",Tabla1[[#This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1" s="309" t="str">
        <f>IF(F61&lt;&gt;"",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61" s="309" t="str">
        <f>IF(F61&lt;&gt;"",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61" s="309" t="str">
        <f>IF(Tabla1[[#This Row],[Fecha Inicio grupo]]="","",IFERROR(VLOOKUP(Tabla1[[#This Row],[Mes de Alta como miembro]],Parámetros!$AM$2:$AN$16,2,0),"01/01/1900"))</f>
        <v>01/01/1900</v>
      </c>
    </row>
    <row r="62" spans="1:63" s="24" customFormat="1" ht="13.9">
      <c r="A62" s="68">
        <v>59</v>
      </c>
      <c r="B62" s="28"/>
      <c r="C62" s="34"/>
      <c r="D62" s="42"/>
      <c r="E62" s="42"/>
      <c r="F62" s="45"/>
      <c r="G62" s="45"/>
      <c r="H62" s="163"/>
      <c r="I62" s="42"/>
      <c r="J62" s="202"/>
      <c r="K62" s="69"/>
      <c r="L62" s="68"/>
      <c r="M62" s="46"/>
      <c r="N62" s="238" t="str">
        <f ca="1">IF(Tabla1[[#This Row],[Fecha de nac]]="","",IF(Tabla1[[#This Row],[Fecha Finalización]] &gt;=TODAY(), DATEDIF(Tabla1[[#This Row],[Fecha de nac]],TODAY(),"y"), ROUNDDOWN((Tabla1[[#This Row],[Fecha Finalización]] -Tabla1[[#This Row],[Fecha de nac]])/365,0)))</f>
        <v/>
      </c>
      <c r="O62" s="169"/>
      <c r="P62" s="34"/>
      <c r="Q62" s="67"/>
      <c r="R62" s="67"/>
      <c r="S62" s="67"/>
      <c r="T62" s="67"/>
      <c r="U62" s="243" t="str">
        <f>IF(F62="","",Tabla1[[#This Row],[Fecha Inicio grupo]]+3*7-7)</f>
        <v/>
      </c>
      <c r="V62" s="244" t="str">
        <f>IF(F62="","",EDATE(Tabla1[[#This Row],[Fecha Inicio grupo]],3))</f>
        <v/>
      </c>
      <c r="W62" s="29"/>
      <c r="X62" s="29"/>
      <c r="Y62" s="75"/>
      <c r="Z62" s="75"/>
      <c r="AA62" s="75"/>
      <c r="AB62" s="75"/>
      <c r="AC62" s="75"/>
      <c r="AD62" s="75"/>
      <c r="AE62" s="75"/>
      <c r="AF62" s="75"/>
      <c r="AG62" s="75"/>
      <c r="AH62" s="75"/>
      <c r="AI62" s="75"/>
      <c r="AJ62" s="75"/>
      <c r="AK62" s="75"/>
      <c r="AL62" s="75"/>
      <c r="AM62" s="75"/>
      <c r="AN62" s="75"/>
      <c r="AO62" s="144"/>
      <c r="AP62" s="246" t="str">
        <f>IF(F62="","",IFERROR(VLOOKUP(SUBSTITUTE(SUBSTITUTE(Tabla1[[#This Row],[Uso Sistemas]],"T","P"),"N","F"),Parámetros!$M$2:$N$17,2,0),"Completar hasta 3ra sem. para evaluar a Probacionista"))</f>
        <v/>
      </c>
      <c r="AQ62" s="39"/>
      <c r="AR62" s="200"/>
      <c r="AS62" s="39"/>
      <c r="AT62" s="28"/>
      <c r="AU62" s="55"/>
      <c r="AV62" s="209"/>
      <c r="AW62" s="55"/>
      <c r="AX62" s="248" t="str">
        <f>IF(V62="","",EOMONTH(EDATE(Tabla1[[#This Row],[Fecha Finalización]],2),0))</f>
        <v/>
      </c>
      <c r="AY62" s="39"/>
      <c r="AZ62" s="249" t="str">
        <f>IF(V62="","",EOMONTH(EDATE(Tabla1[[#This Row],[Fecha Finalización]],3),0))</f>
        <v/>
      </c>
      <c r="BA62" s="39"/>
      <c r="BB62" s="39"/>
      <c r="BC62" s="235"/>
      <c r="BD62" s="233" t="str">
        <f>IF(F62="","",Tabla1[[#This Row],[sem 01]]&amp;Tabla1[[#This Row],[sem 02]]&amp;Tabla1[[#This Row],[sem 03]])</f>
        <v/>
      </c>
      <c r="BE62" s="234" t="str">
        <f>IF(TRIM(F62)="","",$B$1&amp;"-"&amp;SUBSTITUTE(Tabla1[[#This Row],[Mes Inscrito]]," ","")&amp;"-"&amp;SUBSTITUTE(Tabla1[[#This Row],[Dia de clases Inscrito]]," ","")&amp;"-"&amp;SUBSTITUTE(Tabla1[[#This Row],[Horario Inscrito]]," ","")&amp;"-"&amp;Tabla1[[#This Row],[Fecha Inicio grupo]])</f>
        <v/>
      </c>
      <c r="BF62" s="251" t="str">
        <f>IF(F62="","",Tabla1[[#This Row],[Curso]])</f>
        <v/>
      </c>
      <c r="BG62" s="252" t="str">
        <f>+IF(TRIM(F62)="","",$B$1&amp;"-"&amp;TRIM(Tabla1[[#This Row],[Mes Inscrito]])&amp;"-"&amp;TRIM(Tabla1[[#This Row],[Dia de clases Inscrito]])&amp;"-"&amp;TRIM(Tabla1[[#This Row],[Horario Inscrito]])&amp;"-"&amp;TRIM(Tabla1[[#This Row],[Fecha Inicio grupo]])&amp;"-"&amp;TRIM(Tabla1[[#This Row],[Tipo Incrito]]))</f>
        <v/>
      </c>
      <c r="BH62" s="308" t="str">
        <f>IF(F62="","",OR(IFERROR(SEARCH("CG",Tabla1[[#This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 s="309" t="str">
        <f>IF(F62&lt;&gt;"",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 s="309" t="str">
        <f>IF(F62&lt;&gt;"",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 s="309" t="str">
        <f>IF(Tabla1[[#This Row],[Fecha Inicio grupo]]="","",IFERROR(VLOOKUP(Tabla1[[#This Row],[Mes de Alta como miembro]],Parámetros!$AM$2:$AN$16,2,0),"01/01/1900"))</f>
        <v/>
      </c>
    </row>
    <row r="63" spans="1:63" s="24" customFormat="1" ht="13.9">
      <c r="A63" s="68">
        <v>60</v>
      </c>
      <c r="B63" s="28"/>
      <c r="C63" s="34"/>
      <c r="D63" s="42"/>
      <c r="E63" s="42"/>
      <c r="F63" s="45"/>
      <c r="G63" s="45"/>
      <c r="H63" s="163"/>
      <c r="I63" s="42"/>
      <c r="J63" s="28"/>
      <c r="K63" s="69"/>
      <c r="L63" s="68"/>
      <c r="M63" s="46"/>
      <c r="N63" s="238" t="str">
        <f ca="1">IF(Tabla1[[#This Row],[Fecha de nac]]="","",IF(Tabla1[[#This Row],[Fecha Finalización]] &gt;=TODAY(), DATEDIF(Tabla1[[#This Row],[Fecha de nac]],TODAY(),"y"), ROUNDDOWN((Tabla1[[#This Row],[Fecha Finalización]] -Tabla1[[#This Row],[Fecha de nac]])/365,0)))</f>
        <v/>
      </c>
      <c r="O63" s="169"/>
      <c r="P63" s="34"/>
      <c r="Q63" s="67"/>
      <c r="R63" s="67"/>
      <c r="S63" s="67"/>
      <c r="T63" s="67"/>
      <c r="U63" s="243" t="str">
        <f>IF(F63="","",Tabla1[[#This Row],[Fecha Inicio grupo]]+3*7-7)</f>
        <v/>
      </c>
      <c r="V63" s="244" t="str">
        <f>IF(F63="","",EDATE(Tabla1[[#This Row],[Fecha Inicio grupo]],3))</f>
        <v/>
      </c>
      <c r="W63" s="29"/>
      <c r="X63" s="29"/>
      <c r="Y63" s="75"/>
      <c r="Z63" s="75"/>
      <c r="AA63" s="75"/>
      <c r="AB63" s="75"/>
      <c r="AC63" s="75"/>
      <c r="AD63" s="75"/>
      <c r="AE63" s="75"/>
      <c r="AF63" s="75"/>
      <c r="AG63" s="75"/>
      <c r="AH63" s="75"/>
      <c r="AI63" s="75"/>
      <c r="AJ63" s="75"/>
      <c r="AK63" s="75"/>
      <c r="AL63" s="75"/>
      <c r="AM63" s="75"/>
      <c r="AN63" s="75"/>
      <c r="AO63" s="144"/>
      <c r="AP63" s="246" t="str">
        <f>IF(F63="","",IFERROR(VLOOKUP(SUBSTITUTE(SUBSTITUTE(Tabla1[[#This Row],[Uso Sistemas]],"T","P"),"N","F"),Parámetros!$M$2:$N$17,2,0),"Completar hasta 3ra sem. para evaluar a Probacionista"))</f>
        <v/>
      </c>
      <c r="AQ63" s="39"/>
      <c r="AR63" s="200"/>
      <c r="AS63" s="39"/>
      <c r="AT63" s="28"/>
      <c r="AU63" s="55"/>
      <c r="AV63" s="55"/>
      <c r="AW63" s="55"/>
      <c r="AX63" s="248" t="str">
        <f>IF(V63="","",EOMONTH(EDATE(Tabla1[[#This Row],[Fecha Finalización]],2),0))</f>
        <v/>
      </c>
      <c r="AY63" s="39"/>
      <c r="AZ63" s="249" t="str">
        <f>IF(V63="","",EOMONTH(EDATE(Tabla1[[#This Row],[Fecha Finalización]],3),0))</f>
        <v/>
      </c>
      <c r="BA63" s="39"/>
      <c r="BB63" s="39"/>
      <c r="BC63" s="235"/>
      <c r="BD63" s="233" t="str">
        <f>IF(F63="","",Tabla1[[#This Row],[sem 01]]&amp;Tabla1[[#This Row],[sem 02]]&amp;Tabla1[[#This Row],[sem 03]])</f>
        <v/>
      </c>
      <c r="BE63" s="234" t="str">
        <f>IF(TRIM(F63)="","",$B$1&amp;"-"&amp;SUBSTITUTE(Tabla1[[#This Row],[Mes Inscrito]]," ","")&amp;"-"&amp;SUBSTITUTE(Tabla1[[#This Row],[Dia de clases Inscrito]]," ","")&amp;"-"&amp;SUBSTITUTE(Tabla1[[#This Row],[Horario Inscrito]]," ","")&amp;"-"&amp;Tabla1[[#This Row],[Fecha Inicio grupo]])</f>
        <v/>
      </c>
      <c r="BF63" s="251" t="str">
        <f>IF(F63="","",Tabla1[[#This Row],[Curso]])</f>
        <v/>
      </c>
      <c r="BG63" s="252" t="str">
        <f>+IF(TRIM(F63)="","",$B$1&amp;"-"&amp;TRIM(Tabla1[[#This Row],[Mes Inscrito]])&amp;"-"&amp;TRIM(Tabla1[[#This Row],[Dia de clases Inscrito]])&amp;"-"&amp;TRIM(Tabla1[[#This Row],[Horario Inscrito]])&amp;"-"&amp;TRIM(Tabla1[[#This Row],[Fecha Inicio grupo]])&amp;"-"&amp;TRIM(Tabla1[[#This Row],[Tipo Incrito]]))</f>
        <v/>
      </c>
      <c r="BH63" s="308" t="str">
        <f>IF(F63="","",OR(IFERROR(SEARCH("CG",Tabla1[[#This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 s="309" t="str">
        <f>IF(F63&lt;&gt;"",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 s="309" t="str">
        <f>IF(F63&lt;&gt;"",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 s="309" t="str">
        <f>IF(Tabla1[[#This Row],[Fecha Inicio grupo]]="","",IFERROR(VLOOKUP(Tabla1[[#This Row],[Mes de Alta como miembro]],Parámetros!$AM$2:$AN$16,2,0),"01/01/1900"))</f>
        <v/>
      </c>
    </row>
    <row r="64" spans="1:63" s="24" customFormat="1" ht="13.9">
      <c r="A64" s="68">
        <v>61</v>
      </c>
      <c r="B64" s="28"/>
      <c r="C64" s="34"/>
      <c r="D64" s="42"/>
      <c r="E64" s="42"/>
      <c r="F64" s="45"/>
      <c r="G64" s="45"/>
      <c r="H64" s="163"/>
      <c r="I64" s="42"/>
      <c r="J64" s="28"/>
      <c r="K64" s="69"/>
      <c r="L64" s="68"/>
      <c r="M64" s="46"/>
      <c r="N64" s="238" t="str">
        <f ca="1">IF(Tabla1[[#This Row],[Fecha de nac]]="","",IF(Tabla1[[#This Row],[Fecha Finalización]] &gt;=TODAY(), DATEDIF(Tabla1[[#This Row],[Fecha de nac]],TODAY(),"y"), ROUNDDOWN((Tabla1[[#This Row],[Fecha Finalización]] -Tabla1[[#This Row],[Fecha de nac]])/365,0)))</f>
        <v/>
      </c>
      <c r="O64" s="169"/>
      <c r="P64" s="34"/>
      <c r="Q64" s="67"/>
      <c r="R64" s="67"/>
      <c r="S64" s="67"/>
      <c r="T64" s="67"/>
      <c r="U64" s="243" t="str">
        <f>IF(F64="","",Tabla1[[#This Row],[Fecha Inicio grupo]]+3*7-7)</f>
        <v/>
      </c>
      <c r="V64" s="244" t="str">
        <f>IF(F64="","",EDATE(Tabla1[[#This Row],[Fecha Inicio grupo]],3))</f>
        <v/>
      </c>
      <c r="W64" s="29"/>
      <c r="X64" s="29"/>
      <c r="Y64" s="75"/>
      <c r="Z64" s="75"/>
      <c r="AA64" s="75"/>
      <c r="AB64" s="75"/>
      <c r="AC64" s="75"/>
      <c r="AD64" s="75"/>
      <c r="AE64" s="75"/>
      <c r="AF64" s="75"/>
      <c r="AG64" s="75"/>
      <c r="AH64" s="75"/>
      <c r="AI64" s="75"/>
      <c r="AJ64" s="75"/>
      <c r="AK64" s="75"/>
      <c r="AL64" s="75"/>
      <c r="AM64" s="75"/>
      <c r="AN64" s="75"/>
      <c r="AO64" s="144"/>
      <c r="AP64" s="246" t="str">
        <f>IF(F64="","",IFERROR(VLOOKUP(SUBSTITUTE(SUBSTITUTE(Tabla1[[#This Row],[Uso Sistemas]],"T","P"),"N","F"),Parámetros!$M$2:$N$17,2,0),"Completar hasta 3ra sem. para evaluar a Probacionista"))</f>
        <v/>
      </c>
      <c r="AQ64" s="39"/>
      <c r="AR64" s="200"/>
      <c r="AS64" s="39"/>
      <c r="AT64" s="28"/>
      <c r="AU64" s="55"/>
      <c r="AV64" s="55"/>
      <c r="AW64" s="55"/>
      <c r="AX64" s="248" t="str">
        <f>IF(V64="","",EOMONTH(EDATE(Tabla1[[#This Row],[Fecha Finalización]],2),0))</f>
        <v/>
      </c>
      <c r="AY64" s="39"/>
      <c r="AZ64" s="249" t="str">
        <f>IF(V64="","",EOMONTH(EDATE(Tabla1[[#This Row],[Fecha Finalización]],3),0))</f>
        <v/>
      </c>
      <c r="BA64" s="39"/>
      <c r="BB64" s="39"/>
      <c r="BC64" s="235"/>
      <c r="BD64" s="233" t="str">
        <f>IF(F64="","",Tabla1[[#This Row],[sem 01]]&amp;Tabla1[[#This Row],[sem 02]]&amp;Tabla1[[#This Row],[sem 03]])</f>
        <v/>
      </c>
      <c r="BE64" s="234" t="str">
        <f>IF(TRIM(F64)="","",$B$1&amp;"-"&amp;SUBSTITUTE(Tabla1[[#This Row],[Mes Inscrito]]," ","")&amp;"-"&amp;SUBSTITUTE(Tabla1[[#This Row],[Dia de clases Inscrito]]," ","")&amp;"-"&amp;SUBSTITUTE(Tabla1[[#This Row],[Horario Inscrito]]," ","")&amp;"-"&amp;Tabla1[[#This Row],[Fecha Inicio grupo]])</f>
        <v/>
      </c>
      <c r="BF64" s="251" t="str">
        <f>IF(F64="","",Tabla1[[#This Row],[Curso]])</f>
        <v/>
      </c>
      <c r="BG64" s="252" t="str">
        <f>+IF(TRIM(F64)="","",$B$1&amp;"-"&amp;TRIM(Tabla1[[#This Row],[Mes Inscrito]])&amp;"-"&amp;TRIM(Tabla1[[#This Row],[Dia de clases Inscrito]])&amp;"-"&amp;TRIM(Tabla1[[#This Row],[Horario Inscrito]])&amp;"-"&amp;TRIM(Tabla1[[#This Row],[Fecha Inicio grupo]])&amp;"-"&amp;TRIM(Tabla1[[#This Row],[Tipo Incrito]]))</f>
        <v/>
      </c>
      <c r="BH64" s="308" t="str">
        <f>IF(F64="","",OR(IFERROR(SEARCH("CG",Tabla1[[#This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 s="309" t="str">
        <f>IF(F64&lt;&gt;"",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 s="309" t="str">
        <f>IF(F64&lt;&gt;"",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 s="309" t="str">
        <f>IF(Tabla1[[#This Row],[Fecha Inicio grupo]]="","",IFERROR(VLOOKUP(Tabla1[[#This Row],[Mes de Alta como miembro]],Parámetros!$AM$2:$AN$16,2,0),"01/01/1900"))</f>
        <v/>
      </c>
    </row>
    <row r="65" spans="1:63" s="24" customFormat="1" ht="13.9">
      <c r="A65" s="68">
        <v>62</v>
      </c>
      <c r="B65" s="28"/>
      <c r="C65" s="34"/>
      <c r="D65" s="42"/>
      <c r="E65" s="42"/>
      <c r="F65" s="45"/>
      <c r="G65" s="45"/>
      <c r="H65" s="163"/>
      <c r="I65" s="42"/>
      <c r="J65" s="28"/>
      <c r="K65" s="69"/>
      <c r="L65" s="68"/>
      <c r="M65" s="46"/>
      <c r="N65" s="238" t="str">
        <f ca="1">IF(Tabla1[[#This Row],[Fecha de nac]]="","",IF(Tabla1[[#This Row],[Fecha Finalización]] &gt;=TODAY(), DATEDIF(Tabla1[[#This Row],[Fecha de nac]],TODAY(),"y"), ROUNDDOWN((Tabla1[[#This Row],[Fecha Finalización]] -Tabla1[[#This Row],[Fecha de nac]])/365,0)))</f>
        <v/>
      </c>
      <c r="O65" s="169"/>
      <c r="P65" s="34"/>
      <c r="Q65" s="67"/>
      <c r="R65" s="67"/>
      <c r="S65" s="67"/>
      <c r="T65" s="67"/>
      <c r="U65" s="243" t="str">
        <f>IF(F65="","",Tabla1[[#This Row],[Fecha Inicio grupo]]+3*7-7)</f>
        <v/>
      </c>
      <c r="V65" s="244" t="str">
        <f>IF(F65="","",EDATE(Tabla1[[#This Row],[Fecha Inicio grupo]],3))</f>
        <v/>
      </c>
      <c r="W65" s="29"/>
      <c r="X65" s="29"/>
      <c r="Y65" s="75"/>
      <c r="Z65" s="75"/>
      <c r="AA65" s="75"/>
      <c r="AB65" s="75"/>
      <c r="AC65" s="75"/>
      <c r="AD65" s="75"/>
      <c r="AE65" s="75"/>
      <c r="AF65" s="75"/>
      <c r="AG65" s="75"/>
      <c r="AH65" s="75"/>
      <c r="AI65" s="75"/>
      <c r="AJ65" s="75"/>
      <c r="AK65" s="75"/>
      <c r="AL65" s="75"/>
      <c r="AM65" s="75"/>
      <c r="AN65" s="75"/>
      <c r="AO65" s="144"/>
      <c r="AP65" s="246" t="str">
        <f>IF(F65="","",IFERROR(VLOOKUP(SUBSTITUTE(SUBSTITUTE(Tabla1[[#This Row],[Uso Sistemas]],"T","P"),"N","F"),Parámetros!$M$2:$N$17,2,0),"Completar hasta 3ra sem. para evaluar a Probacionista"))</f>
        <v/>
      </c>
      <c r="AQ65" s="39"/>
      <c r="AR65" s="200"/>
      <c r="AS65" s="39"/>
      <c r="AT65" s="28"/>
      <c r="AU65" s="55"/>
      <c r="AV65" s="55"/>
      <c r="AW65" s="55"/>
      <c r="AX65" s="248" t="str">
        <f>IF(V65="","",EOMONTH(EDATE(Tabla1[[#This Row],[Fecha Finalización]],2),0))</f>
        <v/>
      </c>
      <c r="AY65" s="39"/>
      <c r="AZ65" s="249" t="str">
        <f>IF(V65="","",EOMONTH(EDATE(Tabla1[[#This Row],[Fecha Finalización]],3),0))</f>
        <v/>
      </c>
      <c r="BA65" s="39"/>
      <c r="BB65" s="39"/>
      <c r="BC65" s="235"/>
      <c r="BD65" s="233" t="str">
        <f>IF(F65="","",Tabla1[[#This Row],[sem 01]]&amp;Tabla1[[#This Row],[sem 02]]&amp;Tabla1[[#This Row],[sem 03]])</f>
        <v/>
      </c>
      <c r="BE65" s="234" t="str">
        <f>IF(TRIM(F65)="","",$B$1&amp;"-"&amp;SUBSTITUTE(Tabla1[[#This Row],[Mes Inscrito]]," ","")&amp;"-"&amp;SUBSTITUTE(Tabla1[[#This Row],[Dia de clases Inscrito]]," ","")&amp;"-"&amp;SUBSTITUTE(Tabla1[[#This Row],[Horario Inscrito]]," ","")&amp;"-"&amp;Tabla1[[#This Row],[Fecha Inicio grupo]])</f>
        <v/>
      </c>
      <c r="BF65" s="251" t="str">
        <f>IF(F65="","",Tabla1[[#This Row],[Curso]])</f>
        <v/>
      </c>
      <c r="BG65" s="252" t="str">
        <f>+IF(TRIM(F65)="","",$B$1&amp;"-"&amp;TRIM(Tabla1[[#This Row],[Mes Inscrito]])&amp;"-"&amp;TRIM(Tabla1[[#This Row],[Dia de clases Inscrito]])&amp;"-"&amp;TRIM(Tabla1[[#This Row],[Horario Inscrito]])&amp;"-"&amp;TRIM(Tabla1[[#This Row],[Fecha Inicio grupo]])&amp;"-"&amp;TRIM(Tabla1[[#This Row],[Tipo Incrito]]))</f>
        <v/>
      </c>
      <c r="BH65" s="308" t="str">
        <f>IF(F65="","",OR(IFERROR(SEARCH("CG",Tabla1[[#This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 s="309" t="str">
        <f>IF(F65&lt;&gt;"",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 s="309" t="str">
        <f>IF(F65&lt;&gt;"",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 s="309" t="str">
        <f>IF(Tabla1[[#This Row],[Fecha Inicio grupo]]="","",IFERROR(VLOOKUP(Tabla1[[#This Row],[Mes de Alta como miembro]],Parámetros!$AM$2:$AN$16,2,0),"01/01/1900"))</f>
        <v/>
      </c>
    </row>
    <row r="66" spans="1:63" s="24" customFormat="1" ht="13.9">
      <c r="A66" s="68">
        <v>63</v>
      </c>
      <c r="B66" s="28"/>
      <c r="C66" s="34"/>
      <c r="D66" s="42"/>
      <c r="E66" s="42"/>
      <c r="F66" s="45"/>
      <c r="G66" s="45"/>
      <c r="H66" s="163"/>
      <c r="I66" s="42"/>
      <c r="J66" s="28"/>
      <c r="K66" s="69"/>
      <c r="L66" s="68"/>
      <c r="M66" s="46"/>
      <c r="N66" s="238" t="str">
        <f ca="1">IF(Tabla1[[#This Row],[Fecha de nac]]="","",IF(Tabla1[[#This Row],[Fecha Finalización]] &gt;=TODAY(), DATEDIF(Tabla1[[#This Row],[Fecha de nac]],TODAY(),"y"), ROUNDDOWN((Tabla1[[#This Row],[Fecha Finalización]] -Tabla1[[#This Row],[Fecha de nac]])/365,0)))</f>
        <v/>
      </c>
      <c r="O66" s="169"/>
      <c r="P66" s="34"/>
      <c r="Q66" s="67"/>
      <c r="R66" s="67"/>
      <c r="S66" s="67"/>
      <c r="T66" s="67"/>
      <c r="U66" s="243" t="str">
        <f>IF(F66="","",Tabla1[[#This Row],[Fecha Inicio grupo]]+3*7-7)</f>
        <v/>
      </c>
      <c r="V66" s="244" t="str">
        <f>IF(F66="","",EDATE(Tabla1[[#This Row],[Fecha Inicio grupo]],3))</f>
        <v/>
      </c>
      <c r="W66" s="29"/>
      <c r="X66" s="29"/>
      <c r="Y66" s="75"/>
      <c r="Z66" s="75"/>
      <c r="AA66" s="75"/>
      <c r="AB66" s="75"/>
      <c r="AC66" s="75"/>
      <c r="AD66" s="75"/>
      <c r="AE66" s="75"/>
      <c r="AF66" s="75"/>
      <c r="AG66" s="75"/>
      <c r="AH66" s="75"/>
      <c r="AI66" s="75"/>
      <c r="AJ66" s="75"/>
      <c r="AK66" s="75"/>
      <c r="AL66" s="75"/>
      <c r="AM66" s="75"/>
      <c r="AN66" s="75"/>
      <c r="AO66" s="144"/>
      <c r="AP66" s="246" t="str">
        <f>IF(F66="","",IFERROR(VLOOKUP(SUBSTITUTE(SUBSTITUTE(Tabla1[[#This Row],[Uso Sistemas]],"T","P"),"N","F"),Parámetros!$M$2:$N$17,2,0),"Completar hasta 3ra sem. para evaluar a Probacionista"))</f>
        <v/>
      </c>
      <c r="AQ66" s="39"/>
      <c r="AR66" s="200"/>
      <c r="AS66" s="39"/>
      <c r="AT66" s="28"/>
      <c r="AU66" s="55"/>
      <c r="AV66" s="55"/>
      <c r="AW66" s="55"/>
      <c r="AX66" s="248" t="str">
        <f>IF(V66="","",EOMONTH(EDATE(Tabla1[[#This Row],[Fecha Finalización]],2),0))</f>
        <v/>
      </c>
      <c r="AY66" s="39"/>
      <c r="AZ66" s="249" t="str">
        <f>IF(V66="","",EOMONTH(EDATE(Tabla1[[#This Row],[Fecha Finalización]],3),0))</f>
        <v/>
      </c>
      <c r="BA66" s="39"/>
      <c r="BB66" s="39"/>
      <c r="BC66" s="235"/>
      <c r="BD66" s="233" t="str">
        <f>IF(F66="","",Tabla1[[#This Row],[sem 01]]&amp;Tabla1[[#This Row],[sem 02]]&amp;Tabla1[[#This Row],[sem 03]])</f>
        <v/>
      </c>
      <c r="BE66" s="234" t="str">
        <f>IF(TRIM(F66)="","",$B$1&amp;"-"&amp;SUBSTITUTE(Tabla1[[#This Row],[Mes Inscrito]]," ","")&amp;"-"&amp;SUBSTITUTE(Tabla1[[#This Row],[Dia de clases Inscrito]]," ","")&amp;"-"&amp;SUBSTITUTE(Tabla1[[#This Row],[Horario Inscrito]]," ","")&amp;"-"&amp;Tabla1[[#This Row],[Fecha Inicio grupo]])</f>
        <v/>
      </c>
      <c r="BF66" s="251" t="str">
        <f>IF(F66="","",Tabla1[[#This Row],[Curso]])</f>
        <v/>
      </c>
      <c r="BG66" s="252" t="str">
        <f>+IF(TRIM(F66)="","",$B$1&amp;"-"&amp;TRIM(Tabla1[[#This Row],[Mes Inscrito]])&amp;"-"&amp;TRIM(Tabla1[[#This Row],[Dia de clases Inscrito]])&amp;"-"&amp;TRIM(Tabla1[[#This Row],[Horario Inscrito]])&amp;"-"&amp;TRIM(Tabla1[[#This Row],[Fecha Inicio grupo]])&amp;"-"&amp;TRIM(Tabla1[[#This Row],[Tipo Incrito]]))</f>
        <v/>
      </c>
      <c r="BH66" s="308" t="str">
        <f>IF(F66="","",OR(IFERROR(SEARCH("CG",Tabla1[[#This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 s="309" t="str">
        <f>IF(F66&lt;&gt;"",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 s="309" t="str">
        <f>IF(F66&lt;&gt;"",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 s="309" t="str">
        <f>IF(Tabla1[[#This Row],[Fecha Inicio grupo]]="","",IFERROR(VLOOKUP(Tabla1[[#This Row],[Mes de Alta como miembro]],Parámetros!$AM$2:$AN$16,2,0),"01/01/1900"))</f>
        <v/>
      </c>
    </row>
    <row r="67" spans="1:63" s="24" customFormat="1" ht="13.9">
      <c r="A67" s="68">
        <v>64</v>
      </c>
      <c r="B67" s="28"/>
      <c r="C67" s="34"/>
      <c r="D67" s="42"/>
      <c r="E67" s="42"/>
      <c r="F67" s="45"/>
      <c r="G67" s="45"/>
      <c r="H67" s="163"/>
      <c r="I67" s="42"/>
      <c r="J67" s="28"/>
      <c r="K67" s="69"/>
      <c r="L67" s="68"/>
      <c r="M67" s="46"/>
      <c r="N67" s="238" t="str">
        <f ca="1">IF(Tabla1[[#This Row],[Fecha de nac]]="","",IF(Tabla1[[#This Row],[Fecha Finalización]] &gt;=TODAY(), DATEDIF(Tabla1[[#This Row],[Fecha de nac]],TODAY(),"y"), ROUNDDOWN((Tabla1[[#This Row],[Fecha Finalización]] -Tabla1[[#This Row],[Fecha de nac]])/365,0)))</f>
        <v/>
      </c>
      <c r="O67" s="169"/>
      <c r="P67" s="34"/>
      <c r="Q67" s="67"/>
      <c r="R67" s="67"/>
      <c r="S67" s="67"/>
      <c r="T67" s="67"/>
      <c r="U67" s="243" t="str">
        <f>IF(F67="","",Tabla1[[#This Row],[Fecha Inicio grupo]]+3*7-7)</f>
        <v/>
      </c>
      <c r="V67" s="244" t="str">
        <f>IF(F67="","",EDATE(Tabla1[[#This Row],[Fecha Inicio grupo]],3))</f>
        <v/>
      </c>
      <c r="W67" s="29"/>
      <c r="X67" s="29"/>
      <c r="Y67" s="75"/>
      <c r="Z67" s="75"/>
      <c r="AA67" s="75"/>
      <c r="AB67" s="75"/>
      <c r="AC67" s="75"/>
      <c r="AD67" s="75"/>
      <c r="AE67" s="75"/>
      <c r="AF67" s="75"/>
      <c r="AG67" s="75"/>
      <c r="AH67" s="75"/>
      <c r="AI67" s="75"/>
      <c r="AJ67" s="75"/>
      <c r="AK67" s="75"/>
      <c r="AL67" s="75"/>
      <c r="AM67" s="75"/>
      <c r="AN67" s="75"/>
      <c r="AO67" s="144"/>
      <c r="AP67" s="246" t="str">
        <f>IF(F67="","",IFERROR(VLOOKUP(SUBSTITUTE(SUBSTITUTE(Tabla1[[#This Row],[Uso Sistemas]],"T","P"),"N","F"),Parámetros!$M$2:$N$17,2,0),"Completar hasta 3ra sem. para evaluar a Probacionista"))</f>
        <v/>
      </c>
      <c r="AQ67" s="39"/>
      <c r="AR67" s="200"/>
      <c r="AS67" s="39"/>
      <c r="AT67" s="28"/>
      <c r="AU67" s="55"/>
      <c r="AV67" s="55"/>
      <c r="AW67" s="55"/>
      <c r="AX67" s="248" t="str">
        <f>IF(V67="","",EOMONTH(EDATE(Tabla1[[#This Row],[Fecha Finalización]],2),0))</f>
        <v/>
      </c>
      <c r="AY67" s="39"/>
      <c r="AZ67" s="249" t="str">
        <f>IF(V67="","",EOMONTH(EDATE(Tabla1[[#This Row],[Fecha Finalización]],3),0))</f>
        <v/>
      </c>
      <c r="BA67" s="39"/>
      <c r="BB67" s="39"/>
      <c r="BC67" s="235"/>
      <c r="BD67" s="233" t="str">
        <f>IF(F67="","",Tabla1[[#This Row],[sem 01]]&amp;Tabla1[[#This Row],[sem 02]]&amp;Tabla1[[#This Row],[sem 03]])</f>
        <v/>
      </c>
      <c r="BE67" s="234" t="str">
        <f>IF(TRIM(F67)="","",$B$1&amp;"-"&amp;SUBSTITUTE(Tabla1[[#This Row],[Mes Inscrito]]," ","")&amp;"-"&amp;SUBSTITUTE(Tabla1[[#This Row],[Dia de clases Inscrito]]," ","")&amp;"-"&amp;SUBSTITUTE(Tabla1[[#This Row],[Horario Inscrito]]," ","")&amp;"-"&amp;Tabla1[[#This Row],[Fecha Inicio grupo]])</f>
        <v/>
      </c>
      <c r="BF67" s="251" t="str">
        <f>IF(F67="","",Tabla1[[#This Row],[Curso]])</f>
        <v/>
      </c>
      <c r="BG67" s="252" t="str">
        <f>+IF(TRIM(F67)="","",$B$1&amp;"-"&amp;TRIM(Tabla1[[#This Row],[Mes Inscrito]])&amp;"-"&amp;TRIM(Tabla1[[#This Row],[Dia de clases Inscrito]])&amp;"-"&amp;TRIM(Tabla1[[#This Row],[Horario Inscrito]])&amp;"-"&amp;TRIM(Tabla1[[#This Row],[Fecha Inicio grupo]])&amp;"-"&amp;TRIM(Tabla1[[#This Row],[Tipo Incrito]]))</f>
        <v/>
      </c>
      <c r="BH67" s="308" t="str">
        <f>IF(F67="","",OR(IFERROR(SEARCH("CG",Tabla1[[#This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 s="309" t="str">
        <f>IF(F67&lt;&gt;"",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 s="309" t="str">
        <f>IF(F67&lt;&gt;"",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 s="309" t="str">
        <f>IF(Tabla1[[#This Row],[Fecha Inicio grupo]]="","",IFERROR(VLOOKUP(Tabla1[[#This Row],[Mes de Alta como miembro]],Parámetros!$AM$2:$AN$16,2,0),"01/01/1900"))</f>
        <v/>
      </c>
    </row>
    <row r="68" spans="1:63" s="24" customFormat="1" ht="13.9">
      <c r="A68" s="68">
        <v>65</v>
      </c>
      <c r="B68" s="28"/>
      <c r="C68" s="34"/>
      <c r="D68" s="42"/>
      <c r="E68" s="42"/>
      <c r="F68" s="45"/>
      <c r="G68" s="45"/>
      <c r="H68" s="163"/>
      <c r="I68" s="42"/>
      <c r="J68" s="28"/>
      <c r="K68" s="69"/>
      <c r="L68" s="68"/>
      <c r="M68" s="46"/>
      <c r="N68" s="238" t="str">
        <f ca="1">IF(Tabla1[[#This Row],[Fecha de nac]]="","",IF(Tabla1[[#This Row],[Fecha Finalización]] &gt;=TODAY(), DATEDIF(Tabla1[[#This Row],[Fecha de nac]],TODAY(),"y"), ROUNDDOWN((Tabla1[[#This Row],[Fecha Finalización]] -Tabla1[[#This Row],[Fecha de nac]])/365,0)))</f>
        <v/>
      </c>
      <c r="O68" s="169"/>
      <c r="P68" s="34"/>
      <c r="Q68" s="67"/>
      <c r="R68" s="67"/>
      <c r="S68" s="67"/>
      <c r="T68" s="67"/>
      <c r="U68" s="243" t="str">
        <f>IF(F68="","",Tabla1[[#This Row],[Fecha Inicio grupo]]+3*7-7)</f>
        <v/>
      </c>
      <c r="V68" s="244" t="str">
        <f>IF(F68="","",EDATE(Tabla1[[#This Row],[Fecha Inicio grupo]],3))</f>
        <v/>
      </c>
      <c r="W68" s="29"/>
      <c r="X68" s="29"/>
      <c r="Y68" s="75"/>
      <c r="Z68" s="75"/>
      <c r="AA68" s="75"/>
      <c r="AB68" s="75"/>
      <c r="AC68" s="75"/>
      <c r="AD68" s="75"/>
      <c r="AE68" s="75"/>
      <c r="AF68" s="75"/>
      <c r="AG68" s="75"/>
      <c r="AH68" s="75"/>
      <c r="AI68" s="75"/>
      <c r="AJ68" s="75"/>
      <c r="AK68" s="75"/>
      <c r="AL68" s="75"/>
      <c r="AM68" s="75"/>
      <c r="AN68" s="75"/>
      <c r="AO68" s="144"/>
      <c r="AP68" s="246" t="str">
        <f>IF(F68="","",IFERROR(VLOOKUP(SUBSTITUTE(SUBSTITUTE(Tabla1[[#This Row],[Uso Sistemas]],"T","P"),"N","F"),Parámetros!$M$2:$N$17,2,0),"Completar hasta 3ra sem. para evaluar a Probacionista"))</f>
        <v/>
      </c>
      <c r="AQ68" s="39"/>
      <c r="AR68" s="200"/>
      <c r="AS68" s="39"/>
      <c r="AT68" s="28"/>
      <c r="AU68" s="55"/>
      <c r="AV68" s="55"/>
      <c r="AW68" s="55"/>
      <c r="AX68" s="248" t="str">
        <f>IF(V68="","",EOMONTH(EDATE(Tabla1[[#This Row],[Fecha Finalización]],2),0))</f>
        <v/>
      </c>
      <c r="AY68" s="39"/>
      <c r="AZ68" s="249" t="str">
        <f>IF(V68="","",EOMONTH(EDATE(Tabla1[[#This Row],[Fecha Finalización]],3),0))</f>
        <v/>
      </c>
      <c r="BA68" s="39"/>
      <c r="BB68" s="39"/>
      <c r="BC68" s="235"/>
      <c r="BD68" s="233" t="str">
        <f>IF(F68="","",Tabla1[[#This Row],[sem 01]]&amp;Tabla1[[#This Row],[sem 02]]&amp;Tabla1[[#This Row],[sem 03]])</f>
        <v/>
      </c>
      <c r="BE68" s="234" t="str">
        <f>IF(TRIM(F68)="","",$B$1&amp;"-"&amp;SUBSTITUTE(Tabla1[[#This Row],[Mes Inscrito]]," ","")&amp;"-"&amp;SUBSTITUTE(Tabla1[[#This Row],[Dia de clases Inscrito]]," ","")&amp;"-"&amp;SUBSTITUTE(Tabla1[[#This Row],[Horario Inscrito]]," ","")&amp;"-"&amp;Tabla1[[#This Row],[Fecha Inicio grupo]])</f>
        <v/>
      </c>
      <c r="BF68" s="251" t="str">
        <f>IF(F68="","",Tabla1[[#This Row],[Curso]])</f>
        <v/>
      </c>
      <c r="BG68" s="252" t="str">
        <f>+IF(TRIM(F68)="","",$B$1&amp;"-"&amp;TRIM(Tabla1[[#This Row],[Mes Inscrito]])&amp;"-"&amp;TRIM(Tabla1[[#This Row],[Dia de clases Inscrito]])&amp;"-"&amp;TRIM(Tabla1[[#This Row],[Horario Inscrito]])&amp;"-"&amp;TRIM(Tabla1[[#This Row],[Fecha Inicio grupo]])&amp;"-"&amp;TRIM(Tabla1[[#This Row],[Tipo Incrito]]))</f>
        <v/>
      </c>
      <c r="BH68" s="308" t="str">
        <f>IF(F68="","",OR(IFERROR(SEARCH("CG",Tabla1[[#This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 s="309" t="str">
        <f>IF(F68&lt;&gt;"",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 s="309" t="str">
        <f>IF(F68&lt;&gt;"",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 s="309" t="str">
        <f>IF(Tabla1[[#This Row],[Fecha Inicio grupo]]="","",IFERROR(VLOOKUP(Tabla1[[#This Row],[Mes de Alta como miembro]],Parámetros!$AM$2:$AN$16,2,0),"01/01/1900"))</f>
        <v/>
      </c>
    </row>
    <row r="69" spans="1:63" s="24" customFormat="1" ht="13.9">
      <c r="A69" s="68">
        <v>66</v>
      </c>
      <c r="B69" s="28"/>
      <c r="C69" s="34"/>
      <c r="D69" s="42"/>
      <c r="E69" s="42"/>
      <c r="F69" s="45"/>
      <c r="G69" s="45"/>
      <c r="H69" s="163"/>
      <c r="I69" s="42"/>
      <c r="J69" s="28"/>
      <c r="K69" s="69"/>
      <c r="L69" s="68"/>
      <c r="M69" s="46"/>
      <c r="N69" s="238" t="str">
        <f ca="1">IF(Tabla1[[#This Row],[Fecha de nac]]="","",IF(Tabla1[[#This Row],[Fecha Finalización]] &gt;=TODAY(), DATEDIF(Tabla1[[#This Row],[Fecha de nac]],TODAY(),"y"), ROUNDDOWN((Tabla1[[#This Row],[Fecha Finalización]] -Tabla1[[#This Row],[Fecha de nac]])/365,0)))</f>
        <v/>
      </c>
      <c r="O69" s="169"/>
      <c r="P69" s="34"/>
      <c r="Q69" s="67"/>
      <c r="R69" s="67"/>
      <c r="S69" s="67"/>
      <c r="T69" s="67"/>
      <c r="U69" s="243" t="str">
        <f>IF(F69="","",Tabla1[[#This Row],[Fecha Inicio grupo]]+3*7-7)</f>
        <v/>
      </c>
      <c r="V69" s="244" t="str">
        <f>IF(F69="","",EDATE(Tabla1[[#This Row],[Fecha Inicio grupo]],3))</f>
        <v/>
      </c>
      <c r="W69" s="29"/>
      <c r="X69" s="29"/>
      <c r="Y69" s="75"/>
      <c r="Z69" s="75"/>
      <c r="AA69" s="75"/>
      <c r="AB69" s="75"/>
      <c r="AC69" s="75"/>
      <c r="AD69" s="75"/>
      <c r="AE69" s="75"/>
      <c r="AF69" s="75"/>
      <c r="AG69" s="75"/>
      <c r="AH69" s="75"/>
      <c r="AI69" s="75"/>
      <c r="AJ69" s="75"/>
      <c r="AK69" s="75"/>
      <c r="AL69" s="75"/>
      <c r="AM69" s="75"/>
      <c r="AN69" s="75"/>
      <c r="AO69" s="144"/>
      <c r="AP69" s="246" t="str">
        <f>IF(F69="","",IFERROR(VLOOKUP(SUBSTITUTE(SUBSTITUTE(Tabla1[[#This Row],[Uso Sistemas]],"T","P"),"N","F"),Parámetros!$M$2:$N$17,2,0),"Completar hasta 3ra sem. para evaluar a Probacionista"))</f>
        <v/>
      </c>
      <c r="AQ69" s="39"/>
      <c r="AR69" s="200"/>
      <c r="AS69" s="39"/>
      <c r="AT69" s="28"/>
      <c r="AU69" s="55"/>
      <c r="AV69" s="55"/>
      <c r="AW69" s="55"/>
      <c r="AX69" s="248" t="str">
        <f>IF(V69="","",EOMONTH(EDATE(Tabla1[[#This Row],[Fecha Finalización]],2),0))</f>
        <v/>
      </c>
      <c r="AY69" s="39"/>
      <c r="AZ69" s="249" t="str">
        <f>IF(V69="","",EOMONTH(EDATE(Tabla1[[#This Row],[Fecha Finalización]],3),0))</f>
        <v/>
      </c>
      <c r="BA69" s="39"/>
      <c r="BB69" s="39"/>
      <c r="BC69" s="235"/>
      <c r="BD69" s="233" t="str">
        <f>IF(F69="","",Tabla1[[#This Row],[sem 01]]&amp;Tabla1[[#This Row],[sem 02]]&amp;Tabla1[[#This Row],[sem 03]])</f>
        <v/>
      </c>
      <c r="BE69" s="234" t="str">
        <f>IF(TRIM(F69)="","",$B$1&amp;"-"&amp;SUBSTITUTE(Tabla1[[#This Row],[Mes Inscrito]]," ","")&amp;"-"&amp;SUBSTITUTE(Tabla1[[#This Row],[Dia de clases Inscrito]]," ","")&amp;"-"&amp;SUBSTITUTE(Tabla1[[#This Row],[Horario Inscrito]]," ","")&amp;"-"&amp;Tabla1[[#This Row],[Fecha Inicio grupo]])</f>
        <v/>
      </c>
      <c r="BF69" s="251" t="str">
        <f>IF(F69="","",Tabla1[[#This Row],[Curso]])</f>
        <v/>
      </c>
      <c r="BG69" s="252" t="str">
        <f>+IF(TRIM(F69)="","",$B$1&amp;"-"&amp;TRIM(Tabla1[[#This Row],[Mes Inscrito]])&amp;"-"&amp;TRIM(Tabla1[[#This Row],[Dia de clases Inscrito]])&amp;"-"&amp;TRIM(Tabla1[[#This Row],[Horario Inscrito]])&amp;"-"&amp;TRIM(Tabla1[[#This Row],[Fecha Inicio grupo]])&amp;"-"&amp;TRIM(Tabla1[[#This Row],[Tipo Incrito]]))</f>
        <v/>
      </c>
      <c r="BH69" s="308" t="str">
        <f>IF(F69="","",OR(IFERROR(SEARCH("CG",Tabla1[[#This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 s="309" t="str">
        <f>IF(F69&lt;&gt;"",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 s="309" t="str">
        <f>IF(F69&lt;&gt;"",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 s="309" t="str">
        <f>IF(Tabla1[[#This Row],[Fecha Inicio grupo]]="","",IFERROR(VLOOKUP(Tabla1[[#This Row],[Mes de Alta como miembro]],Parámetros!$AM$2:$AN$16,2,0),"01/01/1900"))</f>
        <v/>
      </c>
    </row>
    <row r="70" spans="1:63" s="24" customFormat="1" ht="13.9">
      <c r="A70" s="68">
        <v>67</v>
      </c>
      <c r="B70" s="28"/>
      <c r="C70" s="34"/>
      <c r="D70" s="42"/>
      <c r="E70" s="42"/>
      <c r="F70" s="45"/>
      <c r="G70" s="45"/>
      <c r="H70" s="163"/>
      <c r="I70" s="42"/>
      <c r="J70" s="28"/>
      <c r="K70" s="69"/>
      <c r="L70" s="68"/>
      <c r="M70" s="46"/>
      <c r="N70" s="238" t="str">
        <f ca="1">IF(Tabla1[[#This Row],[Fecha de nac]]="","",IF(Tabla1[[#This Row],[Fecha Finalización]] &gt;=TODAY(), DATEDIF(Tabla1[[#This Row],[Fecha de nac]],TODAY(),"y"), ROUNDDOWN((Tabla1[[#This Row],[Fecha Finalización]] -Tabla1[[#This Row],[Fecha de nac]])/365,0)))</f>
        <v/>
      </c>
      <c r="O70" s="169"/>
      <c r="P70" s="34"/>
      <c r="Q70" s="67"/>
      <c r="R70" s="67"/>
      <c r="S70" s="67"/>
      <c r="T70" s="67"/>
      <c r="U70" s="243" t="str">
        <f>IF(F70="","",Tabla1[[#This Row],[Fecha Inicio grupo]]+3*7-7)</f>
        <v/>
      </c>
      <c r="V70" s="244" t="str">
        <f>IF(F70="","",EDATE(Tabla1[[#This Row],[Fecha Inicio grupo]],3))</f>
        <v/>
      </c>
      <c r="W70" s="29"/>
      <c r="X70" s="29"/>
      <c r="Y70" s="75"/>
      <c r="Z70" s="75"/>
      <c r="AA70" s="75"/>
      <c r="AB70" s="75"/>
      <c r="AC70" s="75"/>
      <c r="AD70" s="75"/>
      <c r="AE70" s="75"/>
      <c r="AF70" s="75"/>
      <c r="AG70" s="75"/>
      <c r="AH70" s="75"/>
      <c r="AI70" s="75"/>
      <c r="AJ70" s="75"/>
      <c r="AK70" s="75"/>
      <c r="AL70" s="75"/>
      <c r="AM70" s="75"/>
      <c r="AN70" s="75"/>
      <c r="AO70" s="144"/>
      <c r="AP70" s="246" t="str">
        <f>IF(F70="","",IFERROR(VLOOKUP(SUBSTITUTE(SUBSTITUTE(Tabla1[[#This Row],[Uso Sistemas]],"T","P"),"N","F"),Parámetros!$M$2:$N$17,2,0),"Completar hasta 3ra sem. para evaluar a Probacionista"))</f>
        <v/>
      </c>
      <c r="AQ70" s="39"/>
      <c r="AR70" s="200"/>
      <c r="AS70" s="39"/>
      <c r="AT70" s="28"/>
      <c r="AU70" s="55"/>
      <c r="AV70" s="55"/>
      <c r="AW70" s="55"/>
      <c r="AX70" s="248" t="str">
        <f>IF(V70="","",EOMONTH(EDATE(Tabla1[[#This Row],[Fecha Finalización]],2),0))</f>
        <v/>
      </c>
      <c r="AY70" s="39"/>
      <c r="AZ70" s="249" t="str">
        <f>IF(V70="","",EOMONTH(EDATE(Tabla1[[#This Row],[Fecha Finalización]],3),0))</f>
        <v/>
      </c>
      <c r="BA70" s="39"/>
      <c r="BB70" s="39"/>
      <c r="BC70" s="235"/>
      <c r="BD70" s="233" t="str">
        <f>IF(F70="","",Tabla1[[#This Row],[sem 01]]&amp;Tabla1[[#This Row],[sem 02]]&amp;Tabla1[[#This Row],[sem 03]])</f>
        <v/>
      </c>
      <c r="BE70" s="234" t="str">
        <f>IF(TRIM(F70)="","",$B$1&amp;"-"&amp;SUBSTITUTE(Tabla1[[#This Row],[Mes Inscrito]]," ","")&amp;"-"&amp;SUBSTITUTE(Tabla1[[#This Row],[Dia de clases Inscrito]]," ","")&amp;"-"&amp;SUBSTITUTE(Tabla1[[#This Row],[Horario Inscrito]]," ","")&amp;"-"&amp;Tabla1[[#This Row],[Fecha Inicio grupo]])</f>
        <v/>
      </c>
      <c r="BF70" s="251" t="str">
        <f>IF(F70="","",Tabla1[[#This Row],[Curso]])</f>
        <v/>
      </c>
      <c r="BG70" s="252" t="str">
        <f>+IF(TRIM(F70)="","",$B$1&amp;"-"&amp;TRIM(Tabla1[[#This Row],[Mes Inscrito]])&amp;"-"&amp;TRIM(Tabla1[[#This Row],[Dia de clases Inscrito]])&amp;"-"&amp;TRIM(Tabla1[[#This Row],[Horario Inscrito]])&amp;"-"&amp;TRIM(Tabla1[[#This Row],[Fecha Inicio grupo]])&amp;"-"&amp;TRIM(Tabla1[[#This Row],[Tipo Incrito]]))</f>
        <v/>
      </c>
      <c r="BH70" s="308" t="str">
        <f>IF(F70="","",OR(IFERROR(SEARCH("CG",Tabla1[[#This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 s="309" t="str">
        <f>IF(F70&lt;&gt;"",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 s="309" t="str">
        <f>IF(F70&lt;&gt;"",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 s="309" t="str">
        <f>IF(Tabla1[[#This Row],[Fecha Inicio grupo]]="","",IFERROR(VLOOKUP(Tabla1[[#This Row],[Mes de Alta como miembro]],Parámetros!$AM$2:$AN$16,2,0),"01/01/1900"))</f>
        <v/>
      </c>
    </row>
    <row r="71" spans="1:63" s="24" customFormat="1" ht="13.9">
      <c r="A71" s="68">
        <v>68</v>
      </c>
      <c r="B71" s="28"/>
      <c r="C71" s="34"/>
      <c r="D71" s="42"/>
      <c r="E71" s="42"/>
      <c r="F71" s="45"/>
      <c r="G71" s="45"/>
      <c r="H71" s="163"/>
      <c r="I71" s="42"/>
      <c r="J71" s="28"/>
      <c r="K71" s="69"/>
      <c r="L71" s="68"/>
      <c r="M71" s="46"/>
      <c r="N71" s="238" t="str">
        <f ca="1">IF(Tabla1[[#This Row],[Fecha de nac]]="","",IF(Tabla1[[#This Row],[Fecha Finalización]] &gt;=TODAY(), DATEDIF(Tabla1[[#This Row],[Fecha de nac]],TODAY(),"y"), ROUNDDOWN((Tabla1[[#This Row],[Fecha Finalización]] -Tabla1[[#This Row],[Fecha de nac]])/365,0)))</f>
        <v/>
      </c>
      <c r="O71" s="169"/>
      <c r="P71" s="34"/>
      <c r="Q71" s="67"/>
      <c r="R71" s="67"/>
      <c r="S71" s="67"/>
      <c r="T71" s="67"/>
      <c r="U71" s="243" t="str">
        <f>IF(F71="","",Tabla1[[#This Row],[Fecha Inicio grupo]]+3*7-7)</f>
        <v/>
      </c>
      <c r="V71" s="244" t="str">
        <f>IF(F71="","",EDATE(Tabla1[[#This Row],[Fecha Inicio grupo]],3))</f>
        <v/>
      </c>
      <c r="W71" s="29"/>
      <c r="X71" s="29"/>
      <c r="Y71" s="75"/>
      <c r="Z71" s="75"/>
      <c r="AA71" s="75"/>
      <c r="AB71" s="75"/>
      <c r="AC71" s="75"/>
      <c r="AD71" s="75"/>
      <c r="AE71" s="75"/>
      <c r="AF71" s="75"/>
      <c r="AG71" s="75"/>
      <c r="AH71" s="75"/>
      <c r="AI71" s="75"/>
      <c r="AJ71" s="75"/>
      <c r="AK71" s="75"/>
      <c r="AL71" s="75"/>
      <c r="AM71" s="75"/>
      <c r="AN71" s="75"/>
      <c r="AO71" s="144"/>
      <c r="AP71" s="246" t="str">
        <f>IF(F71="","",IFERROR(VLOOKUP(SUBSTITUTE(SUBSTITUTE(Tabla1[[#This Row],[Uso Sistemas]],"T","P"),"N","F"),Parámetros!$M$2:$N$17,2,0),"Completar hasta 3ra sem. para evaluar a Probacionista"))</f>
        <v/>
      </c>
      <c r="AQ71" s="39"/>
      <c r="AR71" s="200"/>
      <c r="AS71" s="39"/>
      <c r="AT71" s="28"/>
      <c r="AU71" s="55"/>
      <c r="AV71" s="55"/>
      <c r="AW71" s="55"/>
      <c r="AX71" s="248" t="str">
        <f>IF(V71="","",EOMONTH(EDATE(Tabla1[[#This Row],[Fecha Finalización]],2),0))</f>
        <v/>
      </c>
      <c r="AY71" s="39"/>
      <c r="AZ71" s="249" t="str">
        <f>IF(V71="","",EOMONTH(EDATE(Tabla1[[#This Row],[Fecha Finalización]],3),0))</f>
        <v/>
      </c>
      <c r="BA71" s="39"/>
      <c r="BB71" s="39"/>
      <c r="BC71" s="235"/>
      <c r="BD71" s="233" t="str">
        <f>IF(F71="","",Tabla1[[#This Row],[sem 01]]&amp;Tabla1[[#This Row],[sem 02]]&amp;Tabla1[[#This Row],[sem 03]])</f>
        <v/>
      </c>
      <c r="BE71" s="234" t="str">
        <f>IF(TRIM(F71)="","",$B$1&amp;"-"&amp;SUBSTITUTE(Tabla1[[#This Row],[Mes Inscrito]]," ","")&amp;"-"&amp;SUBSTITUTE(Tabla1[[#This Row],[Dia de clases Inscrito]]," ","")&amp;"-"&amp;SUBSTITUTE(Tabla1[[#This Row],[Horario Inscrito]]," ","")&amp;"-"&amp;Tabla1[[#This Row],[Fecha Inicio grupo]])</f>
        <v/>
      </c>
      <c r="BF71" s="251" t="str">
        <f>IF(F71="","",Tabla1[[#This Row],[Curso]])</f>
        <v/>
      </c>
      <c r="BG71" s="252" t="str">
        <f>+IF(TRIM(F71)="","",$B$1&amp;"-"&amp;TRIM(Tabla1[[#This Row],[Mes Inscrito]])&amp;"-"&amp;TRIM(Tabla1[[#This Row],[Dia de clases Inscrito]])&amp;"-"&amp;TRIM(Tabla1[[#This Row],[Horario Inscrito]])&amp;"-"&amp;TRIM(Tabla1[[#This Row],[Fecha Inicio grupo]])&amp;"-"&amp;TRIM(Tabla1[[#This Row],[Tipo Incrito]]))</f>
        <v/>
      </c>
      <c r="BH71" s="308" t="str">
        <f>IF(F71="","",OR(IFERROR(SEARCH("CG",Tabla1[[#This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 s="309" t="str">
        <f>IF(F71&lt;&gt;"",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 s="309" t="str">
        <f>IF(F71&lt;&gt;"",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 s="309" t="str">
        <f>IF(Tabla1[[#This Row],[Fecha Inicio grupo]]="","",IFERROR(VLOOKUP(Tabla1[[#This Row],[Mes de Alta como miembro]],Parámetros!$AM$2:$AN$16,2,0),"01/01/1900"))</f>
        <v/>
      </c>
    </row>
    <row r="72" spans="1:63" s="24" customFormat="1" ht="13.9">
      <c r="A72" s="68">
        <v>69</v>
      </c>
      <c r="B72" s="28"/>
      <c r="C72" s="34"/>
      <c r="D72" s="42"/>
      <c r="E72" s="42"/>
      <c r="F72" s="45"/>
      <c r="G72" s="45"/>
      <c r="H72" s="163"/>
      <c r="I72" s="42"/>
      <c r="J72" s="28"/>
      <c r="K72" s="69"/>
      <c r="L72" s="68"/>
      <c r="M72" s="46"/>
      <c r="N72" s="238" t="str">
        <f ca="1">IF(Tabla1[[#This Row],[Fecha de nac]]="","",IF(Tabla1[[#This Row],[Fecha Finalización]] &gt;=TODAY(), DATEDIF(Tabla1[[#This Row],[Fecha de nac]],TODAY(),"y"), ROUNDDOWN((Tabla1[[#This Row],[Fecha Finalización]] -Tabla1[[#This Row],[Fecha de nac]])/365,0)))</f>
        <v/>
      </c>
      <c r="O72" s="169"/>
      <c r="P72" s="34"/>
      <c r="Q72" s="67"/>
      <c r="R72" s="67"/>
      <c r="S72" s="67"/>
      <c r="T72" s="67"/>
      <c r="U72" s="243" t="str">
        <f>IF(F72="","",Tabla1[[#This Row],[Fecha Inicio grupo]]+3*7-7)</f>
        <v/>
      </c>
      <c r="V72" s="244" t="str">
        <f>IF(F72="","",EDATE(Tabla1[[#This Row],[Fecha Inicio grupo]],3))</f>
        <v/>
      </c>
      <c r="W72" s="29"/>
      <c r="X72" s="29"/>
      <c r="Y72" s="75"/>
      <c r="Z72" s="75"/>
      <c r="AA72" s="75"/>
      <c r="AB72" s="75"/>
      <c r="AC72" s="75"/>
      <c r="AD72" s="75"/>
      <c r="AE72" s="75"/>
      <c r="AF72" s="75"/>
      <c r="AG72" s="75"/>
      <c r="AH72" s="75"/>
      <c r="AI72" s="75"/>
      <c r="AJ72" s="75"/>
      <c r="AK72" s="75"/>
      <c r="AL72" s="75"/>
      <c r="AM72" s="75"/>
      <c r="AN72" s="75"/>
      <c r="AO72" s="144"/>
      <c r="AP72" s="246" t="str">
        <f>IF(F72="","",IFERROR(VLOOKUP(SUBSTITUTE(SUBSTITUTE(Tabla1[[#This Row],[Uso Sistemas]],"T","P"),"N","F"),Parámetros!$M$2:$N$17,2,0),"Completar hasta 3ra sem. para evaluar a Probacionista"))</f>
        <v/>
      </c>
      <c r="AQ72" s="39"/>
      <c r="AR72" s="200"/>
      <c r="AS72" s="39"/>
      <c r="AT72" s="28"/>
      <c r="AU72" s="55"/>
      <c r="AV72" s="55"/>
      <c r="AW72" s="55"/>
      <c r="AX72" s="248" t="str">
        <f>IF(V72="","",EOMONTH(EDATE(Tabla1[[#This Row],[Fecha Finalización]],2),0))</f>
        <v/>
      </c>
      <c r="AY72" s="39"/>
      <c r="AZ72" s="249" t="str">
        <f>IF(V72="","",EOMONTH(EDATE(Tabla1[[#This Row],[Fecha Finalización]],3),0))</f>
        <v/>
      </c>
      <c r="BA72" s="39"/>
      <c r="BB72" s="39"/>
      <c r="BC72" s="235"/>
      <c r="BD72" s="233" t="str">
        <f>IF(F72="","",Tabla1[[#This Row],[sem 01]]&amp;Tabla1[[#This Row],[sem 02]]&amp;Tabla1[[#This Row],[sem 03]])</f>
        <v/>
      </c>
      <c r="BE72" s="234" t="str">
        <f>IF(TRIM(F72)="","",$B$1&amp;"-"&amp;SUBSTITUTE(Tabla1[[#This Row],[Mes Inscrito]]," ","")&amp;"-"&amp;SUBSTITUTE(Tabla1[[#This Row],[Dia de clases Inscrito]]," ","")&amp;"-"&amp;SUBSTITUTE(Tabla1[[#This Row],[Horario Inscrito]]," ","")&amp;"-"&amp;Tabla1[[#This Row],[Fecha Inicio grupo]])</f>
        <v/>
      </c>
      <c r="BF72" s="251" t="str">
        <f>IF(F72="","",Tabla1[[#This Row],[Curso]])</f>
        <v/>
      </c>
      <c r="BG72" s="252" t="str">
        <f>+IF(TRIM(F72)="","",$B$1&amp;"-"&amp;TRIM(Tabla1[[#This Row],[Mes Inscrito]])&amp;"-"&amp;TRIM(Tabla1[[#This Row],[Dia de clases Inscrito]])&amp;"-"&amp;TRIM(Tabla1[[#This Row],[Horario Inscrito]])&amp;"-"&amp;TRIM(Tabla1[[#This Row],[Fecha Inicio grupo]])&amp;"-"&amp;TRIM(Tabla1[[#This Row],[Tipo Incrito]]))</f>
        <v/>
      </c>
      <c r="BH72" s="308" t="str">
        <f>IF(F72="","",OR(IFERROR(SEARCH("CG",Tabla1[[#This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 s="309" t="str">
        <f>IF(F72&lt;&gt;"",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 s="309" t="str">
        <f>IF(F72&lt;&gt;"",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 s="309" t="str">
        <f>IF(Tabla1[[#This Row],[Fecha Inicio grupo]]="","",IFERROR(VLOOKUP(Tabla1[[#This Row],[Mes de Alta como miembro]],Parámetros!$AM$2:$AN$16,2,0),"01/01/1900"))</f>
        <v/>
      </c>
    </row>
    <row r="73" spans="1:63" s="24" customFormat="1" ht="13.9">
      <c r="A73" s="68">
        <v>70</v>
      </c>
      <c r="B73" s="28"/>
      <c r="C73" s="34"/>
      <c r="D73" s="42"/>
      <c r="E73" s="64"/>
      <c r="F73" s="45"/>
      <c r="G73" s="45"/>
      <c r="H73" s="163"/>
      <c r="I73" s="42"/>
      <c r="J73" s="28"/>
      <c r="K73" s="69"/>
      <c r="L73" s="68"/>
      <c r="M73" s="46"/>
      <c r="N73" s="238" t="str">
        <f ca="1">IF(Tabla1[[#This Row],[Fecha de nac]]="","",IF(Tabla1[[#This Row],[Fecha Finalización]] &gt;=TODAY(), DATEDIF(Tabla1[[#This Row],[Fecha de nac]],TODAY(),"y"), ROUNDDOWN((Tabla1[[#This Row],[Fecha Finalización]] -Tabla1[[#This Row],[Fecha de nac]])/365,0)))</f>
        <v/>
      </c>
      <c r="O73" s="169"/>
      <c r="P73" s="34"/>
      <c r="Q73" s="67"/>
      <c r="R73" s="67"/>
      <c r="S73" s="67"/>
      <c r="T73" s="67"/>
      <c r="U73" s="243" t="str">
        <f>IF(F73="","",Tabla1[[#This Row],[Fecha Inicio grupo]]+3*7-7)</f>
        <v/>
      </c>
      <c r="V73" s="244" t="str">
        <f>IF(F73="","",EDATE(Tabla1[[#This Row],[Fecha Inicio grupo]],3))</f>
        <v/>
      </c>
      <c r="W73" s="29"/>
      <c r="X73" s="29"/>
      <c r="Y73" s="75"/>
      <c r="Z73" s="75"/>
      <c r="AA73" s="75"/>
      <c r="AB73" s="75"/>
      <c r="AC73" s="75"/>
      <c r="AD73" s="75"/>
      <c r="AE73" s="75"/>
      <c r="AF73" s="75"/>
      <c r="AG73" s="75"/>
      <c r="AH73" s="75"/>
      <c r="AI73" s="75"/>
      <c r="AJ73" s="75"/>
      <c r="AK73" s="75"/>
      <c r="AL73" s="75"/>
      <c r="AM73" s="75"/>
      <c r="AN73" s="75"/>
      <c r="AO73" s="144"/>
      <c r="AP73" s="246" t="str">
        <f>IF(F73="","",IFERROR(VLOOKUP(SUBSTITUTE(SUBSTITUTE(Tabla1[[#This Row],[Uso Sistemas]],"T","P"),"N","F"),Parámetros!$M$2:$N$17,2,0),"Completar hasta 3ra sem. para evaluar a Probacionista"))</f>
        <v/>
      </c>
      <c r="AQ73" s="39"/>
      <c r="AR73" s="200"/>
      <c r="AS73" s="39"/>
      <c r="AT73" s="28"/>
      <c r="AU73" s="55"/>
      <c r="AV73" s="55"/>
      <c r="AW73" s="55"/>
      <c r="AX73" s="248" t="str">
        <f>IF(V73="","",EOMONTH(EDATE(Tabla1[[#This Row],[Fecha Finalización]],2),0))</f>
        <v/>
      </c>
      <c r="AY73" s="39"/>
      <c r="AZ73" s="249" t="str">
        <f>IF(V73="","",EOMONTH(EDATE(Tabla1[[#This Row],[Fecha Finalización]],3),0))</f>
        <v/>
      </c>
      <c r="BA73" s="39"/>
      <c r="BB73" s="39"/>
      <c r="BC73" s="235"/>
      <c r="BD73" s="233" t="str">
        <f>IF(F73="","",Tabla1[[#This Row],[sem 01]]&amp;Tabla1[[#This Row],[sem 02]]&amp;Tabla1[[#This Row],[sem 03]])</f>
        <v/>
      </c>
      <c r="BE73" s="234" t="str">
        <f>IF(TRIM(F73)="","",$B$1&amp;"-"&amp;SUBSTITUTE(Tabla1[[#This Row],[Mes Inscrito]]," ","")&amp;"-"&amp;SUBSTITUTE(Tabla1[[#This Row],[Dia de clases Inscrito]]," ","")&amp;"-"&amp;SUBSTITUTE(Tabla1[[#This Row],[Horario Inscrito]]," ","")&amp;"-"&amp;Tabla1[[#This Row],[Fecha Inicio grupo]])</f>
        <v/>
      </c>
      <c r="BF73" s="251" t="str">
        <f>IF(F73="","",Tabla1[[#This Row],[Curso]])</f>
        <v/>
      </c>
      <c r="BG73" s="252" t="str">
        <f>+IF(TRIM(F73)="","",$B$1&amp;"-"&amp;TRIM(Tabla1[[#This Row],[Mes Inscrito]])&amp;"-"&amp;TRIM(Tabla1[[#This Row],[Dia de clases Inscrito]])&amp;"-"&amp;TRIM(Tabla1[[#This Row],[Horario Inscrito]])&amp;"-"&amp;TRIM(Tabla1[[#This Row],[Fecha Inicio grupo]])&amp;"-"&amp;TRIM(Tabla1[[#This Row],[Tipo Incrito]]))</f>
        <v/>
      </c>
      <c r="BH73" s="308" t="str">
        <f>IF(F73="","",OR(IFERROR(SEARCH("CG",Tabla1[[#This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 s="309" t="str">
        <f>IF(F73&lt;&gt;"",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 s="309" t="str">
        <f>IF(F73&lt;&gt;"",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 s="309" t="str">
        <f>IF(Tabla1[[#This Row],[Fecha Inicio grupo]]="","",IFERROR(VLOOKUP(Tabla1[[#This Row],[Mes de Alta como miembro]],Parámetros!$AM$2:$AN$16,2,0),"01/01/1900"))</f>
        <v/>
      </c>
    </row>
    <row r="74" spans="1:63" s="24" customFormat="1" ht="13.9">
      <c r="A74" s="68">
        <v>71</v>
      </c>
      <c r="B74" s="28"/>
      <c r="C74" s="34"/>
      <c r="D74" s="64"/>
      <c r="E74" s="42"/>
      <c r="F74" s="45"/>
      <c r="G74" s="45"/>
      <c r="H74" s="42"/>
      <c r="I74" s="42"/>
      <c r="J74" s="264"/>
      <c r="K74" s="68"/>
      <c r="L74" s="68"/>
      <c r="M74" s="46"/>
      <c r="N74" s="238" t="str">
        <f ca="1">IF(Tabla1[[#This Row],[Fecha de nac]]="","",IF(Tabla1[[#This Row],[Fecha Finalización]] &gt;=TODAY(), DATEDIF(Tabla1[[#This Row],[Fecha de nac]],TODAY(),"y"), ROUNDDOWN((Tabla1[[#This Row],[Fecha Finalización]] -Tabla1[[#This Row],[Fecha de nac]])/365,0)))</f>
        <v/>
      </c>
      <c r="O74" s="169"/>
      <c r="P74" s="34"/>
      <c r="Q74" s="67"/>
      <c r="R74" s="67"/>
      <c r="S74" s="67"/>
      <c r="T74" s="67"/>
      <c r="U74" s="243" t="str">
        <f>IF(F74="","",Tabla1[[#This Row],[Fecha Inicio grupo]]+3*7-7)</f>
        <v/>
      </c>
      <c r="V74" s="244" t="str">
        <f>IF(F74="","",EDATE(Tabla1[[#This Row],[Fecha Inicio grupo]],3))</f>
        <v/>
      </c>
      <c r="W74" s="29"/>
      <c r="X74" s="29"/>
      <c r="Y74" s="75"/>
      <c r="Z74" s="75"/>
      <c r="AA74" s="75"/>
      <c r="AB74" s="75"/>
      <c r="AC74" s="75"/>
      <c r="AD74" s="75"/>
      <c r="AE74" s="75"/>
      <c r="AF74" s="75"/>
      <c r="AG74" s="75"/>
      <c r="AH74" s="75"/>
      <c r="AI74" s="75"/>
      <c r="AJ74" s="75"/>
      <c r="AK74" s="75"/>
      <c r="AL74" s="75"/>
      <c r="AM74" s="75"/>
      <c r="AN74" s="75"/>
      <c r="AO74" s="144"/>
      <c r="AP74" s="246" t="str">
        <f>IF(F74="","",IFERROR(VLOOKUP(SUBSTITUTE(SUBSTITUTE(Tabla1[[#This Row],[Uso Sistemas]],"T","P"),"N","F"),Parámetros!$M$2:$N$17,2,0),"Completar hasta 3ra sem. para evaluar a Probacionista"))</f>
        <v/>
      </c>
      <c r="AQ74" s="39"/>
      <c r="AR74" s="200"/>
      <c r="AS74" s="39"/>
      <c r="AT74" s="28"/>
      <c r="AU74" s="55"/>
      <c r="AV74" s="55"/>
      <c r="AW74" s="55"/>
      <c r="AX74" s="248" t="str">
        <f>IF(V74="","",EOMONTH(EDATE(Tabla1[[#This Row],[Fecha Finalización]],2),0))</f>
        <v/>
      </c>
      <c r="AY74" s="39"/>
      <c r="AZ74" s="249" t="str">
        <f>IF(V74="","",EOMONTH(EDATE(Tabla1[[#This Row],[Fecha Finalización]],3),0))</f>
        <v/>
      </c>
      <c r="BA74" s="39"/>
      <c r="BB74" s="39"/>
      <c r="BC74" s="235"/>
      <c r="BD74" s="233" t="str">
        <f>IF(F74="","",Tabla1[[#This Row],[sem 01]]&amp;Tabla1[[#This Row],[sem 02]]&amp;Tabla1[[#This Row],[sem 03]])</f>
        <v/>
      </c>
      <c r="BE74" s="234" t="str">
        <f>IF(TRIM(F74)="","",$B$1&amp;"-"&amp;SUBSTITUTE(Tabla1[[#This Row],[Mes Inscrito]]," ","")&amp;"-"&amp;SUBSTITUTE(Tabla1[[#This Row],[Dia de clases Inscrito]]," ","")&amp;"-"&amp;SUBSTITUTE(Tabla1[[#This Row],[Horario Inscrito]]," ","")&amp;"-"&amp;Tabla1[[#This Row],[Fecha Inicio grupo]])</f>
        <v/>
      </c>
      <c r="BF74" s="251" t="str">
        <f>IF(F74="","",Tabla1[[#This Row],[Curso]])</f>
        <v/>
      </c>
      <c r="BG74" s="252" t="str">
        <f>+IF(TRIM(F74)="","",$B$1&amp;"-"&amp;TRIM(Tabla1[[#This Row],[Mes Inscrito]])&amp;"-"&amp;TRIM(Tabla1[[#This Row],[Dia de clases Inscrito]])&amp;"-"&amp;TRIM(Tabla1[[#This Row],[Horario Inscrito]])&amp;"-"&amp;TRIM(Tabla1[[#This Row],[Fecha Inicio grupo]])&amp;"-"&amp;TRIM(Tabla1[[#This Row],[Tipo Incrito]]))</f>
        <v/>
      </c>
      <c r="BH74" s="308" t="str">
        <f>IF(F74="","",OR(IFERROR(SEARCH("CG",Tabla1[[#This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 s="309" t="str">
        <f>IF(F74&lt;&gt;"",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 s="309" t="str">
        <f>IF(F74&lt;&gt;"",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 s="309" t="str">
        <f>IF(Tabla1[[#This Row],[Fecha Inicio grupo]]="","",IFERROR(VLOOKUP(Tabla1[[#This Row],[Mes de Alta como miembro]],Parámetros!$AM$2:$AN$16,2,0),"01/01/1900"))</f>
        <v/>
      </c>
    </row>
    <row r="75" spans="1:63" s="24" customFormat="1" ht="13.9">
      <c r="A75" s="68">
        <v>72</v>
      </c>
      <c r="B75" s="28"/>
      <c r="C75" s="34"/>
      <c r="D75" s="64"/>
      <c r="E75" s="42"/>
      <c r="F75" s="45"/>
      <c r="G75" s="45"/>
      <c r="H75" s="42"/>
      <c r="I75" s="42"/>
      <c r="J75" s="28"/>
      <c r="K75" s="68"/>
      <c r="L75" s="68"/>
      <c r="M75" s="46"/>
      <c r="N75" s="238" t="str">
        <f ca="1">IF(Tabla1[[#This Row],[Fecha de nac]]="","",IF(Tabla1[[#This Row],[Fecha Finalización]] &gt;=TODAY(), DATEDIF(Tabla1[[#This Row],[Fecha de nac]],TODAY(),"y"), ROUNDDOWN((Tabla1[[#This Row],[Fecha Finalización]] -Tabla1[[#This Row],[Fecha de nac]])/365,0)))</f>
        <v/>
      </c>
      <c r="O75" s="169"/>
      <c r="P75" s="34"/>
      <c r="Q75" s="67"/>
      <c r="R75" s="34"/>
      <c r="S75" s="64"/>
      <c r="T75" s="42"/>
      <c r="U75" s="243" t="str">
        <f>IF(F75="","",Tabla1[[#This Row],[Fecha Inicio grupo]]+3*7-7)</f>
        <v/>
      </c>
      <c r="V75" s="244" t="str">
        <f>IF(F75="","",EDATE(Tabla1[[#This Row],[Fecha Inicio grupo]],3))</f>
        <v/>
      </c>
      <c r="W75" s="29"/>
      <c r="X75" s="29"/>
      <c r="Y75" s="75"/>
      <c r="Z75" s="75"/>
      <c r="AA75" s="75"/>
      <c r="AB75" s="75"/>
      <c r="AC75" s="75"/>
      <c r="AD75" s="75"/>
      <c r="AE75" s="75"/>
      <c r="AF75" s="75"/>
      <c r="AG75" s="75"/>
      <c r="AH75" s="75"/>
      <c r="AI75" s="75"/>
      <c r="AJ75" s="75"/>
      <c r="AK75" s="75"/>
      <c r="AL75" s="75"/>
      <c r="AM75" s="75"/>
      <c r="AN75" s="75"/>
      <c r="AO75" s="144"/>
      <c r="AP75" s="246" t="str">
        <f>IF(F75="","",IFERROR(VLOOKUP(SUBSTITUTE(SUBSTITUTE(Tabla1[[#This Row],[Uso Sistemas]],"T","P"),"N","F"),Parámetros!$M$2:$N$17,2,0),"Completar hasta 3ra sem. para evaluar a Probacionista"))</f>
        <v/>
      </c>
      <c r="AQ75" s="39"/>
      <c r="AR75" s="200"/>
      <c r="AS75" s="39"/>
      <c r="AT75" s="28"/>
      <c r="AU75" s="55"/>
      <c r="AV75" s="55"/>
      <c r="AW75" s="55"/>
      <c r="AX75" s="248" t="str">
        <f>IF(V75="","",EOMONTH(EDATE(Tabla1[[#This Row],[Fecha Finalización]],2),0))</f>
        <v/>
      </c>
      <c r="AY75" s="39"/>
      <c r="AZ75" s="249" t="str">
        <f>IF(V75="","",EOMONTH(EDATE(Tabla1[[#This Row],[Fecha Finalización]],3),0))</f>
        <v/>
      </c>
      <c r="BA75" s="39"/>
      <c r="BB75" s="39"/>
      <c r="BC75" s="235"/>
      <c r="BD75" s="233" t="str">
        <f>IF(F75="","",Tabla1[[#This Row],[sem 01]]&amp;Tabla1[[#This Row],[sem 02]]&amp;Tabla1[[#This Row],[sem 03]])</f>
        <v/>
      </c>
      <c r="BE75" s="234" t="str">
        <f>IF(TRIM(F75)="","",$B$1&amp;"-"&amp;SUBSTITUTE(Tabla1[[#This Row],[Mes Inscrito]]," ","")&amp;"-"&amp;SUBSTITUTE(Tabla1[[#This Row],[Dia de clases Inscrito]]," ","")&amp;"-"&amp;SUBSTITUTE(Tabla1[[#This Row],[Horario Inscrito]]," ","")&amp;"-"&amp;Tabla1[[#This Row],[Fecha Inicio grupo]])</f>
        <v/>
      </c>
      <c r="BF75" s="251" t="str">
        <f>IF(F75="","",Tabla1[[#This Row],[Curso]])</f>
        <v/>
      </c>
      <c r="BG75" s="252" t="str">
        <f>+IF(TRIM(F75)="","",$B$1&amp;"-"&amp;TRIM(Tabla1[[#This Row],[Mes Inscrito]])&amp;"-"&amp;TRIM(Tabla1[[#This Row],[Dia de clases Inscrito]])&amp;"-"&amp;TRIM(Tabla1[[#This Row],[Horario Inscrito]])&amp;"-"&amp;TRIM(Tabla1[[#This Row],[Fecha Inicio grupo]])&amp;"-"&amp;TRIM(Tabla1[[#This Row],[Tipo Incrito]]))</f>
        <v/>
      </c>
      <c r="BH75" s="308" t="str">
        <f>IF(F75="","",OR(IFERROR(SEARCH("CG",Tabla1[[#This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 s="309" t="str">
        <f>IF(F75&lt;&gt;"",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 s="309" t="str">
        <f>IF(F75&lt;&gt;"",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 s="309" t="str">
        <f>IF(Tabla1[[#This Row],[Fecha Inicio grupo]]="","",IFERROR(VLOOKUP(Tabla1[[#This Row],[Mes de Alta como miembro]],Parámetros!$AM$2:$AN$16,2,0),"01/01/1900"))</f>
        <v/>
      </c>
    </row>
    <row r="76" spans="1:63" s="24" customFormat="1" ht="13.9">
      <c r="A76" s="68">
        <v>73</v>
      </c>
      <c r="B76" s="28"/>
      <c r="C76" s="34"/>
      <c r="D76" s="64"/>
      <c r="E76" s="42"/>
      <c r="F76" s="45"/>
      <c r="G76" s="45"/>
      <c r="H76" s="42"/>
      <c r="I76" s="42"/>
      <c r="J76" s="28"/>
      <c r="K76" s="69"/>
      <c r="L76" s="68"/>
      <c r="M76" s="46"/>
      <c r="N76" s="238" t="str">
        <f ca="1">IF(Tabla1[[#This Row],[Fecha de nac]]="","",IF(Tabla1[[#This Row],[Fecha Finalización]] &gt;=TODAY(), DATEDIF(Tabla1[[#This Row],[Fecha de nac]],TODAY(),"y"), ROUNDDOWN((Tabla1[[#This Row],[Fecha Finalización]] -Tabla1[[#This Row],[Fecha de nac]])/365,0)))</f>
        <v/>
      </c>
      <c r="O76" s="169"/>
      <c r="P76" s="34"/>
      <c r="Q76" s="67"/>
      <c r="R76" s="67"/>
      <c r="S76" s="67"/>
      <c r="T76" s="67"/>
      <c r="U76" s="243" t="str">
        <f>IF(F76="","",Tabla1[[#This Row],[Fecha Inicio grupo]]+3*7-7)</f>
        <v/>
      </c>
      <c r="V76" s="244" t="str">
        <f>IF(F76="","",EDATE(Tabla1[[#This Row],[Fecha Inicio grupo]],3))</f>
        <v/>
      </c>
      <c r="W76" s="29"/>
      <c r="X76" s="29"/>
      <c r="Y76" s="75"/>
      <c r="Z76" s="75"/>
      <c r="AA76" s="75"/>
      <c r="AB76" s="75"/>
      <c r="AC76" s="75"/>
      <c r="AD76" s="75"/>
      <c r="AE76" s="75"/>
      <c r="AF76" s="75"/>
      <c r="AG76" s="75"/>
      <c r="AH76" s="75"/>
      <c r="AI76" s="75"/>
      <c r="AJ76" s="75"/>
      <c r="AK76" s="75"/>
      <c r="AL76" s="75"/>
      <c r="AM76" s="75"/>
      <c r="AN76" s="75"/>
      <c r="AO76" s="144"/>
      <c r="AP76" s="246" t="str">
        <f>IF(F76="","",IFERROR(VLOOKUP(SUBSTITUTE(SUBSTITUTE(Tabla1[[#This Row],[Uso Sistemas]],"T","P"),"N","F"),Parámetros!$M$2:$N$17,2,0),"Completar hasta 3ra sem. para evaluar a Probacionista"))</f>
        <v/>
      </c>
      <c r="AQ76" s="39"/>
      <c r="AR76" s="200"/>
      <c r="AS76" s="39"/>
      <c r="AT76" s="28"/>
      <c r="AU76" s="55"/>
      <c r="AV76" s="55"/>
      <c r="AW76" s="55"/>
      <c r="AX76" s="248" t="str">
        <f>IF(V76="","",EOMONTH(EDATE(Tabla1[[#This Row],[Fecha Finalización]],2),0))</f>
        <v/>
      </c>
      <c r="AY76" s="39"/>
      <c r="AZ76" s="249" t="str">
        <f>IF(V76="","",EOMONTH(EDATE(Tabla1[[#This Row],[Fecha Finalización]],3),0))</f>
        <v/>
      </c>
      <c r="BA76" s="39"/>
      <c r="BB76" s="39"/>
      <c r="BC76" s="235"/>
      <c r="BD76" s="233" t="str">
        <f>IF(F76="","",Tabla1[[#This Row],[sem 01]]&amp;Tabla1[[#This Row],[sem 02]]&amp;Tabla1[[#This Row],[sem 03]])</f>
        <v/>
      </c>
      <c r="BE76" s="234" t="str">
        <f>IF(TRIM(F76)="","",$B$1&amp;"-"&amp;SUBSTITUTE(Tabla1[[#This Row],[Mes Inscrito]]," ","")&amp;"-"&amp;SUBSTITUTE(Tabla1[[#This Row],[Dia de clases Inscrito]]," ","")&amp;"-"&amp;SUBSTITUTE(Tabla1[[#This Row],[Horario Inscrito]]," ","")&amp;"-"&amp;Tabla1[[#This Row],[Fecha Inicio grupo]])</f>
        <v/>
      </c>
      <c r="BF76" s="251" t="str">
        <f>IF(F76="","",Tabla1[[#This Row],[Curso]])</f>
        <v/>
      </c>
      <c r="BG76" s="252" t="str">
        <f>+IF(TRIM(F76)="","",$B$1&amp;"-"&amp;TRIM(Tabla1[[#This Row],[Mes Inscrito]])&amp;"-"&amp;TRIM(Tabla1[[#This Row],[Dia de clases Inscrito]])&amp;"-"&amp;TRIM(Tabla1[[#This Row],[Horario Inscrito]])&amp;"-"&amp;TRIM(Tabla1[[#This Row],[Fecha Inicio grupo]])&amp;"-"&amp;TRIM(Tabla1[[#This Row],[Tipo Incrito]]))</f>
        <v/>
      </c>
      <c r="BH76" s="308" t="str">
        <f>IF(F76="","",OR(IFERROR(SEARCH("CG",Tabla1[[#This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 s="309" t="str">
        <f>IF(F76&lt;&gt;"",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 s="309" t="str">
        <f>IF(F76&lt;&gt;"",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 s="309" t="str">
        <f>IF(Tabla1[[#This Row],[Fecha Inicio grupo]]="","",IFERROR(VLOOKUP(Tabla1[[#This Row],[Mes de Alta como miembro]],Parámetros!$AM$2:$AN$16,2,0),"01/01/1900"))</f>
        <v/>
      </c>
    </row>
    <row r="77" spans="1:63" s="24" customFormat="1" ht="13.9">
      <c r="A77" s="68">
        <v>74</v>
      </c>
      <c r="B77" s="28"/>
      <c r="C77" s="34"/>
      <c r="D77" s="64"/>
      <c r="E77" s="42"/>
      <c r="F77" s="45"/>
      <c r="G77" s="45"/>
      <c r="H77" s="42"/>
      <c r="I77" s="42"/>
      <c r="J77" s="28"/>
      <c r="K77" s="68"/>
      <c r="L77" s="68"/>
      <c r="M77" s="46"/>
      <c r="N77" s="238" t="str">
        <f ca="1">IF(Tabla1[[#This Row],[Fecha de nac]]="","",IF(Tabla1[[#This Row],[Fecha Finalización]] &gt;=TODAY(), DATEDIF(Tabla1[[#This Row],[Fecha de nac]],TODAY(),"y"), ROUNDDOWN((Tabla1[[#This Row],[Fecha Finalización]] -Tabla1[[#This Row],[Fecha de nac]])/365,0)))</f>
        <v/>
      </c>
      <c r="O77" s="169"/>
      <c r="P77" s="34"/>
      <c r="Q77" s="67"/>
      <c r="R77" s="67"/>
      <c r="S77" s="67"/>
      <c r="T77" s="67"/>
      <c r="U77" s="243" t="str">
        <f>IF(F77="","",Tabla1[[#This Row],[Fecha Inicio grupo]]+3*7-7)</f>
        <v/>
      </c>
      <c r="V77" s="244" t="str">
        <f>IF(F77="","",EDATE(Tabla1[[#This Row],[Fecha Inicio grupo]],3))</f>
        <v/>
      </c>
      <c r="W77" s="29"/>
      <c r="X77" s="29"/>
      <c r="Y77" s="75"/>
      <c r="Z77" s="75"/>
      <c r="AA77" s="75"/>
      <c r="AB77" s="75"/>
      <c r="AC77" s="75"/>
      <c r="AD77" s="75"/>
      <c r="AE77" s="75"/>
      <c r="AF77" s="75"/>
      <c r="AG77" s="75"/>
      <c r="AH77" s="75"/>
      <c r="AI77" s="75"/>
      <c r="AJ77" s="75"/>
      <c r="AK77" s="75"/>
      <c r="AL77" s="75"/>
      <c r="AM77" s="75"/>
      <c r="AN77" s="75"/>
      <c r="AO77" s="144"/>
      <c r="AP77" s="246" t="str">
        <f>IF(F77="","",IFERROR(VLOOKUP(SUBSTITUTE(SUBSTITUTE(Tabla1[[#This Row],[Uso Sistemas]],"T","P"),"N","F"),Parámetros!$M$2:$N$17,2,0),"Completar hasta 3ra sem. para evaluar a Probacionista"))</f>
        <v/>
      </c>
      <c r="AQ77" s="39"/>
      <c r="AR77" s="200"/>
      <c r="AS77" s="39"/>
      <c r="AT77" s="28"/>
      <c r="AU77" s="55"/>
      <c r="AV77" s="55"/>
      <c r="AW77" s="55"/>
      <c r="AX77" s="248" t="str">
        <f>IF(V77="","",EOMONTH(EDATE(Tabla1[[#This Row],[Fecha Finalización]],2),0))</f>
        <v/>
      </c>
      <c r="AY77" s="39"/>
      <c r="AZ77" s="249" t="str">
        <f>IF(V77="","",EOMONTH(EDATE(Tabla1[[#This Row],[Fecha Finalización]],3),0))</f>
        <v/>
      </c>
      <c r="BA77" s="39"/>
      <c r="BB77" s="39"/>
      <c r="BC77" s="235"/>
      <c r="BD77" s="233" t="str">
        <f>IF(F77="","",Tabla1[[#This Row],[sem 01]]&amp;Tabla1[[#This Row],[sem 02]]&amp;Tabla1[[#This Row],[sem 03]])</f>
        <v/>
      </c>
      <c r="BE77" s="234" t="str">
        <f>IF(TRIM(F77)="","",$B$1&amp;"-"&amp;SUBSTITUTE(Tabla1[[#This Row],[Mes Inscrito]]," ","")&amp;"-"&amp;SUBSTITUTE(Tabla1[[#This Row],[Dia de clases Inscrito]]," ","")&amp;"-"&amp;SUBSTITUTE(Tabla1[[#This Row],[Horario Inscrito]]," ","")&amp;"-"&amp;Tabla1[[#This Row],[Fecha Inicio grupo]])</f>
        <v/>
      </c>
      <c r="BF77" s="251" t="str">
        <f>IF(F77="","",Tabla1[[#This Row],[Curso]])</f>
        <v/>
      </c>
      <c r="BG77" s="252" t="str">
        <f>+IF(TRIM(F77)="","",$B$1&amp;"-"&amp;TRIM(Tabla1[[#This Row],[Mes Inscrito]])&amp;"-"&amp;TRIM(Tabla1[[#This Row],[Dia de clases Inscrito]])&amp;"-"&amp;TRIM(Tabla1[[#This Row],[Horario Inscrito]])&amp;"-"&amp;TRIM(Tabla1[[#This Row],[Fecha Inicio grupo]])&amp;"-"&amp;TRIM(Tabla1[[#This Row],[Tipo Incrito]]))</f>
        <v/>
      </c>
      <c r="BH77" s="308" t="str">
        <f>IF(F77="","",OR(IFERROR(SEARCH("CG",Tabla1[[#This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 s="309" t="str">
        <f>IF(F77&lt;&gt;"",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 s="309" t="str">
        <f>IF(F77&lt;&gt;"",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 s="309" t="str">
        <f>IF(Tabla1[[#This Row],[Fecha Inicio grupo]]="","",IFERROR(VLOOKUP(Tabla1[[#This Row],[Mes de Alta como miembro]],Parámetros!$AM$2:$AN$16,2,0),"01/01/1900"))</f>
        <v/>
      </c>
    </row>
    <row r="78" spans="1:63" s="24" customFormat="1" ht="13.9">
      <c r="A78" s="68">
        <v>75</v>
      </c>
      <c r="B78" s="28"/>
      <c r="C78" s="34"/>
      <c r="D78" s="64"/>
      <c r="E78" s="42"/>
      <c r="F78" s="45"/>
      <c r="G78" s="45"/>
      <c r="H78" s="42"/>
      <c r="I78" s="42"/>
      <c r="J78" s="28"/>
      <c r="K78" s="68"/>
      <c r="L78" s="68"/>
      <c r="M78" s="46"/>
      <c r="N78" s="238" t="str">
        <f ca="1">IF(Tabla1[[#This Row],[Fecha de nac]]="","",IF(Tabla1[[#This Row],[Fecha Finalización]] &gt;=TODAY(), DATEDIF(Tabla1[[#This Row],[Fecha de nac]],TODAY(),"y"), ROUNDDOWN((Tabla1[[#This Row],[Fecha Finalización]] -Tabla1[[#This Row],[Fecha de nac]])/365,0)))</f>
        <v/>
      </c>
      <c r="O78" s="169"/>
      <c r="P78" s="34"/>
      <c r="Q78" s="67"/>
      <c r="R78" s="67"/>
      <c r="S78" s="67"/>
      <c r="T78" s="67"/>
      <c r="U78" s="243" t="str">
        <f>IF(F78="","",Tabla1[[#This Row],[Fecha Inicio grupo]]+3*7-7)</f>
        <v/>
      </c>
      <c r="V78" s="244" t="str">
        <f>IF(F78="","",EDATE(Tabla1[[#This Row],[Fecha Inicio grupo]],3))</f>
        <v/>
      </c>
      <c r="W78" s="29"/>
      <c r="X78" s="29"/>
      <c r="Y78" s="75"/>
      <c r="Z78" s="75"/>
      <c r="AA78" s="75"/>
      <c r="AB78" s="75"/>
      <c r="AC78" s="75"/>
      <c r="AD78" s="75"/>
      <c r="AE78" s="75"/>
      <c r="AF78" s="75"/>
      <c r="AG78" s="75"/>
      <c r="AH78" s="75"/>
      <c r="AI78" s="75"/>
      <c r="AJ78" s="75"/>
      <c r="AK78" s="75"/>
      <c r="AL78" s="75"/>
      <c r="AM78" s="75"/>
      <c r="AN78" s="75"/>
      <c r="AO78" s="144"/>
      <c r="AP78" s="246" t="str">
        <f>IF(F78="","",IFERROR(VLOOKUP(SUBSTITUTE(SUBSTITUTE(Tabla1[[#This Row],[Uso Sistemas]],"T","P"),"N","F"),Parámetros!$M$2:$N$17,2,0),"Completar hasta 3ra sem. para evaluar a Probacionista"))</f>
        <v/>
      </c>
      <c r="AQ78" s="39"/>
      <c r="AR78" s="200"/>
      <c r="AS78" s="39"/>
      <c r="AT78" s="28"/>
      <c r="AU78" s="55"/>
      <c r="AV78" s="55"/>
      <c r="AW78" s="55"/>
      <c r="AX78" s="248" t="str">
        <f>IF(V78="","",EOMONTH(EDATE(Tabla1[[#This Row],[Fecha Finalización]],2),0))</f>
        <v/>
      </c>
      <c r="AY78" s="39"/>
      <c r="AZ78" s="249" t="str">
        <f>IF(V78="","",EOMONTH(EDATE(Tabla1[[#This Row],[Fecha Finalización]],3),0))</f>
        <v/>
      </c>
      <c r="BA78" s="39"/>
      <c r="BB78" s="39"/>
      <c r="BC78" s="235"/>
      <c r="BD78" s="233" t="str">
        <f>IF(F78="","",Tabla1[[#This Row],[sem 01]]&amp;Tabla1[[#This Row],[sem 02]]&amp;Tabla1[[#This Row],[sem 03]])</f>
        <v/>
      </c>
      <c r="BE78" s="234" t="str">
        <f>IF(TRIM(F78)="","",$B$1&amp;"-"&amp;SUBSTITUTE(Tabla1[[#This Row],[Mes Inscrito]]," ","")&amp;"-"&amp;SUBSTITUTE(Tabla1[[#This Row],[Dia de clases Inscrito]]," ","")&amp;"-"&amp;SUBSTITUTE(Tabla1[[#This Row],[Horario Inscrito]]," ","")&amp;"-"&amp;Tabla1[[#This Row],[Fecha Inicio grupo]])</f>
        <v/>
      </c>
      <c r="BF78" s="251" t="str">
        <f>IF(F78="","",Tabla1[[#This Row],[Curso]])</f>
        <v/>
      </c>
      <c r="BG78" s="252" t="str">
        <f>+IF(TRIM(F78)="","",$B$1&amp;"-"&amp;TRIM(Tabla1[[#This Row],[Mes Inscrito]])&amp;"-"&amp;TRIM(Tabla1[[#This Row],[Dia de clases Inscrito]])&amp;"-"&amp;TRIM(Tabla1[[#This Row],[Horario Inscrito]])&amp;"-"&amp;TRIM(Tabla1[[#This Row],[Fecha Inicio grupo]])&amp;"-"&amp;TRIM(Tabla1[[#This Row],[Tipo Incrito]]))</f>
        <v/>
      </c>
      <c r="BH78" s="308" t="str">
        <f>IF(F78="","",OR(IFERROR(SEARCH("CG",Tabla1[[#This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 s="309" t="str">
        <f>IF(F78&lt;&gt;"",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 s="309" t="str">
        <f>IF(F78&lt;&gt;"",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 s="309" t="str">
        <f>IF(Tabla1[[#This Row],[Fecha Inicio grupo]]="","",IFERROR(VLOOKUP(Tabla1[[#This Row],[Mes de Alta como miembro]],Parámetros!$AM$2:$AN$16,2,0),"01/01/1900"))</f>
        <v/>
      </c>
    </row>
    <row r="79" spans="1:63" s="24" customFormat="1" ht="13.9">
      <c r="A79" s="68">
        <v>76</v>
      </c>
      <c r="B79" s="28"/>
      <c r="C79" s="34"/>
      <c r="D79" s="64"/>
      <c r="E79" s="42"/>
      <c r="F79" s="45"/>
      <c r="G79" s="45"/>
      <c r="H79" s="42"/>
      <c r="I79" s="42"/>
      <c r="J79" s="28"/>
      <c r="K79" s="68"/>
      <c r="L79" s="68"/>
      <c r="M79" s="46"/>
      <c r="N79" s="238" t="str">
        <f ca="1">IF(Tabla1[[#This Row],[Fecha de nac]]="","",IF(Tabla1[[#This Row],[Fecha Finalización]] &gt;=TODAY(), DATEDIF(Tabla1[[#This Row],[Fecha de nac]],TODAY(),"y"), ROUNDDOWN((Tabla1[[#This Row],[Fecha Finalización]] -Tabla1[[#This Row],[Fecha de nac]])/365,0)))</f>
        <v/>
      </c>
      <c r="O79" s="169"/>
      <c r="P79" s="34"/>
      <c r="Q79" s="67"/>
      <c r="R79" s="67"/>
      <c r="S79" s="67"/>
      <c r="T79" s="67"/>
      <c r="U79" s="243" t="str">
        <f>IF(F79="","",Tabla1[[#This Row],[Fecha Inicio grupo]]+3*7-7)</f>
        <v/>
      </c>
      <c r="V79" s="244" t="str">
        <f>IF(F79="","",EDATE(Tabla1[[#This Row],[Fecha Inicio grupo]],3))</f>
        <v/>
      </c>
      <c r="W79" s="29"/>
      <c r="X79" s="29"/>
      <c r="Y79" s="75"/>
      <c r="Z79" s="75"/>
      <c r="AA79" s="75"/>
      <c r="AB79" s="75"/>
      <c r="AC79" s="75"/>
      <c r="AD79" s="75"/>
      <c r="AE79" s="75"/>
      <c r="AF79" s="75"/>
      <c r="AG79" s="75"/>
      <c r="AH79" s="75"/>
      <c r="AI79" s="75"/>
      <c r="AJ79" s="75"/>
      <c r="AK79" s="75"/>
      <c r="AL79" s="75"/>
      <c r="AM79" s="75"/>
      <c r="AN79" s="75"/>
      <c r="AO79" s="144"/>
      <c r="AP79" s="246" t="str">
        <f>IF(F79="","",IFERROR(VLOOKUP(SUBSTITUTE(SUBSTITUTE(Tabla1[[#This Row],[Uso Sistemas]],"T","P"),"N","F"),Parámetros!$M$2:$N$17,2,0),"Completar hasta 3ra sem. para evaluar a Probacionista"))</f>
        <v/>
      </c>
      <c r="AQ79" s="39"/>
      <c r="AR79" s="200"/>
      <c r="AS79" s="39"/>
      <c r="AT79" s="28"/>
      <c r="AU79" s="55"/>
      <c r="AV79" s="55"/>
      <c r="AW79" s="55"/>
      <c r="AX79" s="248" t="str">
        <f>IF(V79="","",EOMONTH(EDATE(Tabla1[[#This Row],[Fecha Finalización]],2),0))</f>
        <v/>
      </c>
      <c r="AY79" s="39"/>
      <c r="AZ79" s="249" t="str">
        <f>IF(V79="","",EOMONTH(EDATE(Tabla1[[#This Row],[Fecha Finalización]],3),0))</f>
        <v/>
      </c>
      <c r="BA79" s="39"/>
      <c r="BB79" s="39"/>
      <c r="BC79" s="235"/>
      <c r="BD79" s="233" t="str">
        <f>IF(F79="","",Tabla1[[#This Row],[sem 01]]&amp;Tabla1[[#This Row],[sem 02]]&amp;Tabla1[[#This Row],[sem 03]])</f>
        <v/>
      </c>
      <c r="BE79" s="234" t="str">
        <f>IF(TRIM(F79)="","",$B$1&amp;"-"&amp;SUBSTITUTE(Tabla1[[#This Row],[Mes Inscrito]]," ","")&amp;"-"&amp;SUBSTITUTE(Tabla1[[#This Row],[Dia de clases Inscrito]]," ","")&amp;"-"&amp;SUBSTITUTE(Tabla1[[#This Row],[Horario Inscrito]]," ","")&amp;"-"&amp;Tabla1[[#This Row],[Fecha Inicio grupo]])</f>
        <v/>
      </c>
      <c r="BF79" s="251" t="str">
        <f>IF(F79="","",Tabla1[[#This Row],[Curso]])</f>
        <v/>
      </c>
      <c r="BG79" s="252" t="str">
        <f>+IF(TRIM(F79)="","",$B$1&amp;"-"&amp;TRIM(Tabla1[[#This Row],[Mes Inscrito]])&amp;"-"&amp;TRIM(Tabla1[[#This Row],[Dia de clases Inscrito]])&amp;"-"&amp;TRIM(Tabla1[[#This Row],[Horario Inscrito]])&amp;"-"&amp;TRIM(Tabla1[[#This Row],[Fecha Inicio grupo]])&amp;"-"&amp;TRIM(Tabla1[[#This Row],[Tipo Incrito]]))</f>
        <v/>
      </c>
      <c r="BH79" s="308" t="str">
        <f>IF(F79="","",OR(IFERROR(SEARCH("CG",Tabla1[[#This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 s="309" t="str">
        <f>IF(F79&lt;&gt;"",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 s="309" t="str">
        <f>IF(F79&lt;&gt;"",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 s="309" t="str">
        <f>IF(Tabla1[[#This Row],[Fecha Inicio grupo]]="","",IFERROR(VLOOKUP(Tabla1[[#This Row],[Mes de Alta como miembro]],Parámetros!$AM$2:$AN$16,2,0),"01/01/1900"))</f>
        <v/>
      </c>
    </row>
    <row r="80" spans="1:63" s="24" customFormat="1" ht="13.9">
      <c r="A80" s="68">
        <v>77</v>
      </c>
      <c r="B80" s="28"/>
      <c r="C80" s="34"/>
      <c r="D80" s="64"/>
      <c r="E80" s="42"/>
      <c r="F80" s="45"/>
      <c r="G80" s="45"/>
      <c r="H80" s="42"/>
      <c r="I80" s="42"/>
      <c r="J80" s="28"/>
      <c r="K80" s="68"/>
      <c r="L80" s="68"/>
      <c r="M80" s="46"/>
      <c r="N80" s="238" t="str">
        <f ca="1">IF(Tabla1[[#This Row],[Fecha de nac]]="","",IF(Tabla1[[#This Row],[Fecha Finalización]] &gt;=TODAY(), DATEDIF(Tabla1[[#This Row],[Fecha de nac]],TODAY(),"y"), ROUNDDOWN((Tabla1[[#This Row],[Fecha Finalización]] -Tabla1[[#This Row],[Fecha de nac]])/365,0)))</f>
        <v/>
      </c>
      <c r="O80" s="169"/>
      <c r="P80" s="34"/>
      <c r="Q80" s="67"/>
      <c r="R80" s="67"/>
      <c r="S80" s="67"/>
      <c r="T80" s="67"/>
      <c r="U80" s="243" t="str">
        <f>IF(F80="","",Tabla1[[#This Row],[Fecha Inicio grupo]]+3*7-7)</f>
        <v/>
      </c>
      <c r="V80" s="244" t="str">
        <f>IF(F80="","",EDATE(Tabla1[[#This Row],[Fecha Inicio grupo]],3))</f>
        <v/>
      </c>
      <c r="W80" s="29"/>
      <c r="X80" s="29"/>
      <c r="Y80" s="75"/>
      <c r="Z80" s="75"/>
      <c r="AA80" s="75"/>
      <c r="AB80" s="75"/>
      <c r="AC80" s="75"/>
      <c r="AD80" s="75"/>
      <c r="AE80" s="75"/>
      <c r="AF80" s="75"/>
      <c r="AG80" s="75"/>
      <c r="AH80" s="75"/>
      <c r="AI80" s="75"/>
      <c r="AJ80" s="75"/>
      <c r="AK80" s="75"/>
      <c r="AL80" s="75"/>
      <c r="AM80" s="75"/>
      <c r="AN80" s="75"/>
      <c r="AO80" s="144"/>
      <c r="AP80" s="246" t="str">
        <f>IF(F80="","",IFERROR(VLOOKUP(SUBSTITUTE(SUBSTITUTE(Tabla1[[#This Row],[Uso Sistemas]],"T","P"),"N","F"),Parámetros!$M$2:$N$17,2,0),"Completar hasta 3ra sem. para evaluar a Probacionista"))</f>
        <v/>
      </c>
      <c r="AQ80" s="39"/>
      <c r="AR80" s="200"/>
      <c r="AS80" s="39"/>
      <c r="AT80" s="28"/>
      <c r="AU80" s="55"/>
      <c r="AV80" s="55"/>
      <c r="AW80" s="55"/>
      <c r="AX80" s="248" t="str">
        <f>IF(V80="","",EOMONTH(EDATE(Tabla1[[#This Row],[Fecha Finalización]],2),0))</f>
        <v/>
      </c>
      <c r="AY80" s="39"/>
      <c r="AZ80" s="249" t="str">
        <f>IF(V80="","",EOMONTH(EDATE(Tabla1[[#This Row],[Fecha Finalización]],3),0))</f>
        <v/>
      </c>
      <c r="BA80" s="39"/>
      <c r="BB80" s="39"/>
      <c r="BC80" s="235"/>
      <c r="BD80" s="233" t="str">
        <f>IF(F80="","",Tabla1[[#This Row],[sem 01]]&amp;Tabla1[[#This Row],[sem 02]]&amp;Tabla1[[#This Row],[sem 03]])</f>
        <v/>
      </c>
      <c r="BE80" s="234" t="str">
        <f>IF(TRIM(F80)="","",$B$1&amp;"-"&amp;SUBSTITUTE(Tabla1[[#This Row],[Mes Inscrito]]," ","")&amp;"-"&amp;SUBSTITUTE(Tabla1[[#This Row],[Dia de clases Inscrito]]," ","")&amp;"-"&amp;SUBSTITUTE(Tabla1[[#This Row],[Horario Inscrito]]," ","")&amp;"-"&amp;Tabla1[[#This Row],[Fecha Inicio grupo]])</f>
        <v/>
      </c>
      <c r="BF80" s="251" t="str">
        <f>IF(F80="","",Tabla1[[#This Row],[Curso]])</f>
        <v/>
      </c>
      <c r="BG80" s="252" t="str">
        <f>+IF(TRIM(F80)="","",$B$1&amp;"-"&amp;TRIM(Tabla1[[#This Row],[Mes Inscrito]])&amp;"-"&amp;TRIM(Tabla1[[#This Row],[Dia de clases Inscrito]])&amp;"-"&amp;TRIM(Tabla1[[#This Row],[Horario Inscrito]])&amp;"-"&amp;TRIM(Tabla1[[#This Row],[Fecha Inicio grupo]])&amp;"-"&amp;TRIM(Tabla1[[#This Row],[Tipo Incrito]]))</f>
        <v/>
      </c>
      <c r="BH80" s="308" t="str">
        <f>IF(F80="","",OR(IFERROR(SEARCH("CG",Tabla1[[#This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 s="309" t="str">
        <f>IF(F80&lt;&gt;"",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 s="309" t="str">
        <f>IF(F80&lt;&gt;"",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 s="309" t="str">
        <f>IF(Tabla1[[#This Row],[Fecha Inicio grupo]]="","",IFERROR(VLOOKUP(Tabla1[[#This Row],[Mes de Alta como miembro]],Parámetros!$AM$2:$AN$16,2,0),"01/01/1900"))</f>
        <v/>
      </c>
    </row>
    <row r="81" spans="1:63" s="24" customFormat="1" ht="13.9">
      <c r="A81" s="68">
        <v>78</v>
      </c>
      <c r="B81" s="28"/>
      <c r="C81" s="34"/>
      <c r="D81" s="64"/>
      <c r="E81" s="42"/>
      <c r="F81" s="45"/>
      <c r="G81" s="45"/>
      <c r="H81" s="42"/>
      <c r="I81" s="42"/>
      <c r="J81" s="264"/>
      <c r="K81" s="68"/>
      <c r="L81" s="68"/>
      <c r="M81" s="46"/>
      <c r="N81" s="238" t="str">
        <f ca="1">IF(Tabla1[[#This Row],[Fecha de nac]]="","",IF(Tabla1[[#This Row],[Fecha Finalización]] &gt;=TODAY(), DATEDIF(Tabla1[[#This Row],[Fecha de nac]],TODAY(),"y"), ROUNDDOWN((Tabla1[[#This Row],[Fecha Finalización]] -Tabla1[[#This Row],[Fecha de nac]])/365,0)))</f>
        <v/>
      </c>
      <c r="O81" s="169"/>
      <c r="P81" s="34"/>
      <c r="Q81" s="67"/>
      <c r="R81" s="34"/>
      <c r="S81" s="64"/>
      <c r="T81" s="42"/>
      <c r="U81" s="243" t="str">
        <f>IF(F81="","",Tabla1[[#This Row],[Fecha Inicio grupo]]+3*7-7)</f>
        <v/>
      </c>
      <c r="V81" s="244" t="str">
        <f>IF(F81="","",EDATE(Tabla1[[#This Row],[Fecha Inicio grupo]],3))</f>
        <v/>
      </c>
      <c r="W81" s="29"/>
      <c r="X81" s="29"/>
      <c r="Y81" s="75"/>
      <c r="Z81" s="75"/>
      <c r="AA81" s="75"/>
      <c r="AB81" s="75"/>
      <c r="AC81" s="75"/>
      <c r="AD81" s="75"/>
      <c r="AE81" s="75"/>
      <c r="AF81" s="75"/>
      <c r="AG81" s="75"/>
      <c r="AH81" s="75"/>
      <c r="AI81" s="75"/>
      <c r="AJ81" s="75"/>
      <c r="AK81" s="75"/>
      <c r="AL81" s="75"/>
      <c r="AM81" s="75"/>
      <c r="AN81" s="75"/>
      <c r="AO81" s="144"/>
      <c r="AP81" s="246" t="str">
        <f>IF(F81="","",IFERROR(VLOOKUP(SUBSTITUTE(SUBSTITUTE(Tabla1[[#This Row],[Uso Sistemas]],"T","P"),"N","F"),Parámetros!$M$2:$N$17,2,0),"Completar hasta 3ra sem. para evaluar a Probacionista"))</f>
        <v/>
      </c>
      <c r="AQ81" s="39"/>
      <c r="AR81" s="200"/>
      <c r="AS81" s="39"/>
      <c r="AT81" s="28"/>
      <c r="AU81" s="55"/>
      <c r="AV81" s="55"/>
      <c r="AW81" s="55"/>
      <c r="AX81" s="248" t="str">
        <f>IF(V81="","",EOMONTH(EDATE(Tabla1[[#This Row],[Fecha Finalización]],2),0))</f>
        <v/>
      </c>
      <c r="AY81" s="39"/>
      <c r="AZ81" s="249" t="str">
        <f>IF(V81="","",EOMONTH(EDATE(Tabla1[[#This Row],[Fecha Finalización]],3),0))</f>
        <v/>
      </c>
      <c r="BA81" s="39"/>
      <c r="BB81" s="39"/>
      <c r="BC81" s="235"/>
      <c r="BD81" s="233" t="str">
        <f>IF(F81="","",Tabla1[[#This Row],[sem 01]]&amp;Tabla1[[#This Row],[sem 02]]&amp;Tabla1[[#This Row],[sem 03]])</f>
        <v/>
      </c>
      <c r="BE81" s="234" t="str">
        <f>IF(TRIM(F81)="","",$B$1&amp;"-"&amp;SUBSTITUTE(Tabla1[[#This Row],[Mes Inscrito]]," ","")&amp;"-"&amp;SUBSTITUTE(Tabla1[[#This Row],[Dia de clases Inscrito]]," ","")&amp;"-"&amp;SUBSTITUTE(Tabla1[[#This Row],[Horario Inscrito]]," ","")&amp;"-"&amp;Tabla1[[#This Row],[Fecha Inicio grupo]])</f>
        <v/>
      </c>
      <c r="BF81" s="251" t="str">
        <f>IF(F81="","",Tabla1[[#This Row],[Curso]])</f>
        <v/>
      </c>
      <c r="BG81" s="252" t="str">
        <f>+IF(TRIM(F81)="","",$B$1&amp;"-"&amp;TRIM(Tabla1[[#This Row],[Mes Inscrito]])&amp;"-"&amp;TRIM(Tabla1[[#This Row],[Dia de clases Inscrito]])&amp;"-"&amp;TRIM(Tabla1[[#This Row],[Horario Inscrito]])&amp;"-"&amp;TRIM(Tabla1[[#This Row],[Fecha Inicio grupo]])&amp;"-"&amp;TRIM(Tabla1[[#This Row],[Tipo Incrito]]))</f>
        <v/>
      </c>
      <c r="BH81" s="308" t="str">
        <f>IF(F81="","",OR(IFERROR(SEARCH("CG",Tabla1[[#This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 s="309" t="str">
        <f>IF(F81&lt;&gt;"",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 s="309" t="str">
        <f>IF(F81&lt;&gt;"",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 s="309" t="str">
        <f>IF(Tabla1[[#This Row],[Fecha Inicio grupo]]="","",IFERROR(VLOOKUP(Tabla1[[#This Row],[Mes de Alta como miembro]],Parámetros!$AM$2:$AN$16,2,0),"01/01/1900"))</f>
        <v/>
      </c>
    </row>
    <row r="82" spans="1:63" s="24" customFormat="1" ht="13.9">
      <c r="A82" s="68">
        <v>79</v>
      </c>
      <c r="B82" s="28"/>
      <c r="C82" s="34"/>
      <c r="D82" s="64"/>
      <c r="E82" s="42"/>
      <c r="F82" s="45"/>
      <c r="G82" s="45"/>
      <c r="H82" s="42"/>
      <c r="I82" s="42"/>
      <c r="J82" s="28"/>
      <c r="K82" s="68"/>
      <c r="L82" s="68"/>
      <c r="M82" s="46"/>
      <c r="N82" s="238" t="str">
        <f ca="1">IF(Tabla1[[#This Row],[Fecha de nac]]="","",IF(Tabla1[[#This Row],[Fecha Finalización]] &gt;=TODAY(), DATEDIF(Tabla1[[#This Row],[Fecha de nac]],TODAY(),"y"), ROUNDDOWN((Tabla1[[#This Row],[Fecha Finalización]] -Tabla1[[#This Row],[Fecha de nac]])/365,0)))</f>
        <v/>
      </c>
      <c r="O82" s="169"/>
      <c r="P82" s="34"/>
      <c r="Q82" s="67"/>
      <c r="R82" s="34"/>
      <c r="S82" s="64"/>
      <c r="T82" s="42"/>
      <c r="U82" s="243" t="str">
        <f>IF(F82="","",Tabla1[[#This Row],[Fecha Inicio grupo]]+3*7-7)</f>
        <v/>
      </c>
      <c r="V82" s="244" t="str">
        <f>IF(F82="","",EDATE(Tabla1[[#This Row],[Fecha Inicio grupo]],3))</f>
        <v/>
      </c>
      <c r="W82" s="29"/>
      <c r="X82" s="29"/>
      <c r="Y82" s="75"/>
      <c r="Z82" s="75"/>
      <c r="AA82" s="75"/>
      <c r="AB82" s="75"/>
      <c r="AC82" s="75"/>
      <c r="AD82" s="75"/>
      <c r="AE82" s="75"/>
      <c r="AF82" s="75"/>
      <c r="AG82" s="75"/>
      <c r="AH82" s="75"/>
      <c r="AI82" s="75"/>
      <c r="AJ82" s="75"/>
      <c r="AK82" s="75"/>
      <c r="AL82" s="75"/>
      <c r="AM82" s="75"/>
      <c r="AN82" s="75"/>
      <c r="AO82" s="144"/>
      <c r="AP82" s="246" t="str">
        <f>IF(F82="","",IFERROR(VLOOKUP(SUBSTITUTE(SUBSTITUTE(Tabla1[[#This Row],[Uso Sistemas]],"T","P"),"N","F"),Parámetros!$M$2:$N$17,2,0),"Completar hasta 3ra sem. para evaluar a Probacionista"))</f>
        <v/>
      </c>
      <c r="AQ82" s="39"/>
      <c r="AR82" s="200"/>
      <c r="AS82" s="39"/>
      <c r="AT82" s="28"/>
      <c r="AU82" s="55"/>
      <c r="AV82" s="55"/>
      <c r="AW82" s="55"/>
      <c r="AX82" s="248" t="str">
        <f>IF(V82="","",EOMONTH(EDATE(Tabla1[[#This Row],[Fecha Finalización]],2),0))</f>
        <v/>
      </c>
      <c r="AY82" s="39"/>
      <c r="AZ82" s="249" t="str">
        <f>IF(V82="","",EOMONTH(EDATE(Tabla1[[#This Row],[Fecha Finalización]],3),0))</f>
        <v/>
      </c>
      <c r="BA82" s="39"/>
      <c r="BB82" s="39"/>
      <c r="BC82" s="235"/>
      <c r="BD82" s="233" t="str">
        <f>IF(F82="","",Tabla1[[#This Row],[sem 01]]&amp;Tabla1[[#This Row],[sem 02]]&amp;Tabla1[[#This Row],[sem 03]])</f>
        <v/>
      </c>
      <c r="BE82" s="234" t="str">
        <f>IF(TRIM(F82)="","",$B$1&amp;"-"&amp;SUBSTITUTE(Tabla1[[#This Row],[Mes Inscrito]]," ","")&amp;"-"&amp;SUBSTITUTE(Tabla1[[#This Row],[Dia de clases Inscrito]]," ","")&amp;"-"&amp;SUBSTITUTE(Tabla1[[#This Row],[Horario Inscrito]]," ","")&amp;"-"&amp;Tabla1[[#This Row],[Fecha Inicio grupo]])</f>
        <v/>
      </c>
      <c r="BF82" s="251" t="str">
        <f>IF(F82="","",Tabla1[[#This Row],[Curso]])</f>
        <v/>
      </c>
      <c r="BG82" s="252" t="str">
        <f>+IF(TRIM(F82)="","",$B$1&amp;"-"&amp;TRIM(Tabla1[[#This Row],[Mes Inscrito]])&amp;"-"&amp;TRIM(Tabla1[[#This Row],[Dia de clases Inscrito]])&amp;"-"&amp;TRIM(Tabla1[[#This Row],[Horario Inscrito]])&amp;"-"&amp;TRIM(Tabla1[[#This Row],[Fecha Inicio grupo]])&amp;"-"&amp;TRIM(Tabla1[[#This Row],[Tipo Incrito]]))</f>
        <v/>
      </c>
      <c r="BH82" s="308" t="str">
        <f>IF(F82="","",OR(IFERROR(SEARCH("CG",Tabla1[[#This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 s="309" t="str">
        <f>IF(F82&lt;&gt;"",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 s="309" t="str">
        <f>IF(F82&lt;&gt;"",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 s="309" t="str">
        <f>IF(Tabla1[[#This Row],[Fecha Inicio grupo]]="","",IFERROR(VLOOKUP(Tabla1[[#This Row],[Mes de Alta como miembro]],Parámetros!$AM$2:$AN$16,2,0),"01/01/1900"))</f>
        <v/>
      </c>
    </row>
    <row r="83" spans="1:63" s="24" customFormat="1" ht="13.9">
      <c r="A83" s="68">
        <v>80</v>
      </c>
      <c r="B83" s="28"/>
      <c r="C83" s="34"/>
      <c r="D83" s="42"/>
      <c r="E83" s="64"/>
      <c r="F83" s="45"/>
      <c r="G83" s="45"/>
      <c r="H83" s="163"/>
      <c r="I83" s="42"/>
      <c r="J83" s="28"/>
      <c r="K83" s="69"/>
      <c r="L83" s="68"/>
      <c r="M83" s="46"/>
      <c r="N83" s="238" t="str">
        <f ca="1">IF(Tabla1[[#This Row],[Fecha de nac]]="","",IF(Tabla1[[#This Row],[Fecha Finalización]] &gt;=TODAY(), DATEDIF(Tabla1[[#This Row],[Fecha de nac]],TODAY(),"y"), ROUNDDOWN((Tabla1[[#This Row],[Fecha Finalización]] -Tabla1[[#This Row],[Fecha de nac]])/365,0)))</f>
        <v/>
      </c>
      <c r="O83" s="169"/>
      <c r="P83" s="34"/>
      <c r="Q83" s="67"/>
      <c r="R83" s="67"/>
      <c r="S83" s="67"/>
      <c r="T83" s="67"/>
      <c r="U83" s="243" t="str">
        <f>IF(F83="","",Tabla1[[#This Row],[Fecha Inicio grupo]]+3*7-7)</f>
        <v/>
      </c>
      <c r="V83" s="244" t="str">
        <f>IF(F83="","",EDATE(Tabla1[[#This Row],[Fecha Inicio grupo]],3))</f>
        <v/>
      </c>
      <c r="W83" s="29"/>
      <c r="X83" s="29"/>
      <c r="Y83" s="75"/>
      <c r="Z83" s="75"/>
      <c r="AA83" s="75"/>
      <c r="AB83" s="75"/>
      <c r="AC83" s="75"/>
      <c r="AD83" s="75"/>
      <c r="AE83" s="75"/>
      <c r="AF83" s="75"/>
      <c r="AG83" s="75"/>
      <c r="AH83" s="75"/>
      <c r="AI83" s="75"/>
      <c r="AJ83" s="75"/>
      <c r="AK83" s="75"/>
      <c r="AL83" s="75"/>
      <c r="AM83" s="75"/>
      <c r="AN83" s="75"/>
      <c r="AO83" s="144"/>
      <c r="AP83" s="246" t="str">
        <f>IF(F83="","",IFERROR(VLOOKUP(SUBSTITUTE(SUBSTITUTE(Tabla1[[#This Row],[Uso Sistemas]],"T","P"),"N","F"),Parámetros!$M$2:$N$17,2,0),"Completar hasta 3ra sem. para evaluar a Probacionista"))</f>
        <v/>
      </c>
      <c r="AQ83" s="39"/>
      <c r="AR83" s="200"/>
      <c r="AS83" s="39"/>
      <c r="AT83" s="28"/>
      <c r="AU83" s="55"/>
      <c r="AV83" s="55"/>
      <c r="AW83" s="55"/>
      <c r="AX83" s="248" t="str">
        <f>IF(V83="","",EOMONTH(EDATE(Tabla1[[#This Row],[Fecha Finalización]],2),0))</f>
        <v/>
      </c>
      <c r="AY83" s="39"/>
      <c r="AZ83" s="249" t="str">
        <f>IF(V83="","",EOMONTH(EDATE(Tabla1[[#This Row],[Fecha Finalización]],3),0))</f>
        <v/>
      </c>
      <c r="BA83" s="39"/>
      <c r="BB83" s="39"/>
      <c r="BC83" s="235"/>
      <c r="BD83" s="233" t="str">
        <f>IF(F83="","",Tabla1[[#This Row],[sem 01]]&amp;Tabla1[[#This Row],[sem 02]]&amp;Tabla1[[#This Row],[sem 03]])</f>
        <v/>
      </c>
      <c r="BE83" s="234" t="str">
        <f>IF(TRIM(F83)="","",$B$1&amp;"-"&amp;SUBSTITUTE(Tabla1[[#This Row],[Mes Inscrito]]," ","")&amp;"-"&amp;SUBSTITUTE(Tabla1[[#This Row],[Dia de clases Inscrito]]," ","")&amp;"-"&amp;SUBSTITUTE(Tabla1[[#This Row],[Horario Inscrito]]," ","")&amp;"-"&amp;Tabla1[[#This Row],[Fecha Inicio grupo]])</f>
        <v/>
      </c>
      <c r="BF83" s="251" t="str">
        <f>IF(F83="","",Tabla1[[#This Row],[Curso]])</f>
        <v/>
      </c>
      <c r="BG83" s="252" t="str">
        <f>+IF(TRIM(F83)="","",$B$1&amp;"-"&amp;TRIM(Tabla1[[#This Row],[Mes Inscrito]])&amp;"-"&amp;TRIM(Tabla1[[#This Row],[Dia de clases Inscrito]])&amp;"-"&amp;TRIM(Tabla1[[#This Row],[Horario Inscrito]])&amp;"-"&amp;TRIM(Tabla1[[#This Row],[Fecha Inicio grupo]])&amp;"-"&amp;TRIM(Tabla1[[#This Row],[Tipo Incrito]]))</f>
        <v/>
      </c>
      <c r="BH83" s="308" t="str">
        <f>IF(F83="","",OR(IFERROR(SEARCH("CG",Tabla1[[#This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 s="309" t="str">
        <f>IF(F83&lt;&gt;"",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 s="309" t="str">
        <f>IF(F83&lt;&gt;"",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 s="309" t="str">
        <f>IF(Tabla1[[#This Row],[Fecha Inicio grupo]]="","",IFERROR(VLOOKUP(Tabla1[[#This Row],[Mes de Alta como miembro]],Parámetros!$AM$2:$AN$16,2,0),"01/01/1900"))</f>
        <v/>
      </c>
    </row>
    <row r="84" spans="1:63" s="24" customFormat="1" ht="13.9">
      <c r="A84" s="68">
        <v>81</v>
      </c>
      <c r="B84" s="28"/>
      <c r="C84" s="34"/>
      <c r="D84" s="42"/>
      <c r="E84" s="64"/>
      <c r="F84" s="45"/>
      <c r="G84" s="45"/>
      <c r="H84" s="163"/>
      <c r="I84" s="42"/>
      <c r="J84" s="28"/>
      <c r="K84" s="69"/>
      <c r="L84" s="68"/>
      <c r="M84" s="46"/>
      <c r="N84" s="238" t="str">
        <f ca="1">IF(Tabla1[[#This Row],[Fecha de nac]]="","",IF(Tabla1[[#This Row],[Fecha Finalización]] &gt;=TODAY(), DATEDIF(Tabla1[[#This Row],[Fecha de nac]],TODAY(),"y"), ROUNDDOWN((Tabla1[[#This Row],[Fecha Finalización]] -Tabla1[[#This Row],[Fecha de nac]])/365,0)))</f>
        <v/>
      </c>
      <c r="O84" s="169"/>
      <c r="P84" s="34"/>
      <c r="Q84" s="67"/>
      <c r="R84" s="67"/>
      <c r="S84" s="67"/>
      <c r="T84" s="67"/>
      <c r="U84" s="243" t="str">
        <f>IF(F84="","",Tabla1[[#This Row],[Fecha Inicio grupo]]+3*7-7)</f>
        <v/>
      </c>
      <c r="V84" s="244" t="str">
        <f>IF(F84="","",EDATE(Tabla1[[#This Row],[Fecha Inicio grupo]],3))</f>
        <v/>
      </c>
      <c r="W84" s="29"/>
      <c r="X84" s="29"/>
      <c r="Y84" s="75"/>
      <c r="Z84" s="75"/>
      <c r="AA84" s="75"/>
      <c r="AB84" s="75"/>
      <c r="AC84" s="75"/>
      <c r="AD84" s="75"/>
      <c r="AE84" s="75"/>
      <c r="AF84" s="75"/>
      <c r="AG84" s="75"/>
      <c r="AH84" s="75"/>
      <c r="AI84" s="75"/>
      <c r="AJ84" s="75"/>
      <c r="AK84" s="75"/>
      <c r="AL84" s="75"/>
      <c r="AM84" s="75"/>
      <c r="AN84" s="75"/>
      <c r="AO84" s="144"/>
      <c r="AP84" s="246" t="str">
        <f>IF(F84="","",IFERROR(VLOOKUP(SUBSTITUTE(SUBSTITUTE(Tabla1[[#This Row],[Uso Sistemas]],"T","P"),"N","F"),Parámetros!$M$2:$N$17,2,0),"Completar hasta 3ra sem. para evaluar a Probacionista"))</f>
        <v/>
      </c>
      <c r="AQ84" s="39"/>
      <c r="AR84" s="200"/>
      <c r="AS84" s="39"/>
      <c r="AT84" s="28"/>
      <c r="AU84" s="55"/>
      <c r="AV84" s="55"/>
      <c r="AW84" s="55"/>
      <c r="AX84" s="248" t="str">
        <f>IF(V84="","",EOMONTH(EDATE(Tabla1[[#This Row],[Fecha Finalización]],2),0))</f>
        <v/>
      </c>
      <c r="AY84" s="39"/>
      <c r="AZ84" s="249" t="str">
        <f>IF(V84="","",EOMONTH(EDATE(Tabla1[[#This Row],[Fecha Finalización]],3),0))</f>
        <v/>
      </c>
      <c r="BA84" s="39"/>
      <c r="BB84" s="39"/>
      <c r="BC84" s="235"/>
      <c r="BD84" s="233" t="str">
        <f>IF(F84="","",Tabla1[[#This Row],[sem 01]]&amp;Tabla1[[#This Row],[sem 02]]&amp;Tabla1[[#This Row],[sem 03]])</f>
        <v/>
      </c>
      <c r="BE84" s="234" t="str">
        <f>IF(TRIM(F84)="","",$B$1&amp;"-"&amp;SUBSTITUTE(Tabla1[[#This Row],[Mes Inscrito]]," ","")&amp;"-"&amp;SUBSTITUTE(Tabla1[[#This Row],[Dia de clases Inscrito]]," ","")&amp;"-"&amp;SUBSTITUTE(Tabla1[[#This Row],[Horario Inscrito]]," ","")&amp;"-"&amp;Tabla1[[#This Row],[Fecha Inicio grupo]])</f>
        <v/>
      </c>
      <c r="BF84" s="251" t="str">
        <f>IF(F84="","",Tabla1[[#This Row],[Curso]])</f>
        <v/>
      </c>
      <c r="BG84" s="252" t="str">
        <f>+IF(TRIM(F84)="","",$B$1&amp;"-"&amp;TRIM(Tabla1[[#This Row],[Mes Inscrito]])&amp;"-"&amp;TRIM(Tabla1[[#This Row],[Dia de clases Inscrito]])&amp;"-"&amp;TRIM(Tabla1[[#This Row],[Horario Inscrito]])&amp;"-"&amp;TRIM(Tabla1[[#This Row],[Fecha Inicio grupo]])&amp;"-"&amp;TRIM(Tabla1[[#This Row],[Tipo Incrito]]))</f>
        <v/>
      </c>
      <c r="BH84" s="308" t="str">
        <f>IF(F84="","",OR(IFERROR(SEARCH("CG",Tabla1[[#This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 s="309" t="str">
        <f>IF(F84&lt;&gt;"",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 s="309" t="str">
        <f>IF(F84&lt;&gt;"",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 s="309" t="str">
        <f>IF(Tabla1[[#This Row],[Fecha Inicio grupo]]="","",IFERROR(VLOOKUP(Tabla1[[#This Row],[Mes de Alta como miembro]],Parámetros!$AM$2:$AN$16,2,0),"01/01/1900"))</f>
        <v/>
      </c>
    </row>
    <row r="85" spans="1:63" s="24" customFormat="1" ht="13.9">
      <c r="A85" s="68">
        <v>82</v>
      </c>
      <c r="B85" s="28"/>
      <c r="C85" s="34"/>
      <c r="D85" s="42"/>
      <c r="E85" s="64"/>
      <c r="F85" s="45"/>
      <c r="G85" s="45"/>
      <c r="H85" s="163"/>
      <c r="I85" s="42"/>
      <c r="J85" s="28"/>
      <c r="K85" s="69"/>
      <c r="L85" s="68"/>
      <c r="M85" s="46"/>
      <c r="N85" s="238" t="str">
        <f ca="1">IF(Tabla1[[#This Row],[Fecha de nac]]="","",IF(Tabla1[[#This Row],[Fecha Finalización]] &gt;=TODAY(), DATEDIF(Tabla1[[#This Row],[Fecha de nac]],TODAY(),"y"), ROUNDDOWN((Tabla1[[#This Row],[Fecha Finalización]] -Tabla1[[#This Row],[Fecha de nac]])/365,0)))</f>
        <v/>
      </c>
      <c r="O85" s="169"/>
      <c r="P85" s="34"/>
      <c r="Q85" s="67"/>
      <c r="R85" s="67"/>
      <c r="S85" s="67"/>
      <c r="T85" s="67"/>
      <c r="U85" s="243" t="str">
        <f>IF(F85="","",Tabla1[[#This Row],[Fecha Inicio grupo]]+3*7-7)</f>
        <v/>
      </c>
      <c r="V85" s="244" t="str">
        <f>IF(F85="","",EDATE(Tabla1[[#This Row],[Fecha Inicio grupo]],3))</f>
        <v/>
      </c>
      <c r="W85" s="29"/>
      <c r="X85" s="29"/>
      <c r="Y85" s="75"/>
      <c r="Z85" s="75"/>
      <c r="AA85" s="75"/>
      <c r="AB85" s="75"/>
      <c r="AC85" s="75"/>
      <c r="AD85" s="75"/>
      <c r="AE85" s="75"/>
      <c r="AF85" s="75"/>
      <c r="AG85" s="75"/>
      <c r="AH85" s="75"/>
      <c r="AI85" s="75"/>
      <c r="AJ85" s="75"/>
      <c r="AK85" s="75"/>
      <c r="AL85" s="75"/>
      <c r="AM85" s="75"/>
      <c r="AN85" s="75"/>
      <c r="AO85" s="144"/>
      <c r="AP85" s="246" t="str">
        <f>IF(F85="","",IFERROR(VLOOKUP(SUBSTITUTE(SUBSTITUTE(Tabla1[[#This Row],[Uso Sistemas]],"T","P"),"N","F"),Parámetros!$M$2:$N$17,2,0),"Completar hasta 3ra sem. para evaluar a Probacionista"))</f>
        <v/>
      </c>
      <c r="AQ85" s="39"/>
      <c r="AR85" s="200"/>
      <c r="AS85" s="39"/>
      <c r="AT85" s="28"/>
      <c r="AU85" s="55"/>
      <c r="AV85" s="55"/>
      <c r="AW85" s="55"/>
      <c r="AX85" s="248" t="str">
        <f>IF(V85="","",EOMONTH(EDATE(Tabla1[[#This Row],[Fecha Finalización]],2),0))</f>
        <v/>
      </c>
      <c r="AY85" s="39"/>
      <c r="AZ85" s="249" t="str">
        <f>IF(V85="","",EOMONTH(EDATE(Tabla1[[#This Row],[Fecha Finalización]],3),0))</f>
        <v/>
      </c>
      <c r="BA85" s="39"/>
      <c r="BB85" s="39"/>
      <c r="BC85" s="235"/>
      <c r="BD85" s="233" t="str">
        <f>IF(F85="","",Tabla1[[#This Row],[sem 01]]&amp;Tabla1[[#This Row],[sem 02]]&amp;Tabla1[[#This Row],[sem 03]])</f>
        <v/>
      </c>
      <c r="BE85" s="234" t="str">
        <f>IF(TRIM(F85)="","",$B$1&amp;"-"&amp;SUBSTITUTE(Tabla1[[#This Row],[Mes Inscrito]]," ","")&amp;"-"&amp;SUBSTITUTE(Tabla1[[#This Row],[Dia de clases Inscrito]]," ","")&amp;"-"&amp;SUBSTITUTE(Tabla1[[#This Row],[Horario Inscrito]]," ","")&amp;"-"&amp;Tabla1[[#This Row],[Fecha Inicio grupo]])</f>
        <v/>
      </c>
      <c r="BF85" s="251" t="str">
        <f>IF(F85="","",Tabla1[[#This Row],[Curso]])</f>
        <v/>
      </c>
      <c r="BG85" s="252" t="str">
        <f>+IF(TRIM(F85)="","",$B$1&amp;"-"&amp;TRIM(Tabla1[[#This Row],[Mes Inscrito]])&amp;"-"&amp;TRIM(Tabla1[[#This Row],[Dia de clases Inscrito]])&amp;"-"&amp;TRIM(Tabla1[[#This Row],[Horario Inscrito]])&amp;"-"&amp;TRIM(Tabla1[[#This Row],[Fecha Inicio grupo]])&amp;"-"&amp;TRIM(Tabla1[[#This Row],[Tipo Incrito]]))</f>
        <v/>
      </c>
      <c r="BH85" s="308" t="str">
        <f>IF(F85="","",OR(IFERROR(SEARCH("CG",Tabla1[[#This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 s="309" t="str">
        <f>IF(F85&lt;&gt;"",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 s="309" t="str">
        <f>IF(F85&lt;&gt;"",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 s="309" t="str">
        <f>IF(Tabla1[[#This Row],[Fecha Inicio grupo]]="","",IFERROR(VLOOKUP(Tabla1[[#This Row],[Mes de Alta como miembro]],Parámetros!$AM$2:$AN$16,2,0),"01/01/1900"))</f>
        <v/>
      </c>
    </row>
    <row r="86" spans="1:63" s="24" customFormat="1" ht="13.9">
      <c r="A86" s="68">
        <v>83</v>
      </c>
      <c r="B86" s="28"/>
      <c r="C86" s="34"/>
      <c r="D86" s="42"/>
      <c r="E86" s="64"/>
      <c r="F86" s="45"/>
      <c r="G86" s="45"/>
      <c r="H86" s="163"/>
      <c r="I86" s="42"/>
      <c r="J86" s="28"/>
      <c r="K86" s="69"/>
      <c r="L86" s="68"/>
      <c r="M86" s="46"/>
      <c r="N86" s="238" t="str">
        <f ca="1">IF(Tabla1[[#This Row],[Fecha de nac]]="","",IF(Tabla1[[#This Row],[Fecha Finalización]] &gt;=TODAY(), DATEDIF(Tabla1[[#This Row],[Fecha de nac]],TODAY(),"y"), ROUNDDOWN((Tabla1[[#This Row],[Fecha Finalización]] -Tabla1[[#This Row],[Fecha de nac]])/365,0)))</f>
        <v/>
      </c>
      <c r="O86" s="169"/>
      <c r="P86" s="34"/>
      <c r="Q86" s="67"/>
      <c r="R86" s="67"/>
      <c r="S86" s="67"/>
      <c r="T86" s="67"/>
      <c r="U86" s="243" t="str">
        <f>IF(F86="","",Tabla1[[#This Row],[Fecha Inicio grupo]]+3*7-7)</f>
        <v/>
      </c>
      <c r="V86" s="244" t="str">
        <f>IF(F86="","",EDATE(Tabla1[[#This Row],[Fecha Inicio grupo]],3))</f>
        <v/>
      </c>
      <c r="W86" s="29"/>
      <c r="X86" s="29"/>
      <c r="Y86" s="75"/>
      <c r="Z86" s="75"/>
      <c r="AA86" s="75"/>
      <c r="AB86" s="75"/>
      <c r="AC86" s="75"/>
      <c r="AD86" s="75"/>
      <c r="AE86" s="75"/>
      <c r="AF86" s="75"/>
      <c r="AG86" s="75"/>
      <c r="AH86" s="75"/>
      <c r="AI86" s="75"/>
      <c r="AJ86" s="75"/>
      <c r="AK86" s="75"/>
      <c r="AL86" s="75"/>
      <c r="AM86" s="75"/>
      <c r="AN86" s="75"/>
      <c r="AO86" s="144"/>
      <c r="AP86" s="246" t="str">
        <f>IF(F86="","",IFERROR(VLOOKUP(SUBSTITUTE(SUBSTITUTE(Tabla1[[#This Row],[Uso Sistemas]],"T","P"),"N","F"),Parámetros!$M$2:$N$17,2,0),"Completar hasta 3ra sem. para evaluar a Probacionista"))</f>
        <v/>
      </c>
      <c r="AQ86" s="39"/>
      <c r="AR86" s="200"/>
      <c r="AS86" s="39"/>
      <c r="AT86" s="28"/>
      <c r="AU86" s="55"/>
      <c r="AV86" s="55"/>
      <c r="AW86" s="55"/>
      <c r="AX86" s="248" t="str">
        <f>IF(V86="","",EOMONTH(EDATE(Tabla1[[#This Row],[Fecha Finalización]],2),0))</f>
        <v/>
      </c>
      <c r="AY86" s="39"/>
      <c r="AZ86" s="249" t="str">
        <f>IF(V86="","",EOMONTH(EDATE(Tabla1[[#This Row],[Fecha Finalización]],3),0))</f>
        <v/>
      </c>
      <c r="BA86" s="39"/>
      <c r="BB86" s="39"/>
      <c r="BC86" s="235"/>
      <c r="BD86" s="233" t="str">
        <f>IF(F86="","",Tabla1[[#This Row],[sem 01]]&amp;Tabla1[[#This Row],[sem 02]]&amp;Tabla1[[#This Row],[sem 03]])</f>
        <v/>
      </c>
      <c r="BE86" s="234" t="str">
        <f>IF(TRIM(F86)="","",$B$1&amp;"-"&amp;SUBSTITUTE(Tabla1[[#This Row],[Mes Inscrito]]," ","")&amp;"-"&amp;SUBSTITUTE(Tabla1[[#This Row],[Dia de clases Inscrito]]," ","")&amp;"-"&amp;SUBSTITUTE(Tabla1[[#This Row],[Horario Inscrito]]," ","")&amp;"-"&amp;Tabla1[[#This Row],[Fecha Inicio grupo]])</f>
        <v/>
      </c>
      <c r="BF86" s="251" t="str">
        <f>IF(F86="","",Tabla1[[#This Row],[Curso]])</f>
        <v/>
      </c>
      <c r="BG86" s="252" t="str">
        <f>+IF(TRIM(F86)="","",$B$1&amp;"-"&amp;TRIM(Tabla1[[#This Row],[Mes Inscrito]])&amp;"-"&amp;TRIM(Tabla1[[#This Row],[Dia de clases Inscrito]])&amp;"-"&amp;TRIM(Tabla1[[#This Row],[Horario Inscrito]])&amp;"-"&amp;TRIM(Tabla1[[#This Row],[Fecha Inicio grupo]])&amp;"-"&amp;TRIM(Tabla1[[#This Row],[Tipo Incrito]]))</f>
        <v/>
      </c>
      <c r="BH86" s="308" t="str">
        <f>IF(F86="","",OR(IFERROR(SEARCH("CG",Tabla1[[#This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 s="309" t="str">
        <f>IF(F86&lt;&gt;"",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 s="309" t="str">
        <f>IF(F86&lt;&gt;"",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 s="309" t="str">
        <f>IF(Tabla1[[#This Row],[Fecha Inicio grupo]]="","",IFERROR(VLOOKUP(Tabla1[[#This Row],[Mes de Alta como miembro]],Parámetros!$AM$2:$AN$16,2,0),"01/01/1900"))</f>
        <v/>
      </c>
    </row>
    <row r="87" spans="1:63" s="24" customFormat="1" ht="13.9">
      <c r="A87" s="68">
        <v>84</v>
      </c>
      <c r="B87" s="28"/>
      <c r="C87" s="34"/>
      <c r="D87" s="42"/>
      <c r="E87" s="64"/>
      <c r="F87" s="45"/>
      <c r="G87" s="45"/>
      <c r="H87" s="163"/>
      <c r="I87" s="42"/>
      <c r="J87" s="28"/>
      <c r="K87" s="69"/>
      <c r="L87" s="68"/>
      <c r="M87" s="46"/>
      <c r="N87" s="238" t="str">
        <f ca="1">IF(Tabla1[[#This Row],[Fecha de nac]]="","",IF(Tabla1[[#This Row],[Fecha Finalización]] &gt;=TODAY(), DATEDIF(Tabla1[[#This Row],[Fecha de nac]],TODAY(),"y"), ROUNDDOWN((Tabla1[[#This Row],[Fecha Finalización]] -Tabla1[[#This Row],[Fecha de nac]])/365,0)))</f>
        <v/>
      </c>
      <c r="O87" s="169"/>
      <c r="P87" s="34"/>
      <c r="Q87" s="67"/>
      <c r="R87" s="67"/>
      <c r="S87" s="67"/>
      <c r="T87" s="67"/>
      <c r="U87" s="243" t="str">
        <f>IF(F87="","",Tabla1[[#This Row],[Fecha Inicio grupo]]+3*7-7)</f>
        <v/>
      </c>
      <c r="V87" s="244" t="str">
        <f>IF(F87="","",EDATE(Tabla1[[#This Row],[Fecha Inicio grupo]],3))</f>
        <v/>
      </c>
      <c r="W87" s="29"/>
      <c r="X87" s="29"/>
      <c r="Y87" s="75"/>
      <c r="Z87" s="75"/>
      <c r="AA87" s="75"/>
      <c r="AB87" s="75"/>
      <c r="AC87" s="75"/>
      <c r="AD87" s="75"/>
      <c r="AE87" s="75"/>
      <c r="AF87" s="75"/>
      <c r="AG87" s="75"/>
      <c r="AH87" s="75"/>
      <c r="AI87" s="75"/>
      <c r="AJ87" s="75"/>
      <c r="AK87" s="75"/>
      <c r="AL87" s="75"/>
      <c r="AM87" s="75"/>
      <c r="AN87" s="75"/>
      <c r="AO87" s="144"/>
      <c r="AP87" s="246" t="str">
        <f>IF(F87="","",IFERROR(VLOOKUP(SUBSTITUTE(SUBSTITUTE(Tabla1[[#This Row],[Uso Sistemas]],"T","P"),"N","F"),Parámetros!$M$2:$N$17,2,0),"Completar hasta 3ra sem. para evaluar a Probacionista"))</f>
        <v/>
      </c>
      <c r="AQ87" s="39"/>
      <c r="AR87" s="200"/>
      <c r="AS87" s="39"/>
      <c r="AT87" s="28"/>
      <c r="AU87" s="55"/>
      <c r="AV87" s="55"/>
      <c r="AW87" s="55"/>
      <c r="AX87" s="248" t="str">
        <f>IF(V87="","",EOMONTH(EDATE(Tabla1[[#This Row],[Fecha Finalización]],2),0))</f>
        <v/>
      </c>
      <c r="AY87" s="39"/>
      <c r="AZ87" s="249" t="str">
        <f>IF(V87="","",EOMONTH(EDATE(Tabla1[[#This Row],[Fecha Finalización]],3),0))</f>
        <v/>
      </c>
      <c r="BA87" s="39"/>
      <c r="BB87" s="39"/>
      <c r="BC87" s="235"/>
      <c r="BD87" s="233" t="str">
        <f>IF(F87="","",Tabla1[[#This Row],[sem 01]]&amp;Tabla1[[#This Row],[sem 02]]&amp;Tabla1[[#This Row],[sem 03]])</f>
        <v/>
      </c>
      <c r="BE87" s="234" t="str">
        <f>IF(TRIM(F87)="","",$B$1&amp;"-"&amp;SUBSTITUTE(Tabla1[[#This Row],[Mes Inscrito]]," ","")&amp;"-"&amp;SUBSTITUTE(Tabla1[[#This Row],[Dia de clases Inscrito]]," ","")&amp;"-"&amp;SUBSTITUTE(Tabla1[[#This Row],[Horario Inscrito]]," ","")&amp;"-"&amp;Tabla1[[#This Row],[Fecha Inicio grupo]])</f>
        <v/>
      </c>
      <c r="BF87" s="251" t="str">
        <f>IF(F87="","",Tabla1[[#This Row],[Curso]])</f>
        <v/>
      </c>
      <c r="BG87" s="252" t="str">
        <f>+IF(TRIM(F87)="","",$B$1&amp;"-"&amp;TRIM(Tabla1[[#This Row],[Mes Inscrito]])&amp;"-"&amp;TRIM(Tabla1[[#This Row],[Dia de clases Inscrito]])&amp;"-"&amp;TRIM(Tabla1[[#This Row],[Horario Inscrito]])&amp;"-"&amp;TRIM(Tabla1[[#This Row],[Fecha Inicio grupo]])&amp;"-"&amp;TRIM(Tabla1[[#This Row],[Tipo Incrito]]))</f>
        <v/>
      </c>
      <c r="BH87" s="308" t="str">
        <f>IF(F87="","",OR(IFERROR(SEARCH("CG",Tabla1[[#This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 s="309" t="str">
        <f>IF(F87&lt;&gt;"",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 s="309" t="str">
        <f>IF(F87&lt;&gt;"",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 s="309" t="str">
        <f>IF(Tabla1[[#This Row],[Fecha Inicio grupo]]="","",IFERROR(VLOOKUP(Tabla1[[#This Row],[Mes de Alta como miembro]],Parámetros!$AM$2:$AN$16,2,0),"01/01/1900"))</f>
        <v/>
      </c>
    </row>
    <row r="88" spans="1:63" s="24" customFormat="1" ht="13.9">
      <c r="A88" s="68">
        <v>85</v>
      </c>
      <c r="B88" s="28"/>
      <c r="C88" s="34"/>
      <c r="D88" s="42"/>
      <c r="E88" s="64"/>
      <c r="F88" s="45"/>
      <c r="G88" s="45"/>
      <c r="H88" s="163"/>
      <c r="I88" s="42"/>
      <c r="J88" s="28"/>
      <c r="K88" s="69"/>
      <c r="L88" s="68"/>
      <c r="M88" s="46"/>
      <c r="N88" s="238" t="str">
        <f ca="1">IF(Tabla1[[#This Row],[Fecha de nac]]="","",IF(Tabla1[[#This Row],[Fecha Finalización]] &gt;=TODAY(), DATEDIF(Tabla1[[#This Row],[Fecha de nac]],TODAY(),"y"), ROUNDDOWN((Tabla1[[#This Row],[Fecha Finalización]] -Tabla1[[#This Row],[Fecha de nac]])/365,0)))</f>
        <v/>
      </c>
      <c r="O88" s="169"/>
      <c r="P88" s="34"/>
      <c r="Q88" s="67"/>
      <c r="R88" s="67"/>
      <c r="S88" s="67"/>
      <c r="T88" s="67"/>
      <c r="U88" s="243" t="str">
        <f>IF(F88="","",Tabla1[[#This Row],[Fecha Inicio grupo]]+3*7-7)</f>
        <v/>
      </c>
      <c r="V88" s="244" t="str">
        <f>IF(F88="","",EDATE(Tabla1[[#This Row],[Fecha Inicio grupo]],3))</f>
        <v/>
      </c>
      <c r="W88" s="29"/>
      <c r="X88" s="29"/>
      <c r="Y88" s="75"/>
      <c r="Z88" s="75"/>
      <c r="AA88" s="75"/>
      <c r="AB88" s="75"/>
      <c r="AC88" s="75"/>
      <c r="AD88" s="75"/>
      <c r="AE88" s="75"/>
      <c r="AF88" s="75"/>
      <c r="AG88" s="75"/>
      <c r="AH88" s="75"/>
      <c r="AI88" s="75"/>
      <c r="AJ88" s="75"/>
      <c r="AK88" s="75"/>
      <c r="AL88" s="75"/>
      <c r="AM88" s="75"/>
      <c r="AN88" s="75"/>
      <c r="AO88" s="144"/>
      <c r="AP88" s="246" t="str">
        <f>IF(F88="","",IFERROR(VLOOKUP(SUBSTITUTE(SUBSTITUTE(Tabla1[[#This Row],[Uso Sistemas]],"T","P"),"N","F"),Parámetros!$M$2:$N$17,2,0),"Completar hasta 3ra sem. para evaluar a Probacionista"))</f>
        <v/>
      </c>
      <c r="AQ88" s="39"/>
      <c r="AR88" s="200"/>
      <c r="AS88" s="39"/>
      <c r="AT88" s="28"/>
      <c r="AU88" s="55"/>
      <c r="AV88" s="55"/>
      <c r="AW88" s="55"/>
      <c r="AX88" s="248" t="str">
        <f>IF(V88="","",EOMONTH(EDATE(Tabla1[[#This Row],[Fecha Finalización]],2),0))</f>
        <v/>
      </c>
      <c r="AY88" s="39"/>
      <c r="AZ88" s="249" t="str">
        <f>IF(V88="","",EOMONTH(EDATE(Tabla1[[#This Row],[Fecha Finalización]],3),0))</f>
        <v/>
      </c>
      <c r="BA88" s="39"/>
      <c r="BB88" s="39"/>
      <c r="BC88" s="235"/>
      <c r="BD88" s="233" t="str">
        <f>IF(F88="","",Tabla1[[#This Row],[sem 01]]&amp;Tabla1[[#This Row],[sem 02]]&amp;Tabla1[[#This Row],[sem 03]])</f>
        <v/>
      </c>
      <c r="BE88" s="234" t="str">
        <f>IF(TRIM(F88)="","",$B$1&amp;"-"&amp;SUBSTITUTE(Tabla1[[#This Row],[Mes Inscrito]]," ","")&amp;"-"&amp;SUBSTITUTE(Tabla1[[#This Row],[Dia de clases Inscrito]]," ","")&amp;"-"&amp;SUBSTITUTE(Tabla1[[#This Row],[Horario Inscrito]]," ","")&amp;"-"&amp;Tabla1[[#This Row],[Fecha Inicio grupo]])</f>
        <v/>
      </c>
      <c r="BF88" s="251" t="str">
        <f>IF(F88="","",Tabla1[[#This Row],[Curso]])</f>
        <v/>
      </c>
      <c r="BG88" s="252" t="str">
        <f>+IF(TRIM(F88)="","",$B$1&amp;"-"&amp;TRIM(Tabla1[[#This Row],[Mes Inscrito]])&amp;"-"&amp;TRIM(Tabla1[[#This Row],[Dia de clases Inscrito]])&amp;"-"&amp;TRIM(Tabla1[[#This Row],[Horario Inscrito]])&amp;"-"&amp;TRIM(Tabla1[[#This Row],[Fecha Inicio grupo]])&amp;"-"&amp;TRIM(Tabla1[[#This Row],[Tipo Incrito]]))</f>
        <v/>
      </c>
      <c r="BH88" s="308" t="str">
        <f>IF(F88="","",OR(IFERROR(SEARCH("CG",Tabla1[[#This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 s="309" t="str">
        <f>IF(F88&lt;&gt;"",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 s="309" t="str">
        <f>IF(F88&lt;&gt;"",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 s="309" t="str">
        <f>IF(Tabla1[[#This Row],[Fecha Inicio grupo]]="","",IFERROR(VLOOKUP(Tabla1[[#This Row],[Mes de Alta como miembro]],Parámetros!$AM$2:$AN$16,2,0),"01/01/1900"))</f>
        <v/>
      </c>
    </row>
    <row r="89" spans="1:63" s="24" customFormat="1" ht="13.9">
      <c r="A89" s="68">
        <v>86</v>
      </c>
      <c r="B89" s="28"/>
      <c r="C89" s="34"/>
      <c r="D89" s="42"/>
      <c r="E89" s="64"/>
      <c r="F89" s="45"/>
      <c r="G89" s="45"/>
      <c r="H89" s="163"/>
      <c r="I89" s="42"/>
      <c r="J89" s="28"/>
      <c r="K89" s="69"/>
      <c r="L89" s="68"/>
      <c r="M89" s="46"/>
      <c r="N89" s="238" t="str">
        <f ca="1">IF(Tabla1[[#This Row],[Fecha de nac]]="","",IF(Tabla1[[#This Row],[Fecha Finalización]] &gt;=TODAY(), DATEDIF(Tabla1[[#This Row],[Fecha de nac]],TODAY(),"y"), ROUNDDOWN((Tabla1[[#This Row],[Fecha Finalización]] -Tabla1[[#This Row],[Fecha de nac]])/365,0)))</f>
        <v/>
      </c>
      <c r="O89" s="169"/>
      <c r="P89" s="34"/>
      <c r="Q89" s="67"/>
      <c r="R89" s="67"/>
      <c r="S89" s="67"/>
      <c r="T89" s="67"/>
      <c r="U89" s="243" t="str">
        <f>IF(F89="","",Tabla1[[#This Row],[Fecha Inicio grupo]]+3*7-7)</f>
        <v/>
      </c>
      <c r="V89" s="244" t="str">
        <f>IF(F89="","",EDATE(Tabla1[[#This Row],[Fecha Inicio grupo]],3))</f>
        <v/>
      </c>
      <c r="W89" s="29"/>
      <c r="X89" s="29"/>
      <c r="Y89" s="75"/>
      <c r="Z89" s="75"/>
      <c r="AA89" s="75"/>
      <c r="AB89" s="75"/>
      <c r="AC89" s="75"/>
      <c r="AD89" s="75"/>
      <c r="AE89" s="75"/>
      <c r="AF89" s="75"/>
      <c r="AG89" s="75"/>
      <c r="AH89" s="75"/>
      <c r="AI89" s="75"/>
      <c r="AJ89" s="75"/>
      <c r="AK89" s="75"/>
      <c r="AL89" s="75"/>
      <c r="AM89" s="75"/>
      <c r="AN89" s="75"/>
      <c r="AO89" s="144"/>
      <c r="AP89" s="246" t="str">
        <f>IF(F89="","",IFERROR(VLOOKUP(SUBSTITUTE(SUBSTITUTE(Tabla1[[#This Row],[Uso Sistemas]],"T","P"),"N","F"),Parámetros!$M$2:$N$17,2,0),"Completar hasta 3ra sem. para evaluar a Probacionista"))</f>
        <v/>
      </c>
      <c r="AQ89" s="39"/>
      <c r="AR89" s="200"/>
      <c r="AS89" s="39"/>
      <c r="AT89" s="28"/>
      <c r="AU89" s="55"/>
      <c r="AV89" s="55"/>
      <c r="AW89" s="55"/>
      <c r="AX89" s="248" t="str">
        <f>IF(V89="","",EOMONTH(EDATE(Tabla1[[#This Row],[Fecha Finalización]],2),0))</f>
        <v/>
      </c>
      <c r="AY89" s="39"/>
      <c r="AZ89" s="249" t="str">
        <f>IF(V89="","",EOMONTH(EDATE(Tabla1[[#This Row],[Fecha Finalización]],3),0))</f>
        <v/>
      </c>
      <c r="BA89" s="39"/>
      <c r="BB89" s="39"/>
      <c r="BC89" s="235"/>
      <c r="BD89" s="233" t="str">
        <f>IF(F89="","",Tabla1[[#This Row],[sem 01]]&amp;Tabla1[[#This Row],[sem 02]]&amp;Tabla1[[#This Row],[sem 03]])</f>
        <v/>
      </c>
      <c r="BE89" s="234" t="str">
        <f>IF(TRIM(F89)="","",$B$1&amp;"-"&amp;SUBSTITUTE(Tabla1[[#This Row],[Mes Inscrito]]," ","")&amp;"-"&amp;SUBSTITUTE(Tabla1[[#This Row],[Dia de clases Inscrito]]," ","")&amp;"-"&amp;SUBSTITUTE(Tabla1[[#This Row],[Horario Inscrito]]," ","")&amp;"-"&amp;Tabla1[[#This Row],[Fecha Inicio grupo]])</f>
        <v/>
      </c>
      <c r="BF89" s="251" t="str">
        <f>IF(F89="","",Tabla1[[#This Row],[Curso]])</f>
        <v/>
      </c>
      <c r="BG89" s="252" t="str">
        <f>+IF(TRIM(F89)="","",$B$1&amp;"-"&amp;TRIM(Tabla1[[#This Row],[Mes Inscrito]])&amp;"-"&amp;TRIM(Tabla1[[#This Row],[Dia de clases Inscrito]])&amp;"-"&amp;TRIM(Tabla1[[#This Row],[Horario Inscrito]])&amp;"-"&amp;TRIM(Tabla1[[#This Row],[Fecha Inicio grupo]])&amp;"-"&amp;TRIM(Tabla1[[#This Row],[Tipo Incrito]]))</f>
        <v/>
      </c>
      <c r="BH89" s="308" t="str">
        <f>IF(F89="","",OR(IFERROR(SEARCH("CG",Tabla1[[#This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 s="309" t="str">
        <f>IF(F89&lt;&gt;"",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 s="309" t="str">
        <f>IF(F89&lt;&gt;"",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 s="309" t="str">
        <f>IF(Tabla1[[#This Row],[Fecha Inicio grupo]]="","",IFERROR(VLOOKUP(Tabla1[[#This Row],[Mes de Alta como miembro]],Parámetros!$AM$2:$AN$16,2,0),"01/01/1900"))</f>
        <v/>
      </c>
    </row>
    <row r="90" spans="1:63" s="24" customFormat="1" ht="13.9">
      <c r="A90" s="68">
        <v>87</v>
      </c>
      <c r="B90" s="28"/>
      <c r="C90" s="34"/>
      <c r="D90" s="42"/>
      <c r="E90" s="64"/>
      <c r="F90" s="45"/>
      <c r="G90" s="45"/>
      <c r="H90" s="163"/>
      <c r="I90" s="42"/>
      <c r="J90" s="28"/>
      <c r="K90" s="69"/>
      <c r="L90" s="68"/>
      <c r="M90" s="46"/>
      <c r="N90" s="238" t="str">
        <f ca="1">IF(Tabla1[[#This Row],[Fecha de nac]]="","",IF(Tabla1[[#This Row],[Fecha Finalización]] &gt;=TODAY(), DATEDIF(Tabla1[[#This Row],[Fecha de nac]],TODAY(),"y"), ROUNDDOWN((Tabla1[[#This Row],[Fecha Finalización]] -Tabla1[[#This Row],[Fecha de nac]])/365,0)))</f>
        <v/>
      </c>
      <c r="O90" s="169"/>
      <c r="P90" s="34"/>
      <c r="Q90" s="67"/>
      <c r="R90" s="67"/>
      <c r="S90" s="67"/>
      <c r="T90" s="67"/>
      <c r="U90" s="243" t="str">
        <f>IF(F90="","",Tabla1[[#This Row],[Fecha Inicio grupo]]+3*7-7)</f>
        <v/>
      </c>
      <c r="V90" s="244" t="str">
        <f>IF(F90="","",EDATE(Tabla1[[#This Row],[Fecha Inicio grupo]],3))</f>
        <v/>
      </c>
      <c r="W90" s="29"/>
      <c r="X90" s="29"/>
      <c r="Y90" s="75"/>
      <c r="Z90" s="75"/>
      <c r="AA90" s="75"/>
      <c r="AB90" s="75"/>
      <c r="AC90" s="75"/>
      <c r="AD90" s="75"/>
      <c r="AE90" s="75"/>
      <c r="AF90" s="75"/>
      <c r="AG90" s="75"/>
      <c r="AH90" s="75"/>
      <c r="AI90" s="75"/>
      <c r="AJ90" s="75"/>
      <c r="AK90" s="75"/>
      <c r="AL90" s="75"/>
      <c r="AM90" s="75"/>
      <c r="AN90" s="75"/>
      <c r="AO90" s="144"/>
      <c r="AP90" s="246" t="str">
        <f>IF(F90="","",IFERROR(VLOOKUP(SUBSTITUTE(SUBSTITUTE(Tabla1[[#This Row],[Uso Sistemas]],"T","P"),"N","F"),Parámetros!$M$2:$N$17,2,0),"Completar hasta 3ra sem. para evaluar a Probacionista"))</f>
        <v/>
      </c>
      <c r="AQ90" s="39"/>
      <c r="AR90" s="200"/>
      <c r="AS90" s="39"/>
      <c r="AT90" s="28"/>
      <c r="AU90" s="55"/>
      <c r="AV90" s="55"/>
      <c r="AW90" s="55"/>
      <c r="AX90" s="248" t="str">
        <f>IF(V90="","",EOMONTH(EDATE(Tabla1[[#This Row],[Fecha Finalización]],2),0))</f>
        <v/>
      </c>
      <c r="AY90" s="39"/>
      <c r="AZ90" s="249" t="str">
        <f>IF(V90="","",EOMONTH(EDATE(Tabla1[[#This Row],[Fecha Finalización]],3),0))</f>
        <v/>
      </c>
      <c r="BA90" s="39"/>
      <c r="BB90" s="39"/>
      <c r="BC90" s="235"/>
      <c r="BD90" s="233" t="str">
        <f>IF(F90="","",Tabla1[[#This Row],[sem 01]]&amp;Tabla1[[#This Row],[sem 02]]&amp;Tabla1[[#This Row],[sem 03]])</f>
        <v/>
      </c>
      <c r="BE90" s="234" t="str">
        <f>IF(TRIM(F90)="","",$B$1&amp;"-"&amp;SUBSTITUTE(Tabla1[[#This Row],[Mes Inscrito]]," ","")&amp;"-"&amp;SUBSTITUTE(Tabla1[[#This Row],[Dia de clases Inscrito]]," ","")&amp;"-"&amp;SUBSTITUTE(Tabla1[[#This Row],[Horario Inscrito]]," ","")&amp;"-"&amp;Tabla1[[#This Row],[Fecha Inicio grupo]])</f>
        <v/>
      </c>
      <c r="BF90" s="251" t="str">
        <f>IF(F90="","",Tabla1[[#This Row],[Curso]])</f>
        <v/>
      </c>
      <c r="BG90" s="252" t="str">
        <f>+IF(TRIM(F90)="","",$B$1&amp;"-"&amp;TRIM(Tabla1[[#This Row],[Mes Inscrito]])&amp;"-"&amp;TRIM(Tabla1[[#This Row],[Dia de clases Inscrito]])&amp;"-"&amp;TRIM(Tabla1[[#This Row],[Horario Inscrito]])&amp;"-"&amp;TRIM(Tabla1[[#This Row],[Fecha Inicio grupo]])&amp;"-"&amp;TRIM(Tabla1[[#This Row],[Tipo Incrito]]))</f>
        <v/>
      </c>
      <c r="BH90" s="308" t="str">
        <f>IF(F90="","",OR(IFERROR(SEARCH("CG",Tabla1[[#This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 s="309" t="str">
        <f>IF(F90&lt;&gt;"",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 s="309" t="str">
        <f>IF(F90&lt;&gt;"",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 s="309" t="str">
        <f>IF(Tabla1[[#This Row],[Fecha Inicio grupo]]="","",IFERROR(VLOOKUP(Tabla1[[#This Row],[Mes de Alta como miembro]],Parámetros!$AM$2:$AN$16,2,0),"01/01/1900"))</f>
        <v/>
      </c>
    </row>
    <row r="91" spans="1:63" s="24" customFormat="1" ht="13.9">
      <c r="A91" s="68">
        <v>88</v>
      </c>
      <c r="B91" s="28"/>
      <c r="C91" s="34"/>
      <c r="D91" s="42"/>
      <c r="E91" s="64"/>
      <c r="F91" s="45"/>
      <c r="G91" s="45"/>
      <c r="H91" s="163"/>
      <c r="I91" s="42"/>
      <c r="J91" s="28"/>
      <c r="K91" s="69"/>
      <c r="L91" s="68"/>
      <c r="M91" s="46"/>
      <c r="N91" s="238" t="str">
        <f ca="1">IF(Tabla1[[#This Row],[Fecha de nac]]="","",IF(Tabla1[[#This Row],[Fecha Finalización]] &gt;=TODAY(), DATEDIF(Tabla1[[#This Row],[Fecha de nac]],TODAY(),"y"), ROUNDDOWN((Tabla1[[#This Row],[Fecha Finalización]] -Tabla1[[#This Row],[Fecha de nac]])/365,0)))</f>
        <v/>
      </c>
      <c r="O91" s="169"/>
      <c r="P91" s="34"/>
      <c r="Q91" s="67"/>
      <c r="R91" s="67"/>
      <c r="S91" s="67"/>
      <c r="T91" s="67"/>
      <c r="U91" s="243" t="str">
        <f>IF(F91="","",Tabla1[[#This Row],[Fecha Inicio grupo]]+3*7-7)</f>
        <v/>
      </c>
      <c r="V91" s="244" t="str">
        <f>IF(F91="","",EDATE(Tabla1[[#This Row],[Fecha Inicio grupo]],3))</f>
        <v/>
      </c>
      <c r="W91" s="29"/>
      <c r="X91" s="29"/>
      <c r="Y91" s="75"/>
      <c r="Z91" s="75"/>
      <c r="AA91" s="75"/>
      <c r="AB91" s="75"/>
      <c r="AC91" s="75"/>
      <c r="AD91" s="75"/>
      <c r="AE91" s="75"/>
      <c r="AF91" s="75"/>
      <c r="AG91" s="75"/>
      <c r="AH91" s="75"/>
      <c r="AI91" s="75"/>
      <c r="AJ91" s="75"/>
      <c r="AK91" s="75"/>
      <c r="AL91" s="75"/>
      <c r="AM91" s="75"/>
      <c r="AN91" s="75"/>
      <c r="AO91" s="144"/>
      <c r="AP91" s="246" t="str">
        <f>IF(F91="","",IFERROR(VLOOKUP(SUBSTITUTE(SUBSTITUTE(Tabla1[[#This Row],[Uso Sistemas]],"T","P"),"N","F"),Parámetros!$M$2:$N$17,2,0),"Completar hasta 3ra sem. para evaluar a Probacionista"))</f>
        <v/>
      </c>
      <c r="AQ91" s="39"/>
      <c r="AR91" s="200"/>
      <c r="AS91" s="39"/>
      <c r="AT91" s="28"/>
      <c r="AU91" s="55"/>
      <c r="AV91" s="55"/>
      <c r="AW91" s="55"/>
      <c r="AX91" s="248" t="str">
        <f>IF(V91="","",EOMONTH(EDATE(Tabla1[[#This Row],[Fecha Finalización]],2),0))</f>
        <v/>
      </c>
      <c r="AY91" s="39"/>
      <c r="AZ91" s="249" t="str">
        <f>IF(V91="","",EOMONTH(EDATE(Tabla1[[#This Row],[Fecha Finalización]],3),0))</f>
        <v/>
      </c>
      <c r="BA91" s="39"/>
      <c r="BB91" s="39"/>
      <c r="BC91" s="235"/>
      <c r="BD91" s="233" t="str">
        <f>IF(F91="","",Tabla1[[#This Row],[sem 01]]&amp;Tabla1[[#This Row],[sem 02]]&amp;Tabla1[[#This Row],[sem 03]])</f>
        <v/>
      </c>
      <c r="BE91" s="234" t="str">
        <f>IF(TRIM(F91)="","",$B$1&amp;"-"&amp;SUBSTITUTE(Tabla1[[#This Row],[Mes Inscrito]]," ","")&amp;"-"&amp;SUBSTITUTE(Tabla1[[#This Row],[Dia de clases Inscrito]]," ","")&amp;"-"&amp;SUBSTITUTE(Tabla1[[#This Row],[Horario Inscrito]]," ","")&amp;"-"&amp;Tabla1[[#This Row],[Fecha Inicio grupo]])</f>
        <v/>
      </c>
      <c r="BF91" s="251" t="str">
        <f>IF(F91="","",Tabla1[[#This Row],[Curso]])</f>
        <v/>
      </c>
      <c r="BG91" s="252" t="str">
        <f>+IF(TRIM(F91)="","",$B$1&amp;"-"&amp;TRIM(Tabla1[[#This Row],[Mes Inscrito]])&amp;"-"&amp;TRIM(Tabla1[[#This Row],[Dia de clases Inscrito]])&amp;"-"&amp;TRIM(Tabla1[[#This Row],[Horario Inscrito]])&amp;"-"&amp;TRIM(Tabla1[[#This Row],[Fecha Inicio grupo]])&amp;"-"&amp;TRIM(Tabla1[[#This Row],[Tipo Incrito]]))</f>
        <v/>
      </c>
      <c r="BH91" s="308" t="str">
        <f>IF(F91="","",OR(IFERROR(SEARCH("CG",Tabla1[[#This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 s="309" t="str">
        <f>IF(F91&lt;&gt;"",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 s="309" t="str">
        <f>IF(F91&lt;&gt;"",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 s="309" t="str">
        <f>IF(Tabla1[[#This Row],[Fecha Inicio grupo]]="","",IFERROR(VLOOKUP(Tabla1[[#This Row],[Mes de Alta como miembro]],Parámetros!$AM$2:$AN$16,2,0),"01/01/1900"))</f>
        <v/>
      </c>
    </row>
    <row r="92" spans="1:63" s="24" customFormat="1" ht="13.9">
      <c r="A92" s="68">
        <v>89</v>
      </c>
      <c r="B92" s="28"/>
      <c r="C92" s="34"/>
      <c r="D92" s="42"/>
      <c r="E92" s="64"/>
      <c r="F92" s="45"/>
      <c r="G92" s="45"/>
      <c r="H92" s="163"/>
      <c r="I92" s="42"/>
      <c r="J92" s="28"/>
      <c r="K92" s="69"/>
      <c r="L92" s="68"/>
      <c r="M92" s="46"/>
      <c r="N92" s="238" t="str">
        <f ca="1">IF(Tabla1[[#This Row],[Fecha de nac]]="","",IF(Tabla1[[#This Row],[Fecha Finalización]] &gt;=TODAY(), DATEDIF(Tabla1[[#This Row],[Fecha de nac]],TODAY(),"y"), ROUNDDOWN((Tabla1[[#This Row],[Fecha Finalización]] -Tabla1[[#This Row],[Fecha de nac]])/365,0)))</f>
        <v/>
      </c>
      <c r="O92" s="169"/>
      <c r="P92" s="34"/>
      <c r="Q92" s="67"/>
      <c r="R92" s="67"/>
      <c r="S92" s="67"/>
      <c r="T92" s="67"/>
      <c r="U92" s="243" t="str">
        <f>IF(F92="","",Tabla1[[#This Row],[Fecha Inicio grupo]]+3*7-7)</f>
        <v/>
      </c>
      <c r="V92" s="244" t="str">
        <f>IF(F92="","",EDATE(Tabla1[[#This Row],[Fecha Inicio grupo]],3))</f>
        <v/>
      </c>
      <c r="W92" s="29"/>
      <c r="X92" s="29"/>
      <c r="Y92" s="75"/>
      <c r="Z92" s="75"/>
      <c r="AA92" s="75"/>
      <c r="AB92" s="75"/>
      <c r="AC92" s="75"/>
      <c r="AD92" s="75"/>
      <c r="AE92" s="75"/>
      <c r="AF92" s="75"/>
      <c r="AG92" s="75"/>
      <c r="AH92" s="75"/>
      <c r="AI92" s="75"/>
      <c r="AJ92" s="75"/>
      <c r="AK92" s="75"/>
      <c r="AL92" s="75"/>
      <c r="AM92" s="75"/>
      <c r="AN92" s="75"/>
      <c r="AO92" s="144"/>
      <c r="AP92" s="246" t="str">
        <f>IF(F92="","",IFERROR(VLOOKUP(SUBSTITUTE(SUBSTITUTE(Tabla1[[#This Row],[Uso Sistemas]],"T","P"),"N","F"),Parámetros!$M$2:$N$17,2,0),"Completar hasta 3ra sem. para evaluar a Probacionista"))</f>
        <v/>
      </c>
      <c r="AQ92" s="39"/>
      <c r="AR92" s="200"/>
      <c r="AS92" s="39"/>
      <c r="AT92" s="28"/>
      <c r="AU92" s="55"/>
      <c r="AV92" s="55"/>
      <c r="AW92" s="55"/>
      <c r="AX92" s="248" t="str">
        <f>IF(V92="","",EOMONTH(EDATE(Tabla1[[#This Row],[Fecha Finalización]],2),0))</f>
        <v/>
      </c>
      <c r="AY92" s="39"/>
      <c r="AZ92" s="249" t="str">
        <f>IF(V92="","",EOMONTH(EDATE(Tabla1[[#This Row],[Fecha Finalización]],3),0))</f>
        <v/>
      </c>
      <c r="BA92" s="39"/>
      <c r="BB92" s="39"/>
      <c r="BC92" s="235"/>
      <c r="BD92" s="233" t="str">
        <f>IF(F92="","",Tabla1[[#This Row],[sem 01]]&amp;Tabla1[[#This Row],[sem 02]]&amp;Tabla1[[#This Row],[sem 03]])</f>
        <v/>
      </c>
      <c r="BE92" s="234" t="str">
        <f>IF(TRIM(F92)="","",$B$1&amp;"-"&amp;SUBSTITUTE(Tabla1[[#This Row],[Mes Inscrito]]," ","")&amp;"-"&amp;SUBSTITUTE(Tabla1[[#This Row],[Dia de clases Inscrito]]," ","")&amp;"-"&amp;SUBSTITUTE(Tabla1[[#This Row],[Horario Inscrito]]," ","")&amp;"-"&amp;Tabla1[[#This Row],[Fecha Inicio grupo]])</f>
        <v/>
      </c>
      <c r="BF92" s="251" t="str">
        <f>IF(F92="","",Tabla1[[#This Row],[Curso]])</f>
        <v/>
      </c>
      <c r="BG92" s="252" t="str">
        <f>+IF(TRIM(F92)="","",$B$1&amp;"-"&amp;TRIM(Tabla1[[#This Row],[Mes Inscrito]])&amp;"-"&amp;TRIM(Tabla1[[#This Row],[Dia de clases Inscrito]])&amp;"-"&amp;TRIM(Tabla1[[#This Row],[Horario Inscrito]])&amp;"-"&amp;TRIM(Tabla1[[#This Row],[Fecha Inicio grupo]])&amp;"-"&amp;TRIM(Tabla1[[#This Row],[Tipo Incrito]]))</f>
        <v/>
      </c>
      <c r="BH92" s="308" t="str">
        <f>IF(F92="","",OR(IFERROR(SEARCH("CG",Tabla1[[#This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 s="309" t="str">
        <f>IF(F92&lt;&gt;"",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 s="309" t="str">
        <f>IF(F92&lt;&gt;"",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 s="309" t="str">
        <f>IF(Tabla1[[#This Row],[Fecha Inicio grupo]]="","",IFERROR(VLOOKUP(Tabla1[[#This Row],[Mes de Alta como miembro]],Parámetros!$AM$2:$AN$16,2,0),"01/01/1900"))</f>
        <v/>
      </c>
    </row>
    <row r="93" spans="1:63" s="24" customFormat="1" ht="13.9">
      <c r="A93" s="68">
        <v>90</v>
      </c>
      <c r="B93" s="28"/>
      <c r="C93" s="34"/>
      <c r="D93" s="42"/>
      <c r="E93" s="64"/>
      <c r="F93" s="45"/>
      <c r="G93" s="45"/>
      <c r="H93" s="163"/>
      <c r="I93" s="42"/>
      <c r="J93" s="28"/>
      <c r="K93" s="69"/>
      <c r="L93" s="68"/>
      <c r="M93" s="46"/>
      <c r="N93" s="238" t="str">
        <f ca="1">IF(Tabla1[[#This Row],[Fecha de nac]]="","",IF(Tabla1[[#This Row],[Fecha Finalización]] &gt;=TODAY(), DATEDIF(Tabla1[[#This Row],[Fecha de nac]],TODAY(),"y"), ROUNDDOWN((Tabla1[[#This Row],[Fecha Finalización]] -Tabla1[[#This Row],[Fecha de nac]])/365,0)))</f>
        <v/>
      </c>
      <c r="O93" s="169"/>
      <c r="P93" s="34"/>
      <c r="Q93" s="67"/>
      <c r="R93" s="67"/>
      <c r="S93" s="67"/>
      <c r="T93" s="67"/>
      <c r="U93" s="243" t="str">
        <f>IF(F93="","",Tabla1[[#This Row],[Fecha Inicio grupo]]+3*7-7)</f>
        <v/>
      </c>
      <c r="V93" s="244" t="str">
        <f>IF(F93="","",EDATE(Tabla1[[#This Row],[Fecha Inicio grupo]],3))</f>
        <v/>
      </c>
      <c r="W93" s="29"/>
      <c r="X93" s="29"/>
      <c r="Y93" s="75"/>
      <c r="Z93" s="75"/>
      <c r="AA93" s="75"/>
      <c r="AB93" s="75"/>
      <c r="AC93" s="75"/>
      <c r="AD93" s="75"/>
      <c r="AE93" s="75"/>
      <c r="AF93" s="75"/>
      <c r="AG93" s="75"/>
      <c r="AH93" s="75"/>
      <c r="AI93" s="75"/>
      <c r="AJ93" s="75"/>
      <c r="AK93" s="75"/>
      <c r="AL93" s="75"/>
      <c r="AM93" s="75"/>
      <c r="AN93" s="75"/>
      <c r="AO93" s="144"/>
      <c r="AP93" s="246" t="str">
        <f>IF(F93="","",IFERROR(VLOOKUP(SUBSTITUTE(SUBSTITUTE(Tabla1[[#This Row],[Uso Sistemas]],"T","P"),"N","F"),Parámetros!$M$2:$N$17,2,0),"Completar hasta 3ra sem. para evaluar a Probacionista"))</f>
        <v/>
      </c>
      <c r="AQ93" s="39"/>
      <c r="AR93" s="200"/>
      <c r="AS93" s="39"/>
      <c r="AT93" s="28"/>
      <c r="AU93" s="55"/>
      <c r="AV93" s="55"/>
      <c r="AW93" s="55"/>
      <c r="AX93" s="248" t="str">
        <f>IF(V93="","",EOMONTH(EDATE(Tabla1[[#This Row],[Fecha Finalización]],2),0))</f>
        <v/>
      </c>
      <c r="AY93" s="39"/>
      <c r="AZ93" s="249" t="str">
        <f>IF(V93="","",EOMONTH(EDATE(Tabla1[[#This Row],[Fecha Finalización]],3),0))</f>
        <v/>
      </c>
      <c r="BA93" s="39"/>
      <c r="BB93" s="39"/>
      <c r="BC93" s="235"/>
      <c r="BD93" s="233" t="str">
        <f>IF(F93="","",Tabla1[[#This Row],[sem 01]]&amp;Tabla1[[#This Row],[sem 02]]&amp;Tabla1[[#This Row],[sem 03]])</f>
        <v/>
      </c>
      <c r="BE93" s="234" t="str">
        <f>IF(TRIM(F93)="","",$B$1&amp;"-"&amp;SUBSTITUTE(Tabla1[[#This Row],[Mes Inscrito]]," ","")&amp;"-"&amp;SUBSTITUTE(Tabla1[[#This Row],[Dia de clases Inscrito]]," ","")&amp;"-"&amp;SUBSTITUTE(Tabla1[[#This Row],[Horario Inscrito]]," ","")&amp;"-"&amp;Tabla1[[#This Row],[Fecha Inicio grupo]])</f>
        <v/>
      </c>
      <c r="BF93" s="251" t="str">
        <f>IF(F93="","",Tabla1[[#This Row],[Curso]])</f>
        <v/>
      </c>
      <c r="BG93" s="252" t="str">
        <f>+IF(TRIM(F93)="","",$B$1&amp;"-"&amp;TRIM(Tabla1[[#This Row],[Mes Inscrito]])&amp;"-"&amp;TRIM(Tabla1[[#This Row],[Dia de clases Inscrito]])&amp;"-"&amp;TRIM(Tabla1[[#This Row],[Horario Inscrito]])&amp;"-"&amp;TRIM(Tabla1[[#This Row],[Fecha Inicio grupo]])&amp;"-"&amp;TRIM(Tabla1[[#This Row],[Tipo Incrito]]))</f>
        <v/>
      </c>
      <c r="BH93" s="308" t="str">
        <f>IF(F93="","",OR(IFERROR(SEARCH("CG",Tabla1[[#This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 s="309" t="str">
        <f>IF(F93&lt;&gt;"",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 s="309" t="str">
        <f>IF(F93&lt;&gt;"",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 s="309" t="str">
        <f>IF(Tabla1[[#This Row],[Fecha Inicio grupo]]="","",IFERROR(VLOOKUP(Tabla1[[#This Row],[Mes de Alta como miembro]],Parámetros!$AM$2:$AN$16,2,0),"01/01/1900"))</f>
        <v/>
      </c>
    </row>
    <row r="94" spans="1:63" s="24" customFormat="1" ht="13.9">
      <c r="A94" s="68">
        <v>91</v>
      </c>
      <c r="B94" s="28"/>
      <c r="C94" s="34"/>
      <c r="D94" s="42"/>
      <c r="E94" s="64"/>
      <c r="F94" s="45"/>
      <c r="G94" s="45"/>
      <c r="H94" s="163"/>
      <c r="I94" s="42"/>
      <c r="J94" s="28"/>
      <c r="K94" s="69"/>
      <c r="L94" s="68"/>
      <c r="M94" s="46"/>
      <c r="N94" s="238" t="str">
        <f ca="1">IF(Tabla1[[#This Row],[Fecha de nac]]="","",IF(Tabla1[[#This Row],[Fecha Finalización]] &gt;=TODAY(), DATEDIF(Tabla1[[#This Row],[Fecha de nac]],TODAY(),"y"), ROUNDDOWN((Tabla1[[#This Row],[Fecha Finalización]] -Tabla1[[#This Row],[Fecha de nac]])/365,0)))</f>
        <v/>
      </c>
      <c r="O94" s="169"/>
      <c r="P94" s="34"/>
      <c r="Q94" s="67"/>
      <c r="R94" s="67"/>
      <c r="S94" s="67"/>
      <c r="T94" s="67"/>
      <c r="U94" s="243" t="str">
        <f>IF(F94="","",Tabla1[[#This Row],[Fecha Inicio grupo]]+3*7-7)</f>
        <v/>
      </c>
      <c r="V94" s="244" t="str">
        <f>IF(F94="","",EDATE(Tabla1[[#This Row],[Fecha Inicio grupo]],3))</f>
        <v/>
      </c>
      <c r="W94" s="29"/>
      <c r="X94" s="29"/>
      <c r="Y94" s="75"/>
      <c r="Z94" s="75"/>
      <c r="AA94" s="75"/>
      <c r="AB94" s="75"/>
      <c r="AC94" s="75"/>
      <c r="AD94" s="75"/>
      <c r="AE94" s="75"/>
      <c r="AF94" s="75"/>
      <c r="AG94" s="75"/>
      <c r="AH94" s="75"/>
      <c r="AI94" s="75"/>
      <c r="AJ94" s="75"/>
      <c r="AK94" s="75"/>
      <c r="AL94" s="75"/>
      <c r="AM94" s="75"/>
      <c r="AN94" s="75"/>
      <c r="AO94" s="144"/>
      <c r="AP94" s="246" t="str">
        <f>IF(F94="","",IFERROR(VLOOKUP(SUBSTITUTE(SUBSTITUTE(Tabla1[[#This Row],[Uso Sistemas]],"T","P"),"N","F"),Parámetros!$M$2:$N$17,2,0),"Completar hasta 3ra sem. para evaluar a Probacionista"))</f>
        <v/>
      </c>
      <c r="AQ94" s="39"/>
      <c r="AR94" s="200"/>
      <c r="AS94" s="39"/>
      <c r="AT94" s="28"/>
      <c r="AU94" s="55"/>
      <c r="AV94" s="55"/>
      <c r="AW94" s="55"/>
      <c r="AX94" s="248" t="str">
        <f>IF(V94="","",EOMONTH(EDATE(Tabla1[[#This Row],[Fecha Finalización]],2),0))</f>
        <v/>
      </c>
      <c r="AY94" s="39"/>
      <c r="AZ94" s="249" t="str">
        <f>IF(V94="","",EOMONTH(EDATE(Tabla1[[#This Row],[Fecha Finalización]],3),0))</f>
        <v/>
      </c>
      <c r="BA94" s="39"/>
      <c r="BB94" s="39"/>
      <c r="BC94" s="235"/>
      <c r="BD94" s="233" t="str">
        <f>IF(F94="","",Tabla1[[#This Row],[sem 01]]&amp;Tabla1[[#This Row],[sem 02]]&amp;Tabla1[[#This Row],[sem 03]])</f>
        <v/>
      </c>
      <c r="BE94" s="234" t="str">
        <f>IF(TRIM(F94)="","",$B$1&amp;"-"&amp;SUBSTITUTE(Tabla1[[#This Row],[Mes Inscrito]]," ","")&amp;"-"&amp;SUBSTITUTE(Tabla1[[#This Row],[Dia de clases Inscrito]]," ","")&amp;"-"&amp;SUBSTITUTE(Tabla1[[#This Row],[Horario Inscrito]]," ","")&amp;"-"&amp;Tabla1[[#This Row],[Fecha Inicio grupo]])</f>
        <v/>
      </c>
      <c r="BF94" s="251" t="str">
        <f>IF(F94="","",Tabla1[[#This Row],[Curso]])</f>
        <v/>
      </c>
      <c r="BG94" s="252" t="str">
        <f>+IF(TRIM(F94)="","",$B$1&amp;"-"&amp;TRIM(Tabla1[[#This Row],[Mes Inscrito]])&amp;"-"&amp;TRIM(Tabla1[[#This Row],[Dia de clases Inscrito]])&amp;"-"&amp;TRIM(Tabla1[[#This Row],[Horario Inscrito]])&amp;"-"&amp;TRIM(Tabla1[[#This Row],[Fecha Inicio grupo]])&amp;"-"&amp;TRIM(Tabla1[[#This Row],[Tipo Incrito]]))</f>
        <v/>
      </c>
      <c r="BH94" s="308" t="str">
        <f>IF(F94="","",OR(IFERROR(SEARCH("CG",Tabla1[[#This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 s="309" t="str">
        <f>IF(F94&lt;&gt;"",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 s="309" t="str">
        <f>IF(F94&lt;&gt;"",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 s="309" t="str">
        <f>IF(Tabla1[[#This Row],[Fecha Inicio grupo]]="","",IFERROR(VLOOKUP(Tabla1[[#This Row],[Mes de Alta como miembro]],Parámetros!$AM$2:$AN$16,2,0),"01/01/1900"))</f>
        <v/>
      </c>
    </row>
    <row r="95" spans="1:63" ht="14.45">
      <c r="A95" s="68">
        <v>92</v>
      </c>
      <c r="B95" s="28"/>
      <c r="C95" s="34"/>
      <c r="D95" s="42"/>
      <c r="E95" s="64"/>
      <c r="F95" s="45"/>
      <c r="G95" s="45"/>
      <c r="H95" s="163"/>
      <c r="I95" s="42"/>
      <c r="J95" s="28"/>
      <c r="K95" s="69"/>
      <c r="L95" s="68"/>
      <c r="M95" s="46"/>
      <c r="N95" s="238" t="str">
        <f ca="1">IF(Tabla1[[#This Row],[Fecha de nac]]="","",IF(Tabla1[[#This Row],[Fecha Finalización]] &gt;=TODAY(), DATEDIF(Tabla1[[#This Row],[Fecha de nac]],TODAY(),"y"), ROUNDDOWN((Tabla1[[#This Row],[Fecha Finalización]] -Tabla1[[#This Row],[Fecha de nac]])/365,0)))</f>
        <v/>
      </c>
      <c r="O95" s="169"/>
      <c r="P95" s="34"/>
      <c r="Q95" s="67"/>
      <c r="R95" s="67"/>
      <c r="S95" s="67"/>
      <c r="T95" s="67"/>
      <c r="U95" s="243" t="str">
        <f>IF(F95="","",Tabla1[[#This Row],[Fecha Inicio grupo]]+3*7-7)</f>
        <v/>
      </c>
      <c r="V95" s="244" t="str">
        <f>IF(F95="","",EDATE(Tabla1[[#This Row],[Fecha Inicio grupo]],3))</f>
        <v/>
      </c>
      <c r="W95" s="29"/>
      <c r="X95" s="29"/>
      <c r="Y95" s="75"/>
      <c r="Z95" s="75"/>
      <c r="AA95" s="75"/>
      <c r="AB95" s="75"/>
      <c r="AC95" s="75"/>
      <c r="AD95" s="75"/>
      <c r="AE95" s="75"/>
      <c r="AF95" s="75"/>
      <c r="AG95" s="75"/>
      <c r="AH95" s="75"/>
      <c r="AI95" s="75"/>
      <c r="AJ95" s="75"/>
      <c r="AK95" s="75"/>
      <c r="AL95" s="75"/>
      <c r="AM95" s="75"/>
      <c r="AN95" s="75"/>
      <c r="AO95" s="144"/>
      <c r="AP95" s="246" t="str">
        <f>IF(F95="","",IFERROR(VLOOKUP(SUBSTITUTE(SUBSTITUTE(Tabla1[[#This Row],[Uso Sistemas]],"T","P"),"N","F"),Parámetros!$M$2:$N$17,2,0),"Completar hasta 3ra sem. para evaluar a Probacionista"))</f>
        <v/>
      </c>
      <c r="AQ95" s="39"/>
      <c r="AR95" s="200"/>
      <c r="AS95" s="39"/>
      <c r="AT95" s="28"/>
      <c r="AU95" s="55"/>
      <c r="AV95" s="55"/>
      <c r="AW95" s="55"/>
      <c r="AX95" s="248" t="str">
        <f>IF(V95="","",EOMONTH(EDATE(Tabla1[[#This Row],[Fecha Finalización]],2),0))</f>
        <v/>
      </c>
      <c r="AY95" s="39"/>
      <c r="AZ95" s="249" t="str">
        <f>IF(V95="","",EOMONTH(EDATE(Tabla1[[#This Row],[Fecha Finalización]],3),0))</f>
        <v/>
      </c>
      <c r="BA95" s="39"/>
      <c r="BB95" s="39"/>
      <c r="BC95" s="235"/>
      <c r="BD95" s="233" t="str">
        <f>IF(F95="","",Tabla1[[#This Row],[sem 01]]&amp;Tabla1[[#This Row],[sem 02]]&amp;Tabla1[[#This Row],[sem 03]])</f>
        <v/>
      </c>
      <c r="BE95" s="234" t="str">
        <f>IF(TRIM(F95)="","",$B$1&amp;"-"&amp;SUBSTITUTE(Tabla1[[#This Row],[Mes Inscrito]]," ","")&amp;"-"&amp;SUBSTITUTE(Tabla1[[#This Row],[Dia de clases Inscrito]]," ","")&amp;"-"&amp;SUBSTITUTE(Tabla1[[#This Row],[Horario Inscrito]]," ","")&amp;"-"&amp;Tabla1[[#This Row],[Fecha Inicio grupo]])</f>
        <v/>
      </c>
      <c r="BF95" s="251" t="str">
        <f>IF(F95="","",Tabla1[[#This Row],[Curso]])</f>
        <v/>
      </c>
      <c r="BG95" s="252" t="str">
        <f>+IF(TRIM(F95)="","",$B$1&amp;"-"&amp;TRIM(Tabla1[[#This Row],[Mes Inscrito]])&amp;"-"&amp;TRIM(Tabla1[[#This Row],[Dia de clases Inscrito]])&amp;"-"&amp;TRIM(Tabla1[[#This Row],[Horario Inscrito]])&amp;"-"&amp;TRIM(Tabla1[[#This Row],[Fecha Inicio grupo]])&amp;"-"&amp;TRIM(Tabla1[[#This Row],[Tipo Incrito]]))</f>
        <v/>
      </c>
      <c r="BH95" s="308" t="str">
        <f>IF(F95="","",OR(IFERROR(SEARCH("CG",Tabla1[[#This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 s="309" t="str">
        <f>IF(F95&lt;&gt;"",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 s="309" t="str">
        <f>IF(F95&lt;&gt;"",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 s="309" t="str">
        <f>IF(Tabla1[[#This Row],[Fecha Inicio grupo]]="","",IFERROR(VLOOKUP(Tabla1[[#This Row],[Mes de Alta como miembro]],Parámetros!$AM$2:$AN$16,2,0),"01/01/1900"))</f>
        <v/>
      </c>
    </row>
    <row r="96" spans="1:63" ht="14.45">
      <c r="A96" s="68">
        <v>93</v>
      </c>
      <c r="B96" s="28"/>
      <c r="C96" s="34"/>
      <c r="D96" s="42"/>
      <c r="E96" s="64"/>
      <c r="F96" s="45"/>
      <c r="G96" s="45"/>
      <c r="H96" s="163"/>
      <c r="I96" s="42"/>
      <c r="J96" s="28"/>
      <c r="K96" s="69"/>
      <c r="L96" s="68"/>
      <c r="M96" s="46"/>
      <c r="N96" s="238" t="str">
        <f ca="1">IF(Tabla1[[#This Row],[Fecha de nac]]="","",IF(Tabla1[[#This Row],[Fecha Finalización]] &gt;=TODAY(), DATEDIF(Tabla1[[#This Row],[Fecha de nac]],TODAY(),"y"), ROUNDDOWN((Tabla1[[#This Row],[Fecha Finalización]] -Tabla1[[#This Row],[Fecha de nac]])/365,0)))</f>
        <v/>
      </c>
      <c r="O96" s="169"/>
      <c r="P96" s="34"/>
      <c r="Q96" s="67"/>
      <c r="R96" s="67"/>
      <c r="S96" s="67"/>
      <c r="T96" s="67"/>
      <c r="U96" s="243" t="str">
        <f>IF(F96="","",Tabla1[[#This Row],[Fecha Inicio grupo]]+3*7-7)</f>
        <v/>
      </c>
      <c r="V96" s="244" t="str">
        <f>IF(F96="","",EDATE(Tabla1[[#This Row],[Fecha Inicio grupo]],3))</f>
        <v/>
      </c>
      <c r="W96" s="29"/>
      <c r="X96" s="29"/>
      <c r="Y96" s="75"/>
      <c r="Z96" s="75"/>
      <c r="AA96" s="75"/>
      <c r="AB96" s="75"/>
      <c r="AC96" s="75"/>
      <c r="AD96" s="75"/>
      <c r="AE96" s="75"/>
      <c r="AF96" s="75"/>
      <c r="AG96" s="75"/>
      <c r="AH96" s="75"/>
      <c r="AI96" s="75"/>
      <c r="AJ96" s="75"/>
      <c r="AK96" s="75"/>
      <c r="AL96" s="75"/>
      <c r="AM96" s="75"/>
      <c r="AN96" s="75"/>
      <c r="AO96" s="144"/>
      <c r="AP96" s="246" t="str">
        <f>IF(F96="","",IFERROR(VLOOKUP(SUBSTITUTE(SUBSTITUTE(Tabla1[[#This Row],[Uso Sistemas]],"T","P"),"N","F"),Parámetros!$M$2:$N$17,2,0),"Completar hasta 3ra sem. para evaluar a Probacionista"))</f>
        <v/>
      </c>
      <c r="AQ96" s="39"/>
      <c r="AR96" s="200"/>
      <c r="AS96" s="39"/>
      <c r="AT96" s="28"/>
      <c r="AU96" s="55"/>
      <c r="AV96" s="55"/>
      <c r="AW96" s="55"/>
      <c r="AX96" s="248" t="str">
        <f>IF(V96="","",EOMONTH(EDATE(Tabla1[[#This Row],[Fecha Finalización]],2),0))</f>
        <v/>
      </c>
      <c r="AY96" s="39"/>
      <c r="AZ96" s="249" t="str">
        <f>IF(V96="","",EOMONTH(EDATE(Tabla1[[#This Row],[Fecha Finalización]],3),0))</f>
        <v/>
      </c>
      <c r="BA96" s="39"/>
      <c r="BB96" s="39"/>
      <c r="BC96" s="235"/>
      <c r="BD96" s="233" t="str">
        <f>IF(F96="","",Tabla1[[#This Row],[sem 01]]&amp;Tabla1[[#This Row],[sem 02]]&amp;Tabla1[[#This Row],[sem 03]])</f>
        <v/>
      </c>
      <c r="BE96" s="234" t="str">
        <f>IF(TRIM(F96)="","",$B$1&amp;"-"&amp;SUBSTITUTE(Tabla1[[#This Row],[Mes Inscrito]]," ","")&amp;"-"&amp;SUBSTITUTE(Tabla1[[#This Row],[Dia de clases Inscrito]]," ","")&amp;"-"&amp;SUBSTITUTE(Tabla1[[#This Row],[Horario Inscrito]]," ","")&amp;"-"&amp;Tabla1[[#This Row],[Fecha Inicio grupo]])</f>
        <v/>
      </c>
      <c r="BF96" s="251" t="str">
        <f>IF(F96="","",Tabla1[[#This Row],[Curso]])</f>
        <v/>
      </c>
      <c r="BG96" s="252" t="str">
        <f>+IF(TRIM(F96)="","",$B$1&amp;"-"&amp;TRIM(Tabla1[[#This Row],[Mes Inscrito]])&amp;"-"&amp;TRIM(Tabla1[[#This Row],[Dia de clases Inscrito]])&amp;"-"&amp;TRIM(Tabla1[[#This Row],[Horario Inscrito]])&amp;"-"&amp;TRIM(Tabla1[[#This Row],[Fecha Inicio grupo]])&amp;"-"&amp;TRIM(Tabla1[[#This Row],[Tipo Incrito]]))</f>
        <v/>
      </c>
      <c r="BH96" s="308" t="str">
        <f>IF(F96="","",OR(IFERROR(SEARCH("CG",Tabla1[[#This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 s="309" t="str">
        <f>IF(F96&lt;&gt;"",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 s="309" t="str">
        <f>IF(F96&lt;&gt;"",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 s="309" t="str">
        <f>IF(Tabla1[[#This Row],[Fecha Inicio grupo]]="","",IFERROR(VLOOKUP(Tabla1[[#This Row],[Mes de Alta como miembro]],Parámetros!$AM$2:$AN$16,2,0),"01/01/1900"))</f>
        <v/>
      </c>
    </row>
    <row r="97" spans="1:63" ht="14.45">
      <c r="A97" s="68">
        <v>94</v>
      </c>
      <c r="B97" s="28"/>
      <c r="C97" s="34"/>
      <c r="D97" s="42"/>
      <c r="E97" s="64"/>
      <c r="F97" s="45"/>
      <c r="G97" s="45"/>
      <c r="H97" s="163"/>
      <c r="I97" s="42"/>
      <c r="J97" s="28"/>
      <c r="K97" s="69"/>
      <c r="L97" s="68"/>
      <c r="M97" s="46"/>
      <c r="N97" s="238" t="str">
        <f ca="1">IF(Tabla1[[#This Row],[Fecha de nac]]="","",IF(Tabla1[[#This Row],[Fecha Finalización]] &gt;=TODAY(), DATEDIF(Tabla1[[#This Row],[Fecha de nac]],TODAY(),"y"), ROUNDDOWN((Tabla1[[#This Row],[Fecha Finalización]] -Tabla1[[#This Row],[Fecha de nac]])/365,0)))</f>
        <v/>
      </c>
      <c r="O97" s="169"/>
      <c r="P97" s="34"/>
      <c r="Q97" s="67"/>
      <c r="R97" s="67"/>
      <c r="S97" s="67"/>
      <c r="T97" s="67"/>
      <c r="U97" s="243" t="str">
        <f>IF(F97="","",Tabla1[[#This Row],[Fecha Inicio grupo]]+3*7-7)</f>
        <v/>
      </c>
      <c r="V97" s="244" t="str">
        <f>IF(F97="","",EDATE(Tabla1[[#This Row],[Fecha Inicio grupo]],3))</f>
        <v/>
      </c>
      <c r="W97" s="29"/>
      <c r="X97" s="29"/>
      <c r="Y97" s="75"/>
      <c r="Z97" s="75"/>
      <c r="AA97" s="75"/>
      <c r="AB97" s="75"/>
      <c r="AC97" s="75"/>
      <c r="AD97" s="75"/>
      <c r="AE97" s="75"/>
      <c r="AF97" s="75"/>
      <c r="AG97" s="75"/>
      <c r="AH97" s="75"/>
      <c r="AI97" s="75"/>
      <c r="AJ97" s="75"/>
      <c r="AK97" s="75"/>
      <c r="AL97" s="75"/>
      <c r="AM97" s="75"/>
      <c r="AN97" s="75"/>
      <c r="AO97" s="144"/>
      <c r="AP97" s="246" t="str">
        <f>IF(F97="","",IFERROR(VLOOKUP(SUBSTITUTE(SUBSTITUTE(Tabla1[[#This Row],[Uso Sistemas]],"T","P"),"N","F"),Parámetros!$M$2:$N$17,2,0),"Completar hasta 3ra sem. para evaluar a Probacionista"))</f>
        <v/>
      </c>
      <c r="AQ97" s="39"/>
      <c r="AR97" s="39"/>
      <c r="AS97" s="39"/>
      <c r="AT97" s="28"/>
      <c r="AU97" s="55"/>
      <c r="AV97" s="55"/>
      <c r="AW97" s="55"/>
      <c r="AX97" s="248" t="str">
        <f>IF(V97="","",EOMONTH(EDATE(Tabla1[[#This Row],[Fecha Finalización]],2),0))</f>
        <v/>
      </c>
      <c r="AY97" s="39"/>
      <c r="AZ97" s="249" t="str">
        <f>IF(V97="","",EOMONTH(EDATE(Tabla1[[#This Row],[Fecha Finalización]],3),0))</f>
        <v/>
      </c>
      <c r="BA97" s="39"/>
      <c r="BB97" s="39"/>
      <c r="BC97" s="235"/>
      <c r="BD97" s="233" t="str">
        <f>IF(F97="","",Tabla1[[#This Row],[sem 01]]&amp;Tabla1[[#This Row],[sem 02]]&amp;Tabla1[[#This Row],[sem 03]])</f>
        <v/>
      </c>
      <c r="BE97" s="234" t="str">
        <f>IF(TRIM(F97)="","",$B$1&amp;"-"&amp;SUBSTITUTE(Tabla1[[#This Row],[Mes Inscrito]]," ","")&amp;"-"&amp;SUBSTITUTE(Tabla1[[#This Row],[Dia de clases Inscrito]]," ","")&amp;"-"&amp;SUBSTITUTE(Tabla1[[#This Row],[Horario Inscrito]]," ","")&amp;"-"&amp;Tabla1[[#This Row],[Fecha Inicio grupo]])</f>
        <v/>
      </c>
      <c r="BF97" s="251" t="str">
        <f>IF(F97="","",Tabla1[[#This Row],[Curso]])</f>
        <v/>
      </c>
      <c r="BG97" s="252" t="str">
        <f>+IF(TRIM(F97)="","",$B$1&amp;"-"&amp;TRIM(Tabla1[[#This Row],[Mes Inscrito]])&amp;"-"&amp;TRIM(Tabla1[[#This Row],[Dia de clases Inscrito]])&amp;"-"&amp;TRIM(Tabla1[[#This Row],[Horario Inscrito]])&amp;"-"&amp;TRIM(Tabla1[[#This Row],[Fecha Inicio grupo]])&amp;"-"&amp;TRIM(Tabla1[[#This Row],[Tipo Incrito]]))</f>
        <v/>
      </c>
      <c r="BH97" s="308" t="str">
        <f>IF(F97="","",OR(IFERROR(SEARCH("CG",Tabla1[[#This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 s="309" t="str">
        <f>IF(F97&lt;&gt;"",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 s="309" t="str">
        <f>IF(F97&lt;&gt;"",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 s="309" t="str">
        <f>IF(Tabla1[[#This Row],[Fecha Inicio grupo]]="","",IFERROR(VLOOKUP(Tabla1[[#This Row],[Mes de Alta como miembro]],Parámetros!$AM$2:$AN$16,2,0),"01/01/1900"))</f>
        <v/>
      </c>
    </row>
    <row r="98" spans="1:63" ht="14.45">
      <c r="A98" s="68">
        <v>95</v>
      </c>
      <c r="B98" s="28"/>
      <c r="C98" s="34"/>
      <c r="D98" s="42"/>
      <c r="E98" s="64"/>
      <c r="F98" s="45"/>
      <c r="G98" s="45"/>
      <c r="H98" s="163"/>
      <c r="I98" s="42"/>
      <c r="J98" s="28"/>
      <c r="K98" s="69"/>
      <c r="L98" s="68"/>
      <c r="M98" s="46"/>
      <c r="N98" s="238" t="str">
        <f ca="1">IF(Tabla1[[#This Row],[Fecha de nac]]="","",IF(Tabla1[[#This Row],[Fecha Finalización]] &gt;=TODAY(), DATEDIF(Tabla1[[#This Row],[Fecha de nac]],TODAY(),"y"), ROUNDDOWN((Tabla1[[#This Row],[Fecha Finalización]] -Tabla1[[#This Row],[Fecha de nac]])/365,0)))</f>
        <v/>
      </c>
      <c r="O98" s="169"/>
      <c r="P98" s="34"/>
      <c r="Q98" s="67"/>
      <c r="R98" s="67"/>
      <c r="S98" s="67"/>
      <c r="T98" s="67"/>
      <c r="U98" s="243" t="str">
        <f>IF(F98="","",Tabla1[[#This Row],[Fecha Inicio grupo]]+3*7-7)</f>
        <v/>
      </c>
      <c r="V98" s="244" t="str">
        <f>IF(F98="","",EDATE(Tabla1[[#This Row],[Fecha Inicio grupo]],3))</f>
        <v/>
      </c>
      <c r="W98" s="29"/>
      <c r="X98" s="29"/>
      <c r="Y98" s="75"/>
      <c r="Z98" s="75"/>
      <c r="AA98" s="75"/>
      <c r="AB98" s="75"/>
      <c r="AC98" s="75"/>
      <c r="AD98" s="75"/>
      <c r="AE98" s="75"/>
      <c r="AF98" s="75"/>
      <c r="AG98" s="75"/>
      <c r="AH98" s="75"/>
      <c r="AI98" s="75"/>
      <c r="AJ98" s="75"/>
      <c r="AK98" s="75"/>
      <c r="AL98" s="75"/>
      <c r="AM98" s="75"/>
      <c r="AN98" s="75"/>
      <c r="AO98" s="144"/>
      <c r="AP98" s="246" t="str">
        <f>IF(F98="","",IFERROR(VLOOKUP(SUBSTITUTE(SUBSTITUTE(Tabla1[[#This Row],[Uso Sistemas]],"T","P"),"N","F"),Parámetros!$M$2:$N$17,2,0),"Completar hasta 3ra sem. para evaluar a Probacionista"))</f>
        <v/>
      </c>
      <c r="AQ98" s="39"/>
      <c r="AR98" s="39"/>
      <c r="AS98" s="39"/>
      <c r="AT98" s="28"/>
      <c r="AU98" s="55"/>
      <c r="AV98" s="55"/>
      <c r="AW98" s="55"/>
      <c r="AX98" s="248" t="str">
        <f>IF(V98="","",EOMONTH(EDATE(Tabla1[[#This Row],[Fecha Finalización]],2),0))</f>
        <v/>
      </c>
      <c r="AY98" s="39"/>
      <c r="AZ98" s="249" t="str">
        <f>IF(V98="","",EOMONTH(EDATE(Tabla1[[#This Row],[Fecha Finalización]],3),0))</f>
        <v/>
      </c>
      <c r="BA98" s="39"/>
      <c r="BB98" s="39"/>
      <c r="BC98" s="235"/>
      <c r="BD98" s="233" t="str">
        <f>IF(F98="","",Tabla1[[#This Row],[sem 01]]&amp;Tabla1[[#This Row],[sem 02]]&amp;Tabla1[[#This Row],[sem 03]])</f>
        <v/>
      </c>
      <c r="BE98" s="234" t="str">
        <f>IF(TRIM(F98)="","",$B$1&amp;"-"&amp;SUBSTITUTE(Tabla1[[#This Row],[Mes Inscrito]]," ","")&amp;"-"&amp;SUBSTITUTE(Tabla1[[#This Row],[Dia de clases Inscrito]]," ","")&amp;"-"&amp;SUBSTITUTE(Tabla1[[#This Row],[Horario Inscrito]]," ","")&amp;"-"&amp;Tabla1[[#This Row],[Fecha Inicio grupo]])</f>
        <v/>
      </c>
      <c r="BF98" s="251" t="str">
        <f>IF(F98="","",Tabla1[[#This Row],[Curso]])</f>
        <v/>
      </c>
      <c r="BG98" s="252" t="str">
        <f>+IF(TRIM(F98)="","",$B$1&amp;"-"&amp;TRIM(Tabla1[[#This Row],[Mes Inscrito]])&amp;"-"&amp;TRIM(Tabla1[[#This Row],[Dia de clases Inscrito]])&amp;"-"&amp;TRIM(Tabla1[[#This Row],[Horario Inscrito]])&amp;"-"&amp;TRIM(Tabla1[[#This Row],[Fecha Inicio grupo]])&amp;"-"&amp;TRIM(Tabla1[[#This Row],[Tipo Incrito]]))</f>
        <v/>
      </c>
      <c r="BH98" s="308" t="str">
        <f>IF(F98="","",OR(IFERROR(SEARCH("CG",Tabla1[[#This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 s="309" t="str">
        <f>IF(F98&lt;&gt;"",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 s="309" t="str">
        <f>IF(F98&lt;&gt;"",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 s="309" t="str">
        <f>IF(Tabla1[[#This Row],[Fecha Inicio grupo]]="","",IFERROR(VLOOKUP(Tabla1[[#This Row],[Mes de Alta como miembro]],Parámetros!$AM$2:$AN$16,2,0),"01/01/1900"))</f>
        <v/>
      </c>
    </row>
    <row r="99" spans="1:63" ht="14.45">
      <c r="A99" s="68">
        <v>96</v>
      </c>
      <c r="B99" s="28"/>
      <c r="C99" s="34"/>
      <c r="D99" s="42"/>
      <c r="E99" s="64"/>
      <c r="F99" s="45"/>
      <c r="G99" s="45"/>
      <c r="H99" s="163"/>
      <c r="I99" s="42"/>
      <c r="J99" s="28"/>
      <c r="K99" s="69"/>
      <c r="L99" s="68"/>
      <c r="M99" s="46"/>
      <c r="N99" s="238" t="str">
        <f ca="1">IF(Tabla1[[#This Row],[Fecha de nac]]="","",IF(Tabla1[[#This Row],[Fecha Finalización]] &gt;=TODAY(), DATEDIF(Tabla1[[#This Row],[Fecha de nac]],TODAY(),"y"), ROUNDDOWN((Tabla1[[#This Row],[Fecha Finalización]] -Tabla1[[#This Row],[Fecha de nac]])/365,0)))</f>
        <v/>
      </c>
      <c r="O99" s="169"/>
      <c r="P99" s="34"/>
      <c r="Q99" s="67"/>
      <c r="R99" s="67"/>
      <c r="S99" s="67"/>
      <c r="T99" s="67"/>
      <c r="U99" s="243" t="str">
        <f>IF(F99="","",Tabla1[[#This Row],[Fecha Inicio grupo]]+3*7-7)</f>
        <v/>
      </c>
      <c r="V99" s="244" t="str">
        <f>IF(F99="","",EDATE(Tabla1[[#This Row],[Fecha Inicio grupo]],3))</f>
        <v/>
      </c>
      <c r="W99" s="29"/>
      <c r="X99" s="29"/>
      <c r="Y99" s="75"/>
      <c r="Z99" s="75"/>
      <c r="AA99" s="75"/>
      <c r="AB99" s="75"/>
      <c r="AC99" s="75"/>
      <c r="AD99" s="75"/>
      <c r="AE99" s="75"/>
      <c r="AF99" s="75"/>
      <c r="AG99" s="75"/>
      <c r="AH99" s="75"/>
      <c r="AI99" s="75"/>
      <c r="AJ99" s="75"/>
      <c r="AK99" s="75"/>
      <c r="AL99" s="75"/>
      <c r="AM99" s="75"/>
      <c r="AN99" s="75"/>
      <c r="AO99" s="144"/>
      <c r="AP99" s="246" t="str">
        <f>IF(F99="","",IFERROR(VLOOKUP(SUBSTITUTE(SUBSTITUTE(Tabla1[[#This Row],[Uso Sistemas]],"T","P"),"N","F"),Parámetros!$M$2:$N$17,2,0),"Completar hasta 3ra sem. para evaluar a Probacionista"))</f>
        <v/>
      </c>
      <c r="AQ99" s="39"/>
      <c r="AR99" s="39"/>
      <c r="AS99" s="39"/>
      <c r="AT99" s="28"/>
      <c r="AU99" s="55"/>
      <c r="AV99" s="55"/>
      <c r="AW99" s="55"/>
      <c r="AX99" s="248" t="str">
        <f>IF(V99="","",EOMONTH(EDATE(Tabla1[[#This Row],[Fecha Finalización]],2),0))</f>
        <v/>
      </c>
      <c r="AY99" s="39"/>
      <c r="AZ99" s="249" t="str">
        <f>IF(V99="","",EOMONTH(EDATE(Tabla1[[#This Row],[Fecha Finalización]],3),0))</f>
        <v/>
      </c>
      <c r="BA99" s="39"/>
      <c r="BB99" s="39"/>
      <c r="BC99" s="235"/>
      <c r="BD99" s="233" t="str">
        <f>IF(F99="","",Tabla1[[#This Row],[sem 01]]&amp;Tabla1[[#This Row],[sem 02]]&amp;Tabla1[[#This Row],[sem 03]])</f>
        <v/>
      </c>
      <c r="BE99" s="234" t="str">
        <f>IF(TRIM(F99)="","",$B$1&amp;"-"&amp;SUBSTITUTE(Tabla1[[#This Row],[Mes Inscrito]]," ","")&amp;"-"&amp;SUBSTITUTE(Tabla1[[#This Row],[Dia de clases Inscrito]]," ","")&amp;"-"&amp;SUBSTITUTE(Tabla1[[#This Row],[Horario Inscrito]]," ","")&amp;"-"&amp;Tabla1[[#This Row],[Fecha Inicio grupo]])</f>
        <v/>
      </c>
      <c r="BF99" s="251" t="str">
        <f>IF(F99="","",Tabla1[[#This Row],[Curso]])</f>
        <v/>
      </c>
      <c r="BG99" s="252" t="str">
        <f>+IF(TRIM(F99)="","",$B$1&amp;"-"&amp;TRIM(Tabla1[[#This Row],[Mes Inscrito]])&amp;"-"&amp;TRIM(Tabla1[[#This Row],[Dia de clases Inscrito]])&amp;"-"&amp;TRIM(Tabla1[[#This Row],[Horario Inscrito]])&amp;"-"&amp;TRIM(Tabla1[[#This Row],[Fecha Inicio grupo]])&amp;"-"&amp;TRIM(Tabla1[[#This Row],[Tipo Incrito]]))</f>
        <v/>
      </c>
      <c r="BH99" s="308" t="str">
        <f>IF(F99="","",OR(IFERROR(SEARCH("CG",Tabla1[[#This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 s="309" t="str">
        <f>IF(F99&lt;&gt;"",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 s="309" t="str">
        <f>IF(F99&lt;&gt;"",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 s="309" t="str">
        <f>IF(Tabla1[[#This Row],[Fecha Inicio grupo]]="","",IFERROR(VLOOKUP(Tabla1[[#This Row],[Mes de Alta como miembro]],Parámetros!$AM$2:$AN$16,2,0),"01/01/1900"))</f>
        <v/>
      </c>
    </row>
    <row r="100" spans="1:63" ht="14.45">
      <c r="A100" s="68">
        <v>97</v>
      </c>
      <c r="B100" s="28"/>
      <c r="C100" s="34"/>
      <c r="D100" s="42"/>
      <c r="E100" s="64"/>
      <c r="F100" s="45"/>
      <c r="G100" s="45"/>
      <c r="H100" s="163"/>
      <c r="I100" s="42"/>
      <c r="J100" s="28"/>
      <c r="K100" s="69"/>
      <c r="L100" s="68"/>
      <c r="M100" s="46"/>
      <c r="N100" s="238" t="str">
        <f ca="1">IF(Tabla1[[#This Row],[Fecha de nac]]="","",IF(Tabla1[[#This Row],[Fecha Finalización]] &gt;=TODAY(), DATEDIF(Tabla1[[#This Row],[Fecha de nac]],TODAY(),"y"), ROUNDDOWN((Tabla1[[#This Row],[Fecha Finalización]] -Tabla1[[#This Row],[Fecha de nac]])/365,0)))</f>
        <v/>
      </c>
      <c r="O100" s="169"/>
      <c r="P100" s="34"/>
      <c r="Q100" s="67"/>
      <c r="R100" s="67"/>
      <c r="S100" s="67"/>
      <c r="T100" s="67"/>
      <c r="U100" s="243" t="str">
        <f>IF(F100="","",Tabla1[[#This Row],[Fecha Inicio grupo]]+3*7-7)</f>
        <v/>
      </c>
      <c r="V100" s="244" t="str">
        <f>IF(F100="","",EDATE(Tabla1[[#This Row],[Fecha Inicio grupo]],3))</f>
        <v/>
      </c>
      <c r="W100" s="29"/>
      <c r="X100" s="29"/>
      <c r="Y100" s="75"/>
      <c r="Z100" s="75"/>
      <c r="AA100" s="75"/>
      <c r="AB100" s="75"/>
      <c r="AC100" s="75"/>
      <c r="AD100" s="75"/>
      <c r="AE100" s="75"/>
      <c r="AF100" s="75"/>
      <c r="AG100" s="75"/>
      <c r="AH100" s="75"/>
      <c r="AI100" s="75"/>
      <c r="AJ100" s="75"/>
      <c r="AK100" s="75"/>
      <c r="AL100" s="75"/>
      <c r="AM100" s="75"/>
      <c r="AN100" s="75"/>
      <c r="AO100" s="144"/>
      <c r="AP100" s="246" t="str">
        <f>IF(F100="","",IFERROR(VLOOKUP(SUBSTITUTE(SUBSTITUTE(Tabla1[[#This Row],[Uso Sistemas]],"T","P"),"N","F"),Parámetros!$M$2:$N$17,2,0),"Completar hasta 3ra sem. para evaluar a Probacionista"))</f>
        <v/>
      </c>
      <c r="AQ100" s="39"/>
      <c r="AR100" s="39"/>
      <c r="AS100" s="39"/>
      <c r="AT100" s="28"/>
      <c r="AU100" s="55"/>
      <c r="AV100" s="55"/>
      <c r="AW100" s="55"/>
      <c r="AX100" s="248" t="str">
        <f>IF(V100="","",EOMONTH(EDATE(Tabla1[[#This Row],[Fecha Finalización]],2),0))</f>
        <v/>
      </c>
      <c r="AY100" s="39"/>
      <c r="AZ100" s="249" t="str">
        <f>IF(V100="","",EOMONTH(EDATE(Tabla1[[#This Row],[Fecha Finalización]],3),0))</f>
        <v/>
      </c>
      <c r="BA100" s="39"/>
      <c r="BB100" s="39"/>
      <c r="BC100" s="235"/>
      <c r="BD100" s="233" t="str">
        <f>IF(F100="","",Tabla1[[#This Row],[sem 01]]&amp;Tabla1[[#This Row],[sem 02]]&amp;Tabla1[[#This Row],[sem 03]])</f>
        <v/>
      </c>
      <c r="BE100" s="234" t="str">
        <f>IF(TRIM(F100)="","",$B$1&amp;"-"&amp;SUBSTITUTE(Tabla1[[#This Row],[Mes Inscrito]]," ","")&amp;"-"&amp;SUBSTITUTE(Tabla1[[#This Row],[Dia de clases Inscrito]]," ","")&amp;"-"&amp;SUBSTITUTE(Tabla1[[#This Row],[Horario Inscrito]]," ","")&amp;"-"&amp;Tabla1[[#This Row],[Fecha Inicio grupo]])</f>
        <v/>
      </c>
      <c r="BF100" s="251" t="str">
        <f>IF(F100="","",Tabla1[[#This Row],[Curso]])</f>
        <v/>
      </c>
      <c r="BG100" s="252" t="str">
        <f>+IF(TRIM(F100)="","",$B$1&amp;"-"&amp;TRIM(Tabla1[[#This Row],[Mes Inscrito]])&amp;"-"&amp;TRIM(Tabla1[[#This Row],[Dia de clases Inscrito]])&amp;"-"&amp;TRIM(Tabla1[[#This Row],[Horario Inscrito]])&amp;"-"&amp;TRIM(Tabla1[[#This Row],[Fecha Inicio grupo]])&amp;"-"&amp;TRIM(Tabla1[[#This Row],[Tipo Incrito]]))</f>
        <v/>
      </c>
      <c r="BH100" s="308" t="str">
        <f>IF(F100="","",OR(IFERROR(SEARCH("CG",Tabla1[[#This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 s="309" t="str">
        <f>IF(F100&lt;&gt;"",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 s="309" t="str">
        <f>IF(F100&lt;&gt;"",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 s="309" t="str">
        <f>IF(Tabla1[[#This Row],[Fecha Inicio grupo]]="","",IFERROR(VLOOKUP(Tabla1[[#This Row],[Mes de Alta como miembro]],Parámetros!$AM$2:$AN$16,2,0),"01/01/1900"))</f>
        <v/>
      </c>
    </row>
    <row r="101" spans="1:63" ht="14.45">
      <c r="A101" s="68">
        <v>98</v>
      </c>
      <c r="B101" s="28"/>
      <c r="C101" s="34"/>
      <c r="D101" s="42"/>
      <c r="E101" s="64"/>
      <c r="F101" s="45"/>
      <c r="G101" s="45"/>
      <c r="H101" s="163"/>
      <c r="I101" s="42"/>
      <c r="J101" s="28"/>
      <c r="K101" s="69"/>
      <c r="L101" s="68"/>
      <c r="M101" s="46"/>
      <c r="N101" s="238" t="str">
        <f ca="1">IF(Tabla1[[#This Row],[Fecha de nac]]="","",IF(Tabla1[[#This Row],[Fecha Finalización]] &gt;=TODAY(), DATEDIF(Tabla1[[#This Row],[Fecha de nac]],TODAY(),"y"), ROUNDDOWN((Tabla1[[#This Row],[Fecha Finalización]] -Tabla1[[#This Row],[Fecha de nac]])/365,0)))</f>
        <v/>
      </c>
      <c r="O101" s="169"/>
      <c r="P101" s="34"/>
      <c r="Q101" s="67"/>
      <c r="R101" s="67"/>
      <c r="S101" s="67"/>
      <c r="T101" s="67"/>
      <c r="U101" s="243" t="str">
        <f>IF(F101="","",Tabla1[[#This Row],[Fecha Inicio grupo]]+3*7-7)</f>
        <v/>
      </c>
      <c r="V101" s="244" t="str">
        <f>IF(F101="","",EDATE(Tabla1[[#This Row],[Fecha Inicio grupo]],3))</f>
        <v/>
      </c>
      <c r="W101" s="29"/>
      <c r="X101" s="29"/>
      <c r="Y101" s="75"/>
      <c r="Z101" s="75"/>
      <c r="AA101" s="75"/>
      <c r="AB101" s="75"/>
      <c r="AC101" s="75"/>
      <c r="AD101" s="75"/>
      <c r="AE101" s="75"/>
      <c r="AF101" s="75"/>
      <c r="AG101" s="75"/>
      <c r="AH101" s="75"/>
      <c r="AI101" s="75"/>
      <c r="AJ101" s="75"/>
      <c r="AK101" s="75"/>
      <c r="AL101" s="75"/>
      <c r="AM101" s="75"/>
      <c r="AN101" s="75"/>
      <c r="AO101" s="144"/>
      <c r="AP101" s="246" t="str">
        <f>IF(F101="","",IFERROR(VLOOKUP(SUBSTITUTE(SUBSTITUTE(Tabla1[[#This Row],[Uso Sistemas]],"T","P"),"N","F"),Parámetros!$M$2:$N$17,2,0),"Completar hasta 3ra sem. para evaluar a Probacionista"))</f>
        <v/>
      </c>
      <c r="AQ101" s="39"/>
      <c r="AR101" s="39"/>
      <c r="AS101" s="39"/>
      <c r="AT101" s="28"/>
      <c r="AU101" s="55"/>
      <c r="AV101" s="55"/>
      <c r="AW101" s="55"/>
      <c r="AX101" s="248" t="str">
        <f>IF(V101="","",EOMONTH(EDATE(Tabla1[[#This Row],[Fecha Finalización]],2),0))</f>
        <v/>
      </c>
      <c r="AY101" s="39"/>
      <c r="AZ101" s="249" t="str">
        <f>IF(V101="","",EOMONTH(EDATE(Tabla1[[#This Row],[Fecha Finalización]],3),0))</f>
        <v/>
      </c>
      <c r="BA101" s="39"/>
      <c r="BB101" s="39"/>
      <c r="BC101" s="235"/>
      <c r="BD101" s="233" t="str">
        <f>IF(F101="","",Tabla1[[#This Row],[sem 01]]&amp;Tabla1[[#This Row],[sem 02]]&amp;Tabla1[[#This Row],[sem 03]])</f>
        <v/>
      </c>
      <c r="BE101" s="234" t="str">
        <f>IF(TRIM(F101)="","",$B$1&amp;"-"&amp;SUBSTITUTE(Tabla1[[#This Row],[Mes Inscrito]]," ","")&amp;"-"&amp;SUBSTITUTE(Tabla1[[#This Row],[Dia de clases Inscrito]]," ","")&amp;"-"&amp;SUBSTITUTE(Tabla1[[#This Row],[Horario Inscrito]]," ","")&amp;"-"&amp;Tabla1[[#This Row],[Fecha Inicio grupo]])</f>
        <v/>
      </c>
      <c r="BF101" s="251" t="str">
        <f>IF(F101="","",Tabla1[[#This Row],[Curso]])</f>
        <v/>
      </c>
      <c r="BG101" s="252" t="str">
        <f>+IF(TRIM(F101)="","",$B$1&amp;"-"&amp;TRIM(Tabla1[[#This Row],[Mes Inscrito]])&amp;"-"&amp;TRIM(Tabla1[[#This Row],[Dia de clases Inscrito]])&amp;"-"&amp;TRIM(Tabla1[[#This Row],[Horario Inscrito]])&amp;"-"&amp;TRIM(Tabla1[[#This Row],[Fecha Inicio grupo]])&amp;"-"&amp;TRIM(Tabla1[[#This Row],[Tipo Incrito]]))</f>
        <v/>
      </c>
      <c r="BH101" s="308" t="str">
        <f>IF(F101="","",OR(IFERROR(SEARCH("CG",Tabla1[[#This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 s="309" t="str">
        <f>IF(F101&lt;&gt;"",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 s="309" t="str">
        <f>IF(F101&lt;&gt;"",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 s="309" t="str">
        <f>IF(Tabla1[[#This Row],[Fecha Inicio grupo]]="","",IFERROR(VLOOKUP(Tabla1[[#This Row],[Mes de Alta como miembro]],Parámetros!$AM$2:$AN$16,2,0),"01/01/1900"))</f>
        <v/>
      </c>
    </row>
    <row r="102" spans="1:63" ht="14.45">
      <c r="A102" s="68">
        <v>99</v>
      </c>
      <c r="B102" s="28"/>
      <c r="C102" s="34"/>
      <c r="D102" s="42"/>
      <c r="E102" s="64"/>
      <c r="F102" s="45"/>
      <c r="G102" s="45"/>
      <c r="H102" s="163"/>
      <c r="I102" s="42"/>
      <c r="J102" s="28"/>
      <c r="K102" s="69"/>
      <c r="L102" s="68"/>
      <c r="M102" s="46"/>
      <c r="N102" s="238" t="str">
        <f ca="1">IF(Tabla1[[#This Row],[Fecha de nac]]="","",IF(Tabla1[[#This Row],[Fecha Finalización]] &gt;=TODAY(), DATEDIF(Tabla1[[#This Row],[Fecha de nac]],TODAY(),"y"), ROUNDDOWN((Tabla1[[#This Row],[Fecha Finalización]] -Tabla1[[#This Row],[Fecha de nac]])/365,0)))</f>
        <v/>
      </c>
      <c r="O102" s="169"/>
      <c r="P102" s="34"/>
      <c r="Q102" s="67"/>
      <c r="R102" s="67"/>
      <c r="S102" s="67"/>
      <c r="T102" s="67"/>
      <c r="U102" s="243" t="str">
        <f>IF(F102="","",Tabla1[[#This Row],[Fecha Inicio grupo]]+3*7-7)</f>
        <v/>
      </c>
      <c r="V102" s="244" t="str">
        <f>IF(F102="","",EDATE(Tabla1[[#This Row],[Fecha Inicio grupo]],3))</f>
        <v/>
      </c>
      <c r="W102" s="29"/>
      <c r="X102" s="29"/>
      <c r="Y102" s="75"/>
      <c r="Z102" s="75"/>
      <c r="AA102" s="75"/>
      <c r="AB102" s="75"/>
      <c r="AC102" s="75"/>
      <c r="AD102" s="75"/>
      <c r="AE102" s="75"/>
      <c r="AF102" s="75"/>
      <c r="AG102" s="75"/>
      <c r="AH102" s="75"/>
      <c r="AI102" s="75"/>
      <c r="AJ102" s="75"/>
      <c r="AK102" s="75"/>
      <c r="AL102" s="75"/>
      <c r="AM102" s="75"/>
      <c r="AN102" s="75"/>
      <c r="AO102" s="144"/>
      <c r="AP102" s="246" t="str">
        <f>IF(F102="","",IFERROR(VLOOKUP(SUBSTITUTE(SUBSTITUTE(Tabla1[[#This Row],[Uso Sistemas]],"T","P"),"N","F"),Parámetros!$M$2:$N$17,2,0),"Completar hasta 3ra sem. para evaluar a Probacionista"))</f>
        <v/>
      </c>
      <c r="AQ102" s="39"/>
      <c r="AR102" s="39"/>
      <c r="AS102" s="39"/>
      <c r="AT102" s="28"/>
      <c r="AU102" s="55"/>
      <c r="AV102" s="55"/>
      <c r="AW102" s="55"/>
      <c r="AX102" s="248" t="str">
        <f>IF(V102="","",EOMONTH(EDATE(Tabla1[[#This Row],[Fecha Finalización]],2),0))</f>
        <v/>
      </c>
      <c r="AY102" s="39"/>
      <c r="AZ102" s="249" t="str">
        <f>IF(V102="","",EOMONTH(EDATE(Tabla1[[#This Row],[Fecha Finalización]],3),0))</f>
        <v/>
      </c>
      <c r="BA102" s="39"/>
      <c r="BB102" s="39"/>
      <c r="BC102" s="235"/>
      <c r="BD102" s="233" t="str">
        <f>IF(F102="","",Tabla1[[#This Row],[sem 01]]&amp;Tabla1[[#This Row],[sem 02]]&amp;Tabla1[[#This Row],[sem 03]])</f>
        <v/>
      </c>
      <c r="BE102" s="234" t="str">
        <f>IF(TRIM(F102)="","",$B$1&amp;"-"&amp;SUBSTITUTE(Tabla1[[#This Row],[Mes Inscrito]]," ","")&amp;"-"&amp;SUBSTITUTE(Tabla1[[#This Row],[Dia de clases Inscrito]]," ","")&amp;"-"&amp;SUBSTITUTE(Tabla1[[#This Row],[Horario Inscrito]]," ","")&amp;"-"&amp;Tabla1[[#This Row],[Fecha Inicio grupo]])</f>
        <v/>
      </c>
      <c r="BF102" s="251" t="str">
        <f>IF(F102="","",Tabla1[[#This Row],[Curso]])</f>
        <v/>
      </c>
      <c r="BG102" s="252" t="str">
        <f>+IF(TRIM(F102)="","",$B$1&amp;"-"&amp;TRIM(Tabla1[[#This Row],[Mes Inscrito]])&amp;"-"&amp;TRIM(Tabla1[[#This Row],[Dia de clases Inscrito]])&amp;"-"&amp;TRIM(Tabla1[[#This Row],[Horario Inscrito]])&amp;"-"&amp;TRIM(Tabla1[[#This Row],[Fecha Inicio grupo]])&amp;"-"&amp;TRIM(Tabla1[[#This Row],[Tipo Incrito]]))</f>
        <v/>
      </c>
      <c r="BH102" s="308" t="str">
        <f>IF(F102="","",OR(IFERROR(SEARCH("CG",Tabla1[[#This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 s="309" t="str">
        <f>IF(F102&lt;&gt;"",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 s="309" t="str">
        <f>IF(F102&lt;&gt;"",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 s="309" t="str">
        <f>IF(Tabla1[[#This Row],[Fecha Inicio grupo]]="","",IFERROR(VLOOKUP(Tabla1[[#This Row],[Mes de Alta como miembro]],Parámetros!$AM$2:$AN$16,2,0),"01/01/1900"))</f>
        <v/>
      </c>
    </row>
    <row r="103" spans="1:63" ht="14.45">
      <c r="A103" s="68">
        <v>100</v>
      </c>
      <c r="B103" s="28"/>
      <c r="C103" s="34"/>
      <c r="D103" s="42"/>
      <c r="E103" s="64"/>
      <c r="F103" s="45"/>
      <c r="G103" s="45"/>
      <c r="H103" s="163"/>
      <c r="I103" s="42"/>
      <c r="J103" s="28"/>
      <c r="K103" s="69"/>
      <c r="L103" s="68"/>
      <c r="M103" s="46"/>
      <c r="N103" s="238" t="str">
        <f ca="1">IF(Tabla1[[#This Row],[Fecha de nac]]="","",IF(Tabla1[[#This Row],[Fecha Finalización]] &gt;=TODAY(), DATEDIF(Tabla1[[#This Row],[Fecha de nac]],TODAY(),"y"), ROUNDDOWN((Tabla1[[#This Row],[Fecha Finalización]] -Tabla1[[#This Row],[Fecha de nac]])/365,0)))</f>
        <v/>
      </c>
      <c r="O103" s="169"/>
      <c r="P103" s="34"/>
      <c r="Q103" s="67"/>
      <c r="R103" s="67"/>
      <c r="S103" s="67"/>
      <c r="T103" s="67"/>
      <c r="U103" s="243" t="str">
        <f>IF(F103="","",Tabla1[[#This Row],[Fecha Inicio grupo]]+3*7-7)</f>
        <v/>
      </c>
      <c r="V103" s="244" t="str">
        <f>IF(F103="","",EDATE(Tabla1[[#This Row],[Fecha Inicio grupo]],3))</f>
        <v/>
      </c>
      <c r="W103" s="29"/>
      <c r="X103" s="29"/>
      <c r="Y103" s="75"/>
      <c r="Z103" s="75"/>
      <c r="AA103" s="75"/>
      <c r="AB103" s="75"/>
      <c r="AC103" s="75"/>
      <c r="AD103" s="75"/>
      <c r="AE103" s="75"/>
      <c r="AF103" s="75"/>
      <c r="AG103" s="75"/>
      <c r="AH103" s="75"/>
      <c r="AI103" s="75"/>
      <c r="AJ103" s="75"/>
      <c r="AK103" s="75"/>
      <c r="AL103" s="75"/>
      <c r="AM103" s="75"/>
      <c r="AN103" s="75"/>
      <c r="AO103" s="144"/>
      <c r="AP103" s="246" t="str">
        <f>IF(F103="","",IFERROR(VLOOKUP(SUBSTITUTE(SUBSTITUTE(Tabla1[[#This Row],[Uso Sistemas]],"T","P"),"N","F"),Parámetros!$M$2:$N$17,2,0),"Completar hasta 3ra sem. para evaluar a Probacionista"))</f>
        <v/>
      </c>
      <c r="AQ103" s="39"/>
      <c r="AR103" s="39"/>
      <c r="AS103" s="39"/>
      <c r="AT103" s="28"/>
      <c r="AU103" s="55"/>
      <c r="AV103" s="55"/>
      <c r="AW103" s="55"/>
      <c r="AX103" s="248" t="str">
        <f>IF(V103="","",EOMONTH(EDATE(Tabla1[[#This Row],[Fecha Finalización]],2),0))</f>
        <v/>
      </c>
      <c r="AY103" s="39"/>
      <c r="AZ103" s="249" t="str">
        <f>IF(V103="","",EOMONTH(EDATE(Tabla1[[#This Row],[Fecha Finalización]],3),0))</f>
        <v/>
      </c>
      <c r="BA103" s="39"/>
      <c r="BB103" s="39"/>
      <c r="BC103" s="235"/>
      <c r="BD103" s="233" t="str">
        <f>IF(F103="","",Tabla1[[#This Row],[sem 01]]&amp;Tabla1[[#This Row],[sem 02]]&amp;Tabla1[[#This Row],[sem 03]])</f>
        <v/>
      </c>
      <c r="BE103" s="234" t="str">
        <f>IF(TRIM(F103)="","",$B$1&amp;"-"&amp;SUBSTITUTE(Tabla1[[#This Row],[Mes Inscrito]]," ","")&amp;"-"&amp;SUBSTITUTE(Tabla1[[#This Row],[Dia de clases Inscrito]]," ","")&amp;"-"&amp;SUBSTITUTE(Tabla1[[#This Row],[Horario Inscrito]]," ","")&amp;"-"&amp;Tabla1[[#This Row],[Fecha Inicio grupo]])</f>
        <v/>
      </c>
      <c r="BF103" s="251" t="str">
        <f>IF(F103="","",Tabla1[[#This Row],[Curso]])</f>
        <v/>
      </c>
      <c r="BG103" s="252" t="str">
        <f>+IF(TRIM(F103)="","",$B$1&amp;"-"&amp;TRIM(Tabla1[[#This Row],[Mes Inscrito]])&amp;"-"&amp;TRIM(Tabla1[[#This Row],[Dia de clases Inscrito]])&amp;"-"&amp;TRIM(Tabla1[[#This Row],[Horario Inscrito]])&amp;"-"&amp;TRIM(Tabla1[[#This Row],[Fecha Inicio grupo]])&amp;"-"&amp;TRIM(Tabla1[[#This Row],[Tipo Incrito]]))</f>
        <v/>
      </c>
      <c r="BH103" s="308" t="str">
        <f>IF(F103="","",OR(IFERROR(SEARCH("CG",Tabla1[[#This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 s="309" t="str">
        <f>IF(F103&lt;&gt;"",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 s="309" t="str">
        <f>IF(F103&lt;&gt;"",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 s="309" t="str">
        <f>IF(Tabla1[[#This Row],[Fecha Inicio grupo]]="","",IFERROR(VLOOKUP(Tabla1[[#This Row],[Mes de Alta como miembro]],Parámetros!$AM$2:$AN$16,2,0),"01/01/1900"))</f>
        <v/>
      </c>
    </row>
    <row r="104" spans="1:63" ht="14.45">
      <c r="A104" s="68">
        <v>101</v>
      </c>
      <c r="B104" s="28"/>
      <c r="C104" s="34"/>
      <c r="D104" s="42"/>
      <c r="E104" s="64"/>
      <c r="F104" s="45"/>
      <c r="G104" s="45"/>
      <c r="H104" s="163"/>
      <c r="I104" s="42"/>
      <c r="J104" s="28"/>
      <c r="K104" s="69"/>
      <c r="L104" s="68"/>
      <c r="M104" s="46"/>
      <c r="N104" s="238" t="str">
        <f ca="1">IF(Tabla1[[#This Row],[Fecha de nac]]="","",IF(Tabla1[[#This Row],[Fecha Finalización]] &gt;=TODAY(), DATEDIF(Tabla1[[#This Row],[Fecha de nac]],TODAY(),"y"), ROUNDDOWN((Tabla1[[#This Row],[Fecha Finalización]] -Tabla1[[#This Row],[Fecha de nac]])/365,0)))</f>
        <v/>
      </c>
      <c r="O104" s="169"/>
      <c r="P104" s="34"/>
      <c r="Q104" s="67"/>
      <c r="R104" s="67"/>
      <c r="S104" s="67"/>
      <c r="T104" s="67"/>
      <c r="U104" s="243" t="str">
        <f>IF(F104="","",Tabla1[[#This Row],[Fecha Inicio grupo]]+3*7-7)</f>
        <v/>
      </c>
      <c r="V104" s="244" t="str">
        <f>IF(F104="","",EDATE(Tabla1[[#This Row],[Fecha Inicio grupo]],3))</f>
        <v/>
      </c>
      <c r="W104" s="29"/>
      <c r="X104" s="29"/>
      <c r="Y104" s="75"/>
      <c r="Z104" s="75"/>
      <c r="AA104" s="75"/>
      <c r="AB104" s="75"/>
      <c r="AC104" s="75"/>
      <c r="AD104" s="75"/>
      <c r="AE104" s="75"/>
      <c r="AF104" s="75"/>
      <c r="AG104" s="75"/>
      <c r="AH104" s="75"/>
      <c r="AI104" s="75"/>
      <c r="AJ104" s="75"/>
      <c r="AK104" s="75"/>
      <c r="AL104" s="75"/>
      <c r="AM104" s="75"/>
      <c r="AN104" s="75"/>
      <c r="AO104" s="144"/>
      <c r="AP104" s="246" t="str">
        <f>IF(F104="","",IFERROR(VLOOKUP(SUBSTITUTE(SUBSTITUTE(Tabla1[[#This Row],[Uso Sistemas]],"T","P"),"N","F"),Parámetros!$M$2:$N$17,2,0),"Completar hasta 3ra sem. para evaluar a Probacionista"))</f>
        <v/>
      </c>
      <c r="AQ104" s="39"/>
      <c r="AR104" s="39"/>
      <c r="AS104" s="39"/>
      <c r="AT104" s="28"/>
      <c r="AU104" s="55"/>
      <c r="AV104" s="55"/>
      <c r="AW104" s="55"/>
      <c r="AX104" s="248" t="str">
        <f>IF(V104="","",EOMONTH(EDATE(Tabla1[[#This Row],[Fecha Finalización]],2),0))</f>
        <v/>
      </c>
      <c r="AY104" s="39"/>
      <c r="AZ104" s="249" t="str">
        <f>IF(V104="","",EOMONTH(EDATE(Tabla1[[#This Row],[Fecha Finalización]],3),0))</f>
        <v/>
      </c>
      <c r="BA104" s="39"/>
      <c r="BB104" s="39"/>
      <c r="BC104" s="235"/>
      <c r="BD104" s="233" t="str">
        <f>IF(F104="","",Tabla1[[#This Row],[sem 01]]&amp;Tabla1[[#This Row],[sem 02]]&amp;Tabla1[[#This Row],[sem 03]])</f>
        <v/>
      </c>
      <c r="BE104" s="234" t="str">
        <f>IF(TRIM(F104)="","",$B$1&amp;"-"&amp;SUBSTITUTE(Tabla1[[#This Row],[Mes Inscrito]]," ","")&amp;"-"&amp;SUBSTITUTE(Tabla1[[#This Row],[Dia de clases Inscrito]]," ","")&amp;"-"&amp;SUBSTITUTE(Tabla1[[#This Row],[Horario Inscrito]]," ","")&amp;"-"&amp;Tabla1[[#This Row],[Fecha Inicio grupo]])</f>
        <v/>
      </c>
      <c r="BF104" s="251" t="str">
        <f>IF(F104="","",Tabla1[[#This Row],[Curso]])</f>
        <v/>
      </c>
      <c r="BG104" s="252" t="str">
        <f>+IF(TRIM(F104)="","",$B$1&amp;"-"&amp;TRIM(Tabla1[[#This Row],[Mes Inscrito]])&amp;"-"&amp;TRIM(Tabla1[[#This Row],[Dia de clases Inscrito]])&amp;"-"&amp;TRIM(Tabla1[[#This Row],[Horario Inscrito]])&amp;"-"&amp;TRIM(Tabla1[[#This Row],[Fecha Inicio grupo]])&amp;"-"&amp;TRIM(Tabla1[[#This Row],[Tipo Incrito]]))</f>
        <v/>
      </c>
      <c r="BH104" s="308" t="str">
        <f>IF(F104="","",OR(IFERROR(SEARCH("CG",Tabla1[[#This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 s="309" t="str">
        <f>IF(F104&lt;&gt;"",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 s="309" t="str">
        <f>IF(F104&lt;&gt;"",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 s="309" t="str">
        <f>IF(Tabla1[[#This Row],[Fecha Inicio grupo]]="","",IFERROR(VLOOKUP(Tabla1[[#This Row],[Mes de Alta como miembro]],Parámetros!$AM$2:$AN$16,2,0),"01/01/1900"))</f>
        <v/>
      </c>
    </row>
    <row r="105" spans="1:63" ht="14.45">
      <c r="A105" s="68">
        <v>102</v>
      </c>
      <c r="B105" s="28"/>
      <c r="C105" s="34"/>
      <c r="D105" s="42"/>
      <c r="E105" s="64"/>
      <c r="F105" s="45"/>
      <c r="G105" s="45"/>
      <c r="H105" s="163"/>
      <c r="I105" s="42"/>
      <c r="J105" s="28"/>
      <c r="K105" s="69"/>
      <c r="L105" s="68"/>
      <c r="M105" s="46"/>
      <c r="N105" s="238" t="str">
        <f ca="1">IF(Tabla1[[#This Row],[Fecha de nac]]="","",IF(Tabla1[[#This Row],[Fecha Finalización]] &gt;=TODAY(), DATEDIF(Tabla1[[#This Row],[Fecha de nac]],TODAY(),"y"), ROUNDDOWN((Tabla1[[#This Row],[Fecha Finalización]] -Tabla1[[#This Row],[Fecha de nac]])/365,0)))</f>
        <v/>
      </c>
      <c r="O105" s="169"/>
      <c r="P105" s="34"/>
      <c r="Q105" s="67"/>
      <c r="R105" s="67"/>
      <c r="S105" s="67"/>
      <c r="T105" s="67"/>
      <c r="U105" s="243" t="str">
        <f>IF(F105="","",Tabla1[[#This Row],[Fecha Inicio grupo]]+3*7-7)</f>
        <v/>
      </c>
      <c r="V105" s="244" t="str">
        <f>IF(F105="","",EDATE(Tabla1[[#This Row],[Fecha Inicio grupo]],3))</f>
        <v/>
      </c>
      <c r="W105" s="29"/>
      <c r="X105" s="29"/>
      <c r="Y105" s="75"/>
      <c r="Z105" s="75"/>
      <c r="AA105" s="75"/>
      <c r="AB105" s="75"/>
      <c r="AC105" s="75"/>
      <c r="AD105" s="75"/>
      <c r="AE105" s="75"/>
      <c r="AF105" s="75"/>
      <c r="AG105" s="75"/>
      <c r="AH105" s="75"/>
      <c r="AI105" s="75"/>
      <c r="AJ105" s="75"/>
      <c r="AK105" s="75"/>
      <c r="AL105" s="75"/>
      <c r="AM105" s="75"/>
      <c r="AN105" s="75"/>
      <c r="AO105" s="144"/>
      <c r="AP105" s="246" t="str">
        <f>IF(F105="","",IFERROR(VLOOKUP(SUBSTITUTE(SUBSTITUTE(Tabla1[[#This Row],[Uso Sistemas]],"T","P"),"N","F"),Parámetros!$M$2:$N$17,2,0),"Completar hasta 3ra sem. para evaluar a Probacionista"))</f>
        <v/>
      </c>
      <c r="AQ105" s="39"/>
      <c r="AR105" s="39"/>
      <c r="AS105" s="39"/>
      <c r="AT105" s="28"/>
      <c r="AU105" s="55"/>
      <c r="AV105" s="55"/>
      <c r="AW105" s="55"/>
      <c r="AX105" s="248" t="str">
        <f>IF(V105="","",EOMONTH(EDATE(Tabla1[[#This Row],[Fecha Finalización]],2),0))</f>
        <v/>
      </c>
      <c r="AY105" s="39"/>
      <c r="AZ105" s="249" t="str">
        <f>IF(V105="","",EOMONTH(EDATE(Tabla1[[#This Row],[Fecha Finalización]],3),0))</f>
        <v/>
      </c>
      <c r="BA105" s="39"/>
      <c r="BB105" s="39"/>
      <c r="BC105" s="235"/>
      <c r="BD105" s="233" t="str">
        <f>IF(F105="","",Tabla1[[#This Row],[sem 01]]&amp;Tabla1[[#This Row],[sem 02]]&amp;Tabla1[[#This Row],[sem 03]])</f>
        <v/>
      </c>
      <c r="BE105" s="234" t="str">
        <f>IF(TRIM(F105)="","",$B$1&amp;"-"&amp;SUBSTITUTE(Tabla1[[#This Row],[Mes Inscrito]]," ","")&amp;"-"&amp;SUBSTITUTE(Tabla1[[#This Row],[Dia de clases Inscrito]]," ","")&amp;"-"&amp;SUBSTITUTE(Tabla1[[#This Row],[Horario Inscrito]]," ","")&amp;"-"&amp;Tabla1[[#This Row],[Fecha Inicio grupo]])</f>
        <v/>
      </c>
      <c r="BF105" s="251" t="str">
        <f>IF(F105="","",Tabla1[[#This Row],[Curso]])</f>
        <v/>
      </c>
      <c r="BG105" s="252" t="str">
        <f>+IF(TRIM(F105)="","",$B$1&amp;"-"&amp;TRIM(Tabla1[[#This Row],[Mes Inscrito]])&amp;"-"&amp;TRIM(Tabla1[[#This Row],[Dia de clases Inscrito]])&amp;"-"&amp;TRIM(Tabla1[[#This Row],[Horario Inscrito]])&amp;"-"&amp;TRIM(Tabla1[[#This Row],[Fecha Inicio grupo]])&amp;"-"&amp;TRIM(Tabla1[[#This Row],[Tipo Incrito]]))</f>
        <v/>
      </c>
      <c r="BH105" s="308" t="str">
        <f>IF(F105="","",OR(IFERROR(SEARCH("CG",Tabla1[[#This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 s="309" t="str">
        <f>IF(F105&lt;&gt;"",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 s="309" t="str">
        <f>IF(F105&lt;&gt;"",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 s="309" t="str">
        <f>IF(Tabla1[[#This Row],[Fecha Inicio grupo]]="","",IFERROR(VLOOKUP(Tabla1[[#This Row],[Mes de Alta como miembro]],Parámetros!$AM$2:$AN$16,2,0),"01/01/1900"))</f>
        <v/>
      </c>
    </row>
    <row r="106" spans="1:63" ht="14.45">
      <c r="A106" s="68">
        <v>103</v>
      </c>
      <c r="B106" s="28"/>
      <c r="C106" s="34"/>
      <c r="D106" s="42"/>
      <c r="E106" s="64"/>
      <c r="F106" s="45"/>
      <c r="G106" s="45"/>
      <c r="H106" s="163"/>
      <c r="I106" s="42"/>
      <c r="J106" s="28"/>
      <c r="K106" s="69"/>
      <c r="L106" s="68"/>
      <c r="M106" s="46"/>
      <c r="N106" s="238" t="str">
        <f ca="1">IF(Tabla1[[#This Row],[Fecha de nac]]="","",IF(Tabla1[[#This Row],[Fecha Finalización]] &gt;=TODAY(), DATEDIF(Tabla1[[#This Row],[Fecha de nac]],TODAY(),"y"), ROUNDDOWN((Tabla1[[#This Row],[Fecha Finalización]] -Tabla1[[#This Row],[Fecha de nac]])/365,0)))</f>
        <v/>
      </c>
      <c r="O106" s="169"/>
      <c r="P106" s="34"/>
      <c r="Q106" s="67"/>
      <c r="R106" s="67"/>
      <c r="S106" s="67"/>
      <c r="T106" s="67"/>
      <c r="U106" s="243" t="str">
        <f>IF(F106="","",Tabla1[[#This Row],[Fecha Inicio grupo]]+3*7-7)</f>
        <v/>
      </c>
      <c r="V106" s="244" t="str">
        <f>IF(F106="","",EDATE(Tabla1[[#This Row],[Fecha Inicio grupo]],3))</f>
        <v/>
      </c>
      <c r="W106" s="29"/>
      <c r="X106" s="29"/>
      <c r="Y106" s="75"/>
      <c r="Z106" s="75"/>
      <c r="AA106" s="75"/>
      <c r="AB106" s="75"/>
      <c r="AC106" s="75"/>
      <c r="AD106" s="75"/>
      <c r="AE106" s="75"/>
      <c r="AF106" s="75"/>
      <c r="AG106" s="75"/>
      <c r="AH106" s="75"/>
      <c r="AI106" s="75"/>
      <c r="AJ106" s="75"/>
      <c r="AK106" s="75"/>
      <c r="AL106" s="75"/>
      <c r="AM106" s="75"/>
      <c r="AN106" s="75"/>
      <c r="AO106" s="144"/>
      <c r="AP106" s="246" t="str">
        <f>IF(F106="","",IFERROR(VLOOKUP(SUBSTITUTE(SUBSTITUTE(Tabla1[[#This Row],[Uso Sistemas]],"T","P"),"N","F"),Parámetros!$M$2:$N$17,2,0),"Completar hasta 3ra sem. para evaluar a Probacionista"))</f>
        <v/>
      </c>
      <c r="AQ106" s="39"/>
      <c r="AR106" s="39"/>
      <c r="AS106" s="39"/>
      <c r="AT106" s="28"/>
      <c r="AU106" s="55"/>
      <c r="AV106" s="55"/>
      <c r="AW106" s="55"/>
      <c r="AX106" s="248" t="str">
        <f>IF(V106="","",EOMONTH(EDATE(Tabla1[[#This Row],[Fecha Finalización]],2),0))</f>
        <v/>
      </c>
      <c r="AY106" s="39"/>
      <c r="AZ106" s="249" t="str">
        <f>IF(V106="","",EOMONTH(EDATE(Tabla1[[#This Row],[Fecha Finalización]],3),0))</f>
        <v/>
      </c>
      <c r="BA106" s="39"/>
      <c r="BB106" s="39"/>
      <c r="BC106" s="235"/>
      <c r="BD106" s="233" t="str">
        <f>IF(F106="","",Tabla1[[#This Row],[sem 01]]&amp;Tabla1[[#This Row],[sem 02]]&amp;Tabla1[[#This Row],[sem 03]])</f>
        <v/>
      </c>
      <c r="BE106" s="234" t="str">
        <f>IF(TRIM(F106)="","",$B$1&amp;"-"&amp;SUBSTITUTE(Tabla1[[#This Row],[Mes Inscrito]]," ","")&amp;"-"&amp;SUBSTITUTE(Tabla1[[#This Row],[Dia de clases Inscrito]]," ","")&amp;"-"&amp;SUBSTITUTE(Tabla1[[#This Row],[Horario Inscrito]]," ","")&amp;"-"&amp;Tabla1[[#This Row],[Fecha Inicio grupo]])</f>
        <v/>
      </c>
      <c r="BF106" s="251" t="str">
        <f>IF(F106="","",Tabla1[[#This Row],[Curso]])</f>
        <v/>
      </c>
      <c r="BG106" s="252" t="str">
        <f>+IF(TRIM(F106)="","",$B$1&amp;"-"&amp;TRIM(Tabla1[[#This Row],[Mes Inscrito]])&amp;"-"&amp;TRIM(Tabla1[[#This Row],[Dia de clases Inscrito]])&amp;"-"&amp;TRIM(Tabla1[[#This Row],[Horario Inscrito]])&amp;"-"&amp;TRIM(Tabla1[[#This Row],[Fecha Inicio grupo]])&amp;"-"&amp;TRIM(Tabla1[[#This Row],[Tipo Incrito]]))</f>
        <v/>
      </c>
      <c r="BH106" s="308" t="str">
        <f>IF(F106="","",OR(IFERROR(SEARCH("CG",Tabla1[[#This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 s="309" t="str">
        <f>IF(F106&lt;&gt;"",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 s="309" t="str">
        <f>IF(F106&lt;&gt;"",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 s="309" t="str">
        <f>IF(Tabla1[[#This Row],[Fecha Inicio grupo]]="","",IFERROR(VLOOKUP(Tabla1[[#This Row],[Mes de Alta como miembro]],Parámetros!$AM$2:$AN$16,2,0),"01/01/1900"))</f>
        <v/>
      </c>
    </row>
    <row r="107" spans="1:63" ht="14.45">
      <c r="A107" s="68">
        <v>104</v>
      </c>
      <c r="B107" s="28"/>
      <c r="C107" s="34"/>
      <c r="D107" s="42"/>
      <c r="E107" s="64"/>
      <c r="F107" s="45"/>
      <c r="G107" s="45"/>
      <c r="H107" s="163"/>
      <c r="I107" s="42"/>
      <c r="J107" s="28"/>
      <c r="K107" s="69"/>
      <c r="L107" s="68"/>
      <c r="M107" s="46"/>
      <c r="N107" s="238" t="str">
        <f ca="1">IF(Tabla1[[#This Row],[Fecha de nac]]="","",IF(Tabla1[[#This Row],[Fecha Finalización]] &gt;=TODAY(), DATEDIF(Tabla1[[#This Row],[Fecha de nac]],TODAY(),"y"), ROUNDDOWN((Tabla1[[#This Row],[Fecha Finalización]] -Tabla1[[#This Row],[Fecha de nac]])/365,0)))</f>
        <v/>
      </c>
      <c r="O107" s="169"/>
      <c r="P107" s="34"/>
      <c r="Q107" s="67"/>
      <c r="R107" s="67"/>
      <c r="S107" s="67"/>
      <c r="T107" s="67"/>
      <c r="U107" s="243" t="str">
        <f>IF(F107="","",Tabla1[[#This Row],[Fecha Inicio grupo]]+3*7-7)</f>
        <v/>
      </c>
      <c r="V107" s="244" t="str">
        <f>IF(F107="","",EDATE(Tabla1[[#This Row],[Fecha Inicio grupo]],3))</f>
        <v/>
      </c>
      <c r="W107" s="29"/>
      <c r="X107" s="29"/>
      <c r="Y107" s="75"/>
      <c r="Z107" s="75"/>
      <c r="AA107" s="75"/>
      <c r="AB107" s="75"/>
      <c r="AC107" s="75"/>
      <c r="AD107" s="75"/>
      <c r="AE107" s="75"/>
      <c r="AF107" s="75"/>
      <c r="AG107" s="75"/>
      <c r="AH107" s="75"/>
      <c r="AI107" s="75"/>
      <c r="AJ107" s="75"/>
      <c r="AK107" s="75"/>
      <c r="AL107" s="75"/>
      <c r="AM107" s="75"/>
      <c r="AN107" s="75"/>
      <c r="AO107" s="144"/>
      <c r="AP107" s="246" t="str">
        <f>IF(F107="","",IFERROR(VLOOKUP(SUBSTITUTE(SUBSTITUTE(Tabla1[[#This Row],[Uso Sistemas]],"T","P"),"N","F"),Parámetros!$M$2:$N$17,2,0),"Completar hasta 3ra sem. para evaluar a Probacionista"))</f>
        <v/>
      </c>
      <c r="AQ107" s="39"/>
      <c r="AR107" s="39"/>
      <c r="AS107" s="39"/>
      <c r="AT107" s="28"/>
      <c r="AU107" s="55"/>
      <c r="AV107" s="55"/>
      <c r="AW107" s="55"/>
      <c r="AX107" s="248" t="str">
        <f>IF(V107="","",EOMONTH(EDATE(Tabla1[[#This Row],[Fecha Finalización]],2),0))</f>
        <v/>
      </c>
      <c r="AY107" s="39"/>
      <c r="AZ107" s="249" t="str">
        <f>IF(V107="","",EOMONTH(EDATE(Tabla1[[#This Row],[Fecha Finalización]],3),0))</f>
        <v/>
      </c>
      <c r="BA107" s="39"/>
      <c r="BB107" s="39"/>
      <c r="BC107" s="235"/>
      <c r="BD107" s="233" t="str">
        <f>IF(F107="","",Tabla1[[#This Row],[sem 01]]&amp;Tabla1[[#This Row],[sem 02]]&amp;Tabla1[[#This Row],[sem 03]])</f>
        <v/>
      </c>
      <c r="BE107" s="234" t="str">
        <f>IF(TRIM(F107)="","",$B$1&amp;"-"&amp;SUBSTITUTE(Tabla1[[#This Row],[Mes Inscrito]]," ","")&amp;"-"&amp;SUBSTITUTE(Tabla1[[#This Row],[Dia de clases Inscrito]]," ","")&amp;"-"&amp;SUBSTITUTE(Tabla1[[#This Row],[Horario Inscrito]]," ","")&amp;"-"&amp;Tabla1[[#This Row],[Fecha Inicio grupo]])</f>
        <v/>
      </c>
      <c r="BF107" s="251" t="str">
        <f>IF(F107="","",Tabla1[[#This Row],[Curso]])</f>
        <v/>
      </c>
      <c r="BG107" s="252" t="str">
        <f>+IF(TRIM(F107)="","",$B$1&amp;"-"&amp;TRIM(Tabla1[[#This Row],[Mes Inscrito]])&amp;"-"&amp;TRIM(Tabla1[[#This Row],[Dia de clases Inscrito]])&amp;"-"&amp;TRIM(Tabla1[[#This Row],[Horario Inscrito]])&amp;"-"&amp;TRIM(Tabla1[[#This Row],[Fecha Inicio grupo]])&amp;"-"&amp;TRIM(Tabla1[[#This Row],[Tipo Incrito]]))</f>
        <v/>
      </c>
      <c r="BH107" s="308" t="str">
        <f>IF(F107="","",OR(IFERROR(SEARCH("CG",Tabla1[[#This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 s="309" t="str">
        <f>IF(F107&lt;&gt;"",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 s="309" t="str">
        <f>IF(F107&lt;&gt;"",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 s="309" t="str">
        <f>IF(Tabla1[[#This Row],[Fecha Inicio grupo]]="","",IFERROR(VLOOKUP(Tabla1[[#This Row],[Mes de Alta como miembro]],Parámetros!$AM$2:$AN$16,2,0),"01/01/1900"))</f>
        <v/>
      </c>
    </row>
    <row r="108" spans="1:63" ht="14.45">
      <c r="A108" s="68">
        <v>105</v>
      </c>
      <c r="B108" s="28"/>
      <c r="C108" s="34"/>
      <c r="D108" s="42"/>
      <c r="E108" s="64"/>
      <c r="F108" s="45"/>
      <c r="G108" s="45"/>
      <c r="H108" s="163"/>
      <c r="I108" s="42"/>
      <c r="J108" s="28"/>
      <c r="K108" s="69"/>
      <c r="L108" s="68"/>
      <c r="M108" s="46"/>
      <c r="N108" s="238" t="str">
        <f ca="1">IF(Tabla1[[#This Row],[Fecha de nac]]="","",IF(Tabla1[[#This Row],[Fecha Finalización]] &gt;=TODAY(), DATEDIF(Tabla1[[#This Row],[Fecha de nac]],TODAY(),"y"), ROUNDDOWN((Tabla1[[#This Row],[Fecha Finalización]] -Tabla1[[#This Row],[Fecha de nac]])/365,0)))</f>
        <v/>
      </c>
      <c r="O108" s="169"/>
      <c r="P108" s="34"/>
      <c r="Q108" s="67"/>
      <c r="R108" s="67"/>
      <c r="S108" s="67"/>
      <c r="T108" s="67"/>
      <c r="U108" s="243" t="str">
        <f>IF(F108="","",Tabla1[[#This Row],[Fecha Inicio grupo]]+3*7-7)</f>
        <v/>
      </c>
      <c r="V108" s="244" t="str">
        <f>IF(F108="","",EDATE(Tabla1[[#This Row],[Fecha Inicio grupo]],3))</f>
        <v/>
      </c>
      <c r="W108" s="29"/>
      <c r="X108" s="29"/>
      <c r="Y108" s="75"/>
      <c r="Z108" s="75"/>
      <c r="AA108" s="75"/>
      <c r="AB108" s="75"/>
      <c r="AC108" s="75"/>
      <c r="AD108" s="75"/>
      <c r="AE108" s="75"/>
      <c r="AF108" s="75"/>
      <c r="AG108" s="75"/>
      <c r="AH108" s="75"/>
      <c r="AI108" s="75"/>
      <c r="AJ108" s="75"/>
      <c r="AK108" s="75"/>
      <c r="AL108" s="75"/>
      <c r="AM108" s="75"/>
      <c r="AN108" s="75"/>
      <c r="AO108" s="144"/>
      <c r="AP108" s="246" t="str">
        <f>IF(F108="","",IFERROR(VLOOKUP(SUBSTITUTE(SUBSTITUTE(Tabla1[[#This Row],[Uso Sistemas]],"T","P"),"N","F"),Parámetros!$M$2:$N$17,2,0),"Completar hasta 3ra sem. para evaluar a Probacionista"))</f>
        <v/>
      </c>
      <c r="AQ108" s="39"/>
      <c r="AR108" s="39"/>
      <c r="AS108" s="39"/>
      <c r="AT108" s="28"/>
      <c r="AU108" s="55"/>
      <c r="AV108" s="55"/>
      <c r="AW108" s="55"/>
      <c r="AX108" s="248" t="str">
        <f>IF(V108="","",EOMONTH(EDATE(Tabla1[[#This Row],[Fecha Finalización]],2),0))</f>
        <v/>
      </c>
      <c r="AY108" s="39"/>
      <c r="AZ108" s="249" t="str">
        <f>IF(V108="","",EOMONTH(EDATE(Tabla1[[#This Row],[Fecha Finalización]],3),0))</f>
        <v/>
      </c>
      <c r="BA108" s="39"/>
      <c r="BB108" s="39"/>
      <c r="BC108" s="235"/>
      <c r="BD108" s="233" t="str">
        <f>IF(F108="","",Tabla1[[#This Row],[sem 01]]&amp;Tabla1[[#This Row],[sem 02]]&amp;Tabla1[[#This Row],[sem 03]])</f>
        <v/>
      </c>
      <c r="BE108" s="234" t="str">
        <f>IF(TRIM(F108)="","",$B$1&amp;"-"&amp;SUBSTITUTE(Tabla1[[#This Row],[Mes Inscrito]]," ","")&amp;"-"&amp;SUBSTITUTE(Tabla1[[#This Row],[Dia de clases Inscrito]]," ","")&amp;"-"&amp;SUBSTITUTE(Tabla1[[#This Row],[Horario Inscrito]]," ","")&amp;"-"&amp;Tabla1[[#This Row],[Fecha Inicio grupo]])</f>
        <v/>
      </c>
      <c r="BF108" s="251" t="str">
        <f>IF(F108="","",Tabla1[[#This Row],[Curso]])</f>
        <v/>
      </c>
      <c r="BG108" s="252" t="str">
        <f>+IF(TRIM(F108)="","",$B$1&amp;"-"&amp;TRIM(Tabla1[[#This Row],[Mes Inscrito]])&amp;"-"&amp;TRIM(Tabla1[[#This Row],[Dia de clases Inscrito]])&amp;"-"&amp;TRIM(Tabla1[[#This Row],[Horario Inscrito]])&amp;"-"&amp;TRIM(Tabla1[[#This Row],[Fecha Inicio grupo]])&amp;"-"&amp;TRIM(Tabla1[[#This Row],[Tipo Incrito]]))</f>
        <v/>
      </c>
      <c r="BH108" s="308" t="str">
        <f>IF(F108="","",OR(IFERROR(SEARCH("CG",Tabla1[[#This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 s="309" t="str">
        <f>IF(F108&lt;&gt;"",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 s="309" t="str">
        <f>IF(F108&lt;&gt;"",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 s="309" t="str">
        <f>IF(Tabla1[[#This Row],[Fecha Inicio grupo]]="","",IFERROR(VLOOKUP(Tabla1[[#This Row],[Mes de Alta como miembro]],Parámetros!$AM$2:$AN$16,2,0),"01/01/1900"))</f>
        <v/>
      </c>
    </row>
    <row r="109" spans="1:63" ht="14.45">
      <c r="A109" s="68">
        <v>106</v>
      </c>
      <c r="B109" s="28"/>
      <c r="C109" s="34"/>
      <c r="D109" s="42"/>
      <c r="E109" s="64"/>
      <c r="F109" s="45"/>
      <c r="G109" s="45"/>
      <c r="H109" s="163"/>
      <c r="I109" s="42"/>
      <c r="J109" s="28"/>
      <c r="K109" s="69"/>
      <c r="L109" s="68"/>
      <c r="M109" s="46"/>
      <c r="N109" s="238" t="str">
        <f ca="1">IF(Tabla1[[#This Row],[Fecha de nac]]="","",IF(Tabla1[[#This Row],[Fecha Finalización]] &gt;=TODAY(), DATEDIF(Tabla1[[#This Row],[Fecha de nac]],TODAY(),"y"), ROUNDDOWN((Tabla1[[#This Row],[Fecha Finalización]] -Tabla1[[#This Row],[Fecha de nac]])/365,0)))</f>
        <v/>
      </c>
      <c r="O109" s="169"/>
      <c r="P109" s="34"/>
      <c r="Q109" s="67"/>
      <c r="R109" s="67"/>
      <c r="S109" s="67"/>
      <c r="T109" s="67"/>
      <c r="U109" s="243" t="str">
        <f>IF(F109="","",Tabla1[[#This Row],[Fecha Inicio grupo]]+3*7-7)</f>
        <v/>
      </c>
      <c r="V109" s="244" t="str">
        <f>IF(F109="","",EDATE(Tabla1[[#This Row],[Fecha Inicio grupo]],3))</f>
        <v/>
      </c>
      <c r="W109" s="29"/>
      <c r="X109" s="29"/>
      <c r="Y109" s="75"/>
      <c r="Z109" s="75"/>
      <c r="AA109" s="75"/>
      <c r="AB109" s="75"/>
      <c r="AC109" s="75"/>
      <c r="AD109" s="75"/>
      <c r="AE109" s="75"/>
      <c r="AF109" s="75"/>
      <c r="AG109" s="75"/>
      <c r="AH109" s="75"/>
      <c r="AI109" s="75"/>
      <c r="AJ109" s="75"/>
      <c r="AK109" s="75"/>
      <c r="AL109" s="75"/>
      <c r="AM109" s="75"/>
      <c r="AN109" s="75"/>
      <c r="AO109" s="144"/>
      <c r="AP109" s="246" t="str">
        <f>IF(F109="","",IFERROR(VLOOKUP(SUBSTITUTE(SUBSTITUTE(Tabla1[[#This Row],[Uso Sistemas]],"T","P"),"N","F"),Parámetros!$M$2:$N$17,2,0),"Completar hasta 3ra sem. para evaluar a Probacionista"))</f>
        <v/>
      </c>
      <c r="AQ109" s="39"/>
      <c r="AR109" s="39"/>
      <c r="AS109" s="39"/>
      <c r="AT109" s="28"/>
      <c r="AU109" s="55"/>
      <c r="AV109" s="55"/>
      <c r="AW109" s="55"/>
      <c r="AX109" s="248" t="str">
        <f>IF(V109="","",EOMONTH(EDATE(Tabla1[[#This Row],[Fecha Finalización]],2),0))</f>
        <v/>
      </c>
      <c r="AY109" s="39"/>
      <c r="AZ109" s="249" t="str">
        <f>IF(V109="","",EOMONTH(EDATE(Tabla1[[#This Row],[Fecha Finalización]],3),0))</f>
        <v/>
      </c>
      <c r="BA109" s="39"/>
      <c r="BB109" s="39"/>
      <c r="BC109" s="235"/>
      <c r="BD109" s="233" t="str">
        <f>IF(F109="","",Tabla1[[#This Row],[sem 01]]&amp;Tabla1[[#This Row],[sem 02]]&amp;Tabla1[[#This Row],[sem 03]])</f>
        <v/>
      </c>
      <c r="BE109" s="234" t="str">
        <f>IF(TRIM(F109)="","",$B$1&amp;"-"&amp;SUBSTITUTE(Tabla1[[#This Row],[Mes Inscrito]]," ","")&amp;"-"&amp;SUBSTITUTE(Tabla1[[#This Row],[Dia de clases Inscrito]]," ","")&amp;"-"&amp;SUBSTITUTE(Tabla1[[#This Row],[Horario Inscrito]]," ","")&amp;"-"&amp;Tabla1[[#This Row],[Fecha Inicio grupo]])</f>
        <v/>
      </c>
      <c r="BF109" s="251" t="str">
        <f>IF(F109="","",Tabla1[[#This Row],[Curso]])</f>
        <v/>
      </c>
      <c r="BG109" s="252" t="str">
        <f>+IF(TRIM(F109)="","",$B$1&amp;"-"&amp;TRIM(Tabla1[[#This Row],[Mes Inscrito]])&amp;"-"&amp;TRIM(Tabla1[[#This Row],[Dia de clases Inscrito]])&amp;"-"&amp;TRIM(Tabla1[[#This Row],[Horario Inscrito]])&amp;"-"&amp;TRIM(Tabla1[[#This Row],[Fecha Inicio grupo]])&amp;"-"&amp;TRIM(Tabla1[[#This Row],[Tipo Incrito]]))</f>
        <v/>
      </c>
      <c r="BH109" s="308" t="str">
        <f>IF(F109="","",OR(IFERROR(SEARCH("CG",Tabla1[[#This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 s="309" t="str">
        <f>IF(F109&lt;&gt;"",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 s="309" t="str">
        <f>IF(F109&lt;&gt;"",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 s="309" t="str">
        <f>IF(Tabla1[[#This Row],[Fecha Inicio grupo]]="","",IFERROR(VLOOKUP(Tabla1[[#This Row],[Mes de Alta como miembro]],Parámetros!$AM$2:$AN$16,2,0),"01/01/1900"))</f>
        <v/>
      </c>
    </row>
    <row r="110" spans="1:63" ht="14.45">
      <c r="A110" s="68">
        <v>107</v>
      </c>
      <c r="B110" s="28"/>
      <c r="C110" s="34"/>
      <c r="D110" s="42"/>
      <c r="E110" s="64"/>
      <c r="F110" s="45"/>
      <c r="G110" s="45"/>
      <c r="H110" s="163"/>
      <c r="I110" s="42"/>
      <c r="J110" s="28"/>
      <c r="K110" s="69"/>
      <c r="L110" s="68"/>
      <c r="M110" s="46"/>
      <c r="N110" s="238" t="str">
        <f ca="1">IF(Tabla1[[#This Row],[Fecha de nac]]="","",IF(Tabla1[[#This Row],[Fecha Finalización]] &gt;=TODAY(), DATEDIF(Tabla1[[#This Row],[Fecha de nac]],TODAY(),"y"), ROUNDDOWN((Tabla1[[#This Row],[Fecha Finalización]] -Tabla1[[#This Row],[Fecha de nac]])/365,0)))</f>
        <v/>
      </c>
      <c r="O110" s="169"/>
      <c r="P110" s="34"/>
      <c r="Q110" s="67"/>
      <c r="R110" s="67"/>
      <c r="S110" s="67"/>
      <c r="T110" s="67"/>
      <c r="U110" s="243" t="str">
        <f>IF(F110="","",Tabla1[[#This Row],[Fecha Inicio grupo]]+3*7-7)</f>
        <v/>
      </c>
      <c r="V110" s="244" t="str">
        <f>IF(F110="","",EDATE(Tabla1[[#This Row],[Fecha Inicio grupo]],3))</f>
        <v/>
      </c>
      <c r="W110" s="29"/>
      <c r="X110" s="29"/>
      <c r="Y110" s="75"/>
      <c r="Z110" s="75"/>
      <c r="AA110" s="75"/>
      <c r="AB110" s="75"/>
      <c r="AC110" s="75"/>
      <c r="AD110" s="75"/>
      <c r="AE110" s="75"/>
      <c r="AF110" s="75"/>
      <c r="AG110" s="75"/>
      <c r="AH110" s="75"/>
      <c r="AI110" s="75"/>
      <c r="AJ110" s="75"/>
      <c r="AK110" s="75"/>
      <c r="AL110" s="75"/>
      <c r="AM110" s="75"/>
      <c r="AN110" s="75"/>
      <c r="AO110" s="144"/>
      <c r="AP110" s="246" t="str">
        <f>IF(F110="","",IFERROR(VLOOKUP(SUBSTITUTE(SUBSTITUTE(Tabla1[[#This Row],[Uso Sistemas]],"T","P"),"N","F"),Parámetros!$M$2:$N$17,2,0),"Completar hasta 3ra sem. para evaluar a Probacionista"))</f>
        <v/>
      </c>
      <c r="AQ110" s="39"/>
      <c r="AR110" s="39"/>
      <c r="AS110" s="39"/>
      <c r="AT110" s="28"/>
      <c r="AU110" s="55"/>
      <c r="AV110" s="55"/>
      <c r="AW110" s="55"/>
      <c r="AX110" s="248" t="str">
        <f>IF(V110="","",EOMONTH(EDATE(Tabla1[[#This Row],[Fecha Finalización]],2),0))</f>
        <v/>
      </c>
      <c r="AY110" s="39"/>
      <c r="AZ110" s="249" t="str">
        <f>IF(V110="","",EOMONTH(EDATE(Tabla1[[#This Row],[Fecha Finalización]],3),0))</f>
        <v/>
      </c>
      <c r="BA110" s="39"/>
      <c r="BB110" s="39"/>
      <c r="BC110" s="235"/>
      <c r="BD110" s="233" t="str">
        <f>IF(F110="","",Tabla1[[#This Row],[sem 01]]&amp;Tabla1[[#This Row],[sem 02]]&amp;Tabla1[[#This Row],[sem 03]])</f>
        <v/>
      </c>
      <c r="BE110" s="234" t="str">
        <f>IF(TRIM(F110)="","",$B$1&amp;"-"&amp;SUBSTITUTE(Tabla1[[#This Row],[Mes Inscrito]]," ","")&amp;"-"&amp;SUBSTITUTE(Tabla1[[#This Row],[Dia de clases Inscrito]]," ","")&amp;"-"&amp;SUBSTITUTE(Tabla1[[#This Row],[Horario Inscrito]]," ","")&amp;"-"&amp;Tabla1[[#This Row],[Fecha Inicio grupo]])</f>
        <v/>
      </c>
      <c r="BF110" s="251" t="str">
        <f>IF(F110="","",Tabla1[[#This Row],[Curso]])</f>
        <v/>
      </c>
      <c r="BG110" s="252" t="str">
        <f>+IF(TRIM(F110)="","",$B$1&amp;"-"&amp;TRIM(Tabla1[[#This Row],[Mes Inscrito]])&amp;"-"&amp;TRIM(Tabla1[[#This Row],[Dia de clases Inscrito]])&amp;"-"&amp;TRIM(Tabla1[[#This Row],[Horario Inscrito]])&amp;"-"&amp;TRIM(Tabla1[[#This Row],[Fecha Inicio grupo]])&amp;"-"&amp;TRIM(Tabla1[[#This Row],[Tipo Incrito]]))</f>
        <v/>
      </c>
      <c r="BH110" s="308" t="str">
        <f>IF(F110="","",OR(IFERROR(SEARCH("CG",Tabla1[[#This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 s="309" t="str">
        <f>IF(F110&lt;&gt;"",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 s="309" t="str">
        <f>IF(F110&lt;&gt;"",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 s="309" t="str">
        <f>IF(Tabla1[[#This Row],[Fecha Inicio grupo]]="","",IFERROR(VLOOKUP(Tabla1[[#This Row],[Mes de Alta como miembro]],Parámetros!$AM$2:$AN$16,2,0),"01/01/1900"))</f>
        <v/>
      </c>
    </row>
    <row r="111" spans="1:63" ht="14.45">
      <c r="A111" s="68">
        <v>108</v>
      </c>
      <c r="B111" s="28"/>
      <c r="C111" s="34"/>
      <c r="D111" s="42"/>
      <c r="E111" s="64"/>
      <c r="F111" s="45"/>
      <c r="G111" s="45"/>
      <c r="H111" s="163"/>
      <c r="I111" s="42"/>
      <c r="J111" s="28"/>
      <c r="K111" s="69"/>
      <c r="L111" s="68"/>
      <c r="M111" s="46"/>
      <c r="N111" s="238" t="str">
        <f ca="1">IF(Tabla1[[#This Row],[Fecha de nac]]="","",IF(Tabla1[[#This Row],[Fecha Finalización]] &gt;=TODAY(), DATEDIF(Tabla1[[#This Row],[Fecha de nac]],TODAY(),"y"), ROUNDDOWN((Tabla1[[#This Row],[Fecha Finalización]] -Tabla1[[#This Row],[Fecha de nac]])/365,0)))</f>
        <v/>
      </c>
      <c r="O111" s="169"/>
      <c r="P111" s="34"/>
      <c r="Q111" s="67"/>
      <c r="R111" s="67"/>
      <c r="S111" s="67"/>
      <c r="T111" s="67"/>
      <c r="U111" s="243" t="str">
        <f>IF(F111="","",Tabla1[[#This Row],[Fecha Inicio grupo]]+3*7-7)</f>
        <v/>
      </c>
      <c r="V111" s="244" t="str">
        <f>IF(F111="","",EDATE(Tabla1[[#This Row],[Fecha Inicio grupo]],3))</f>
        <v/>
      </c>
      <c r="W111" s="29"/>
      <c r="X111" s="29"/>
      <c r="Y111" s="75"/>
      <c r="Z111" s="75"/>
      <c r="AA111" s="75"/>
      <c r="AB111" s="75"/>
      <c r="AC111" s="75"/>
      <c r="AD111" s="75"/>
      <c r="AE111" s="75"/>
      <c r="AF111" s="75"/>
      <c r="AG111" s="75"/>
      <c r="AH111" s="75"/>
      <c r="AI111" s="75"/>
      <c r="AJ111" s="75"/>
      <c r="AK111" s="75"/>
      <c r="AL111" s="75"/>
      <c r="AM111" s="75"/>
      <c r="AN111" s="75"/>
      <c r="AO111" s="144"/>
      <c r="AP111" s="246" t="str">
        <f>IF(F111="","",IFERROR(VLOOKUP(SUBSTITUTE(SUBSTITUTE(Tabla1[[#This Row],[Uso Sistemas]],"T","P"),"N","F"),Parámetros!$M$2:$N$17,2,0),"Completar hasta 3ra sem. para evaluar a Probacionista"))</f>
        <v/>
      </c>
      <c r="AQ111" s="39"/>
      <c r="AR111" s="39"/>
      <c r="AS111" s="39"/>
      <c r="AT111" s="28"/>
      <c r="AU111" s="55"/>
      <c r="AV111" s="55"/>
      <c r="AW111" s="55"/>
      <c r="AX111" s="248" t="str">
        <f>IF(V111="","",EOMONTH(EDATE(Tabla1[[#This Row],[Fecha Finalización]],2),0))</f>
        <v/>
      </c>
      <c r="AY111" s="39"/>
      <c r="AZ111" s="249" t="str">
        <f>IF(V111="","",EOMONTH(EDATE(Tabla1[[#This Row],[Fecha Finalización]],3),0))</f>
        <v/>
      </c>
      <c r="BA111" s="39"/>
      <c r="BB111" s="39"/>
      <c r="BC111" s="235"/>
      <c r="BD111" s="233" t="str">
        <f>IF(F111="","",Tabla1[[#This Row],[sem 01]]&amp;Tabla1[[#This Row],[sem 02]]&amp;Tabla1[[#This Row],[sem 03]])</f>
        <v/>
      </c>
      <c r="BE111" s="234" t="str">
        <f>IF(TRIM(F111)="","",$B$1&amp;"-"&amp;SUBSTITUTE(Tabla1[[#This Row],[Mes Inscrito]]," ","")&amp;"-"&amp;SUBSTITUTE(Tabla1[[#This Row],[Dia de clases Inscrito]]," ","")&amp;"-"&amp;SUBSTITUTE(Tabla1[[#This Row],[Horario Inscrito]]," ","")&amp;"-"&amp;Tabla1[[#This Row],[Fecha Inicio grupo]])</f>
        <v/>
      </c>
      <c r="BF111" s="251" t="str">
        <f>IF(F111="","",Tabla1[[#This Row],[Curso]])</f>
        <v/>
      </c>
      <c r="BG111" s="252" t="str">
        <f>+IF(TRIM(F111)="","",$B$1&amp;"-"&amp;TRIM(Tabla1[[#This Row],[Mes Inscrito]])&amp;"-"&amp;TRIM(Tabla1[[#This Row],[Dia de clases Inscrito]])&amp;"-"&amp;TRIM(Tabla1[[#This Row],[Horario Inscrito]])&amp;"-"&amp;TRIM(Tabla1[[#This Row],[Fecha Inicio grupo]])&amp;"-"&amp;TRIM(Tabla1[[#This Row],[Tipo Incrito]]))</f>
        <v/>
      </c>
      <c r="BH111" s="308" t="str">
        <f>IF(F111="","",OR(IFERROR(SEARCH("CG",Tabla1[[#This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1" s="309" t="str">
        <f>IF(F111&lt;&gt;"",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1" s="309" t="str">
        <f>IF(F111&lt;&gt;"",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1" s="309" t="str">
        <f>IF(Tabla1[[#This Row],[Fecha Inicio grupo]]="","",IFERROR(VLOOKUP(Tabla1[[#This Row],[Mes de Alta como miembro]],Parámetros!$AM$2:$AN$16,2,0),"01/01/1900"))</f>
        <v/>
      </c>
    </row>
    <row r="112" spans="1:63" ht="14.45">
      <c r="A112" s="68">
        <v>109</v>
      </c>
      <c r="B112" s="28"/>
      <c r="C112" s="34"/>
      <c r="D112" s="42"/>
      <c r="E112" s="64"/>
      <c r="F112" s="45"/>
      <c r="G112" s="45"/>
      <c r="H112" s="163"/>
      <c r="I112" s="42"/>
      <c r="J112" s="28"/>
      <c r="K112" s="69"/>
      <c r="L112" s="68"/>
      <c r="M112" s="46"/>
      <c r="N112" s="238" t="str">
        <f ca="1">IF(Tabla1[[#This Row],[Fecha de nac]]="","",IF(Tabla1[[#This Row],[Fecha Finalización]] &gt;=TODAY(), DATEDIF(Tabla1[[#This Row],[Fecha de nac]],TODAY(),"y"), ROUNDDOWN((Tabla1[[#This Row],[Fecha Finalización]] -Tabla1[[#This Row],[Fecha de nac]])/365,0)))</f>
        <v/>
      </c>
      <c r="O112" s="169"/>
      <c r="P112" s="34"/>
      <c r="Q112" s="67"/>
      <c r="R112" s="67"/>
      <c r="S112" s="67"/>
      <c r="T112" s="67"/>
      <c r="U112" s="243" t="str">
        <f>IF(F112="","",Tabla1[[#This Row],[Fecha Inicio grupo]]+3*7-7)</f>
        <v/>
      </c>
      <c r="V112" s="244" t="str">
        <f>IF(F112="","",EDATE(Tabla1[[#This Row],[Fecha Inicio grupo]],3))</f>
        <v/>
      </c>
      <c r="W112" s="29"/>
      <c r="X112" s="29"/>
      <c r="Y112" s="75"/>
      <c r="Z112" s="75"/>
      <c r="AA112" s="75"/>
      <c r="AB112" s="75"/>
      <c r="AC112" s="75"/>
      <c r="AD112" s="75"/>
      <c r="AE112" s="75"/>
      <c r="AF112" s="75"/>
      <c r="AG112" s="75"/>
      <c r="AH112" s="75"/>
      <c r="AI112" s="75"/>
      <c r="AJ112" s="75"/>
      <c r="AK112" s="75"/>
      <c r="AL112" s="75"/>
      <c r="AM112" s="75"/>
      <c r="AN112" s="75"/>
      <c r="AO112" s="144"/>
      <c r="AP112" s="246" t="str">
        <f>IF(F112="","",IFERROR(VLOOKUP(SUBSTITUTE(SUBSTITUTE(Tabla1[[#This Row],[Uso Sistemas]],"T","P"),"N","F"),Parámetros!$M$2:$N$17,2,0),"Completar hasta 3ra sem. para evaluar a Probacionista"))</f>
        <v/>
      </c>
      <c r="AQ112" s="39"/>
      <c r="AR112" s="39"/>
      <c r="AS112" s="39"/>
      <c r="AT112" s="28"/>
      <c r="AU112" s="55"/>
      <c r="AV112" s="55"/>
      <c r="AW112" s="55"/>
      <c r="AX112" s="248" t="str">
        <f>IF(V112="","",EOMONTH(EDATE(Tabla1[[#This Row],[Fecha Finalización]],2),0))</f>
        <v/>
      </c>
      <c r="AY112" s="39"/>
      <c r="AZ112" s="249" t="str">
        <f>IF(V112="","",EOMONTH(EDATE(Tabla1[[#This Row],[Fecha Finalización]],3),0))</f>
        <v/>
      </c>
      <c r="BA112" s="39"/>
      <c r="BB112" s="39"/>
      <c r="BC112" s="235"/>
      <c r="BD112" s="233" t="str">
        <f>IF(F112="","",Tabla1[[#This Row],[sem 01]]&amp;Tabla1[[#This Row],[sem 02]]&amp;Tabla1[[#This Row],[sem 03]])</f>
        <v/>
      </c>
      <c r="BE112" s="234" t="str">
        <f>IF(TRIM(F112)="","",$B$1&amp;"-"&amp;SUBSTITUTE(Tabla1[[#This Row],[Mes Inscrito]]," ","")&amp;"-"&amp;SUBSTITUTE(Tabla1[[#This Row],[Dia de clases Inscrito]]," ","")&amp;"-"&amp;SUBSTITUTE(Tabla1[[#This Row],[Horario Inscrito]]," ","")&amp;"-"&amp;Tabla1[[#This Row],[Fecha Inicio grupo]])</f>
        <v/>
      </c>
      <c r="BF112" s="251" t="str">
        <f>IF(F112="","",Tabla1[[#This Row],[Curso]])</f>
        <v/>
      </c>
      <c r="BG112" s="252" t="str">
        <f>+IF(TRIM(F112)="","",$B$1&amp;"-"&amp;TRIM(Tabla1[[#This Row],[Mes Inscrito]])&amp;"-"&amp;TRIM(Tabla1[[#This Row],[Dia de clases Inscrito]])&amp;"-"&amp;TRIM(Tabla1[[#This Row],[Horario Inscrito]])&amp;"-"&amp;TRIM(Tabla1[[#This Row],[Fecha Inicio grupo]])&amp;"-"&amp;TRIM(Tabla1[[#This Row],[Tipo Incrito]]))</f>
        <v/>
      </c>
      <c r="BH112" s="308" t="str">
        <f>IF(F112="","",OR(IFERROR(SEARCH("CG",Tabla1[[#This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2" s="309" t="str">
        <f>IF(F112&lt;&gt;"",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2" s="309" t="str">
        <f>IF(F112&lt;&gt;"",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2" s="309" t="str">
        <f>IF(Tabla1[[#This Row],[Fecha Inicio grupo]]="","",IFERROR(VLOOKUP(Tabla1[[#This Row],[Mes de Alta como miembro]],Parámetros!$AM$2:$AN$16,2,0),"01/01/1900"))</f>
        <v/>
      </c>
    </row>
    <row r="113" spans="1:63" ht="14.45">
      <c r="A113" s="68">
        <v>110</v>
      </c>
      <c r="B113" s="28"/>
      <c r="C113" s="34"/>
      <c r="D113" s="42"/>
      <c r="E113" s="64"/>
      <c r="F113" s="45"/>
      <c r="G113" s="45"/>
      <c r="H113" s="163"/>
      <c r="I113" s="42"/>
      <c r="J113" s="28"/>
      <c r="K113" s="69"/>
      <c r="L113" s="68"/>
      <c r="M113" s="46"/>
      <c r="N113" s="238" t="str">
        <f ca="1">IF(Tabla1[[#This Row],[Fecha de nac]]="","",IF(Tabla1[[#This Row],[Fecha Finalización]] &gt;=TODAY(), DATEDIF(Tabla1[[#This Row],[Fecha de nac]],TODAY(),"y"), ROUNDDOWN((Tabla1[[#This Row],[Fecha Finalización]] -Tabla1[[#This Row],[Fecha de nac]])/365,0)))</f>
        <v/>
      </c>
      <c r="O113" s="169"/>
      <c r="P113" s="34"/>
      <c r="Q113" s="67"/>
      <c r="R113" s="67"/>
      <c r="S113" s="67"/>
      <c r="T113" s="67"/>
      <c r="U113" s="243" t="str">
        <f>IF(F113="","",Tabla1[[#This Row],[Fecha Inicio grupo]]+3*7-7)</f>
        <v/>
      </c>
      <c r="V113" s="244" t="str">
        <f>IF(F113="","",EDATE(Tabla1[[#This Row],[Fecha Inicio grupo]],3))</f>
        <v/>
      </c>
      <c r="W113" s="29"/>
      <c r="X113" s="29"/>
      <c r="Y113" s="75"/>
      <c r="Z113" s="75"/>
      <c r="AA113" s="75"/>
      <c r="AB113" s="75"/>
      <c r="AC113" s="75"/>
      <c r="AD113" s="75"/>
      <c r="AE113" s="75"/>
      <c r="AF113" s="75"/>
      <c r="AG113" s="75"/>
      <c r="AH113" s="75"/>
      <c r="AI113" s="75"/>
      <c r="AJ113" s="75"/>
      <c r="AK113" s="75"/>
      <c r="AL113" s="75"/>
      <c r="AM113" s="75"/>
      <c r="AN113" s="75"/>
      <c r="AO113" s="144"/>
      <c r="AP113" s="246" t="str">
        <f>IF(F113="","",IFERROR(VLOOKUP(SUBSTITUTE(SUBSTITUTE(Tabla1[[#This Row],[Uso Sistemas]],"T","P"),"N","F"),Parámetros!$M$2:$N$17,2,0),"Completar hasta 3ra sem. para evaluar a Probacionista"))</f>
        <v/>
      </c>
      <c r="AQ113" s="39"/>
      <c r="AR113" s="39"/>
      <c r="AS113" s="39"/>
      <c r="AT113" s="28"/>
      <c r="AU113" s="55"/>
      <c r="AV113" s="55"/>
      <c r="AW113" s="55"/>
      <c r="AX113" s="248" t="str">
        <f>IF(V113="","",EOMONTH(EDATE(Tabla1[[#This Row],[Fecha Finalización]],2),0))</f>
        <v/>
      </c>
      <c r="AY113" s="39"/>
      <c r="AZ113" s="249" t="str">
        <f>IF(V113="","",EOMONTH(EDATE(Tabla1[[#This Row],[Fecha Finalización]],3),0))</f>
        <v/>
      </c>
      <c r="BA113" s="39"/>
      <c r="BB113" s="39"/>
      <c r="BC113" s="235"/>
      <c r="BD113" s="233" t="str">
        <f>IF(F113="","",Tabla1[[#This Row],[sem 01]]&amp;Tabla1[[#This Row],[sem 02]]&amp;Tabla1[[#This Row],[sem 03]])</f>
        <v/>
      </c>
      <c r="BE113" s="234" t="str">
        <f>IF(TRIM(F113)="","",$B$1&amp;"-"&amp;SUBSTITUTE(Tabla1[[#This Row],[Mes Inscrito]]," ","")&amp;"-"&amp;SUBSTITUTE(Tabla1[[#This Row],[Dia de clases Inscrito]]," ","")&amp;"-"&amp;SUBSTITUTE(Tabla1[[#This Row],[Horario Inscrito]]," ","")&amp;"-"&amp;Tabla1[[#This Row],[Fecha Inicio grupo]])</f>
        <v/>
      </c>
      <c r="BF113" s="251" t="str">
        <f>IF(F113="","",Tabla1[[#This Row],[Curso]])</f>
        <v/>
      </c>
      <c r="BG113" s="252" t="str">
        <f>+IF(TRIM(F113)="","",$B$1&amp;"-"&amp;TRIM(Tabla1[[#This Row],[Mes Inscrito]])&amp;"-"&amp;TRIM(Tabla1[[#This Row],[Dia de clases Inscrito]])&amp;"-"&amp;TRIM(Tabla1[[#This Row],[Horario Inscrito]])&amp;"-"&amp;TRIM(Tabla1[[#This Row],[Fecha Inicio grupo]])&amp;"-"&amp;TRIM(Tabla1[[#This Row],[Tipo Incrito]]))</f>
        <v/>
      </c>
      <c r="BH113" s="308" t="str">
        <f>IF(F113="","",OR(IFERROR(SEARCH("CG",Tabla1[[#This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3" s="309" t="str">
        <f>IF(F113&lt;&gt;"",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3" s="309" t="str">
        <f>IF(F113&lt;&gt;"",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3" s="309" t="str">
        <f>IF(Tabla1[[#This Row],[Fecha Inicio grupo]]="","",IFERROR(VLOOKUP(Tabla1[[#This Row],[Mes de Alta como miembro]],Parámetros!$AM$2:$AN$16,2,0),"01/01/1900"))</f>
        <v/>
      </c>
    </row>
    <row r="114" spans="1:63" ht="14.45">
      <c r="A114" s="68">
        <v>111</v>
      </c>
      <c r="B114" s="28"/>
      <c r="C114" s="34"/>
      <c r="D114" s="42"/>
      <c r="E114" s="64"/>
      <c r="F114" s="45"/>
      <c r="G114" s="45"/>
      <c r="H114" s="163"/>
      <c r="I114" s="42"/>
      <c r="J114" s="28"/>
      <c r="K114" s="69"/>
      <c r="L114" s="68"/>
      <c r="M114" s="46"/>
      <c r="N114" s="238" t="str">
        <f ca="1">IF(Tabla1[[#This Row],[Fecha de nac]]="","",IF(Tabla1[[#This Row],[Fecha Finalización]] &gt;=TODAY(), DATEDIF(Tabla1[[#This Row],[Fecha de nac]],TODAY(),"y"), ROUNDDOWN((Tabla1[[#This Row],[Fecha Finalización]] -Tabla1[[#This Row],[Fecha de nac]])/365,0)))</f>
        <v/>
      </c>
      <c r="O114" s="169"/>
      <c r="P114" s="34"/>
      <c r="Q114" s="67"/>
      <c r="R114" s="67"/>
      <c r="S114" s="67"/>
      <c r="T114" s="67"/>
      <c r="U114" s="243" t="str">
        <f>IF(F114="","",Tabla1[[#This Row],[Fecha Inicio grupo]]+3*7-7)</f>
        <v/>
      </c>
      <c r="V114" s="244" t="str">
        <f>IF(F114="","",EDATE(Tabla1[[#This Row],[Fecha Inicio grupo]],3))</f>
        <v/>
      </c>
      <c r="W114" s="29"/>
      <c r="X114" s="29"/>
      <c r="Y114" s="75"/>
      <c r="Z114" s="75"/>
      <c r="AA114" s="75"/>
      <c r="AB114" s="75"/>
      <c r="AC114" s="75"/>
      <c r="AD114" s="75"/>
      <c r="AE114" s="75"/>
      <c r="AF114" s="75"/>
      <c r="AG114" s="75"/>
      <c r="AH114" s="75"/>
      <c r="AI114" s="75"/>
      <c r="AJ114" s="75"/>
      <c r="AK114" s="75"/>
      <c r="AL114" s="75"/>
      <c r="AM114" s="75"/>
      <c r="AN114" s="75"/>
      <c r="AO114" s="144"/>
      <c r="AP114" s="246" t="str">
        <f>IF(F114="","",IFERROR(VLOOKUP(SUBSTITUTE(SUBSTITUTE(Tabla1[[#This Row],[Uso Sistemas]],"T","P"),"N","F"),Parámetros!$M$2:$N$17,2,0),"Completar hasta 3ra sem. para evaluar a Probacionista"))</f>
        <v/>
      </c>
      <c r="AQ114" s="39"/>
      <c r="AR114" s="39"/>
      <c r="AS114" s="39"/>
      <c r="AT114" s="28"/>
      <c r="AU114" s="55"/>
      <c r="AV114" s="55"/>
      <c r="AW114" s="55"/>
      <c r="AX114" s="248" t="str">
        <f>IF(V114="","",EOMONTH(EDATE(Tabla1[[#This Row],[Fecha Finalización]],2),0))</f>
        <v/>
      </c>
      <c r="AY114" s="39"/>
      <c r="AZ114" s="249" t="str">
        <f>IF(V114="","",EOMONTH(EDATE(Tabla1[[#This Row],[Fecha Finalización]],3),0))</f>
        <v/>
      </c>
      <c r="BA114" s="39"/>
      <c r="BB114" s="39"/>
      <c r="BC114" s="235"/>
      <c r="BD114" s="233" t="str">
        <f>IF(F114="","",Tabla1[[#This Row],[sem 01]]&amp;Tabla1[[#This Row],[sem 02]]&amp;Tabla1[[#This Row],[sem 03]])</f>
        <v/>
      </c>
      <c r="BE114" s="234" t="str">
        <f>IF(TRIM(F114)="","",$B$1&amp;"-"&amp;SUBSTITUTE(Tabla1[[#This Row],[Mes Inscrito]]," ","")&amp;"-"&amp;SUBSTITUTE(Tabla1[[#This Row],[Dia de clases Inscrito]]," ","")&amp;"-"&amp;SUBSTITUTE(Tabla1[[#This Row],[Horario Inscrito]]," ","")&amp;"-"&amp;Tabla1[[#This Row],[Fecha Inicio grupo]])</f>
        <v/>
      </c>
      <c r="BF114" s="251" t="str">
        <f>IF(F114="","",Tabla1[[#This Row],[Curso]])</f>
        <v/>
      </c>
      <c r="BG114" s="252" t="str">
        <f>+IF(TRIM(F114)="","",$B$1&amp;"-"&amp;TRIM(Tabla1[[#This Row],[Mes Inscrito]])&amp;"-"&amp;TRIM(Tabla1[[#This Row],[Dia de clases Inscrito]])&amp;"-"&amp;TRIM(Tabla1[[#This Row],[Horario Inscrito]])&amp;"-"&amp;TRIM(Tabla1[[#This Row],[Fecha Inicio grupo]])&amp;"-"&amp;TRIM(Tabla1[[#This Row],[Tipo Incrito]]))</f>
        <v/>
      </c>
      <c r="BH114" s="308" t="str">
        <f>IF(F114="","",OR(IFERROR(SEARCH("CG",Tabla1[[#This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4" s="309" t="str">
        <f>IF(F114&lt;&gt;"",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4" s="309" t="str">
        <f>IF(F114&lt;&gt;"",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4" s="309" t="str">
        <f>IF(Tabla1[[#This Row],[Fecha Inicio grupo]]="","",IFERROR(VLOOKUP(Tabla1[[#This Row],[Mes de Alta como miembro]],Parámetros!$AM$2:$AN$16,2,0),"01/01/1900"))</f>
        <v/>
      </c>
    </row>
    <row r="115" spans="1:63" ht="14.45">
      <c r="A115" s="68">
        <v>112</v>
      </c>
      <c r="B115" s="28"/>
      <c r="C115" s="34"/>
      <c r="D115" s="42"/>
      <c r="E115" s="64"/>
      <c r="F115" s="45"/>
      <c r="G115" s="45"/>
      <c r="H115" s="163"/>
      <c r="I115" s="42"/>
      <c r="J115" s="28"/>
      <c r="K115" s="69"/>
      <c r="L115" s="68"/>
      <c r="M115" s="46"/>
      <c r="N115" s="238" t="str">
        <f ca="1">IF(Tabla1[[#This Row],[Fecha de nac]]="","",IF(Tabla1[[#This Row],[Fecha Finalización]] &gt;=TODAY(), DATEDIF(Tabla1[[#This Row],[Fecha de nac]],TODAY(),"y"), ROUNDDOWN((Tabla1[[#This Row],[Fecha Finalización]] -Tabla1[[#This Row],[Fecha de nac]])/365,0)))</f>
        <v/>
      </c>
      <c r="O115" s="169"/>
      <c r="P115" s="34"/>
      <c r="Q115" s="67"/>
      <c r="R115" s="67"/>
      <c r="S115" s="67"/>
      <c r="T115" s="67"/>
      <c r="U115" s="243" t="str">
        <f>IF(F115="","",Tabla1[[#This Row],[Fecha Inicio grupo]]+3*7-7)</f>
        <v/>
      </c>
      <c r="V115" s="244" t="str">
        <f>IF(F115="","",EDATE(Tabla1[[#This Row],[Fecha Inicio grupo]],3))</f>
        <v/>
      </c>
      <c r="W115" s="29"/>
      <c r="X115" s="29"/>
      <c r="Y115" s="75"/>
      <c r="Z115" s="75"/>
      <c r="AA115" s="75"/>
      <c r="AB115" s="75"/>
      <c r="AC115" s="75"/>
      <c r="AD115" s="75"/>
      <c r="AE115" s="75"/>
      <c r="AF115" s="75"/>
      <c r="AG115" s="75"/>
      <c r="AH115" s="75"/>
      <c r="AI115" s="75"/>
      <c r="AJ115" s="75"/>
      <c r="AK115" s="75"/>
      <c r="AL115" s="75"/>
      <c r="AM115" s="75"/>
      <c r="AN115" s="75"/>
      <c r="AO115" s="144"/>
      <c r="AP115" s="246" t="str">
        <f>IF(F115="","",IFERROR(VLOOKUP(SUBSTITUTE(SUBSTITUTE(Tabla1[[#This Row],[Uso Sistemas]],"T","P"),"N","F"),Parámetros!$M$2:$N$17,2,0),"Completar hasta 3ra sem. para evaluar a Probacionista"))</f>
        <v/>
      </c>
      <c r="AQ115" s="39"/>
      <c r="AR115" s="39"/>
      <c r="AS115" s="39"/>
      <c r="AT115" s="28"/>
      <c r="AU115" s="55"/>
      <c r="AV115" s="55"/>
      <c r="AW115" s="55"/>
      <c r="AX115" s="248" t="str">
        <f>IF(V115="","",EOMONTH(EDATE(Tabla1[[#This Row],[Fecha Finalización]],2),0))</f>
        <v/>
      </c>
      <c r="AY115" s="39"/>
      <c r="AZ115" s="249" t="str">
        <f>IF(V115="","",EOMONTH(EDATE(Tabla1[[#This Row],[Fecha Finalización]],3),0))</f>
        <v/>
      </c>
      <c r="BA115" s="39"/>
      <c r="BB115" s="39"/>
      <c r="BC115" s="235"/>
      <c r="BD115" s="233" t="str">
        <f>IF(F115="","",Tabla1[[#This Row],[sem 01]]&amp;Tabla1[[#This Row],[sem 02]]&amp;Tabla1[[#This Row],[sem 03]])</f>
        <v/>
      </c>
      <c r="BE115" s="234" t="str">
        <f>IF(TRIM(F115)="","",$B$1&amp;"-"&amp;SUBSTITUTE(Tabla1[[#This Row],[Mes Inscrito]]," ","")&amp;"-"&amp;SUBSTITUTE(Tabla1[[#This Row],[Dia de clases Inscrito]]," ","")&amp;"-"&amp;SUBSTITUTE(Tabla1[[#This Row],[Horario Inscrito]]," ","")&amp;"-"&amp;Tabla1[[#This Row],[Fecha Inicio grupo]])</f>
        <v/>
      </c>
      <c r="BF115" s="251" t="str">
        <f>IF(F115="","",Tabla1[[#This Row],[Curso]])</f>
        <v/>
      </c>
      <c r="BG115" s="252" t="str">
        <f>+IF(TRIM(F115)="","",$B$1&amp;"-"&amp;TRIM(Tabla1[[#This Row],[Mes Inscrito]])&amp;"-"&amp;TRIM(Tabla1[[#This Row],[Dia de clases Inscrito]])&amp;"-"&amp;TRIM(Tabla1[[#This Row],[Horario Inscrito]])&amp;"-"&amp;TRIM(Tabla1[[#This Row],[Fecha Inicio grupo]])&amp;"-"&amp;TRIM(Tabla1[[#This Row],[Tipo Incrito]]))</f>
        <v/>
      </c>
      <c r="BH115" s="308" t="str">
        <f>IF(F115="","",OR(IFERROR(SEARCH("CG",Tabla1[[#This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5" s="309" t="str">
        <f>IF(F115&lt;&gt;"",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5" s="309" t="str">
        <f>IF(F115&lt;&gt;"",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5" s="309" t="str">
        <f>IF(Tabla1[[#This Row],[Fecha Inicio grupo]]="","",IFERROR(VLOOKUP(Tabla1[[#This Row],[Mes de Alta como miembro]],Parámetros!$AM$2:$AN$16,2,0),"01/01/1900"))</f>
        <v/>
      </c>
    </row>
    <row r="116" spans="1:63" ht="14.45">
      <c r="A116" s="68">
        <v>113</v>
      </c>
      <c r="B116" s="28"/>
      <c r="C116" s="34"/>
      <c r="D116" s="42"/>
      <c r="E116" s="64"/>
      <c r="F116" s="45"/>
      <c r="G116" s="45"/>
      <c r="H116" s="163"/>
      <c r="I116" s="42"/>
      <c r="J116" s="28"/>
      <c r="K116" s="69"/>
      <c r="L116" s="68"/>
      <c r="M116" s="46"/>
      <c r="N116" s="238" t="str">
        <f ca="1">IF(Tabla1[[#This Row],[Fecha de nac]]="","",IF(Tabla1[[#This Row],[Fecha Finalización]] &gt;=TODAY(), DATEDIF(Tabla1[[#This Row],[Fecha de nac]],TODAY(),"y"), ROUNDDOWN((Tabla1[[#This Row],[Fecha Finalización]] -Tabla1[[#This Row],[Fecha de nac]])/365,0)))</f>
        <v/>
      </c>
      <c r="O116" s="169"/>
      <c r="P116" s="34"/>
      <c r="Q116" s="67"/>
      <c r="R116" s="67"/>
      <c r="S116" s="67"/>
      <c r="T116" s="67"/>
      <c r="U116" s="243" t="str">
        <f>IF(F116="","",Tabla1[[#This Row],[Fecha Inicio grupo]]+3*7-7)</f>
        <v/>
      </c>
      <c r="V116" s="244" t="str">
        <f>IF(F116="","",EDATE(Tabla1[[#This Row],[Fecha Inicio grupo]],3))</f>
        <v/>
      </c>
      <c r="W116" s="29"/>
      <c r="X116" s="29"/>
      <c r="Y116" s="75"/>
      <c r="Z116" s="75"/>
      <c r="AA116" s="75"/>
      <c r="AB116" s="75"/>
      <c r="AC116" s="75"/>
      <c r="AD116" s="75"/>
      <c r="AE116" s="75"/>
      <c r="AF116" s="75"/>
      <c r="AG116" s="75"/>
      <c r="AH116" s="75"/>
      <c r="AI116" s="75"/>
      <c r="AJ116" s="75"/>
      <c r="AK116" s="75"/>
      <c r="AL116" s="75"/>
      <c r="AM116" s="75"/>
      <c r="AN116" s="75"/>
      <c r="AO116" s="144"/>
      <c r="AP116" s="246" t="str">
        <f>IF(F116="","",IFERROR(VLOOKUP(SUBSTITUTE(SUBSTITUTE(Tabla1[[#This Row],[Uso Sistemas]],"T","P"),"N","F"),Parámetros!$M$2:$N$17,2,0),"Completar hasta 3ra sem. para evaluar a Probacionista"))</f>
        <v/>
      </c>
      <c r="AQ116" s="39"/>
      <c r="AR116" s="39"/>
      <c r="AS116" s="39"/>
      <c r="AT116" s="28"/>
      <c r="AU116" s="55"/>
      <c r="AV116" s="55"/>
      <c r="AW116" s="55"/>
      <c r="AX116" s="248" t="str">
        <f>IF(V116="","",EOMONTH(EDATE(Tabla1[[#This Row],[Fecha Finalización]],2),0))</f>
        <v/>
      </c>
      <c r="AY116" s="39"/>
      <c r="AZ116" s="249" t="str">
        <f>IF(V116="","",EOMONTH(EDATE(Tabla1[[#This Row],[Fecha Finalización]],3),0))</f>
        <v/>
      </c>
      <c r="BA116" s="39"/>
      <c r="BB116" s="39"/>
      <c r="BC116" s="235"/>
      <c r="BD116" s="233" t="str">
        <f>IF(F116="","",Tabla1[[#This Row],[sem 01]]&amp;Tabla1[[#This Row],[sem 02]]&amp;Tabla1[[#This Row],[sem 03]])</f>
        <v/>
      </c>
      <c r="BE116" s="234" t="str">
        <f>IF(TRIM(F116)="","",$B$1&amp;"-"&amp;SUBSTITUTE(Tabla1[[#This Row],[Mes Inscrito]]," ","")&amp;"-"&amp;SUBSTITUTE(Tabla1[[#This Row],[Dia de clases Inscrito]]," ","")&amp;"-"&amp;SUBSTITUTE(Tabla1[[#This Row],[Horario Inscrito]]," ","")&amp;"-"&amp;Tabla1[[#This Row],[Fecha Inicio grupo]])</f>
        <v/>
      </c>
      <c r="BF116" s="251" t="str">
        <f>IF(F116="","",Tabla1[[#This Row],[Curso]])</f>
        <v/>
      </c>
      <c r="BG116" s="252" t="str">
        <f>+IF(TRIM(F116)="","",$B$1&amp;"-"&amp;TRIM(Tabla1[[#This Row],[Mes Inscrito]])&amp;"-"&amp;TRIM(Tabla1[[#This Row],[Dia de clases Inscrito]])&amp;"-"&amp;TRIM(Tabla1[[#This Row],[Horario Inscrito]])&amp;"-"&amp;TRIM(Tabla1[[#This Row],[Fecha Inicio grupo]])&amp;"-"&amp;TRIM(Tabla1[[#This Row],[Tipo Incrito]]))</f>
        <v/>
      </c>
      <c r="BH116" s="308" t="str">
        <f>IF(F116="","",OR(IFERROR(SEARCH("CG",Tabla1[[#This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6" s="309" t="str">
        <f>IF(F116&lt;&gt;"",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6" s="309" t="str">
        <f>IF(F116&lt;&gt;"",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6" s="309" t="str">
        <f>IF(Tabla1[[#This Row],[Fecha Inicio grupo]]="","",IFERROR(VLOOKUP(Tabla1[[#This Row],[Mes de Alta como miembro]],Parámetros!$AM$2:$AN$16,2,0),"01/01/1900"))</f>
        <v/>
      </c>
    </row>
    <row r="117" spans="1:63" ht="14.45">
      <c r="A117" s="68">
        <v>114</v>
      </c>
      <c r="B117" s="28"/>
      <c r="C117" s="34"/>
      <c r="D117" s="42"/>
      <c r="E117" s="64"/>
      <c r="F117" s="45"/>
      <c r="G117" s="45"/>
      <c r="H117" s="163"/>
      <c r="I117" s="42"/>
      <c r="J117" s="28"/>
      <c r="K117" s="69"/>
      <c r="L117" s="68"/>
      <c r="M117" s="46"/>
      <c r="N117" s="238" t="str">
        <f ca="1">IF(Tabla1[[#This Row],[Fecha de nac]]="","",IF(Tabla1[[#This Row],[Fecha Finalización]] &gt;=TODAY(), DATEDIF(Tabla1[[#This Row],[Fecha de nac]],TODAY(),"y"), ROUNDDOWN((Tabla1[[#This Row],[Fecha Finalización]] -Tabla1[[#This Row],[Fecha de nac]])/365,0)))</f>
        <v/>
      </c>
      <c r="O117" s="169"/>
      <c r="P117" s="34"/>
      <c r="Q117" s="67"/>
      <c r="R117" s="67"/>
      <c r="S117" s="67"/>
      <c r="T117" s="67"/>
      <c r="U117" s="243" t="str">
        <f>IF(F117="","",Tabla1[[#This Row],[Fecha Inicio grupo]]+3*7-7)</f>
        <v/>
      </c>
      <c r="V117" s="244" t="str">
        <f>IF(F117="","",EDATE(Tabla1[[#This Row],[Fecha Inicio grupo]],3))</f>
        <v/>
      </c>
      <c r="W117" s="29"/>
      <c r="X117" s="29"/>
      <c r="Y117" s="75"/>
      <c r="Z117" s="75"/>
      <c r="AA117" s="75"/>
      <c r="AB117" s="75"/>
      <c r="AC117" s="75"/>
      <c r="AD117" s="75"/>
      <c r="AE117" s="75"/>
      <c r="AF117" s="75"/>
      <c r="AG117" s="75"/>
      <c r="AH117" s="75"/>
      <c r="AI117" s="75"/>
      <c r="AJ117" s="75"/>
      <c r="AK117" s="75"/>
      <c r="AL117" s="75"/>
      <c r="AM117" s="75"/>
      <c r="AN117" s="75"/>
      <c r="AO117" s="144"/>
      <c r="AP117" s="246" t="str">
        <f>IF(F117="","",IFERROR(VLOOKUP(SUBSTITUTE(SUBSTITUTE(Tabla1[[#This Row],[Uso Sistemas]],"T","P"),"N","F"),Parámetros!$M$2:$N$17,2,0),"Completar hasta 3ra sem. para evaluar a Probacionista"))</f>
        <v/>
      </c>
      <c r="AQ117" s="39"/>
      <c r="AR117" s="39"/>
      <c r="AS117" s="39"/>
      <c r="AT117" s="28"/>
      <c r="AU117" s="55"/>
      <c r="AV117" s="55"/>
      <c r="AW117" s="55"/>
      <c r="AX117" s="248" t="str">
        <f>IF(V117="","",EOMONTH(EDATE(Tabla1[[#This Row],[Fecha Finalización]],2),0))</f>
        <v/>
      </c>
      <c r="AY117" s="39"/>
      <c r="AZ117" s="249" t="str">
        <f>IF(V117="","",EOMONTH(EDATE(Tabla1[[#This Row],[Fecha Finalización]],3),0))</f>
        <v/>
      </c>
      <c r="BA117" s="39"/>
      <c r="BB117" s="39"/>
      <c r="BC117" s="235"/>
      <c r="BD117" s="233" t="str">
        <f>IF(F117="","",Tabla1[[#This Row],[sem 01]]&amp;Tabla1[[#This Row],[sem 02]]&amp;Tabla1[[#This Row],[sem 03]])</f>
        <v/>
      </c>
      <c r="BE117" s="234" t="str">
        <f>IF(TRIM(F117)="","",$B$1&amp;"-"&amp;SUBSTITUTE(Tabla1[[#This Row],[Mes Inscrito]]," ","")&amp;"-"&amp;SUBSTITUTE(Tabla1[[#This Row],[Dia de clases Inscrito]]," ","")&amp;"-"&amp;SUBSTITUTE(Tabla1[[#This Row],[Horario Inscrito]]," ","")&amp;"-"&amp;Tabla1[[#This Row],[Fecha Inicio grupo]])</f>
        <v/>
      </c>
      <c r="BF117" s="251" t="str">
        <f>IF(F117="","",Tabla1[[#This Row],[Curso]])</f>
        <v/>
      </c>
      <c r="BG117" s="252" t="str">
        <f>+IF(TRIM(F117)="","",$B$1&amp;"-"&amp;TRIM(Tabla1[[#This Row],[Mes Inscrito]])&amp;"-"&amp;TRIM(Tabla1[[#This Row],[Dia de clases Inscrito]])&amp;"-"&amp;TRIM(Tabla1[[#This Row],[Horario Inscrito]])&amp;"-"&amp;TRIM(Tabla1[[#This Row],[Fecha Inicio grupo]])&amp;"-"&amp;TRIM(Tabla1[[#This Row],[Tipo Incrito]]))</f>
        <v/>
      </c>
      <c r="BH117" s="308" t="str">
        <f>IF(F117="","",OR(IFERROR(SEARCH("CG",Tabla1[[#This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7" s="309" t="str">
        <f>IF(F117&lt;&gt;"",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7" s="309" t="str">
        <f>IF(F117&lt;&gt;"",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7" s="309" t="str">
        <f>IF(Tabla1[[#This Row],[Fecha Inicio grupo]]="","",IFERROR(VLOOKUP(Tabla1[[#This Row],[Mes de Alta como miembro]],Parámetros!$AM$2:$AN$16,2,0),"01/01/1900"))</f>
        <v/>
      </c>
    </row>
    <row r="118" spans="1:63" ht="14.45">
      <c r="A118" s="68">
        <v>115</v>
      </c>
      <c r="B118" s="28"/>
      <c r="C118" s="34"/>
      <c r="D118" s="42"/>
      <c r="E118" s="64"/>
      <c r="F118" s="45"/>
      <c r="G118" s="45"/>
      <c r="H118" s="163"/>
      <c r="I118" s="42"/>
      <c r="J118" s="28"/>
      <c r="K118" s="69"/>
      <c r="L118" s="68"/>
      <c r="M118" s="46"/>
      <c r="N118" s="238" t="str">
        <f ca="1">IF(Tabla1[[#This Row],[Fecha de nac]]="","",IF(Tabla1[[#This Row],[Fecha Finalización]] &gt;=TODAY(), DATEDIF(Tabla1[[#This Row],[Fecha de nac]],TODAY(),"y"), ROUNDDOWN((Tabla1[[#This Row],[Fecha Finalización]] -Tabla1[[#This Row],[Fecha de nac]])/365,0)))</f>
        <v/>
      </c>
      <c r="O118" s="169"/>
      <c r="P118" s="34"/>
      <c r="Q118" s="67"/>
      <c r="R118" s="67"/>
      <c r="S118" s="67"/>
      <c r="T118" s="67"/>
      <c r="U118" s="243" t="str">
        <f>IF(F118="","",Tabla1[[#This Row],[Fecha Inicio grupo]]+3*7-7)</f>
        <v/>
      </c>
      <c r="V118" s="244" t="str">
        <f>IF(F118="","",EDATE(Tabla1[[#This Row],[Fecha Inicio grupo]],3))</f>
        <v/>
      </c>
      <c r="W118" s="29"/>
      <c r="X118" s="29"/>
      <c r="Y118" s="75"/>
      <c r="Z118" s="75"/>
      <c r="AA118" s="75"/>
      <c r="AB118" s="75"/>
      <c r="AC118" s="75"/>
      <c r="AD118" s="75"/>
      <c r="AE118" s="75"/>
      <c r="AF118" s="75"/>
      <c r="AG118" s="75"/>
      <c r="AH118" s="75"/>
      <c r="AI118" s="75"/>
      <c r="AJ118" s="75"/>
      <c r="AK118" s="75"/>
      <c r="AL118" s="75"/>
      <c r="AM118" s="75"/>
      <c r="AN118" s="75"/>
      <c r="AO118" s="144"/>
      <c r="AP118" s="246" t="str">
        <f>IF(F118="","",IFERROR(VLOOKUP(SUBSTITUTE(SUBSTITUTE(Tabla1[[#This Row],[Uso Sistemas]],"T","P"),"N","F"),Parámetros!$M$2:$N$17,2,0),"Completar hasta 3ra sem. para evaluar a Probacionista"))</f>
        <v/>
      </c>
      <c r="AQ118" s="39"/>
      <c r="AR118" s="39"/>
      <c r="AS118" s="39"/>
      <c r="AT118" s="28"/>
      <c r="AU118" s="55"/>
      <c r="AV118" s="55"/>
      <c r="AW118" s="55"/>
      <c r="AX118" s="248" t="str">
        <f>IF(V118="","",EOMONTH(EDATE(Tabla1[[#This Row],[Fecha Finalización]],2),0))</f>
        <v/>
      </c>
      <c r="AY118" s="39"/>
      <c r="AZ118" s="249" t="str">
        <f>IF(V118="","",EOMONTH(EDATE(Tabla1[[#This Row],[Fecha Finalización]],3),0))</f>
        <v/>
      </c>
      <c r="BA118" s="39"/>
      <c r="BB118" s="39"/>
      <c r="BC118" s="235"/>
      <c r="BD118" s="233" t="str">
        <f>IF(F118="","",Tabla1[[#This Row],[sem 01]]&amp;Tabla1[[#This Row],[sem 02]]&amp;Tabla1[[#This Row],[sem 03]])</f>
        <v/>
      </c>
      <c r="BE118" s="234" t="str">
        <f>IF(TRIM(F118)="","",$B$1&amp;"-"&amp;SUBSTITUTE(Tabla1[[#This Row],[Mes Inscrito]]," ","")&amp;"-"&amp;SUBSTITUTE(Tabla1[[#This Row],[Dia de clases Inscrito]]," ","")&amp;"-"&amp;SUBSTITUTE(Tabla1[[#This Row],[Horario Inscrito]]," ","")&amp;"-"&amp;Tabla1[[#This Row],[Fecha Inicio grupo]])</f>
        <v/>
      </c>
      <c r="BF118" s="251" t="str">
        <f>IF(F118="","",Tabla1[[#This Row],[Curso]])</f>
        <v/>
      </c>
      <c r="BG118" s="252" t="str">
        <f>+IF(TRIM(F118)="","",$B$1&amp;"-"&amp;TRIM(Tabla1[[#This Row],[Mes Inscrito]])&amp;"-"&amp;TRIM(Tabla1[[#This Row],[Dia de clases Inscrito]])&amp;"-"&amp;TRIM(Tabla1[[#This Row],[Horario Inscrito]])&amp;"-"&amp;TRIM(Tabla1[[#This Row],[Fecha Inicio grupo]])&amp;"-"&amp;TRIM(Tabla1[[#This Row],[Tipo Incrito]]))</f>
        <v/>
      </c>
      <c r="BH118" s="308" t="str">
        <f>IF(F118="","",OR(IFERROR(SEARCH("CG",Tabla1[[#This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8" s="309" t="str">
        <f>IF(F118&lt;&gt;"",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8" s="309" t="str">
        <f>IF(F118&lt;&gt;"",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8" s="309" t="str">
        <f>IF(Tabla1[[#This Row],[Fecha Inicio grupo]]="","",IFERROR(VLOOKUP(Tabla1[[#This Row],[Mes de Alta como miembro]],Parámetros!$AM$2:$AN$16,2,0),"01/01/1900"))</f>
        <v/>
      </c>
    </row>
    <row r="119" spans="1:63" ht="14.45">
      <c r="A119" s="68">
        <v>116</v>
      </c>
      <c r="B119" s="28"/>
      <c r="C119" s="34"/>
      <c r="D119" s="42"/>
      <c r="E119" s="64"/>
      <c r="F119" s="45"/>
      <c r="G119" s="45"/>
      <c r="H119" s="163"/>
      <c r="I119" s="42"/>
      <c r="J119" s="28"/>
      <c r="K119" s="69"/>
      <c r="L119" s="68"/>
      <c r="M119" s="46"/>
      <c r="N119" s="238" t="str">
        <f ca="1">IF(Tabla1[[#This Row],[Fecha de nac]]="","",IF(Tabla1[[#This Row],[Fecha Finalización]] &gt;=TODAY(), DATEDIF(Tabla1[[#This Row],[Fecha de nac]],TODAY(),"y"), ROUNDDOWN((Tabla1[[#This Row],[Fecha Finalización]] -Tabla1[[#This Row],[Fecha de nac]])/365,0)))</f>
        <v/>
      </c>
      <c r="O119" s="169"/>
      <c r="P119" s="34"/>
      <c r="Q119" s="67"/>
      <c r="R119" s="67"/>
      <c r="S119" s="67"/>
      <c r="T119" s="67"/>
      <c r="U119" s="243" t="str">
        <f>IF(F119="","",Tabla1[[#This Row],[Fecha Inicio grupo]]+3*7-7)</f>
        <v/>
      </c>
      <c r="V119" s="244" t="str">
        <f>IF(F119="","",EDATE(Tabla1[[#This Row],[Fecha Inicio grupo]],3))</f>
        <v/>
      </c>
      <c r="W119" s="29"/>
      <c r="X119" s="29"/>
      <c r="Y119" s="75"/>
      <c r="Z119" s="75"/>
      <c r="AA119" s="75"/>
      <c r="AB119" s="75"/>
      <c r="AC119" s="75"/>
      <c r="AD119" s="75"/>
      <c r="AE119" s="75"/>
      <c r="AF119" s="75"/>
      <c r="AG119" s="75"/>
      <c r="AH119" s="75"/>
      <c r="AI119" s="75"/>
      <c r="AJ119" s="75"/>
      <c r="AK119" s="75"/>
      <c r="AL119" s="75"/>
      <c r="AM119" s="75"/>
      <c r="AN119" s="75"/>
      <c r="AO119" s="144"/>
      <c r="AP119" s="246" t="str">
        <f>IF(F119="","",IFERROR(VLOOKUP(SUBSTITUTE(SUBSTITUTE(Tabla1[[#This Row],[Uso Sistemas]],"T","P"),"N","F"),Parámetros!$M$2:$N$17,2,0),"Completar hasta 3ra sem. para evaluar a Probacionista"))</f>
        <v/>
      </c>
      <c r="AQ119" s="39"/>
      <c r="AR119" s="39"/>
      <c r="AS119" s="39"/>
      <c r="AT119" s="28"/>
      <c r="AU119" s="55"/>
      <c r="AV119" s="55"/>
      <c r="AW119" s="55"/>
      <c r="AX119" s="248" t="str">
        <f>IF(V119="","",EOMONTH(EDATE(Tabla1[[#This Row],[Fecha Finalización]],2),0))</f>
        <v/>
      </c>
      <c r="AY119" s="39"/>
      <c r="AZ119" s="249" t="str">
        <f>IF(V119="","",EOMONTH(EDATE(Tabla1[[#This Row],[Fecha Finalización]],3),0))</f>
        <v/>
      </c>
      <c r="BA119" s="39"/>
      <c r="BB119" s="39"/>
      <c r="BC119" s="235"/>
      <c r="BD119" s="233" t="str">
        <f>IF(F119="","",Tabla1[[#This Row],[sem 01]]&amp;Tabla1[[#This Row],[sem 02]]&amp;Tabla1[[#This Row],[sem 03]])</f>
        <v/>
      </c>
      <c r="BE119" s="234" t="str">
        <f>IF(TRIM(F119)="","",$B$1&amp;"-"&amp;SUBSTITUTE(Tabla1[[#This Row],[Mes Inscrito]]," ","")&amp;"-"&amp;SUBSTITUTE(Tabla1[[#This Row],[Dia de clases Inscrito]]," ","")&amp;"-"&amp;SUBSTITUTE(Tabla1[[#This Row],[Horario Inscrito]]," ","")&amp;"-"&amp;Tabla1[[#This Row],[Fecha Inicio grupo]])</f>
        <v/>
      </c>
      <c r="BF119" s="251" t="str">
        <f>IF(F119="","",Tabla1[[#This Row],[Curso]])</f>
        <v/>
      </c>
      <c r="BG119" s="252" t="str">
        <f>+IF(TRIM(F119)="","",$B$1&amp;"-"&amp;TRIM(Tabla1[[#This Row],[Mes Inscrito]])&amp;"-"&amp;TRIM(Tabla1[[#This Row],[Dia de clases Inscrito]])&amp;"-"&amp;TRIM(Tabla1[[#This Row],[Horario Inscrito]])&amp;"-"&amp;TRIM(Tabla1[[#This Row],[Fecha Inicio grupo]])&amp;"-"&amp;TRIM(Tabla1[[#This Row],[Tipo Incrito]]))</f>
        <v/>
      </c>
      <c r="BH119" s="308" t="str">
        <f>IF(F119="","",OR(IFERROR(SEARCH("CG",Tabla1[[#This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9" s="309" t="str">
        <f>IF(F119&lt;&gt;"",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9" s="309" t="str">
        <f>IF(F119&lt;&gt;"",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9" s="309" t="str">
        <f>IF(Tabla1[[#This Row],[Fecha Inicio grupo]]="","",IFERROR(VLOOKUP(Tabla1[[#This Row],[Mes de Alta como miembro]],Parámetros!$AM$2:$AN$16,2,0),"01/01/1900"))</f>
        <v/>
      </c>
    </row>
    <row r="120" spans="1:63" ht="14.45">
      <c r="A120" s="68">
        <v>117</v>
      </c>
      <c r="B120" s="28"/>
      <c r="C120" s="34"/>
      <c r="D120" s="42"/>
      <c r="E120" s="64"/>
      <c r="F120" s="45"/>
      <c r="G120" s="45"/>
      <c r="H120" s="163"/>
      <c r="I120" s="42"/>
      <c r="J120" s="28"/>
      <c r="K120" s="69"/>
      <c r="L120" s="68"/>
      <c r="M120" s="46"/>
      <c r="N120" s="238" t="str">
        <f ca="1">IF(Tabla1[[#This Row],[Fecha de nac]]="","",IF(Tabla1[[#This Row],[Fecha Finalización]] &gt;=TODAY(), DATEDIF(Tabla1[[#This Row],[Fecha de nac]],TODAY(),"y"), ROUNDDOWN((Tabla1[[#This Row],[Fecha Finalización]] -Tabla1[[#This Row],[Fecha de nac]])/365,0)))</f>
        <v/>
      </c>
      <c r="O120" s="169"/>
      <c r="P120" s="34"/>
      <c r="Q120" s="67"/>
      <c r="R120" s="67"/>
      <c r="S120" s="67"/>
      <c r="T120" s="67"/>
      <c r="U120" s="243" t="str">
        <f>IF(F120="","",Tabla1[[#This Row],[Fecha Inicio grupo]]+3*7-7)</f>
        <v/>
      </c>
      <c r="V120" s="244" t="str">
        <f>IF(F120="","",EDATE(Tabla1[[#This Row],[Fecha Inicio grupo]],3))</f>
        <v/>
      </c>
      <c r="W120" s="29"/>
      <c r="X120" s="29"/>
      <c r="Y120" s="75"/>
      <c r="Z120" s="75"/>
      <c r="AA120" s="75"/>
      <c r="AB120" s="75"/>
      <c r="AC120" s="75"/>
      <c r="AD120" s="75"/>
      <c r="AE120" s="75"/>
      <c r="AF120" s="75"/>
      <c r="AG120" s="75"/>
      <c r="AH120" s="75"/>
      <c r="AI120" s="75"/>
      <c r="AJ120" s="75"/>
      <c r="AK120" s="75"/>
      <c r="AL120" s="75"/>
      <c r="AM120" s="75"/>
      <c r="AN120" s="75"/>
      <c r="AO120" s="144"/>
      <c r="AP120" s="246" t="str">
        <f>IF(F120="","",IFERROR(VLOOKUP(SUBSTITUTE(SUBSTITUTE(Tabla1[[#This Row],[Uso Sistemas]],"T","P"),"N","F"),Parámetros!$M$2:$N$17,2,0),"Completar hasta 3ra sem. para evaluar a Probacionista"))</f>
        <v/>
      </c>
      <c r="AQ120" s="39"/>
      <c r="AR120" s="39"/>
      <c r="AS120" s="39"/>
      <c r="AT120" s="28"/>
      <c r="AU120" s="55"/>
      <c r="AV120" s="55"/>
      <c r="AW120" s="55"/>
      <c r="AX120" s="248" t="str">
        <f>IF(V120="","",EOMONTH(EDATE(Tabla1[[#This Row],[Fecha Finalización]],2),0))</f>
        <v/>
      </c>
      <c r="AY120" s="39"/>
      <c r="AZ120" s="249" t="str">
        <f>IF(V120="","",EOMONTH(EDATE(Tabla1[[#This Row],[Fecha Finalización]],3),0))</f>
        <v/>
      </c>
      <c r="BA120" s="39"/>
      <c r="BB120" s="39"/>
      <c r="BC120" s="235"/>
      <c r="BD120" s="233" t="str">
        <f>IF(F120="","",Tabla1[[#This Row],[sem 01]]&amp;Tabla1[[#This Row],[sem 02]]&amp;Tabla1[[#This Row],[sem 03]])</f>
        <v/>
      </c>
      <c r="BE120" s="234" t="str">
        <f>IF(TRIM(F120)="","",$B$1&amp;"-"&amp;SUBSTITUTE(Tabla1[[#This Row],[Mes Inscrito]]," ","")&amp;"-"&amp;SUBSTITUTE(Tabla1[[#This Row],[Dia de clases Inscrito]]," ","")&amp;"-"&amp;SUBSTITUTE(Tabla1[[#This Row],[Horario Inscrito]]," ","")&amp;"-"&amp;Tabla1[[#This Row],[Fecha Inicio grupo]])</f>
        <v/>
      </c>
      <c r="BF120" s="251" t="str">
        <f>IF(F120="","",Tabla1[[#This Row],[Curso]])</f>
        <v/>
      </c>
      <c r="BG120" s="252" t="str">
        <f>+IF(TRIM(F120)="","",$B$1&amp;"-"&amp;TRIM(Tabla1[[#This Row],[Mes Inscrito]])&amp;"-"&amp;TRIM(Tabla1[[#This Row],[Dia de clases Inscrito]])&amp;"-"&amp;TRIM(Tabla1[[#This Row],[Horario Inscrito]])&amp;"-"&amp;TRIM(Tabla1[[#This Row],[Fecha Inicio grupo]])&amp;"-"&amp;TRIM(Tabla1[[#This Row],[Tipo Incrito]]))</f>
        <v/>
      </c>
      <c r="BH120" s="308" t="str">
        <f>IF(F120="","",OR(IFERROR(SEARCH("CG",Tabla1[[#This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0" s="309" t="str">
        <f>IF(F120&lt;&gt;"",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0" s="309" t="str">
        <f>IF(F120&lt;&gt;"",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0" s="309" t="str">
        <f>IF(Tabla1[[#This Row],[Fecha Inicio grupo]]="","",IFERROR(VLOOKUP(Tabla1[[#This Row],[Mes de Alta como miembro]],Parámetros!$AM$2:$AN$16,2,0),"01/01/1900"))</f>
        <v/>
      </c>
    </row>
    <row r="121" spans="1:63" ht="14.45">
      <c r="A121" s="68">
        <v>118</v>
      </c>
      <c r="B121" s="28"/>
      <c r="C121" s="34"/>
      <c r="D121" s="42"/>
      <c r="E121" s="64"/>
      <c r="F121" s="45"/>
      <c r="G121" s="45"/>
      <c r="H121" s="163"/>
      <c r="I121" s="42"/>
      <c r="J121" s="28"/>
      <c r="K121" s="69"/>
      <c r="L121" s="68"/>
      <c r="M121" s="46"/>
      <c r="N121" s="238" t="str">
        <f ca="1">IF(Tabla1[[#This Row],[Fecha de nac]]="","",IF(Tabla1[[#This Row],[Fecha Finalización]] &gt;=TODAY(), DATEDIF(Tabla1[[#This Row],[Fecha de nac]],TODAY(),"y"), ROUNDDOWN((Tabla1[[#This Row],[Fecha Finalización]] -Tabla1[[#This Row],[Fecha de nac]])/365,0)))</f>
        <v/>
      </c>
      <c r="O121" s="169"/>
      <c r="P121" s="34"/>
      <c r="Q121" s="67"/>
      <c r="R121" s="67"/>
      <c r="S121" s="67"/>
      <c r="T121" s="67"/>
      <c r="U121" s="243" t="str">
        <f>IF(F121="","",Tabla1[[#This Row],[Fecha Inicio grupo]]+3*7-7)</f>
        <v/>
      </c>
      <c r="V121" s="244" t="str">
        <f>IF(F121="","",EDATE(Tabla1[[#This Row],[Fecha Inicio grupo]],3))</f>
        <v/>
      </c>
      <c r="W121" s="29"/>
      <c r="X121" s="29"/>
      <c r="Y121" s="75"/>
      <c r="Z121" s="75"/>
      <c r="AA121" s="75"/>
      <c r="AB121" s="75"/>
      <c r="AC121" s="75"/>
      <c r="AD121" s="75"/>
      <c r="AE121" s="75"/>
      <c r="AF121" s="75"/>
      <c r="AG121" s="75"/>
      <c r="AH121" s="75"/>
      <c r="AI121" s="75"/>
      <c r="AJ121" s="75"/>
      <c r="AK121" s="75"/>
      <c r="AL121" s="75"/>
      <c r="AM121" s="75"/>
      <c r="AN121" s="75"/>
      <c r="AO121" s="144"/>
      <c r="AP121" s="246" t="str">
        <f>IF(F121="","",IFERROR(VLOOKUP(SUBSTITUTE(SUBSTITUTE(Tabla1[[#This Row],[Uso Sistemas]],"T","P"),"N","F"),Parámetros!$M$2:$N$17,2,0),"Completar hasta 3ra sem. para evaluar a Probacionista"))</f>
        <v/>
      </c>
      <c r="AQ121" s="39"/>
      <c r="AR121" s="39"/>
      <c r="AS121" s="39"/>
      <c r="AT121" s="28"/>
      <c r="AU121" s="55"/>
      <c r="AV121" s="55"/>
      <c r="AW121" s="55"/>
      <c r="AX121" s="248" t="str">
        <f>IF(V121="","",EOMONTH(EDATE(Tabla1[[#This Row],[Fecha Finalización]],2),0))</f>
        <v/>
      </c>
      <c r="AY121" s="39"/>
      <c r="AZ121" s="249" t="str">
        <f>IF(V121="","",EOMONTH(EDATE(Tabla1[[#This Row],[Fecha Finalización]],3),0))</f>
        <v/>
      </c>
      <c r="BA121" s="39"/>
      <c r="BB121" s="39"/>
      <c r="BC121" s="235"/>
      <c r="BD121" s="233" t="str">
        <f>IF(F121="","",Tabla1[[#This Row],[sem 01]]&amp;Tabla1[[#This Row],[sem 02]]&amp;Tabla1[[#This Row],[sem 03]])</f>
        <v/>
      </c>
      <c r="BE121" s="234" t="str">
        <f>IF(TRIM(F121)="","",$B$1&amp;"-"&amp;SUBSTITUTE(Tabla1[[#This Row],[Mes Inscrito]]," ","")&amp;"-"&amp;SUBSTITUTE(Tabla1[[#This Row],[Dia de clases Inscrito]]," ","")&amp;"-"&amp;SUBSTITUTE(Tabla1[[#This Row],[Horario Inscrito]]," ","")&amp;"-"&amp;Tabla1[[#This Row],[Fecha Inicio grupo]])</f>
        <v/>
      </c>
      <c r="BF121" s="251" t="str">
        <f>IF(F121="","",Tabla1[[#This Row],[Curso]])</f>
        <v/>
      </c>
      <c r="BG121" s="252" t="str">
        <f>+IF(TRIM(F121)="","",$B$1&amp;"-"&amp;TRIM(Tabla1[[#This Row],[Mes Inscrito]])&amp;"-"&amp;TRIM(Tabla1[[#This Row],[Dia de clases Inscrito]])&amp;"-"&amp;TRIM(Tabla1[[#This Row],[Horario Inscrito]])&amp;"-"&amp;TRIM(Tabla1[[#This Row],[Fecha Inicio grupo]])&amp;"-"&amp;TRIM(Tabla1[[#This Row],[Tipo Incrito]]))</f>
        <v/>
      </c>
      <c r="BH121" s="308" t="str">
        <f>IF(F121="","",OR(IFERROR(SEARCH("CG",Tabla1[[#This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1" s="309" t="str">
        <f>IF(F121&lt;&gt;"",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1" s="309" t="str">
        <f>IF(F121&lt;&gt;"",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1" s="309" t="str">
        <f>IF(Tabla1[[#This Row],[Fecha Inicio grupo]]="","",IFERROR(VLOOKUP(Tabla1[[#This Row],[Mes de Alta como miembro]],Parámetros!$AM$2:$AN$16,2,0),"01/01/1900"))</f>
        <v/>
      </c>
    </row>
    <row r="122" spans="1:63" ht="14.45">
      <c r="A122" s="68">
        <v>119</v>
      </c>
      <c r="B122" s="29"/>
      <c r="C122" s="34"/>
      <c r="D122" s="42"/>
      <c r="E122" s="64"/>
      <c r="F122" s="45"/>
      <c r="G122" s="45"/>
      <c r="H122" s="163"/>
      <c r="I122" s="42"/>
      <c r="J122" s="28"/>
      <c r="K122" s="69"/>
      <c r="L122" s="68"/>
      <c r="M122" s="46"/>
      <c r="N122" s="238" t="str">
        <f ca="1">IF(Tabla1[[#This Row],[Fecha de nac]]="","",IF(Tabla1[[#This Row],[Fecha Finalización]] &gt;=TODAY(), DATEDIF(Tabla1[[#This Row],[Fecha de nac]],TODAY(),"y"), ROUNDDOWN((Tabla1[[#This Row],[Fecha Finalización]] -Tabla1[[#This Row],[Fecha de nac]])/365,0)))</f>
        <v/>
      </c>
      <c r="O122" s="169"/>
      <c r="P122" s="34"/>
      <c r="Q122" s="67"/>
      <c r="R122" s="67"/>
      <c r="S122" s="67"/>
      <c r="T122" s="67"/>
      <c r="U122" s="243" t="str">
        <f>IF(F122="","",Tabla1[[#This Row],[Fecha Inicio grupo]]+3*7-7)</f>
        <v/>
      </c>
      <c r="V122" s="244" t="str">
        <f>IF(F122="","",EDATE(Tabla1[[#This Row],[Fecha Inicio grupo]],3))</f>
        <v/>
      </c>
      <c r="W122" s="29"/>
      <c r="X122" s="29"/>
      <c r="Y122" s="75"/>
      <c r="Z122" s="75"/>
      <c r="AA122" s="75"/>
      <c r="AB122" s="75"/>
      <c r="AC122" s="75"/>
      <c r="AD122" s="75"/>
      <c r="AE122" s="75"/>
      <c r="AF122" s="75"/>
      <c r="AG122" s="75"/>
      <c r="AH122" s="75"/>
      <c r="AI122" s="75"/>
      <c r="AJ122" s="75"/>
      <c r="AK122" s="75"/>
      <c r="AL122" s="75"/>
      <c r="AM122" s="75"/>
      <c r="AN122" s="75"/>
      <c r="AO122" s="144"/>
      <c r="AP122" s="246" t="str">
        <f>IF(F122="","",IFERROR(VLOOKUP(SUBSTITUTE(SUBSTITUTE(Tabla1[[#This Row],[Uso Sistemas]],"T","P"),"N","F"),Parámetros!$M$2:$N$17,2,0),"Completar hasta 3ra sem. para evaluar a Probacionista"))</f>
        <v/>
      </c>
      <c r="AQ122" s="39"/>
      <c r="AR122" s="39"/>
      <c r="AS122" s="39"/>
      <c r="AT122" s="28"/>
      <c r="AU122" s="55"/>
      <c r="AV122" s="55"/>
      <c r="AW122" s="55"/>
      <c r="AX122" s="248" t="str">
        <f>IF(V122="","",EOMONTH(EDATE(Tabla1[[#This Row],[Fecha Finalización]],2),0))</f>
        <v/>
      </c>
      <c r="AY122" s="39"/>
      <c r="AZ122" s="249" t="str">
        <f>IF(V122="","",EOMONTH(EDATE(Tabla1[[#This Row],[Fecha Finalización]],3),0))</f>
        <v/>
      </c>
      <c r="BA122" s="39"/>
      <c r="BB122" s="39"/>
      <c r="BC122" s="235"/>
      <c r="BD122" s="233" t="str">
        <f>IF(F122="","",Tabla1[[#This Row],[sem 01]]&amp;Tabla1[[#This Row],[sem 02]]&amp;Tabla1[[#This Row],[sem 03]])</f>
        <v/>
      </c>
      <c r="BE122" s="234" t="str">
        <f>IF(TRIM(F122)="","",$B$1&amp;"-"&amp;SUBSTITUTE(Tabla1[[#This Row],[Mes Inscrito]]," ","")&amp;"-"&amp;SUBSTITUTE(Tabla1[[#This Row],[Dia de clases Inscrito]]," ","")&amp;"-"&amp;SUBSTITUTE(Tabla1[[#This Row],[Horario Inscrito]]," ","")&amp;"-"&amp;Tabla1[[#This Row],[Fecha Inicio grupo]])</f>
        <v/>
      </c>
      <c r="BF122" s="251" t="str">
        <f>IF(F122="","",Tabla1[[#This Row],[Curso]])</f>
        <v/>
      </c>
      <c r="BG122" s="252" t="str">
        <f>+IF(TRIM(F122)="","",$B$1&amp;"-"&amp;TRIM(Tabla1[[#This Row],[Mes Inscrito]])&amp;"-"&amp;TRIM(Tabla1[[#This Row],[Dia de clases Inscrito]])&amp;"-"&amp;TRIM(Tabla1[[#This Row],[Horario Inscrito]])&amp;"-"&amp;TRIM(Tabla1[[#This Row],[Fecha Inicio grupo]])&amp;"-"&amp;TRIM(Tabla1[[#This Row],[Tipo Incrito]]))</f>
        <v/>
      </c>
      <c r="BH122" s="308" t="str">
        <f>IF(F122="","",OR(IFERROR(SEARCH("CG",Tabla1[[#This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2" s="309" t="str">
        <f>IF(F122&lt;&gt;"",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2" s="309" t="str">
        <f>IF(F122&lt;&gt;"",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2" s="309" t="str">
        <f>IF(Tabla1[[#This Row],[Fecha Inicio grupo]]="","",IFERROR(VLOOKUP(Tabla1[[#This Row],[Mes de Alta como miembro]],Parámetros!$AM$2:$AN$16,2,0),"01/01/1900"))</f>
        <v/>
      </c>
    </row>
    <row r="123" spans="1:63" ht="14.45">
      <c r="A123" s="68">
        <v>120</v>
      </c>
      <c r="B123" s="29"/>
      <c r="C123" s="34"/>
      <c r="D123" s="42"/>
      <c r="E123" s="64"/>
      <c r="F123" s="45"/>
      <c r="G123" s="45"/>
      <c r="H123" s="163"/>
      <c r="I123" s="42"/>
      <c r="J123" s="28"/>
      <c r="K123" s="69"/>
      <c r="L123" s="68"/>
      <c r="M123" s="46"/>
      <c r="N123" s="238" t="str">
        <f ca="1">IF(Tabla1[[#This Row],[Fecha de nac]]="","",IF(Tabla1[[#This Row],[Fecha Finalización]] &gt;=TODAY(), DATEDIF(Tabla1[[#This Row],[Fecha de nac]],TODAY(),"y"), ROUNDDOWN((Tabla1[[#This Row],[Fecha Finalización]] -Tabla1[[#This Row],[Fecha de nac]])/365,0)))</f>
        <v/>
      </c>
      <c r="O123" s="169"/>
      <c r="P123" s="34"/>
      <c r="Q123" s="67"/>
      <c r="R123" s="67"/>
      <c r="S123" s="67"/>
      <c r="T123" s="67"/>
      <c r="U123" s="243" t="str">
        <f>IF(F123="","",Tabla1[[#This Row],[Fecha Inicio grupo]]+3*7-7)</f>
        <v/>
      </c>
      <c r="V123" s="244" t="str">
        <f>IF(F123="","",EDATE(Tabla1[[#This Row],[Fecha Inicio grupo]],3))</f>
        <v/>
      </c>
      <c r="W123" s="29"/>
      <c r="X123" s="29"/>
      <c r="Y123" s="75"/>
      <c r="Z123" s="75"/>
      <c r="AA123" s="75"/>
      <c r="AB123" s="75"/>
      <c r="AC123" s="75"/>
      <c r="AD123" s="75"/>
      <c r="AE123" s="75"/>
      <c r="AF123" s="75"/>
      <c r="AG123" s="75"/>
      <c r="AH123" s="75"/>
      <c r="AI123" s="75"/>
      <c r="AJ123" s="75"/>
      <c r="AK123" s="75"/>
      <c r="AL123" s="75"/>
      <c r="AM123" s="75"/>
      <c r="AN123" s="75"/>
      <c r="AO123" s="144"/>
      <c r="AP123" s="246" t="str">
        <f>IF(F123="","",IFERROR(VLOOKUP(SUBSTITUTE(SUBSTITUTE(Tabla1[[#This Row],[Uso Sistemas]],"T","P"),"N","F"),Parámetros!$M$2:$N$17,2,0),"Completar hasta 3ra sem. para evaluar a Probacionista"))</f>
        <v/>
      </c>
      <c r="AQ123" s="39"/>
      <c r="AR123" s="39"/>
      <c r="AS123" s="39"/>
      <c r="AT123" s="28"/>
      <c r="AU123" s="55"/>
      <c r="AV123" s="55"/>
      <c r="AW123" s="55"/>
      <c r="AX123" s="248" t="str">
        <f>IF(V123="","",EOMONTH(EDATE(Tabla1[[#This Row],[Fecha Finalización]],2),0))</f>
        <v/>
      </c>
      <c r="AY123" s="39"/>
      <c r="AZ123" s="249" t="str">
        <f>IF(V123="","",EOMONTH(EDATE(Tabla1[[#This Row],[Fecha Finalización]],3),0))</f>
        <v/>
      </c>
      <c r="BA123" s="39"/>
      <c r="BB123" s="39"/>
      <c r="BC123" s="235"/>
      <c r="BD123" s="233" t="str">
        <f>IF(F123="","",Tabla1[[#This Row],[sem 01]]&amp;Tabla1[[#This Row],[sem 02]]&amp;Tabla1[[#This Row],[sem 03]])</f>
        <v/>
      </c>
      <c r="BE123" s="234" t="str">
        <f>IF(TRIM(F123)="","",$B$1&amp;"-"&amp;SUBSTITUTE(Tabla1[[#This Row],[Mes Inscrito]]," ","")&amp;"-"&amp;SUBSTITUTE(Tabla1[[#This Row],[Dia de clases Inscrito]]," ","")&amp;"-"&amp;SUBSTITUTE(Tabla1[[#This Row],[Horario Inscrito]]," ","")&amp;"-"&amp;Tabla1[[#This Row],[Fecha Inicio grupo]])</f>
        <v/>
      </c>
      <c r="BF123" s="251" t="str">
        <f>IF(F123="","",Tabla1[[#This Row],[Curso]])</f>
        <v/>
      </c>
      <c r="BG123" s="252" t="str">
        <f>+IF(TRIM(F123)="","",$B$1&amp;"-"&amp;TRIM(Tabla1[[#This Row],[Mes Inscrito]])&amp;"-"&amp;TRIM(Tabla1[[#This Row],[Dia de clases Inscrito]])&amp;"-"&amp;TRIM(Tabla1[[#This Row],[Horario Inscrito]])&amp;"-"&amp;TRIM(Tabla1[[#This Row],[Fecha Inicio grupo]])&amp;"-"&amp;TRIM(Tabla1[[#This Row],[Tipo Incrito]]))</f>
        <v/>
      </c>
      <c r="BH123" s="308" t="str">
        <f>IF(F123="","",OR(IFERROR(SEARCH("CG",Tabla1[[#This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3" s="309" t="str">
        <f>IF(F123&lt;&gt;"",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3" s="309" t="str">
        <f>IF(F123&lt;&gt;"",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3" s="309" t="str">
        <f>IF(Tabla1[[#This Row],[Fecha Inicio grupo]]="","",IFERROR(VLOOKUP(Tabla1[[#This Row],[Mes de Alta como miembro]],Parámetros!$AM$2:$AN$16,2,0),"01/01/1900"))</f>
        <v/>
      </c>
    </row>
    <row r="124" spans="1:63" ht="14.45">
      <c r="A124" s="68">
        <v>121</v>
      </c>
      <c r="B124" s="29"/>
      <c r="C124" s="34"/>
      <c r="D124" s="42"/>
      <c r="E124" s="64"/>
      <c r="F124" s="45"/>
      <c r="G124" s="45"/>
      <c r="H124" s="163"/>
      <c r="I124" s="42"/>
      <c r="J124" s="28"/>
      <c r="K124" s="69"/>
      <c r="L124" s="68"/>
      <c r="M124" s="46"/>
      <c r="N124" s="238" t="str">
        <f ca="1">IF(Tabla1[[#This Row],[Fecha de nac]]="","",IF(Tabla1[[#This Row],[Fecha Finalización]] &gt;=TODAY(), DATEDIF(Tabla1[[#This Row],[Fecha de nac]],TODAY(),"y"), ROUNDDOWN((Tabla1[[#This Row],[Fecha Finalización]] -Tabla1[[#This Row],[Fecha de nac]])/365,0)))</f>
        <v/>
      </c>
      <c r="O124" s="169"/>
      <c r="P124" s="34"/>
      <c r="Q124" s="67"/>
      <c r="R124" s="67"/>
      <c r="S124" s="67"/>
      <c r="T124" s="67"/>
      <c r="U124" s="243" t="str">
        <f>IF(F124="","",Tabla1[[#This Row],[Fecha Inicio grupo]]+3*7-7)</f>
        <v/>
      </c>
      <c r="V124" s="244" t="str">
        <f>IF(F124="","",EDATE(Tabla1[[#This Row],[Fecha Inicio grupo]],3))</f>
        <v/>
      </c>
      <c r="W124" s="29"/>
      <c r="X124" s="29"/>
      <c r="Y124" s="75"/>
      <c r="Z124" s="75"/>
      <c r="AA124" s="75"/>
      <c r="AB124" s="75"/>
      <c r="AC124" s="75"/>
      <c r="AD124" s="75"/>
      <c r="AE124" s="75"/>
      <c r="AF124" s="75"/>
      <c r="AG124" s="75"/>
      <c r="AH124" s="75"/>
      <c r="AI124" s="75"/>
      <c r="AJ124" s="75"/>
      <c r="AK124" s="75"/>
      <c r="AL124" s="75"/>
      <c r="AM124" s="75"/>
      <c r="AN124" s="75"/>
      <c r="AO124" s="144"/>
      <c r="AP124" s="246" t="str">
        <f>IF(F124="","",IFERROR(VLOOKUP(SUBSTITUTE(SUBSTITUTE(Tabla1[[#This Row],[Uso Sistemas]],"T","P"),"N","F"),Parámetros!$M$2:$N$17,2,0),"Completar hasta 3ra sem. para evaluar a Probacionista"))</f>
        <v/>
      </c>
      <c r="AQ124" s="39"/>
      <c r="AR124" s="39"/>
      <c r="AS124" s="39"/>
      <c r="AT124" s="28"/>
      <c r="AU124" s="55"/>
      <c r="AV124" s="55"/>
      <c r="AW124" s="55"/>
      <c r="AX124" s="248" t="str">
        <f>IF(V124="","",EOMONTH(EDATE(Tabla1[[#This Row],[Fecha Finalización]],2),0))</f>
        <v/>
      </c>
      <c r="AY124" s="39"/>
      <c r="AZ124" s="249" t="str">
        <f>IF(V124="","",EOMONTH(EDATE(Tabla1[[#This Row],[Fecha Finalización]],3),0))</f>
        <v/>
      </c>
      <c r="BA124" s="39"/>
      <c r="BB124" s="39"/>
      <c r="BC124" s="235"/>
      <c r="BD124" s="233" t="str">
        <f>IF(F124="","",Tabla1[[#This Row],[sem 01]]&amp;Tabla1[[#This Row],[sem 02]]&amp;Tabla1[[#This Row],[sem 03]])</f>
        <v/>
      </c>
      <c r="BE124" s="234" t="str">
        <f>IF(TRIM(F124)="","",$B$1&amp;"-"&amp;SUBSTITUTE(Tabla1[[#This Row],[Mes Inscrito]]," ","")&amp;"-"&amp;SUBSTITUTE(Tabla1[[#This Row],[Dia de clases Inscrito]]," ","")&amp;"-"&amp;SUBSTITUTE(Tabla1[[#This Row],[Horario Inscrito]]," ","")&amp;"-"&amp;Tabla1[[#This Row],[Fecha Inicio grupo]])</f>
        <v/>
      </c>
      <c r="BF124" s="251" t="str">
        <f>IF(F124="","",Tabla1[[#This Row],[Curso]])</f>
        <v/>
      </c>
      <c r="BG124" s="252" t="str">
        <f>+IF(TRIM(F124)="","",$B$1&amp;"-"&amp;TRIM(Tabla1[[#This Row],[Mes Inscrito]])&amp;"-"&amp;TRIM(Tabla1[[#This Row],[Dia de clases Inscrito]])&amp;"-"&amp;TRIM(Tabla1[[#This Row],[Horario Inscrito]])&amp;"-"&amp;TRIM(Tabla1[[#This Row],[Fecha Inicio grupo]])&amp;"-"&amp;TRIM(Tabla1[[#This Row],[Tipo Incrito]]))</f>
        <v/>
      </c>
      <c r="BH124" s="308" t="str">
        <f>IF(F124="","",OR(IFERROR(SEARCH("CG",Tabla1[[#This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4" s="309" t="str">
        <f>IF(F124&lt;&gt;"",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4" s="309" t="str">
        <f>IF(F124&lt;&gt;"",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4" s="309" t="str">
        <f>IF(Tabla1[[#This Row],[Fecha Inicio grupo]]="","",IFERROR(VLOOKUP(Tabla1[[#This Row],[Mes de Alta como miembro]],Parámetros!$AM$2:$AN$16,2,0),"01/01/1900"))</f>
        <v/>
      </c>
    </row>
    <row r="125" spans="1:63" ht="14.45">
      <c r="A125" s="68">
        <v>122</v>
      </c>
      <c r="B125" s="29"/>
      <c r="C125" s="34"/>
      <c r="D125" s="42"/>
      <c r="E125" s="64"/>
      <c r="F125" s="45"/>
      <c r="G125" s="45"/>
      <c r="H125" s="163"/>
      <c r="I125" s="42"/>
      <c r="J125" s="28"/>
      <c r="K125" s="69"/>
      <c r="L125" s="68"/>
      <c r="M125" s="46"/>
      <c r="N125" s="238" t="str">
        <f ca="1">IF(Tabla1[[#This Row],[Fecha de nac]]="","",IF(Tabla1[[#This Row],[Fecha Finalización]] &gt;=TODAY(), DATEDIF(Tabla1[[#This Row],[Fecha de nac]],TODAY(),"y"), ROUNDDOWN((Tabla1[[#This Row],[Fecha Finalización]] -Tabla1[[#This Row],[Fecha de nac]])/365,0)))</f>
        <v/>
      </c>
      <c r="O125" s="169"/>
      <c r="P125" s="34"/>
      <c r="Q125" s="67"/>
      <c r="R125" s="67"/>
      <c r="S125" s="67"/>
      <c r="T125" s="67"/>
      <c r="U125" s="243" t="str">
        <f>IF(F125="","",Tabla1[[#This Row],[Fecha Inicio grupo]]+3*7-7)</f>
        <v/>
      </c>
      <c r="V125" s="244" t="str">
        <f>IF(F125="","",EDATE(Tabla1[[#This Row],[Fecha Inicio grupo]],3))</f>
        <v/>
      </c>
      <c r="W125" s="29"/>
      <c r="X125" s="29"/>
      <c r="Y125" s="75"/>
      <c r="Z125" s="75"/>
      <c r="AA125" s="75"/>
      <c r="AB125" s="75"/>
      <c r="AC125" s="75"/>
      <c r="AD125" s="75"/>
      <c r="AE125" s="75"/>
      <c r="AF125" s="75"/>
      <c r="AG125" s="75"/>
      <c r="AH125" s="75"/>
      <c r="AI125" s="75"/>
      <c r="AJ125" s="75"/>
      <c r="AK125" s="75"/>
      <c r="AL125" s="75"/>
      <c r="AM125" s="75"/>
      <c r="AN125" s="75"/>
      <c r="AO125" s="144"/>
      <c r="AP125" s="246" t="str">
        <f>IF(F125="","",IFERROR(VLOOKUP(SUBSTITUTE(SUBSTITUTE(Tabla1[[#This Row],[Uso Sistemas]],"T","P"),"N","F"),Parámetros!$M$2:$N$17,2,0),"Completar hasta 3ra sem. para evaluar a Probacionista"))</f>
        <v/>
      </c>
      <c r="AQ125" s="39"/>
      <c r="AR125" s="39"/>
      <c r="AS125" s="39"/>
      <c r="AT125" s="28"/>
      <c r="AU125" s="55"/>
      <c r="AV125" s="55"/>
      <c r="AW125" s="55"/>
      <c r="AX125" s="248" t="str">
        <f>IF(V125="","",EOMONTH(EDATE(Tabla1[[#This Row],[Fecha Finalización]],2),0))</f>
        <v/>
      </c>
      <c r="AY125" s="39"/>
      <c r="AZ125" s="249" t="str">
        <f>IF(V125="","",EOMONTH(EDATE(Tabla1[[#This Row],[Fecha Finalización]],3),0))</f>
        <v/>
      </c>
      <c r="BA125" s="39"/>
      <c r="BB125" s="39"/>
      <c r="BC125" s="235"/>
      <c r="BD125" s="233" t="str">
        <f>IF(F125="","",Tabla1[[#This Row],[sem 01]]&amp;Tabla1[[#This Row],[sem 02]]&amp;Tabla1[[#This Row],[sem 03]])</f>
        <v/>
      </c>
      <c r="BE125" s="234" t="str">
        <f>IF(TRIM(F125)="","",$B$1&amp;"-"&amp;SUBSTITUTE(Tabla1[[#This Row],[Mes Inscrito]]," ","")&amp;"-"&amp;SUBSTITUTE(Tabla1[[#This Row],[Dia de clases Inscrito]]," ","")&amp;"-"&amp;SUBSTITUTE(Tabla1[[#This Row],[Horario Inscrito]]," ","")&amp;"-"&amp;Tabla1[[#This Row],[Fecha Inicio grupo]])</f>
        <v/>
      </c>
      <c r="BF125" s="251" t="str">
        <f>IF(F125="","",Tabla1[[#This Row],[Curso]])</f>
        <v/>
      </c>
      <c r="BG125" s="252" t="str">
        <f>+IF(TRIM(F125)="","",$B$1&amp;"-"&amp;TRIM(Tabla1[[#This Row],[Mes Inscrito]])&amp;"-"&amp;TRIM(Tabla1[[#This Row],[Dia de clases Inscrito]])&amp;"-"&amp;TRIM(Tabla1[[#This Row],[Horario Inscrito]])&amp;"-"&amp;TRIM(Tabla1[[#This Row],[Fecha Inicio grupo]])&amp;"-"&amp;TRIM(Tabla1[[#This Row],[Tipo Incrito]]))</f>
        <v/>
      </c>
      <c r="BH125" s="308" t="str">
        <f>IF(F125="","",OR(IFERROR(SEARCH("CG",Tabla1[[#This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5" s="309" t="str">
        <f>IF(F125&lt;&gt;"",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5" s="309" t="str">
        <f>IF(F125&lt;&gt;"",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5" s="309" t="str">
        <f>IF(Tabla1[[#This Row],[Fecha Inicio grupo]]="","",IFERROR(VLOOKUP(Tabla1[[#This Row],[Mes de Alta como miembro]],Parámetros!$AM$2:$AN$16,2,0),"01/01/1900"))</f>
        <v/>
      </c>
    </row>
    <row r="126" spans="1:63" ht="14.45">
      <c r="A126" s="68">
        <v>123</v>
      </c>
      <c r="B126" s="29"/>
      <c r="C126" s="34"/>
      <c r="D126" s="42"/>
      <c r="E126" s="64"/>
      <c r="F126" s="45"/>
      <c r="G126" s="45"/>
      <c r="H126" s="163"/>
      <c r="I126" s="42"/>
      <c r="J126" s="28"/>
      <c r="K126" s="69"/>
      <c r="L126" s="68"/>
      <c r="M126" s="46"/>
      <c r="N126" s="238" t="str">
        <f ca="1">IF(Tabla1[[#This Row],[Fecha de nac]]="","",IF(Tabla1[[#This Row],[Fecha Finalización]] &gt;=TODAY(), DATEDIF(Tabla1[[#This Row],[Fecha de nac]],TODAY(),"y"), ROUNDDOWN((Tabla1[[#This Row],[Fecha Finalización]] -Tabla1[[#This Row],[Fecha de nac]])/365,0)))</f>
        <v/>
      </c>
      <c r="O126" s="169"/>
      <c r="P126" s="34"/>
      <c r="Q126" s="67"/>
      <c r="R126" s="67"/>
      <c r="S126" s="67"/>
      <c r="T126" s="67"/>
      <c r="U126" s="243" t="str">
        <f>IF(F126="","",Tabla1[[#This Row],[Fecha Inicio grupo]]+3*7-7)</f>
        <v/>
      </c>
      <c r="V126" s="244" t="str">
        <f>IF(F126="","",EDATE(Tabla1[[#This Row],[Fecha Inicio grupo]],3))</f>
        <v/>
      </c>
      <c r="W126" s="29"/>
      <c r="X126" s="29"/>
      <c r="Y126" s="75"/>
      <c r="Z126" s="75"/>
      <c r="AA126" s="75"/>
      <c r="AB126" s="75"/>
      <c r="AC126" s="75"/>
      <c r="AD126" s="75"/>
      <c r="AE126" s="75"/>
      <c r="AF126" s="75"/>
      <c r="AG126" s="75"/>
      <c r="AH126" s="75"/>
      <c r="AI126" s="75"/>
      <c r="AJ126" s="75"/>
      <c r="AK126" s="75"/>
      <c r="AL126" s="75"/>
      <c r="AM126" s="75"/>
      <c r="AN126" s="75"/>
      <c r="AO126" s="144"/>
      <c r="AP126" s="246" t="str">
        <f>IF(F126="","",IFERROR(VLOOKUP(SUBSTITUTE(SUBSTITUTE(Tabla1[[#This Row],[Uso Sistemas]],"T","P"),"N","F"),Parámetros!$M$2:$N$17,2,0),"Completar hasta 3ra sem. para evaluar a Probacionista"))</f>
        <v/>
      </c>
      <c r="AQ126" s="39"/>
      <c r="AR126" s="39"/>
      <c r="AS126" s="39"/>
      <c r="AT126" s="28"/>
      <c r="AU126" s="55"/>
      <c r="AV126" s="55"/>
      <c r="AW126" s="55"/>
      <c r="AX126" s="248" t="str">
        <f>IF(V126="","",EOMONTH(EDATE(Tabla1[[#This Row],[Fecha Finalización]],2),0))</f>
        <v/>
      </c>
      <c r="AY126" s="39"/>
      <c r="AZ126" s="249" t="str">
        <f>IF(V126="","",EOMONTH(EDATE(Tabla1[[#This Row],[Fecha Finalización]],3),0))</f>
        <v/>
      </c>
      <c r="BA126" s="39"/>
      <c r="BB126" s="39"/>
      <c r="BC126" s="235"/>
      <c r="BD126" s="233" t="str">
        <f>IF(F126="","",Tabla1[[#This Row],[sem 01]]&amp;Tabla1[[#This Row],[sem 02]]&amp;Tabla1[[#This Row],[sem 03]])</f>
        <v/>
      </c>
      <c r="BE126" s="234" t="str">
        <f>IF(TRIM(F126)="","",$B$1&amp;"-"&amp;SUBSTITUTE(Tabla1[[#This Row],[Mes Inscrito]]," ","")&amp;"-"&amp;SUBSTITUTE(Tabla1[[#This Row],[Dia de clases Inscrito]]," ","")&amp;"-"&amp;SUBSTITUTE(Tabla1[[#This Row],[Horario Inscrito]]," ","")&amp;"-"&amp;Tabla1[[#This Row],[Fecha Inicio grupo]])</f>
        <v/>
      </c>
      <c r="BF126" s="251" t="str">
        <f>IF(F126="","",Tabla1[[#This Row],[Curso]])</f>
        <v/>
      </c>
      <c r="BG126" s="252" t="str">
        <f>+IF(TRIM(F126)="","",$B$1&amp;"-"&amp;TRIM(Tabla1[[#This Row],[Mes Inscrito]])&amp;"-"&amp;TRIM(Tabla1[[#This Row],[Dia de clases Inscrito]])&amp;"-"&amp;TRIM(Tabla1[[#This Row],[Horario Inscrito]])&amp;"-"&amp;TRIM(Tabla1[[#This Row],[Fecha Inicio grupo]])&amp;"-"&amp;TRIM(Tabla1[[#This Row],[Tipo Incrito]]))</f>
        <v/>
      </c>
      <c r="BH126" s="308" t="str">
        <f>IF(F126="","",OR(IFERROR(SEARCH("CG",Tabla1[[#This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6" s="309" t="str">
        <f>IF(F126&lt;&gt;"",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6" s="309" t="str">
        <f>IF(F126&lt;&gt;"",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6" s="309" t="str">
        <f>IF(Tabla1[[#This Row],[Fecha Inicio grupo]]="","",IFERROR(VLOOKUP(Tabla1[[#This Row],[Mes de Alta como miembro]],Parámetros!$AM$2:$AN$16,2,0),"01/01/1900"))</f>
        <v/>
      </c>
    </row>
    <row r="127" spans="1:63" ht="14.45">
      <c r="A127" s="68">
        <v>124</v>
      </c>
      <c r="B127" s="29"/>
      <c r="C127" s="34"/>
      <c r="D127" s="42"/>
      <c r="E127" s="64"/>
      <c r="F127" s="45"/>
      <c r="G127" s="45"/>
      <c r="H127" s="163"/>
      <c r="I127" s="42"/>
      <c r="J127" s="28"/>
      <c r="K127" s="69"/>
      <c r="L127" s="68"/>
      <c r="M127" s="46"/>
      <c r="N127" s="238" t="str">
        <f ca="1">IF(Tabla1[[#This Row],[Fecha de nac]]="","",IF(Tabla1[[#This Row],[Fecha Finalización]] &gt;=TODAY(), DATEDIF(Tabla1[[#This Row],[Fecha de nac]],TODAY(),"y"), ROUNDDOWN((Tabla1[[#This Row],[Fecha Finalización]] -Tabla1[[#This Row],[Fecha de nac]])/365,0)))</f>
        <v/>
      </c>
      <c r="O127" s="169"/>
      <c r="P127" s="34"/>
      <c r="Q127" s="67"/>
      <c r="R127" s="67"/>
      <c r="S127" s="67"/>
      <c r="T127" s="67"/>
      <c r="U127" s="243" t="str">
        <f>IF(F127="","",Tabla1[[#This Row],[Fecha Inicio grupo]]+3*7-7)</f>
        <v/>
      </c>
      <c r="V127" s="244" t="str">
        <f>IF(F127="","",EDATE(Tabla1[[#This Row],[Fecha Inicio grupo]],3))</f>
        <v/>
      </c>
      <c r="W127" s="29"/>
      <c r="X127" s="29"/>
      <c r="Y127" s="75"/>
      <c r="Z127" s="75"/>
      <c r="AA127" s="75"/>
      <c r="AB127" s="75"/>
      <c r="AC127" s="75"/>
      <c r="AD127" s="75"/>
      <c r="AE127" s="75"/>
      <c r="AF127" s="75"/>
      <c r="AG127" s="75"/>
      <c r="AH127" s="75"/>
      <c r="AI127" s="75"/>
      <c r="AJ127" s="75"/>
      <c r="AK127" s="75"/>
      <c r="AL127" s="75"/>
      <c r="AM127" s="75"/>
      <c r="AN127" s="75"/>
      <c r="AO127" s="144"/>
      <c r="AP127" s="246" t="str">
        <f>IF(F127="","",IFERROR(VLOOKUP(SUBSTITUTE(SUBSTITUTE(Tabla1[[#This Row],[Uso Sistemas]],"T","P"),"N","F"),Parámetros!$M$2:$N$17,2,0),"Completar hasta 3ra sem. para evaluar a Probacionista"))</f>
        <v/>
      </c>
      <c r="AQ127" s="39"/>
      <c r="AR127" s="39"/>
      <c r="AS127" s="39"/>
      <c r="AT127" s="28"/>
      <c r="AU127" s="55"/>
      <c r="AV127" s="55"/>
      <c r="AW127" s="55"/>
      <c r="AX127" s="248" t="str">
        <f>IF(V127="","",EOMONTH(EDATE(Tabla1[[#This Row],[Fecha Finalización]],2),0))</f>
        <v/>
      </c>
      <c r="AY127" s="39"/>
      <c r="AZ127" s="249" t="str">
        <f>IF(V127="","",EOMONTH(EDATE(Tabla1[[#This Row],[Fecha Finalización]],3),0))</f>
        <v/>
      </c>
      <c r="BA127" s="39"/>
      <c r="BB127" s="39"/>
      <c r="BC127" s="235"/>
      <c r="BD127" s="233" t="str">
        <f>IF(F127="","",Tabla1[[#This Row],[sem 01]]&amp;Tabla1[[#This Row],[sem 02]]&amp;Tabla1[[#This Row],[sem 03]])</f>
        <v/>
      </c>
      <c r="BE127" s="234" t="str">
        <f>IF(TRIM(F127)="","",$B$1&amp;"-"&amp;SUBSTITUTE(Tabla1[[#This Row],[Mes Inscrito]]," ","")&amp;"-"&amp;SUBSTITUTE(Tabla1[[#This Row],[Dia de clases Inscrito]]," ","")&amp;"-"&amp;SUBSTITUTE(Tabla1[[#This Row],[Horario Inscrito]]," ","")&amp;"-"&amp;Tabla1[[#This Row],[Fecha Inicio grupo]])</f>
        <v/>
      </c>
      <c r="BF127" s="251" t="str">
        <f>IF(F127="","",Tabla1[[#This Row],[Curso]])</f>
        <v/>
      </c>
      <c r="BG127" s="252" t="str">
        <f>+IF(TRIM(F127)="","",$B$1&amp;"-"&amp;TRIM(Tabla1[[#This Row],[Mes Inscrito]])&amp;"-"&amp;TRIM(Tabla1[[#This Row],[Dia de clases Inscrito]])&amp;"-"&amp;TRIM(Tabla1[[#This Row],[Horario Inscrito]])&amp;"-"&amp;TRIM(Tabla1[[#This Row],[Fecha Inicio grupo]])&amp;"-"&amp;TRIM(Tabla1[[#This Row],[Tipo Incrito]]))</f>
        <v/>
      </c>
      <c r="BH127" s="308" t="str">
        <f>IF(F127="","",OR(IFERROR(SEARCH("CG",Tabla1[[#This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7" s="309" t="str">
        <f>IF(F127&lt;&gt;"",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7" s="309" t="str">
        <f>IF(F127&lt;&gt;"",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7" s="309" t="str">
        <f>IF(Tabla1[[#This Row],[Fecha Inicio grupo]]="","",IFERROR(VLOOKUP(Tabla1[[#This Row],[Mes de Alta como miembro]],Parámetros!$AM$2:$AN$16,2,0),"01/01/1900"))</f>
        <v/>
      </c>
    </row>
    <row r="128" spans="1:63" ht="14.45">
      <c r="A128" s="68">
        <v>125</v>
      </c>
      <c r="B128" s="29"/>
      <c r="C128" s="34"/>
      <c r="D128" s="42"/>
      <c r="E128" s="64"/>
      <c r="F128" s="45"/>
      <c r="G128" s="45"/>
      <c r="H128" s="163"/>
      <c r="I128" s="42"/>
      <c r="J128" s="28"/>
      <c r="K128" s="69"/>
      <c r="L128" s="68"/>
      <c r="M128" s="46"/>
      <c r="N128" s="238" t="str">
        <f ca="1">IF(Tabla1[[#This Row],[Fecha de nac]]="","",IF(Tabla1[[#This Row],[Fecha Finalización]] &gt;=TODAY(), DATEDIF(Tabla1[[#This Row],[Fecha de nac]],TODAY(),"y"), ROUNDDOWN((Tabla1[[#This Row],[Fecha Finalización]] -Tabla1[[#This Row],[Fecha de nac]])/365,0)))</f>
        <v/>
      </c>
      <c r="O128" s="169"/>
      <c r="P128" s="34"/>
      <c r="Q128" s="67"/>
      <c r="R128" s="67"/>
      <c r="S128" s="67"/>
      <c r="T128" s="67"/>
      <c r="U128" s="243" t="str">
        <f>IF(F128="","",Tabla1[[#This Row],[Fecha Inicio grupo]]+3*7-7)</f>
        <v/>
      </c>
      <c r="V128" s="244" t="str">
        <f>IF(F128="","",EDATE(Tabla1[[#This Row],[Fecha Inicio grupo]],3))</f>
        <v/>
      </c>
      <c r="W128" s="29"/>
      <c r="X128" s="29"/>
      <c r="Y128" s="75"/>
      <c r="Z128" s="75"/>
      <c r="AA128" s="75"/>
      <c r="AB128" s="75"/>
      <c r="AC128" s="75"/>
      <c r="AD128" s="75"/>
      <c r="AE128" s="75"/>
      <c r="AF128" s="75"/>
      <c r="AG128" s="75"/>
      <c r="AH128" s="75"/>
      <c r="AI128" s="75"/>
      <c r="AJ128" s="75"/>
      <c r="AK128" s="75"/>
      <c r="AL128" s="75"/>
      <c r="AM128" s="75"/>
      <c r="AN128" s="75"/>
      <c r="AO128" s="144"/>
      <c r="AP128" s="246" t="str">
        <f>IF(F128="","",IFERROR(VLOOKUP(SUBSTITUTE(SUBSTITUTE(Tabla1[[#This Row],[Uso Sistemas]],"T","P"),"N","F"),Parámetros!$M$2:$N$17,2,0),"Completar hasta 3ra sem. para evaluar a Probacionista"))</f>
        <v/>
      </c>
      <c r="AQ128" s="39"/>
      <c r="AR128" s="39"/>
      <c r="AS128" s="39"/>
      <c r="AT128" s="28"/>
      <c r="AU128" s="55"/>
      <c r="AV128" s="55"/>
      <c r="AW128" s="55"/>
      <c r="AX128" s="248" t="str">
        <f>IF(V128="","",EOMONTH(EDATE(Tabla1[[#This Row],[Fecha Finalización]],2),0))</f>
        <v/>
      </c>
      <c r="AY128" s="39"/>
      <c r="AZ128" s="249" t="str">
        <f>IF(V128="","",EOMONTH(EDATE(Tabla1[[#This Row],[Fecha Finalización]],3),0))</f>
        <v/>
      </c>
      <c r="BA128" s="39"/>
      <c r="BB128" s="39"/>
      <c r="BC128" s="235"/>
      <c r="BD128" s="233" t="str">
        <f>IF(F128="","",Tabla1[[#This Row],[sem 01]]&amp;Tabla1[[#This Row],[sem 02]]&amp;Tabla1[[#This Row],[sem 03]])</f>
        <v/>
      </c>
      <c r="BE128" s="234" t="str">
        <f>IF(TRIM(F128)="","",$B$1&amp;"-"&amp;SUBSTITUTE(Tabla1[[#This Row],[Mes Inscrito]]," ","")&amp;"-"&amp;SUBSTITUTE(Tabla1[[#This Row],[Dia de clases Inscrito]]," ","")&amp;"-"&amp;SUBSTITUTE(Tabla1[[#This Row],[Horario Inscrito]]," ","")&amp;"-"&amp;Tabla1[[#This Row],[Fecha Inicio grupo]])</f>
        <v/>
      </c>
      <c r="BF128" s="251" t="str">
        <f>IF(F128="","",Tabla1[[#This Row],[Curso]])</f>
        <v/>
      </c>
      <c r="BG128" s="252" t="str">
        <f>+IF(TRIM(F128)="","",$B$1&amp;"-"&amp;TRIM(Tabla1[[#This Row],[Mes Inscrito]])&amp;"-"&amp;TRIM(Tabla1[[#This Row],[Dia de clases Inscrito]])&amp;"-"&amp;TRIM(Tabla1[[#This Row],[Horario Inscrito]])&amp;"-"&amp;TRIM(Tabla1[[#This Row],[Fecha Inicio grupo]])&amp;"-"&amp;TRIM(Tabla1[[#This Row],[Tipo Incrito]]))</f>
        <v/>
      </c>
      <c r="BH128" s="308" t="str">
        <f>IF(F128="","",OR(IFERROR(SEARCH("CG",Tabla1[[#This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8" s="309" t="str">
        <f>IF(F128&lt;&gt;"",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8" s="309" t="str">
        <f>IF(F128&lt;&gt;"",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8" s="309" t="str">
        <f>IF(Tabla1[[#This Row],[Fecha Inicio grupo]]="","",IFERROR(VLOOKUP(Tabla1[[#This Row],[Mes de Alta como miembro]],Parámetros!$AM$2:$AN$16,2,0),"01/01/1900"))</f>
        <v/>
      </c>
    </row>
    <row r="129" spans="1:63" ht="14.45">
      <c r="A129" s="68">
        <v>126</v>
      </c>
      <c r="B129" s="29"/>
      <c r="C129" s="34"/>
      <c r="D129" s="42"/>
      <c r="E129" s="64"/>
      <c r="F129" s="45"/>
      <c r="G129" s="45"/>
      <c r="H129" s="163"/>
      <c r="I129" s="42"/>
      <c r="J129" s="28"/>
      <c r="K129" s="69"/>
      <c r="L129" s="68"/>
      <c r="M129" s="46"/>
      <c r="N129" s="238" t="str">
        <f ca="1">IF(Tabla1[[#This Row],[Fecha de nac]]="","",IF(Tabla1[[#This Row],[Fecha Finalización]] &gt;=TODAY(), DATEDIF(Tabla1[[#This Row],[Fecha de nac]],TODAY(),"y"), ROUNDDOWN((Tabla1[[#This Row],[Fecha Finalización]] -Tabla1[[#This Row],[Fecha de nac]])/365,0)))</f>
        <v/>
      </c>
      <c r="O129" s="169"/>
      <c r="P129" s="34"/>
      <c r="Q129" s="67"/>
      <c r="R129" s="67"/>
      <c r="S129" s="67"/>
      <c r="T129" s="67"/>
      <c r="U129" s="243" t="str">
        <f>IF(F129="","",Tabla1[[#This Row],[Fecha Inicio grupo]]+3*7-7)</f>
        <v/>
      </c>
      <c r="V129" s="244" t="str">
        <f>IF(F129="","",EDATE(Tabla1[[#This Row],[Fecha Inicio grupo]],3))</f>
        <v/>
      </c>
      <c r="W129" s="29"/>
      <c r="X129" s="29"/>
      <c r="Y129" s="75"/>
      <c r="Z129" s="75"/>
      <c r="AA129" s="75"/>
      <c r="AB129" s="75"/>
      <c r="AC129" s="75"/>
      <c r="AD129" s="75"/>
      <c r="AE129" s="75"/>
      <c r="AF129" s="75"/>
      <c r="AG129" s="75"/>
      <c r="AH129" s="75"/>
      <c r="AI129" s="75"/>
      <c r="AJ129" s="75"/>
      <c r="AK129" s="75"/>
      <c r="AL129" s="75"/>
      <c r="AM129" s="75"/>
      <c r="AN129" s="75"/>
      <c r="AO129" s="144"/>
      <c r="AP129" s="246" t="str">
        <f>IF(F129="","",IFERROR(VLOOKUP(SUBSTITUTE(SUBSTITUTE(Tabla1[[#This Row],[Uso Sistemas]],"T","P"),"N","F"),Parámetros!$M$2:$N$17,2,0),"Completar hasta 3ra sem. para evaluar a Probacionista"))</f>
        <v/>
      </c>
      <c r="AQ129" s="39"/>
      <c r="AR129" s="39"/>
      <c r="AS129" s="39"/>
      <c r="AT129" s="28"/>
      <c r="AU129" s="55"/>
      <c r="AV129" s="55"/>
      <c r="AW129" s="55"/>
      <c r="AX129" s="248" t="str">
        <f>IF(V129="","",EOMONTH(EDATE(Tabla1[[#This Row],[Fecha Finalización]],2),0))</f>
        <v/>
      </c>
      <c r="AY129" s="39"/>
      <c r="AZ129" s="249" t="str">
        <f>IF(V129="","",EOMONTH(EDATE(Tabla1[[#This Row],[Fecha Finalización]],3),0))</f>
        <v/>
      </c>
      <c r="BA129" s="39"/>
      <c r="BB129" s="39"/>
      <c r="BC129" s="235"/>
      <c r="BD129" s="233" t="str">
        <f>IF(F129="","",Tabla1[[#This Row],[sem 01]]&amp;Tabla1[[#This Row],[sem 02]]&amp;Tabla1[[#This Row],[sem 03]])</f>
        <v/>
      </c>
      <c r="BE129" s="234" t="str">
        <f>IF(TRIM(F129)="","",$B$1&amp;"-"&amp;SUBSTITUTE(Tabla1[[#This Row],[Mes Inscrito]]," ","")&amp;"-"&amp;SUBSTITUTE(Tabla1[[#This Row],[Dia de clases Inscrito]]," ","")&amp;"-"&amp;SUBSTITUTE(Tabla1[[#This Row],[Horario Inscrito]]," ","")&amp;"-"&amp;Tabla1[[#This Row],[Fecha Inicio grupo]])</f>
        <v/>
      </c>
      <c r="BF129" s="251" t="str">
        <f>IF(F129="","",Tabla1[[#This Row],[Curso]])</f>
        <v/>
      </c>
      <c r="BG129" s="252" t="str">
        <f>+IF(TRIM(F129)="","",$B$1&amp;"-"&amp;TRIM(Tabla1[[#This Row],[Mes Inscrito]])&amp;"-"&amp;TRIM(Tabla1[[#This Row],[Dia de clases Inscrito]])&amp;"-"&amp;TRIM(Tabla1[[#This Row],[Horario Inscrito]])&amp;"-"&amp;TRIM(Tabla1[[#This Row],[Fecha Inicio grupo]])&amp;"-"&amp;TRIM(Tabla1[[#This Row],[Tipo Incrito]]))</f>
        <v/>
      </c>
      <c r="BH129" s="308" t="str">
        <f>IF(F129="","",OR(IFERROR(SEARCH("CG",Tabla1[[#This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9" s="309" t="str">
        <f>IF(F129&lt;&gt;"",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9" s="309" t="str">
        <f>IF(F129&lt;&gt;"",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9" s="309" t="str">
        <f>IF(Tabla1[[#This Row],[Fecha Inicio grupo]]="","",IFERROR(VLOOKUP(Tabla1[[#This Row],[Mes de Alta como miembro]],Parámetros!$AM$2:$AN$16,2,0),"01/01/1900"))</f>
        <v/>
      </c>
    </row>
    <row r="130" spans="1:63" ht="14.45">
      <c r="A130" s="68">
        <v>127</v>
      </c>
      <c r="B130" s="29"/>
      <c r="C130" s="34"/>
      <c r="D130" s="42"/>
      <c r="E130" s="64"/>
      <c r="F130" s="45"/>
      <c r="G130" s="45"/>
      <c r="H130" s="163"/>
      <c r="I130" s="42"/>
      <c r="J130" s="28"/>
      <c r="K130" s="69"/>
      <c r="L130" s="68"/>
      <c r="M130" s="46"/>
      <c r="N130" s="238" t="str">
        <f ca="1">IF(Tabla1[[#This Row],[Fecha de nac]]="","",IF(Tabla1[[#This Row],[Fecha Finalización]] &gt;=TODAY(), DATEDIF(Tabla1[[#This Row],[Fecha de nac]],TODAY(),"y"), ROUNDDOWN((Tabla1[[#This Row],[Fecha Finalización]] -Tabla1[[#This Row],[Fecha de nac]])/365,0)))</f>
        <v/>
      </c>
      <c r="O130" s="169"/>
      <c r="P130" s="34"/>
      <c r="Q130" s="67"/>
      <c r="R130" s="67"/>
      <c r="S130" s="67"/>
      <c r="T130" s="67"/>
      <c r="U130" s="243" t="str">
        <f>IF(F130="","",Tabla1[[#This Row],[Fecha Inicio grupo]]+3*7-7)</f>
        <v/>
      </c>
      <c r="V130" s="244" t="str">
        <f>IF(F130="","",EDATE(Tabla1[[#This Row],[Fecha Inicio grupo]],3))</f>
        <v/>
      </c>
      <c r="W130" s="29"/>
      <c r="X130" s="29"/>
      <c r="Y130" s="75"/>
      <c r="Z130" s="75"/>
      <c r="AA130" s="75"/>
      <c r="AB130" s="75"/>
      <c r="AC130" s="75"/>
      <c r="AD130" s="75"/>
      <c r="AE130" s="75"/>
      <c r="AF130" s="75"/>
      <c r="AG130" s="75"/>
      <c r="AH130" s="75"/>
      <c r="AI130" s="75"/>
      <c r="AJ130" s="75"/>
      <c r="AK130" s="75"/>
      <c r="AL130" s="75"/>
      <c r="AM130" s="75"/>
      <c r="AN130" s="75"/>
      <c r="AO130" s="144"/>
      <c r="AP130" s="246" t="str">
        <f>IF(F130="","",IFERROR(VLOOKUP(SUBSTITUTE(SUBSTITUTE(Tabla1[[#This Row],[Uso Sistemas]],"T","P"),"N","F"),Parámetros!$M$2:$N$17,2,0),"Completar hasta 3ra sem. para evaluar a Probacionista"))</f>
        <v/>
      </c>
      <c r="AQ130" s="39"/>
      <c r="AR130" s="39"/>
      <c r="AS130" s="39"/>
      <c r="AT130" s="28"/>
      <c r="AU130" s="55"/>
      <c r="AV130" s="55"/>
      <c r="AW130" s="55"/>
      <c r="AX130" s="248" t="str">
        <f>IF(V130="","",EOMONTH(EDATE(Tabla1[[#This Row],[Fecha Finalización]],2),0))</f>
        <v/>
      </c>
      <c r="AY130" s="39"/>
      <c r="AZ130" s="249" t="str">
        <f>IF(V130="","",EOMONTH(EDATE(Tabla1[[#This Row],[Fecha Finalización]],3),0))</f>
        <v/>
      </c>
      <c r="BA130" s="39"/>
      <c r="BB130" s="39"/>
      <c r="BC130" s="235"/>
      <c r="BD130" s="233" t="str">
        <f>IF(F130="","",Tabla1[[#This Row],[sem 01]]&amp;Tabla1[[#This Row],[sem 02]]&amp;Tabla1[[#This Row],[sem 03]])</f>
        <v/>
      </c>
      <c r="BE130" s="234" t="str">
        <f>IF(TRIM(F130)="","",$B$1&amp;"-"&amp;SUBSTITUTE(Tabla1[[#This Row],[Mes Inscrito]]," ","")&amp;"-"&amp;SUBSTITUTE(Tabla1[[#This Row],[Dia de clases Inscrito]]," ","")&amp;"-"&amp;SUBSTITUTE(Tabla1[[#This Row],[Horario Inscrito]]," ","")&amp;"-"&amp;Tabla1[[#This Row],[Fecha Inicio grupo]])</f>
        <v/>
      </c>
      <c r="BF130" s="251" t="str">
        <f>IF(F130="","",Tabla1[[#This Row],[Curso]])</f>
        <v/>
      </c>
      <c r="BG130" s="252" t="str">
        <f>+IF(TRIM(F130)="","",$B$1&amp;"-"&amp;TRIM(Tabla1[[#This Row],[Mes Inscrito]])&amp;"-"&amp;TRIM(Tabla1[[#This Row],[Dia de clases Inscrito]])&amp;"-"&amp;TRIM(Tabla1[[#This Row],[Horario Inscrito]])&amp;"-"&amp;TRIM(Tabla1[[#This Row],[Fecha Inicio grupo]])&amp;"-"&amp;TRIM(Tabla1[[#This Row],[Tipo Incrito]]))</f>
        <v/>
      </c>
      <c r="BH130" s="308" t="str">
        <f>IF(F130="","",OR(IFERROR(SEARCH("CG",Tabla1[[#This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0" s="309" t="str">
        <f>IF(F130&lt;&gt;"",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0" s="309" t="str">
        <f>IF(F130&lt;&gt;"",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0" s="309" t="str">
        <f>IF(Tabla1[[#This Row],[Fecha Inicio grupo]]="","",IFERROR(VLOOKUP(Tabla1[[#This Row],[Mes de Alta como miembro]],Parámetros!$AM$2:$AN$16,2,0),"01/01/1900"))</f>
        <v/>
      </c>
    </row>
    <row r="131" spans="1:63" ht="14.45">
      <c r="A131" s="68">
        <v>128</v>
      </c>
      <c r="B131" s="29"/>
      <c r="C131" s="34"/>
      <c r="D131" s="42"/>
      <c r="E131" s="64"/>
      <c r="F131" s="45"/>
      <c r="G131" s="45"/>
      <c r="H131" s="163"/>
      <c r="I131" s="42"/>
      <c r="J131" s="28"/>
      <c r="K131" s="69"/>
      <c r="L131" s="68"/>
      <c r="M131" s="46"/>
      <c r="N131" s="238" t="str">
        <f ca="1">IF(Tabla1[[#This Row],[Fecha de nac]]="","",IF(Tabla1[[#This Row],[Fecha Finalización]] &gt;=TODAY(), DATEDIF(Tabla1[[#This Row],[Fecha de nac]],TODAY(),"y"), ROUNDDOWN((Tabla1[[#This Row],[Fecha Finalización]] -Tabla1[[#This Row],[Fecha de nac]])/365,0)))</f>
        <v/>
      </c>
      <c r="O131" s="169"/>
      <c r="P131" s="34"/>
      <c r="Q131" s="67"/>
      <c r="R131" s="67"/>
      <c r="S131" s="67"/>
      <c r="T131" s="67"/>
      <c r="U131" s="243" t="str">
        <f>IF(F131="","",Tabla1[[#This Row],[Fecha Inicio grupo]]+3*7-7)</f>
        <v/>
      </c>
      <c r="V131" s="244" t="str">
        <f>IF(F131="","",EDATE(Tabla1[[#This Row],[Fecha Inicio grupo]],3))</f>
        <v/>
      </c>
      <c r="W131" s="29"/>
      <c r="X131" s="29"/>
      <c r="Y131" s="75"/>
      <c r="Z131" s="75"/>
      <c r="AA131" s="75"/>
      <c r="AB131" s="75"/>
      <c r="AC131" s="75"/>
      <c r="AD131" s="75"/>
      <c r="AE131" s="75"/>
      <c r="AF131" s="75"/>
      <c r="AG131" s="75"/>
      <c r="AH131" s="75"/>
      <c r="AI131" s="75"/>
      <c r="AJ131" s="75"/>
      <c r="AK131" s="75"/>
      <c r="AL131" s="75"/>
      <c r="AM131" s="75"/>
      <c r="AN131" s="75"/>
      <c r="AO131" s="144"/>
      <c r="AP131" s="246" t="str">
        <f>IF(F131="","",IFERROR(VLOOKUP(SUBSTITUTE(SUBSTITUTE(Tabla1[[#This Row],[Uso Sistemas]],"T","P"),"N","F"),Parámetros!$M$2:$N$17,2,0),"Completar hasta 3ra sem. para evaluar a Probacionista"))</f>
        <v/>
      </c>
      <c r="AQ131" s="39"/>
      <c r="AR131" s="39"/>
      <c r="AS131" s="39"/>
      <c r="AT131" s="28"/>
      <c r="AU131" s="55"/>
      <c r="AV131" s="55"/>
      <c r="AW131" s="55"/>
      <c r="AX131" s="248" t="str">
        <f>IF(V131="","",EOMONTH(EDATE(Tabla1[[#This Row],[Fecha Finalización]],2),0))</f>
        <v/>
      </c>
      <c r="AY131" s="39"/>
      <c r="AZ131" s="249" t="str">
        <f>IF(V131="","",EOMONTH(EDATE(Tabla1[[#This Row],[Fecha Finalización]],3),0))</f>
        <v/>
      </c>
      <c r="BA131" s="39"/>
      <c r="BB131" s="39"/>
      <c r="BC131" s="235"/>
      <c r="BD131" s="233" t="str">
        <f>IF(F131="","",Tabla1[[#This Row],[sem 01]]&amp;Tabla1[[#This Row],[sem 02]]&amp;Tabla1[[#This Row],[sem 03]])</f>
        <v/>
      </c>
      <c r="BE131" s="234" t="str">
        <f>IF(TRIM(F131)="","",$B$1&amp;"-"&amp;SUBSTITUTE(Tabla1[[#This Row],[Mes Inscrito]]," ","")&amp;"-"&amp;SUBSTITUTE(Tabla1[[#This Row],[Dia de clases Inscrito]]," ","")&amp;"-"&amp;SUBSTITUTE(Tabla1[[#This Row],[Horario Inscrito]]," ","")&amp;"-"&amp;Tabla1[[#This Row],[Fecha Inicio grupo]])</f>
        <v/>
      </c>
      <c r="BF131" s="251" t="str">
        <f>IF(F131="","",Tabla1[[#This Row],[Curso]])</f>
        <v/>
      </c>
      <c r="BG131" s="252" t="str">
        <f>+IF(TRIM(F131)="","",$B$1&amp;"-"&amp;TRIM(Tabla1[[#This Row],[Mes Inscrito]])&amp;"-"&amp;TRIM(Tabla1[[#This Row],[Dia de clases Inscrito]])&amp;"-"&amp;TRIM(Tabla1[[#This Row],[Horario Inscrito]])&amp;"-"&amp;TRIM(Tabla1[[#This Row],[Fecha Inicio grupo]])&amp;"-"&amp;TRIM(Tabla1[[#This Row],[Tipo Incrito]]))</f>
        <v/>
      </c>
      <c r="BH131" s="308" t="str">
        <f>IF(F131="","",OR(IFERROR(SEARCH("CG",Tabla1[[#This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1" s="309" t="str">
        <f>IF(F131&lt;&gt;"",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1" s="309" t="str">
        <f>IF(F131&lt;&gt;"",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1" s="309" t="str">
        <f>IF(Tabla1[[#This Row],[Fecha Inicio grupo]]="","",IFERROR(VLOOKUP(Tabla1[[#This Row],[Mes de Alta como miembro]],Parámetros!$AM$2:$AN$16,2,0),"01/01/1900"))</f>
        <v/>
      </c>
    </row>
    <row r="132" spans="1:63" ht="14.45">
      <c r="A132" s="68">
        <v>129</v>
      </c>
      <c r="B132" s="29"/>
      <c r="C132" s="34"/>
      <c r="D132" s="42"/>
      <c r="E132" s="64"/>
      <c r="F132" s="45"/>
      <c r="G132" s="45"/>
      <c r="H132" s="163"/>
      <c r="I132" s="42"/>
      <c r="J132" s="28"/>
      <c r="K132" s="69"/>
      <c r="L132" s="68"/>
      <c r="M132" s="46"/>
      <c r="N132" s="238" t="str">
        <f ca="1">IF(Tabla1[[#This Row],[Fecha de nac]]="","",IF(Tabla1[[#This Row],[Fecha Finalización]] &gt;=TODAY(), DATEDIF(Tabla1[[#This Row],[Fecha de nac]],TODAY(),"y"), ROUNDDOWN((Tabla1[[#This Row],[Fecha Finalización]] -Tabla1[[#This Row],[Fecha de nac]])/365,0)))</f>
        <v/>
      </c>
      <c r="O132" s="169"/>
      <c r="P132" s="34"/>
      <c r="Q132" s="67"/>
      <c r="R132" s="67"/>
      <c r="S132" s="67"/>
      <c r="T132" s="67"/>
      <c r="U132" s="243" t="str">
        <f>IF(F132="","",Tabla1[[#This Row],[Fecha Inicio grupo]]+3*7-7)</f>
        <v/>
      </c>
      <c r="V132" s="244" t="str">
        <f>IF(F132="","",EDATE(Tabla1[[#This Row],[Fecha Inicio grupo]],3))</f>
        <v/>
      </c>
      <c r="W132" s="29"/>
      <c r="X132" s="29"/>
      <c r="Y132" s="75"/>
      <c r="Z132" s="75"/>
      <c r="AA132" s="75"/>
      <c r="AB132" s="75"/>
      <c r="AC132" s="75"/>
      <c r="AD132" s="75"/>
      <c r="AE132" s="75"/>
      <c r="AF132" s="75"/>
      <c r="AG132" s="75"/>
      <c r="AH132" s="75"/>
      <c r="AI132" s="75"/>
      <c r="AJ132" s="75"/>
      <c r="AK132" s="75"/>
      <c r="AL132" s="75"/>
      <c r="AM132" s="75"/>
      <c r="AN132" s="75"/>
      <c r="AO132" s="144"/>
      <c r="AP132" s="246" t="str">
        <f>IF(F132="","",IFERROR(VLOOKUP(SUBSTITUTE(SUBSTITUTE(Tabla1[[#This Row],[Uso Sistemas]],"T","P"),"N","F"),Parámetros!$M$2:$N$17,2,0),"Completar hasta 3ra sem. para evaluar a Probacionista"))</f>
        <v/>
      </c>
      <c r="AQ132" s="39"/>
      <c r="AR132" s="39"/>
      <c r="AS132" s="39"/>
      <c r="AT132" s="28"/>
      <c r="AU132" s="55"/>
      <c r="AV132" s="55"/>
      <c r="AW132" s="55"/>
      <c r="AX132" s="248" t="str">
        <f>IF(V132="","",EOMONTH(EDATE(Tabla1[[#This Row],[Fecha Finalización]],2),0))</f>
        <v/>
      </c>
      <c r="AY132" s="39"/>
      <c r="AZ132" s="249" t="str">
        <f>IF(V132="","",EOMONTH(EDATE(Tabla1[[#This Row],[Fecha Finalización]],3),0))</f>
        <v/>
      </c>
      <c r="BA132" s="39"/>
      <c r="BB132" s="39"/>
      <c r="BC132" s="235"/>
      <c r="BD132" s="233" t="str">
        <f>IF(F132="","",Tabla1[[#This Row],[sem 01]]&amp;Tabla1[[#This Row],[sem 02]]&amp;Tabla1[[#This Row],[sem 03]])</f>
        <v/>
      </c>
      <c r="BE132" s="234" t="str">
        <f>IF(TRIM(F132)="","",$B$1&amp;"-"&amp;SUBSTITUTE(Tabla1[[#This Row],[Mes Inscrito]]," ","")&amp;"-"&amp;SUBSTITUTE(Tabla1[[#This Row],[Dia de clases Inscrito]]," ","")&amp;"-"&amp;SUBSTITUTE(Tabla1[[#This Row],[Horario Inscrito]]," ","")&amp;"-"&amp;Tabla1[[#This Row],[Fecha Inicio grupo]])</f>
        <v/>
      </c>
      <c r="BF132" s="251" t="str">
        <f>IF(F132="","",Tabla1[[#This Row],[Curso]])</f>
        <v/>
      </c>
      <c r="BG132" s="252" t="str">
        <f>+IF(TRIM(F132)="","",$B$1&amp;"-"&amp;TRIM(Tabla1[[#This Row],[Mes Inscrito]])&amp;"-"&amp;TRIM(Tabla1[[#This Row],[Dia de clases Inscrito]])&amp;"-"&amp;TRIM(Tabla1[[#This Row],[Horario Inscrito]])&amp;"-"&amp;TRIM(Tabla1[[#This Row],[Fecha Inicio grupo]])&amp;"-"&amp;TRIM(Tabla1[[#This Row],[Tipo Incrito]]))</f>
        <v/>
      </c>
      <c r="BH132" s="308" t="str">
        <f>IF(F132="","",OR(IFERROR(SEARCH("CG",Tabla1[[#This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2" s="309" t="str">
        <f>IF(F132&lt;&gt;"",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2" s="309" t="str">
        <f>IF(F132&lt;&gt;"",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2" s="309" t="str">
        <f>IF(Tabla1[[#This Row],[Fecha Inicio grupo]]="","",IFERROR(VLOOKUP(Tabla1[[#This Row],[Mes de Alta como miembro]],Parámetros!$AM$2:$AN$16,2,0),"01/01/1900"))</f>
        <v/>
      </c>
    </row>
    <row r="133" spans="1:63" ht="14.45">
      <c r="A133" s="68">
        <v>130</v>
      </c>
      <c r="B133" s="29"/>
      <c r="C133" s="34"/>
      <c r="D133" s="42"/>
      <c r="E133" s="64"/>
      <c r="F133" s="45"/>
      <c r="G133" s="45"/>
      <c r="H133" s="163"/>
      <c r="I133" s="42"/>
      <c r="J133" s="28"/>
      <c r="K133" s="69"/>
      <c r="L133" s="68"/>
      <c r="M133" s="46"/>
      <c r="N133" s="238" t="str">
        <f ca="1">IF(Tabla1[[#This Row],[Fecha de nac]]="","",IF(Tabla1[[#This Row],[Fecha Finalización]] &gt;=TODAY(), DATEDIF(Tabla1[[#This Row],[Fecha de nac]],TODAY(),"y"), ROUNDDOWN((Tabla1[[#This Row],[Fecha Finalización]] -Tabla1[[#This Row],[Fecha de nac]])/365,0)))</f>
        <v/>
      </c>
      <c r="O133" s="169"/>
      <c r="P133" s="34"/>
      <c r="Q133" s="67"/>
      <c r="R133" s="67"/>
      <c r="S133" s="67"/>
      <c r="T133" s="67"/>
      <c r="U133" s="243" t="str">
        <f>IF(F133="","",Tabla1[[#This Row],[Fecha Inicio grupo]]+3*7-7)</f>
        <v/>
      </c>
      <c r="V133" s="244" t="str">
        <f>IF(F133="","",EDATE(Tabla1[[#This Row],[Fecha Inicio grupo]],3))</f>
        <v/>
      </c>
      <c r="W133" s="29"/>
      <c r="X133" s="29"/>
      <c r="Y133" s="75"/>
      <c r="Z133" s="75"/>
      <c r="AA133" s="75"/>
      <c r="AB133" s="75"/>
      <c r="AC133" s="75"/>
      <c r="AD133" s="75"/>
      <c r="AE133" s="75"/>
      <c r="AF133" s="75"/>
      <c r="AG133" s="75"/>
      <c r="AH133" s="75"/>
      <c r="AI133" s="75"/>
      <c r="AJ133" s="75"/>
      <c r="AK133" s="75"/>
      <c r="AL133" s="75"/>
      <c r="AM133" s="75"/>
      <c r="AN133" s="75"/>
      <c r="AO133" s="144"/>
      <c r="AP133" s="246" t="str">
        <f>IF(F133="","",IFERROR(VLOOKUP(SUBSTITUTE(SUBSTITUTE(Tabla1[[#This Row],[Uso Sistemas]],"T","P"),"N","F"),Parámetros!$M$2:$N$17,2,0),"Completar hasta 3ra sem. para evaluar a Probacionista"))</f>
        <v/>
      </c>
      <c r="AQ133" s="39"/>
      <c r="AR133" s="39"/>
      <c r="AS133" s="39"/>
      <c r="AT133" s="28"/>
      <c r="AU133" s="55"/>
      <c r="AV133" s="55"/>
      <c r="AW133" s="55"/>
      <c r="AX133" s="248" t="str">
        <f>IF(V133="","",EOMONTH(EDATE(Tabla1[[#This Row],[Fecha Finalización]],2),0))</f>
        <v/>
      </c>
      <c r="AY133" s="39"/>
      <c r="AZ133" s="249" t="str">
        <f>IF(V133="","",EOMONTH(EDATE(Tabla1[[#This Row],[Fecha Finalización]],3),0))</f>
        <v/>
      </c>
      <c r="BA133" s="39"/>
      <c r="BB133" s="39"/>
      <c r="BC133" s="235"/>
      <c r="BD133" s="233" t="str">
        <f>IF(F133="","",Tabla1[[#This Row],[sem 01]]&amp;Tabla1[[#This Row],[sem 02]]&amp;Tabla1[[#This Row],[sem 03]])</f>
        <v/>
      </c>
      <c r="BE133" s="234" t="str">
        <f>IF(TRIM(F133)="","",$B$1&amp;"-"&amp;SUBSTITUTE(Tabla1[[#This Row],[Mes Inscrito]]," ","")&amp;"-"&amp;SUBSTITUTE(Tabla1[[#This Row],[Dia de clases Inscrito]]," ","")&amp;"-"&amp;SUBSTITUTE(Tabla1[[#This Row],[Horario Inscrito]]," ","")&amp;"-"&amp;Tabla1[[#This Row],[Fecha Inicio grupo]])</f>
        <v/>
      </c>
      <c r="BF133" s="251" t="str">
        <f>IF(F133="","",Tabla1[[#This Row],[Curso]])</f>
        <v/>
      </c>
      <c r="BG133" s="252" t="str">
        <f>+IF(TRIM(F133)="","",$B$1&amp;"-"&amp;TRIM(Tabla1[[#This Row],[Mes Inscrito]])&amp;"-"&amp;TRIM(Tabla1[[#This Row],[Dia de clases Inscrito]])&amp;"-"&amp;TRIM(Tabla1[[#This Row],[Horario Inscrito]])&amp;"-"&amp;TRIM(Tabla1[[#This Row],[Fecha Inicio grupo]])&amp;"-"&amp;TRIM(Tabla1[[#This Row],[Tipo Incrito]]))</f>
        <v/>
      </c>
      <c r="BH133" s="308" t="str">
        <f>IF(F133="","",OR(IFERROR(SEARCH("CG",Tabla1[[#This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3" s="309" t="str">
        <f>IF(F133&lt;&gt;"",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3" s="309" t="str">
        <f>IF(F133&lt;&gt;"",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3" s="309" t="str">
        <f>IF(Tabla1[[#This Row],[Fecha Inicio grupo]]="","",IFERROR(VLOOKUP(Tabla1[[#This Row],[Mes de Alta como miembro]],Parámetros!$AM$2:$AN$16,2,0),"01/01/1900"))</f>
        <v/>
      </c>
    </row>
    <row r="134" spans="1:63" ht="14.45">
      <c r="A134" s="68">
        <v>131</v>
      </c>
      <c r="B134" s="29"/>
      <c r="C134" s="34"/>
      <c r="D134" s="42"/>
      <c r="E134" s="64"/>
      <c r="F134" s="45"/>
      <c r="G134" s="45"/>
      <c r="H134" s="163"/>
      <c r="I134" s="42"/>
      <c r="J134" s="28"/>
      <c r="K134" s="69"/>
      <c r="L134" s="68"/>
      <c r="M134" s="46"/>
      <c r="N134" s="238" t="str">
        <f ca="1">IF(Tabla1[[#This Row],[Fecha de nac]]="","",IF(Tabla1[[#This Row],[Fecha Finalización]] &gt;=TODAY(), DATEDIF(Tabla1[[#This Row],[Fecha de nac]],TODAY(),"y"), ROUNDDOWN((Tabla1[[#This Row],[Fecha Finalización]] -Tabla1[[#This Row],[Fecha de nac]])/365,0)))</f>
        <v/>
      </c>
      <c r="O134" s="169"/>
      <c r="P134" s="34"/>
      <c r="Q134" s="67"/>
      <c r="R134" s="67"/>
      <c r="S134" s="67"/>
      <c r="T134" s="67"/>
      <c r="U134" s="243" t="str">
        <f>IF(F134="","",Tabla1[[#This Row],[Fecha Inicio grupo]]+3*7-7)</f>
        <v/>
      </c>
      <c r="V134" s="244" t="str">
        <f>IF(F134="","",EDATE(Tabla1[[#This Row],[Fecha Inicio grupo]],3))</f>
        <v/>
      </c>
      <c r="W134" s="29"/>
      <c r="X134" s="29"/>
      <c r="Y134" s="75"/>
      <c r="Z134" s="75"/>
      <c r="AA134" s="75"/>
      <c r="AB134" s="75"/>
      <c r="AC134" s="75"/>
      <c r="AD134" s="75"/>
      <c r="AE134" s="75"/>
      <c r="AF134" s="75"/>
      <c r="AG134" s="75"/>
      <c r="AH134" s="75"/>
      <c r="AI134" s="75"/>
      <c r="AJ134" s="75"/>
      <c r="AK134" s="75"/>
      <c r="AL134" s="75"/>
      <c r="AM134" s="75"/>
      <c r="AN134" s="75"/>
      <c r="AO134" s="144"/>
      <c r="AP134" s="246" t="str">
        <f>IF(F134="","",IFERROR(VLOOKUP(SUBSTITUTE(SUBSTITUTE(Tabla1[[#This Row],[Uso Sistemas]],"T","P"),"N","F"),Parámetros!$M$2:$N$17,2,0),"Completar hasta 3ra sem. para evaluar a Probacionista"))</f>
        <v/>
      </c>
      <c r="AQ134" s="39"/>
      <c r="AR134" s="39"/>
      <c r="AS134" s="39"/>
      <c r="AT134" s="28"/>
      <c r="AU134" s="55"/>
      <c r="AV134" s="55"/>
      <c r="AW134" s="55"/>
      <c r="AX134" s="248" t="str">
        <f>IF(V134="","",EOMONTH(EDATE(Tabla1[[#This Row],[Fecha Finalización]],2),0))</f>
        <v/>
      </c>
      <c r="AY134" s="39"/>
      <c r="AZ134" s="249" t="str">
        <f>IF(V134="","",EOMONTH(EDATE(Tabla1[[#This Row],[Fecha Finalización]],3),0))</f>
        <v/>
      </c>
      <c r="BA134" s="39"/>
      <c r="BB134" s="39"/>
      <c r="BC134" s="235"/>
      <c r="BD134" s="233" t="str">
        <f>IF(F134="","",Tabla1[[#This Row],[sem 01]]&amp;Tabla1[[#This Row],[sem 02]]&amp;Tabla1[[#This Row],[sem 03]])</f>
        <v/>
      </c>
      <c r="BE134" s="234" t="str">
        <f>IF(TRIM(F134)="","",$B$1&amp;"-"&amp;SUBSTITUTE(Tabla1[[#This Row],[Mes Inscrito]]," ","")&amp;"-"&amp;SUBSTITUTE(Tabla1[[#This Row],[Dia de clases Inscrito]]," ","")&amp;"-"&amp;SUBSTITUTE(Tabla1[[#This Row],[Horario Inscrito]]," ","")&amp;"-"&amp;Tabla1[[#This Row],[Fecha Inicio grupo]])</f>
        <v/>
      </c>
      <c r="BF134" s="251" t="str">
        <f>IF(F134="","",Tabla1[[#This Row],[Curso]])</f>
        <v/>
      </c>
      <c r="BG134" s="252" t="str">
        <f>+IF(TRIM(F134)="","",$B$1&amp;"-"&amp;TRIM(Tabla1[[#This Row],[Mes Inscrito]])&amp;"-"&amp;TRIM(Tabla1[[#This Row],[Dia de clases Inscrito]])&amp;"-"&amp;TRIM(Tabla1[[#This Row],[Horario Inscrito]])&amp;"-"&amp;TRIM(Tabla1[[#This Row],[Fecha Inicio grupo]])&amp;"-"&amp;TRIM(Tabla1[[#This Row],[Tipo Incrito]]))</f>
        <v/>
      </c>
      <c r="BH134" s="308" t="str">
        <f>IF(F134="","",OR(IFERROR(SEARCH("CG",Tabla1[[#This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4" s="309" t="str">
        <f>IF(F134&lt;&gt;"",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4" s="309" t="str">
        <f>IF(F134&lt;&gt;"",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4" s="309" t="str">
        <f>IF(Tabla1[[#This Row],[Fecha Inicio grupo]]="","",IFERROR(VLOOKUP(Tabla1[[#This Row],[Mes de Alta como miembro]],Parámetros!$AM$2:$AN$16,2,0),"01/01/1900"))</f>
        <v/>
      </c>
    </row>
    <row r="135" spans="1:63" ht="14.45">
      <c r="A135" s="68">
        <v>132</v>
      </c>
      <c r="B135" s="29"/>
      <c r="C135" s="34"/>
      <c r="D135" s="42"/>
      <c r="E135" s="64"/>
      <c r="F135" s="45"/>
      <c r="G135" s="45"/>
      <c r="H135" s="163"/>
      <c r="I135" s="42"/>
      <c r="J135" s="28"/>
      <c r="K135" s="69"/>
      <c r="L135" s="68"/>
      <c r="M135" s="46"/>
      <c r="N135" s="238" t="str">
        <f ca="1">IF(Tabla1[[#This Row],[Fecha de nac]]="","",IF(Tabla1[[#This Row],[Fecha Finalización]] &gt;=TODAY(), DATEDIF(Tabla1[[#This Row],[Fecha de nac]],TODAY(),"y"), ROUNDDOWN((Tabla1[[#This Row],[Fecha Finalización]] -Tabla1[[#This Row],[Fecha de nac]])/365,0)))</f>
        <v/>
      </c>
      <c r="O135" s="169"/>
      <c r="P135" s="34"/>
      <c r="Q135" s="67"/>
      <c r="R135" s="67"/>
      <c r="S135" s="67"/>
      <c r="T135" s="67"/>
      <c r="U135" s="243" t="str">
        <f>IF(F135="","",Tabla1[[#This Row],[Fecha Inicio grupo]]+3*7-7)</f>
        <v/>
      </c>
      <c r="V135" s="244" t="str">
        <f>IF(F135="","",EDATE(Tabla1[[#This Row],[Fecha Inicio grupo]],3))</f>
        <v/>
      </c>
      <c r="W135" s="29"/>
      <c r="X135" s="29"/>
      <c r="Y135" s="75"/>
      <c r="Z135" s="75"/>
      <c r="AA135" s="75"/>
      <c r="AB135" s="75"/>
      <c r="AC135" s="75"/>
      <c r="AD135" s="75"/>
      <c r="AE135" s="75"/>
      <c r="AF135" s="75"/>
      <c r="AG135" s="75"/>
      <c r="AH135" s="75"/>
      <c r="AI135" s="75"/>
      <c r="AJ135" s="75"/>
      <c r="AK135" s="75"/>
      <c r="AL135" s="75"/>
      <c r="AM135" s="75"/>
      <c r="AN135" s="75"/>
      <c r="AO135" s="144"/>
      <c r="AP135" s="246" t="str">
        <f>IF(F135="","",IFERROR(VLOOKUP(SUBSTITUTE(SUBSTITUTE(Tabla1[[#This Row],[Uso Sistemas]],"T","P"),"N","F"),Parámetros!$M$2:$N$17,2,0),"Completar hasta 3ra sem. para evaluar a Probacionista"))</f>
        <v/>
      </c>
      <c r="AQ135" s="39"/>
      <c r="AR135" s="39"/>
      <c r="AS135" s="39"/>
      <c r="AT135" s="28"/>
      <c r="AU135" s="55"/>
      <c r="AV135" s="55"/>
      <c r="AW135" s="55"/>
      <c r="AX135" s="248" t="str">
        <f>IF(V135="","",EOMONTH(EDATE(Tabla1[[#This Row],[Fecha Finalización]],2),0))</f>
        <v/>
      </c>
      <c r="AY135" s="39"/>
      <c r="AZ135" s="249" t="str">
        <f>IF(V135="","",EOMONTH(EDATE(Tabla1[[#This Row],[Fecha Finalización]],3),0))</f>
        <v/>
      </c>
      <c r="BA135" s="39"/>
      <c r="BB135" s="39"/>
      <c r="BC135" s="235"/>
      <c r="BD135" s="233" t="str">
        <f>IF(F135="","",Tabla1[[#This Row],[sem 01]]&amp;Tabla1[[#This Row],[sem 02]]&amp;Tabla1[[#This Row],[sem 03]])</f>
        <v/>
      </c>
      <c r="BE135" s="234" t="str">
        <f>IF(TRIM(F135)="","",$B$1&amp;"-"&amp;SUBSTITUTE(Tabla1[[#This Row],[Mes Inscrito]]," ","")&amp;"-"&amp;SUBSTITUTE(Tabla1[[#This Row],[Dia de clases Inscrito]]," ","")&amp;"-"&amp;SUBSTITUTE(Tabla1[[#This Row],[Horario Inscrito]]," ","")&amp;"-"&amp;Tabla1[[#This Row],[Fecha Inicio grupo]])</f>
        <v/>
      </c>
      <c r="BF135" s="251" t="str">
        <f>IF(F135="","",Tabla1[[#This Row],[Curso]])</f>
        <v/>
      </c>
      <c r="BG135" s="252" t="str">
        <f>+IF(TRIM(F135)="","",$B$1&amp;"-"&amp;TRIM(Tabla1[[#This Row],[Mes Inscrito]])&amp;"-"&amp;TRIM(Tabla1[[#This Row],[Dia de clases Inscrito]])&amp;"-"&amp;TRIM(Tabla1[[#This Row],[Horario Inscrito]])&amp;"-"&amp;TRIM(Tabla1[[#This Row],[Fecha Inicio grupo]])&amp;"-"&amp;TRIM(Tabla1[[#This Row],[Tipo Incrito]]))</f>
        <v/>
      </c>
      <c r="BH135" s="308" t="str">
        <f>IF(F135="","",OR(IFERROR(SEARCH("CG",Tabla1[[#This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5" s="309" t="str">
        <f>IF(F135&lt;&gt;"",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5" s="309" t="str">
        <f>IF(F135&lt;&gt;"",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5" s="309" t="str">
        <f>IF(Tabla1[[#This Row],[Fecha Inicio grupo]]="","",IFERROR(VLOOKUP(Tabla1[[#This Row],[Mes de Alta como miembro]],Parámetros!$AM$2:$AN$16,2,0),"01/01/1900"))</f>
        <v/>
      </c>
    </row>
    <row r="136" spans="1:63" ht="14.45">
      <c r="A136" s="68">
        <v>133</v>
      </c>
      <c r="B136" s="29"/>
      <c r="C136" s="34"/>
      <c r="D136" s="42"/>
      <c r="E136" s="64"/>
      <c r="F136" s="45"/>
      <c r="G136" s="45"/>
      <c r="H136" s="163"/>
      <c r="I136" s="42"/>
      <c r="J136" s="28"/>
      <c r="K136" s="69"/>
      <c r="L136" s="68"/>
      <c r="M136" s="46"/>
      <c r="N136" s="238" t="str">
        <f ca="1">IF(Tabla1[[#This Row],[Fecha de nac]]="","",IF(Tabla1[[#This Row],[Fecha Finalización]] &gt;=TODAY(), DATEDIF(Tabla1[[#This Row],[Fecha de nac]],TODAY(),"y"), ROUNDDOWN((Tabla1[[#This Row],[Fecha Finalización]] -Tabla1[[#This Row],[Fecha de nac]])/365,0)))</f>
        <v/>
      </c>
      <c r="O136" s="169"/>
      <c r="P136" s="34"/>
      <c r="Q136" s="67"/>
      <c r="R136" s="67"/>
      <c r="S136" s="67"/>
      <c r="T136" s="67"/>
      <c r="U136" s="243" t="str">
        <f>IF(F136="","",Tabla1[[#This Row],[Fecha Inicio grupo]]+3*7-7)</f>
        <v/>
      </c>
      <c r="V136" s="244" t="str">
        <f>IF(F136="","",EDATE(Tabla1[[#This Row],[Fecha Inicio grupo]],3))</f>
        <v/>
      </c>
      <c r="W136" s="29"/>
      <c r="X136" s="29"/>
      <c r="Y136" s="75"/>
      <c r="Z136" s="75"/>
      <c r="AA136" s="75"/>
      <c r="AB136" s="75"/>
      <c r="AC136" s="75"/>
      <c r="AD136" s="75"/>
      <c r="AE136" s="75"/>
      <c r="AF136" s="75"/>
      <c r="AG136" s="75"/>
      <c r="AH136" s="75"/>
      <c r="AI136" s="75"/>
      <c r="AJ136" s="75"/>
      <c r="AK136" s="75"/>
      <c r="AL136" s="75"/>
      <c r="AM136" s="75"/>
      <c r="AN136" s="75"/>
      <c r="AO136" s="144"/>
      <c r="AP136" s="246" t="str">
        <f>IF(F136="","",IFERROR(VLOOKUP(SUBSTITUTE(SUBSTITUTE(Tabla1[[#This Row],[Uso Sistemas]],"T","P"),"N","F"),Parámetros!$M$2:$N$17,2,0),"Completar hasta 3ra sem. para evaluar a Probacionista"))</f>
        <v/>
      </c>
      <c r="AQ136" s="39"/>
      <c r="AR136" s="39"/>
      <c r="AS136" s="39"/>
      <c r="AT136" s="28"/>
      <c r="AU136" s="55"/>
      <c r="AV136" s="55"/>
      <c r="AW136" s="55"/>
      <c r="AX136" s="248" t="str">
        <f>IF(V136="","",EOMONTH(EDATE(Tabla1[[#This Row],[Fecha Finalización]],2),0))</f>
        <v/>
      </c>
      <c r="AY136" s="39"/>
      <c r="AZ136" s="249" t="str">
        <f>IF(V136="","",EOMONTH(EDATE(Tabla1[[#This Row],[Fecha Finalización]],3),0))</f>
        <v/>
      </c>
      <c r="BA136" s="39"/>
      <c r="BB136" s="39"/>
      <c r="BC136" s="235"/>
      <c r="BD136" s="233" t="str">
        <f>IF(F136="","",Tabla1[[#This Row],[sem 01]]&amp;Tabla1[[#This Row],[sem 02]]&amp;Tabla1[[#This Row],[sem 03]])</f>
        <v/>
      </c>
      <c r="BE136" s="234" t="str">
        <f>IF(TRIM(F136)="","",$B$1&amp;"-"&amp;SUBSTITUTE(Tabla1[[#This Row],[Mes Inscrito]]," ","")&amp;"-"&amp;SUBSTITUTE(Tabla1[[#This Row],[Dia de clases Inscrito]]," ","")&amp;"-"&amp;SUBSTITUTE(Tabla1[[#This Row],[Horario Inscrito]]," ","")&amp;"-"&amp;Tabla1[[#This Row],[Fecha Inicio grupo]])</f>
        <v/>
      </c>
      <c r="BF136" s="251" t="str">
        <f>IF(F136="","",Tabla1[[#This Row],[Curso]])</f>
        <v/>
      </c>
      <c r="BG136" s="252" t="str">
        <f>+IF(TRIM(F136)="","",$B$1&amp;"-"&amp;TRIM(Tabla1[[#This Row],[Mes Inscrito]])&amp;"-"&amp;TRIM(Tabla1[[#This Row],[Dia de clases Inscrito]])&amp;"-"&amp;TRIM(Tabla1[[#This Row],[Horario Inscrito]])&amp;"-"&amp;TRIM(Tabla1[[#This Row],[Fecha Inicio grupo]])&amp;"-"&amp;TRIM(Tabla1[[#This Row],[Tipo Incrito]]))</f>
        <v/>
      </c>
      <c r="BH136" s="308" t="str">
        <f>IF(F136="","",OR(IFERROR(SEARCH("CG",Tabla1[[#This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6" s="309" t="str">
        <f>IF(F136&lt;&gt;"",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6" s="309" t="str">
        <f>IF(F136&lt;&gt;"",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6" s="309" t="str">
        <f>IF(Tabla1[[#This Row],[Fecha Inicio grupo]]="","",IFERROR(VLOOKUP(Tabla1[[#This Row],[Mes de Alta como miembro]],Parámetros!$AM$2:$AN$16,2,0),"01/01/1900"))</f>
        <v/>
      </c>
    </row>
    <row r="137" spans="1:63" ht="14.45">
      <c r="A137" s="68">
        <v>134</v>
      </c>
      <c r="B137" s="29"/>
      <c r="C137" s="34"/>
      <c r="D137" s="42"/>
      <c r="E137" s="64"/>
      <c r="F137" s="45"/>
      <c r="G137" s="45"/>
      <c r="H137" s="163"/>
      <c r="I137" s="42"/>
      <c r="J137" s="28"/>
      <c r="K137" s="69"/>
      <c r="L137" s="68"/>
      <c r="M137" s="46"/>
      <c r="N137" s="238" t="str">
        <f ca="1">IF(Tabla1[[#This Row],[Fecha de nac]]="","",IF(Tabla1[[#This Row],[Fecha Finalización]] &gt;=TODAY(), DATEDIF(Tabla1[[#This Row],[Fecha de nac]],TODAY(),"y"), ROUNDDOWN((Tabla1[[#This Row],[Fecha Finalización]] -Tabla1[[#This Row],[Fecha de nac]])/365,0)))</f>
        <v/>
      </c>
      <c r="O137" s="169"/>
      <c r="P137" s="34"/>
      <c r="Q137" s="67"/>
      <c r="R137" s="67"/>
      <c r="S137" s="67"/>
      <c r="T137" s="67"/>
      <c r="U137" s="243" t="str">
        <f>IF(F137="","",Tabla1[[#This Row],[Fecha Inicio grupo]]+3*7-7)</f>
        <v/>
      </c>
      <c r="V137" s="244" t="str">
        <f>IF(F137="","",EDATE(Tabla1[[#This Row],[Fecha Inicio grupo]],3))</f>
        <v/>
      </c>
      <c r="W137" s="29"/>
      <c r="X137" s="29"/>
      <c r="Y137" s="75"/>
      <c r="Z137" s="75"/>
      <c r="AA137" s="75"/>
      <c r="AB137" s="75"/>
      <c r="AC137" s="75"/>
      <c r="AD137" s="75"/>
      <c r="AE137" s="75"/>
      <c r="AF137" s="75"/>
      <c r="AG137" s="75"/>
      <c r="AH137" s="75"/>
      <c r="AI137" s="75"/>
      <c r="AJ137" s="75"/>
      <c r="AK137" s="75"/>
      <c r="AL137" s="75"/>
      <c r="AM137" s="75"/>
      <c r="AN137" s="75"/>
      <c r="AO137" s="144"/>
      <c r="AP137" s="246" t="str">
        <f>IF(F137="","",IFERROR(VLOOKUP(SUBSTITUTE(SUBSTITUTE(Tabla1[[#This Row],[Uso Sistemas]],"T","P"),"N","F"),Parámetros!$M$2:$N$17,2,0),"Completar hasta 3ra sem. para evaluar a Probacionista"))</f>
        <v/>
      </c>
      <c r="AQ137" s="39"/>
      <c r="AR137" s="39"/>
      <c r="AS137" s="39"/>
      <c r="AT137" s="28"/>
      <c r="AU137" s="55"/>
      <c r="AV137" s="55"/>
      <c r="AW137" s="55"/>
      <c r="AX137" s="248" t="str">
        <f>IF(V137="","",EOMONTH(EDATE(Tabla1[[#This Row],[Fecha Finalización]],2),0))</f>
        <v/>
      </c>
      <c r="AY137" s="39"/>
      <c r="AZ137" s="249" t="str">
        <f>IF(V137="","",EOMONTH(EDATE(Tabla1[[#This Row],[Fecha Finalización]],3),0))</f>
        <v/>
      </c>
      <c r="BA137" s="39"/>
      <c r="BB137" s="39"/>
      <c r="BC137" s="235"/>
      <c r="BD137" s="233" t="str">
        <f>IF(F137="","",Tabla1[[#This Row],[sem 01]]&amp;Tabla1[[#This Row],[sem 02]]&amp;Tabla1[[#This Row],[sem 03]])</f>
        <v/>
      </c>
      <c r="BE137" s="234" t="str">
        <f>IF(TRIM(F137)="","",$B$1&amp;"-"&amp;SUBSTITUTE(Tabla1[[#This Row],[Mes Inscrito]]," ","")&amp;"-"&amp;SUBSTITUTE(Tabla1[[#This Row],[Dia de clases Inscrito]]," ","")&amp;"-"&amp;SUBSTITUTE(Tabla1[[#This Row],[Horario Inscrito]]," ","")&amp;"-"&amp;Tabla1[[#This Row],[Fecha Inicio grupo]])</f>
        <v/>
      </c>
      <c r="BF137" s="251" t="str">
        <f>IF(F137="","",Tabla1[[#This Row],[Curso]])</f>
        <v/>
      </c>
      <c r="BG137" s="252" t="str">
        <f>+IF(TRIM(F137)="","",$B$1&amp;"-"&amp;TRIM(Tabla1[[#This Row],[Mes Inscrito]])&amp;"-"&amp;TRIM(Tabla1[[#This Row],[Dia de clases Inscrito]])&amp;"-"&amp;TRIM(Tabla1[[#This Row],[Horario Inscrito]])&amp;"-"&amp;TRIM(Tabla1[[#This Row],[Fecha Inicio grupo]])&amp;"-"&amp;TRIM(Tabla1[[#This Row],[Tipo Incrito]]))</f>
        <v/>
      </c>
      <c r="BH137" s="308" t="str">
        <f>IF(F137="","",OR(IFERROR(SEARCH("CG",Tabla1[[#This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7" s="309" t="str">
        <f>IF(F137&lt;&gt;"",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7" s="309" t="str">
        <f>IF(F137&lt;&gt;"",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7" s="309" t="str">
        <f>IF(Tabla1[[#This Row],[Fecha Inicio grupo]]="","",IFERROR(VLOOKUP(Tabla1[[#This Row],[Mes de Alta como miembro]],Parámetros!$AM$2:$AN$16,2,0),"01/01/1900"))</f>
        <v/>
      </c>
    </row>
    <row r="138" spans="1:63" ht="14.45">
      <c r="A138" s="68">
        <v>135</v>
      </c>
      <c r="B138" s="29"/>
      <c r="C138" s="34"/>
      <c r="D138" s="42"/>
      <c r="E138" s="64"/>
      <c r="F138" s="45"/>
      <c r="G138" s="45"/>
      <c r="H138" s="163"/>
      <c r="I138" s="42"/>
      <c r="J138" s="28"/>
      <c r="K138" s="69"/>
      <c r="L138" s="68"/>
      <c r="M138" s="46"/>
      <c r="N138" s="238" t="str">
        <f ca="1">IF(Tabla1[[#This Row],[Fecha de nac]]="","",IF(Tabla1[[#This Row],[Fecha Finalización]] &gt;=TODAY(), DATEDIF(Tabla1[[#This Row],[Fecha de nac]],TODAY(),"y"), ROUNDDOWN((Tabla1[[#This Row],[Fecha Finalización]] -Tabla1[[#This Row],[Fecha de nac]])/365,0)))</f>
        <v/>
      </c>
      <c r="O138" s="169"/>
      <c r="P138" s="34"/>
      <c r="Q138" s="67"/>
      <c r="R138" s="67"/>
      <c r="S138" s="67"/>
      <c r="T138" s="67"/>
      <c r="U138" s="243" t="str">
        <f>IF(F138="","",Tabla1[[#This Row],[Fecha Inicio grupo]]+3*7-7)</f>
        <v/>
      </c>
      <c r="V138" s="244" t="str">
        <f>IF(F138="","",EDATE(Tabla1[[#This Row],[Fecha Inicio grupo]],3))</f>
        <v/>
      </c>
      <c r="W138" s="29"/>
      <c r="X138" s="29"/>
      <c r="Y138" s="75"/>
      <c r="Z138" s="75"/>
      <c r="AA138" s="75"/>
      <c r="AB138" s="75"/>
      <c r="AC138" s="75"/>
      <c r="AD138" s="75"/>
      <c r="AE138" s="75"/>
      <c r="AF138" s="75"/>
      <c r="AG138" s="75"/>
      <c r="AH138" s="75"/>
      <c r="AI138" s="75"/>
      <c r="AJ138" s="75"/>
      <c r="AK138" s="75"/>
      <c r="AL138" s="75"/>
      <c r="AM138" s="75"/>
      <c r="AN138" s="75"/>
      <c r="AO138" s="144"/>
      <c r="AP138" s="246" t="str">
        <f>IF(F138="","",IFERROR(VLOOKUP(SUBSTITUTE(SUBSTITUTE(Tabla1[[#This Row],[Uso Sistemas]],"T","P"),"N","F"),Parámetros!$M$2:$N$17,2,0),"Completar hasta 3ra sem. para evaluar a Probacionista"))</f>
        <v/>
      </c>
      <c r="AQ138" s="39"/>
      <c r="AR138" s="39"/>
      <c r="AS138" s="39"/>
      <c r="AT138" s="28"/>
      <c r="AU138" s="55"/>
      <c r="AV138" s="55"/>
      <c r="AW138" s="55"/>
      <c r="AX138" s="248" t="str">
        <f>IF(V138="","",EOMONTH(EDATE(Tabla1[[#This Row],[Fecha Finalización]],2),0))</f>
        <v/>
      </c>
      <c r="AY138" s="39"/>
      <c r="AZ138" s="249" t="str">
        <f>IF(V138="","",EOMONTH(EDATE(Tabla1[[#This Row],[Fecha Finalización]],3),0))</f>
        <v/>
      </c>
      <c r="BA138" s="39"/>
      <c r="BB138" s="39"/>
      <c r="BC138" s="235"/>
      <c r="BD138" s="233" t="str">
        <f>IF(F138="","",Tabla1[[#This Row],[sem 01]]&amp;Tabla1[[#This Row],[sem 02]]&amp;Tabla1[[#This Row],[sem 03]])</f>
        <v/>
      </c>
      <c r="BE138" s="234" t="str">
        <f>IF(TRIM(F138)="","",$B$1&amp;"-"&amp;SUBSTITUTE(Tabla1[[#This Row],[Mes Inscrito]]," ","")&amp;"-"&amp;SUBSTITUTE(Tabla1[[#This Row],[Dia de clases Inscrito]]," ","")&amp;"-"&amp;SUBSTITUTE(Tabla1[[#This Row],[Horario Inscrito]]," ","")&amp;"-"&amp;Tabla1[[#This Row],[Fecha Inicio grupo]])</f>
        <v/>
      </c>
      <c r="BF138" s="251" t="str">
        <f>IF(F138="","",Tabla1[[#This Row],[Curso]])</f>
        <v/>
      </c>
      <c r="BG138" s="252" t="str">
        <f>+IF(TRIM(F138)="","",$B$1&amp;"-"&amp;TRIM(Tabla1[[#This Row],[Mes Inscrito]])&amp;"-"&amp;TRIM(Tabla1[[#This Row],[Dia de clases Inscrito]])&amp;"-"&amp;TRIM(Tabla1[[#This Row],[Horario Inscrito]])&amp;"-"&amp;TRIM(Tabla1[[#This Row],[Fecha Inicio grupo]])&amp;"-"&amp;TRIM(Tabla1[[#This Row],[Tipo Incrito]]))</f>
        <v/>
      </c>
      <c r="BH138" s="308" t="str">
        <f>IF(F138="","",OR(IFERROR(SEARCH("CG",Tabla1[[#This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8" s="309" t="str">
        <f>IF(F138&lt;&gt;"",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8" s="309" t="str">
        <f>IF(F138&lt;&gt;"",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8" s="309" t="str">
        <f>IF(Tabla1[[#This Row],[Fecha Inicio grupo]]="","",IFERROR(VLOOKUP(Tabla1[[#This Row],[Mes de Alta como miembro]],Parámetros!$AM$2:$AN$16,2,0),"01/01/1900"))</f>
        <v/>
      </c>
    </row>
    <row r="139" spans="1:63" ht="14.45">
      <c r="A139" s="68">
        <v>136</v>
      </c>
      <c r="B139" s="29"/>
      <c r="C139" s="34"/>
      <c r="D139" s="42"/>
      <c r="E139" s="64"/>
      <c r="F139" s="45"/>
      <c r="G139" s="45"/>
      <c r="H139" s="163"/>
      <c r="I139" s="42"/>
      <c r="J139" s="28"/>
      <c r="K139" s="69"/>
      <c r="L139" s="68"/>
      <c r="M139" s="46"/>
      <c r="N139" s="238" t="str">
        <f ca="1">IF(Tabla1[[#This Row],[Fecha de nac]]="","",IF(Tabla1[[#This Row],[Fecha Finalización]] &gt;=TODAY(), DATEDIF(Tabla1[[#This Row],[Fecha de nac]],TODAY(),"y"), ROUNDDOWN((Tabla1[[#This Row],[Fecha Finalización]] -Tabla1[[#This Row],[Fecha de nac]])/365,0)))</f>
        <v/>
      </c>
      <c r="O139" s="169"/>
      <c r="P139" s="34"/>
      <c r="Q139" s="67"/>
      <c r="R139" s="67"/>
      <c r="S139" s="67"/>
      <c r="T139" s="67"/>
      <c r="U139" s="243" t="str">
        <f>IF(F139="","",Tabla1[[#This Row],[Fecha Inicio grupo]]+3*7-7)</f>
        <v/>
      </c>
      <c r="V139" s="244" t="str">
        <f>IF(F139="","",EDATE(Tabla1[[#This Row],[Fecha Inicio grupo]],3))</f>
        <v/>
      </c>
      <c r="W139" s="29"/>
      <c r="X139" s="29"/>
      <c r="Y139" s="75"/>
      <c r="Z139" s="75"/>
      <c r="AA139" s="75"/>
      <c r="AB139" s="75"/>
      <c r="AC139" s="75"/>
      <c r="AD139" s="75"/>
      <c r="AE139" s="75"/>
      <c r="AF139" s="75"/>
      <c r="AG139" s="75"/>
      <c r="AH139" s="75"/>
      <c r="AI139" s="75"/>
      <c r="AJ139" s="75"/>
      <c r="AK139" s="75"/>
      <c r="AL139" s="75"/>
      <c r="AM139" s="75"/>
      <c r="AN139" s="75"/>
      <c r="AO139" s="144"/>
      <c r="AP139" s="246" t="str">
        <f>IF(F139="","",IFERROR(VLOOKUP(SUBSTITUTE(SUBSTITUTE(Tabla1[[#This Row],[Uso Sistemas]],"T","P"),"N","F"),Parámetros!$M$2:$N$17,2,0),"Completar hasta 3ra sem. para evaluar a Probacionista"))</f>
        <v/>
      </c>
      <c r="AQ139" s="39"/>
      <c r="AR139" s="39"/>
      <c r="AS139" s="39"/>
      <c r="AT139" s="28"/>
      <c r="AU139" s="55"/>
      <c r="AV139" s="55"/>
      <c r="AW139" s="55"/>
      <c r="AX139" s="248" t="str">
        <f>IF(V139="","",EOMONTH(EDATE(Tabla1[[#This Row],[Fecha Finalización]],2),0))</f>
        <v/>
      </c>
      <c r="AY139" s="39"/>
      <c r="AZ139" s="249" t="str">
        <f>IF(V139="","",EOMONTH(EDATE(Tabla1[[#This Row],[Fecha Finalización]],3),0))</f>
        <v/>
      </c>
      <c r="BA139" s="39"/>
      <c r="BB139" s="39"/>
      <c r="BC139" s="235"/>
      <c r="BD139" s="233" t="str">
        <f>IF(F139="","",Tabla1[[#This Row],[sem 01]]&amp;Tabla1[[#This Row],[sem 02]]&amp;Tabla1[[#This Row],[sem 03]])</f>
        <v/>
      </c>
      <c r="BE139" s="234" t="str">
        <f>IF(TRIM(F139)="","",$B$1&amp;"-"&amp;SUBSTITUTE(Tabla1[[#This Row],[Mes Inscrito]]," ","")&amp;"-"&amp;SUBSTITUTE(Tabla1[[#This Row],[Dia de clases Inscrito]]," ","")&amp;"-"&amp;SUBSTITUTE(Tabla1[[#This Row],[Horario Inscrito]]," ","")&amp;"-"&amp;Tabla1[[#This Row],[Fecha Inicio grupo]])</f>
        <v/>
      </c>
      <c r="BF139" s="251" t="str">
        <f>IF(F139="","",Tabla1[[#This Row],[Curso]])</f>
        <v/>
      </c>
      <c r="BG139" s="252" t="str">
        <f>+IF(TRIM(F139)="","",$B$1&amp;"-"&amp;TRIM(Tabla1[[#This Row],[Mes Inscrito]])&amp;"-"&amp;TRIM(Tabla1[[#This Row],[Dia de clases Inscrito]])&amp;"-"&amp;TRIM(Tabla1[[#This Row],[Horario Inscrito]])&amp;"-"&amp;TRIM(Tabla1[[#This Row],[Fecha Inicio grupo]])&amp;"-"&amp;TRIM(Tabla1[[#This Row],[Tipo Incrito]]))</f>
        <v/>
      </c>
      <c r="BH139" s="308" t="str">
        <f>IF(F139="","",OR(IFERROR(SEARCH("CG",Tabla1[[#This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9" s="309" t="str">
        <f>IF(F139&lt;&gt;"",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9" s="309" t="str">
        <f>IF(F139&lt;&gt;"",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9" s="309" t="str">
        <f>IF(Tabla1[[#This Row],[Fecha Inicio grupo]]="","",IFERROR(VLOOKUP(Tabla1[[#This Row],[Mes de Alta como miembro]],Parámetros!$AM$2:$AN$16,2,0),"01/01/1900"))</f>
        <v/>
      </c>
    </row>
    <row r="140" spans="1:63" ht="14.45">
      <c r="A140" s="68">
        <v>137</v>
      </c>
      <c r="B140" s="29"/>
      <c r="C140" s="34"/>
      <c r="D140" s="42"/>
      <c r="E140" s="64"/>
      <c r="F140" s="45"/>
      <c r="G140" s="45"/>
      <c r="H140" s="163"/>
      <c r="I140" s="42"/>
      <c r="J140" s="28"/>
      <c r="K140" s="69"/>
      <c r="L140" s="68"/>
      <c r="M140" s="46"/>
      <c r="N140" s="238" t="str">
        <f ca="1">IF(Tabla1[[#This Row],[Fecha de nac]]="","",IF(Tabla1[[#This Row],[Fecha Finalización]] &gt;=TODAY(), DATEDIF(Tabla1[[#This Row],[Fecha de nac]],TODAY(),"y"), ROUNDDOWN((Tabla1[[#This Row],[Fecha Finalización]] -Tabla1[[#This Row],[Fecha de nac]])/365,0)))</f>
        <v/>
      </c>
      <c r="O140" s="169"/>
      <c r="P140" s="34"/>
      <c r="Q140" s="67"/>
      <c r="R140" s="67"/>
      <c r="S140" s="67"/>
      <c r="T140" s="67"/>
      <c r="U140" s="243" t="str">
        <f>IF(F140="","",Tabla1[[#This Row],[Fecha Inicio grupo]]+3*7-7)</f>
        <v/>
      </c>
      <c r="V140" s="244" t="str">
        <f>IF(F140="","",EDATE(Tabla1[[#This Row],[Fecha Inicio grupo]],3))</f>
        <v/>
      </c>
      <c r="W140" s="29"/>
      <c r="X140" s="29"/>
      <c r="Y140" s="75"/>
      <c r="Z140" s="75"/>
      <c r="AA140" s="75"/>
      <c r="AB140" s="75"/>
      <c r="AC140" s="75"/>
      <c r="AD140" s="75"/>
      <c r="AE140" s="75"/>
      <c r="AF140" s="75"/>
      <c r="AG140" s="75"/>
      <c r="AH140" s="75"/>
      <c r="AI140" s="75"/>
      <c r="AJ140" s="75"/>
      <c r="AK140" s="75"/>
      <c r="AL140" s="75"/>
      <c r="AM140" s="75"/>
      <c r="AN140" s="75"/>
      <c r="AO140" s="144"/>
      <c r="AP140" s="246" t="str">
        <f>IF(F140="","",IFERROR(VLOOKUP(SUBSTITUTE(SUBSTITUTE(Tabla1[[#This Row],[Uso Sistemas]],"T","P"),"N","F"),Parámetros!$M$2:$N$17,2,0),"Completar hasta 3ra sem. para evaluar a Probacionista"))</f>
        <v/>
      </c>
      <c r="AQ140" s="39"/>
      <c r="AR140" s="39"/>
      <c r="AS140" s="39"/>
      <c r="AT140" s="28"/>
      <c r="AU140" s="55"/>
      <c r="AV140" s="55"/>
      <c r="AW140" s="55"/>
      <c r="AX140" s="248" t="str">
        <f>IF(V140="","",EOMONTH(EDATE(Tabla1[[#This Row],[Fecha Finalización]],2),0))</f>
        <v/>
      </c>
      <c r="AY140" s="39"/>
      <c r="AZ140" s="249" t="str">
        <f>IF(V140="","",EOMONTH(EDATE(Tabla1[[#This Row],[Fecha Finalización]],3),0))</f>
        <v/>
      </c>
      <c r="BA140" s="39"/>
      <c r="BB140" s="39"/>
      <c r="BC140" s="235"/>
      <c r="BD140" s="233" t="str">
        <f>IF(F140="","",Tabla1[[#This Row],[sem 01]]&amp;Tabla1[[#This Row],[sem 02]]&amp;Tabla1[[#This Row],[sem 03]])</f>
        <v/>
      </c>
      <c r="BE140" s="234" t="str">
        <f>IF(TRIM(F140)="","",$B$1&amp;"-"&amp;SUBSTITUTE(Tabla1[[#This Row],[Mes Inscrito]]," ","")&amp;"-"&amp;SUBSTITUTE(Tabla1[[#This Row],[Dia de clases Inscrito]]," ","")&amp;"-"&amp;SUBSTITUTE(Tabla1[[#This Row],[Horario Inscrito]]," ","")&amp;"-"&amp;Tabla1[[#This Row],[Fecha Inicio grupo]])</f>
        <v/>
      </c>
      <c r="BF140" s="251" t="str">
        <f>IF(F140="","",Tabla1[[#This Row],[Curso]])</f>
        <v/>
      </c>
      <c r="BG140" s="252" t="str">
        <f>+IF(TRIM(F140)="","",$B$1&amp;"-"&amp;TRIM(Tabla1[[#This Row],[Mes Inscrito]])&amp;"-"&amp;TRIM(Tabla1[[#This Row],[Dia de clases Inscrito]])&amp;"-"&amp;TRIM(Tabla1[[#This Row],[Horario Inscrito]])&amp;"-"&amp;TRIM(Tabla1[[#This Row],[Fecha Inicio grupo]])&amp;"-"&amp;TRIM(Tabla1[[#This Row],[Tipo Incrito]]))</f>
        <v/>
      </c>
      <c r="BH140" s="308" t="str">
        <f>IF(F140="","",OR(IFERROR(SEARCH("CG",Tabla1[[#This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0" s="309" t="str">
        <f>IF(F140&lt;&gt;"",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0" s="309" t="str">
        <f>IF(F140&lt;&gt;"",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0" s="309" t="str">
        <f>IF(Tabla1[[#This Row],[Fecha Inicio grupo]]="","",IFERROR(VLOOKUP(Tabla1[[#This Row],[Mes de Alta como miembro]],Parámetros!$AM$2:$AN$16,2,0),"01/01/1900"))</f>
        <v/>
      </c>
    </row>
    <row r="141" spans="1:63" ht="14.45">
      <c r="A141" s="68">
        <v>138</v>
      </c>
      <c r="B141" s="29"/>
      <c r="C141" s="34"/>
      <c r="D141" s="42"/>
      <c r="E141" s="64"/>
      <c r="F141" s="45"/>
      <c r="G141" s="45"/>
      <c r="H141" s="163"/>
      <c r="I141" s="42"/>
      <c r="J141" s="28"/>
      <c r="K141" s="69"/>
      <c r="L141" s="68"/>
      <c r="M141" s="46"/>
      <c r="N141" s="238" t="str">
        <f ca="1">IF(Tabla1[[#This Row],[Fecha de nac]]="","",IF(Tabla1[[#This Row],[Fecha Finalización]] &gt;=TODAY(), DATEDIF(Tabla1[[#This Row],[Fecha de nac]],TODAY(),"y"), ROUNDDOWN((Tabla1[[#This Row],[Fecha Finalización]] -Tabla1[[#This Row],[Fecha de nac]])/365,0)))</f>
        <v/>
      </c>
      <c r="O141" s="169"/>
      <c r="P141" s="34"/>
      <c r="Q141" s="67"/>
      <c r="R141" s="67"/>
      <c r="S141" s="67"/>
      <c r="T141" s="67"/>
      <c r="U141" s="243" t="str">
        <f>IF(F141="","",Tabla1[[#This Row],[Fecha Inicio grupo]]+3*7-7)</f>
        <v/>
      </c>
      <c r="V141" s="244" t="str">
        <f>IF(F141="","",EDATE(Tabla1[[#This Row],[Fecha Inicio grupo]],3))</f>
        <v/>
      </c>
      <c r="W141" s="29"/>
      <c r="X141" s="29"/>
      <c r="Y141" s="75"/>
      <c r="Z141" s="75"/>
      <c r="AA141" s="75"/>
      <c r="AB141" s="75"/>
      <c r="AC141" s="75"/>
      <c r="AD141" s="75"/>
      <c r="AE141" s="75"/>
      <c r="AF141" s="75"/>
      <c r="AG141" s="75"/>
      <c r="AH141" s="75"/>
      <c r="AI141" s="75"/>
      <c r="AJ141" s="75"/>
      <c r="AK141" s="75"/>
      <c r="AL141" s="75"/>
      <c r="AM141" s="75"/>
      <c r="AN141" s="75"/>
      <c r="AO141" s="144"/>
      <c r="AP141" s="246" t="str">
        <f>IF(F141="","",IFERROR(VLOOKUP(SUBSTITUTE(SUBSTITUTE(Tabla1[[#This Row],[Uso Sistemas]],"T","P"),"N","F"),Parámetros!$M$2:$N$17,2,0),"Completar hasta 3ra sem. para evaluar a Probacionista"))</f>
        <v/>
      </c>
      <c r="AQ141" s="39"/>
      <c r="AR141" s="39"/>
      <c r="AS141" s="39"/>
      <c r="AT141" s="28"/>
      <c r="AU141" s="55"/>
      <c r="AV141" s="55"/>
      <c r="AW141" s="55"/>
      <c r="AX141" s="248" t="str">
        <f>IF(V141="","",EOMONTH(EDATE(Tabla1[[#This Row],[Fecha Finalización]],2),0))</f>
        <v/>
      </c>
      <c r="AY141" s="39"/>
      <c r="AZ141" s="249" t="str">
        <f>IF(V141="","",EOMONTH(EDATE(Tabla1[[#This Row],[Fecha Finalización]],3),0))</f>
        <v/>
      </c>
      <c r="BA141" s="39"/>
      <c r="BB141" s="39"/>
      <c r="BC141" s="235"/>
      <c r="BD141" s="233" t="str">
        <f>IF(F141="","",Tabla1[[#This Row],[sem 01]]&amp;Tabla1[[#This Row],[sem 02]]&amp;Tabla1[[#This Row],[sem 03]])</f>
        <v/>
      </c>
      <c r="BE141" s="234" t="str">
        <f>IF(TRIM(F141)="","",$B$1&amp;"-"&amp;SUBSTITUTE(Tabla1[[#This Row],[Mes Inscrito]]," ","")&amp;"-"&amp;SUBSTITUTE(Tabla1[[#This Row],[Dia de clases Inscrito]]," ","")&amp;"-"&amp;SUBSTITUTE(Tabla1[[#This Row],[Horario Inscrito]]," ","")&amp;"-"&amp;Tabla1[[#This Row],[Fecha Inicio grupo]])</f>
        <v/>
      </c>
      <c r="BF141" s="251" t="str">
        <f>IF(F141="","",Tabla1[[#This Row],[Curso]])</f>
        <v/>
      </c>
      <c r="BG141" s="252" t="str">
        <f>+IF(TRIM(F141)="","",$B$1&amp;"-"&amp;TRIM(Tabla1[[#This Row],[Mes Inscrito]])&amp;"-"&amp;TRIM(Tabla1[[#This Row],[Dia de clases Inscrito]])&amp;"-"&amp;TRIM(Tabla1[[#This Row],[Horario Inscrito]])&amp;"-"&amp;TRIM(Tabla1[[#This Row],[Fecha Inicio grupo]])&amp;"-"&amp;TRIM(Tabla1[[#This Row],[Tipo Incrito]]))</f>
        <v/>
      </c>
      <c r="BH141" s="308" t="str">
        <f>IF(F141="","",OR(IFERROR(SEARCH("CG",Tabla1[[#This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1" s="309" t="str">
        <f>IF(F141&lt;&gt;"",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1" s="309" t="str">
        <f>IF(F141&lt;&gt;"",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1" s="309" t="str">
        <f>IF(Tabla1[[#This Row],[Fecha Inicio grupo]]="","",IFERROR(VLOOKUP(Tabla1[[#This Row],[Mes de Alta como miembro]],Parámetros!$AM$2:$AN$16,2,0),"01/01/1900"))</f>
        <v/>
      </c>
    </row>
    <row r="142" spans="1:63" ht="14.45">
      <c r="A142" s="68">
        <v>139</v>
      </c>
      <c r="B142" s="29"/>
      <c r="C142" s="34"/>
      <c r="D142" s="42"/>
      <c r="E142" s="64"/>
      <c r="F142" s="45"/>
      <c r="G142" s="45"/>
      <c r="H142" s="163"/>
      <c r="I142" s="42"/>
      <c r="J142" s="28"/>
      <c r="K142" s="69"/>
      <c r="L142" s="68"/>
      <c r="M142" s="46"/>
      <c r="N142" s="238" t="str">
        <f ca="1">IF(Tabla1[[#This Row],[Fecha de nac]]="","",IF(Tabla1[[#This Row],[Fecha Finalización]] &gt;=TODAY(), DATEDIF(Tabla1[[#This Row],[Fecha de nac]],TODAY(),"y"), ROUNDDOWN((Tabla1[[#This Row],[Fecha Finalización]] -Tabla1[[#This Row],[Fecha de nac]])/365,0)))</f>
        <v/>
      </c>
      <c r="O142" s="169"/>
      <c r="P142" s="34"/>
      <c r="Q142" s="67"/>
      <c r="R142" s="67"/>
      <c r="S142" s="67"/>
      <c r="T142" s="67"/>
      <c r="U142" s="243" t="str">
        <f>IF(F142="","",Tabla1[[#This Row],[Fecha Inicio grupo]]+3*7-7)</f>
        <v/>
      </c>
      <c r="V142" s="244" t="str">
        <f>IF(F142="","",EDATE(Tabla1[[#This Row],[Fecha Inicio grupo]],3))</f>
        <v/>
      </c>
      <c r="W142" s="29"/>
      <c r="X142" s="29"/>
      <c r="Y142" s="75"/>
      <c r="Z142" s="75"/>
      <c r="AA142" s="75"/>
      <c r="AB142" s="75"/>
      <c r="AC142" s="75"/>
      <c r="AD142" s="75"/>
      <c r="AE142" s="75"/>
      <c r="AF142" s="75"/>
      <c r="AG142" s="75"/>
      <c r="AH142" s="75"/>
      <c r="AI142" s="75"/>
      <c r="AJ142" s="75"/>
      <c r="AK142" s="75"/>
      <c r="AL142" s="75"/>
      <c r="AM142" s="75"/>
      <c r="AN142" s="75"/>
      <c r="AO142" s="144"/>
      <c r="AP142" s="246" t="str">
        <f>IF(F142="","",IFERROR(VLOOKUP(SUBSTITUTE(SUBSTITUTE(Tabla1[[#This Row],[Uso Sistemas]],"T","P"),"N","F"),Parámetros!$M$2:$N$17,2,0),"Completar hasta 3ra sem. para evaluar a Probacionista"))</f>
        <v/>
      </c>
      <c r="AQ142" s="39"/>
      <c r="AR142" s="39"/>
      <c r="AS142" s="39"/>
      <c r="AT142" s="28"/>
      <c r="AU142" s="55"/>
      <c r="AV142" s="55"/>
      <c r="AW142" s="55"/>
      <c r="AX142" s="248" t="str">
        <f>IF(V142="","",EOMONTH(EDATE(Tabla1[[#This Row],[Fecha Finalización]],2),0))</f>
        <v/>
      </c>
      <c r="AY142" s="39"/>
      <c r="AZ142" s="249" t="str">
        <f>IF(V142="","",EOMONTH(EDATE(Tabla1[[#This Row],[Fecha Finalización]],3),0))</f>
        <v/>
      </c>
      <c r="BA142" s="39"/>
      <c r="BB142" s="39"/>
      <c r="BC142" s="235"/>
      <c r="BD142" s="233" t="str">
        <f>IF(F142="","",Tabla1[[#This Row],[sem 01]]&amp;Tabla1[[#This Row],[sem 02]]&amp;Tabla1[[#This Row],[sem 03]])</f>
        <v/>
      </c>
      <c r="BE142" s="234" t="str">
        <f>IF(TRIM(F142)="","",$B$1&amp;"-"&amp;SUBSTITUTE(Tabla1[[#This Row],[Mes Inscrito]]," ","")&amp;"-"&amp;SUBSTITUTE(Tabla1[[#This Row],[Dia de clases Inscrito]]," ","")&amp;"-"&amp;SUBSTITUTE(Tabla1[[#This Row],[Horario Inscrito]]," ","")&amp;"-"&amp;Tabla1[[#This Row],[Fecha Inicio grupo]])</f>
        <v/>
      </c>
      <c r="BF142" s="251" t="str">
        <f>IF(F142="","",Tabla1[[#This Row],[Curso]])</f>
        <v/>
      </c>
      <c r="BG142" s="252" t="str">
        <f>+IF(TRIM(F142)="","",$B$1&amp;"-"&amp;TRIM(Tabla1[[#This Row],[Mes Inscrito]])&amp;"-"&amp;TRIM(Tabla1[[#This Row],[Dia de clases Inscrito]])&amp;"-"&amp;TRIM(Tabla1[[#This Row],[Horario Inscrito]])&amp;"-"&amp;TRIM(Tabla1[[#This Row],[Fecha Inicio grupo]])&amp;"-"&amp;TRIM(Tabla1[[#This Row],[Tipo Incrito]]))</f>
        <v/>
      </c>
      <c r="BH142" s="308" t="str">
        <f>IF(F142="","",OR(IFERROR(SEARCH("CG",Tabla1[[#This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2" s="309" t="str">
        <f>IF(F142&lt;&gt;"",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2" s="309" t="str">
        <f>IF(F142&lt;&gt;"",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2" s="309" t="str">
        <f>IF(Tabla1[[#This Row],[Fecha Inicio grupo]]="","",IFERROR(VLOOKUP(Tabla1[[#This Row],[Mes de Alta como miembro]],Parámetros!$AM$2:$AN$16,2,0),"01/01/1900"))</f>
        <v/>
      </c>
    </row>
    <row r="143" spans="1:63" ht="14.45">
      <c r="A143" s="68">
        <v>140</v>
      </c>
      <c r="B143" s="29"/>
      <c r="C143" s="34"/>
      <c r="D143" s="42"/>
      <c r="E143" s="64"/>
      <c r="F143" s="45"/>
      <c r="G143" s="45"/>
      <c r="H143" s="163"/>
      <c r="I143" s="42"/>
      <c r="J143" s="28"/>
      <c r="K143" s="69"/>
      <c r="L143" s="68"/>
      <c r="M143" s="46"/>
      <c r="N143" s="238" t="str">
        <f ca="1">IF(Tabla1[[#This Row],[Fecha de nac]]="","",IF(Tabla1[[#This Row],[Fecha Finalización]] &gt;=TODAY(), DATEDIF(Tabla1[[#This Row],[Fecha de nac]],TODAY(),"y"), ROUNDDOWN((Tabla1[[#This Row],[Fecha Finalización]] -Tabla1[[#This Row],[Fecha de nac]])/365,0)))</f>
        <v/>
      </c>
      <c r="O143" s="169"/>
      <c r="P143" s="34"/>
      <c r="Q143" s="67"/>
      <c r="R143" s="67"/>
      <c r="S143" s="67"/>
      <c r="T143" s="67"/>
      <c r="U143" s="243" t="str">
        <f>IF(F143="","",Tabla1[[#This Row],[Fecha Inicio grupo]]+3*7-7)</f>
        <v/>
      </c>
      <c r="V143" s="244" t="str">
        <f>IF(F143="","",EDATE(Tabla1[[#This Row],[Fecha Inicio grupo]],3))</f>
        <v/>
      </c>
      <c r="W143" s="29"/>
      <c r="X143" s="29"/>
      <c r="Y143" s="75"/>
      <c r="Z143" s="75"/>
      <c r="AA143" s="75"/>
      <c r="AB143" s="75"/>
      <c r="AC143" s="75"/>
      <c r="AD143" s="75"/>
      <c r="AE143" s="75"/>
      <c r="AF143" s="75"/>
      <c r="AG143" s="75"/>
      <c r="AH143" s="75"/>
      <c r="AI143" s="75"/>
      <c r="AJ143" s="75"/>
      <c r="AK143" s="75"/>
      <c r="AL143" s="75"/>
      <c r="AM143" s="75"/>
      <c r="AN143" s="75"/>
      <c r="AO143" s="144"/>
      <c r="AP143" s="246" t="str">
        <f>IF(F143="","",IFERROR(VLOOKUP(SUBSTITUTE(SUBSTITUTE(Tabla1[[#This Row],[Uso Sistemas]],"T","P"),"N","F"),Parámetros!$M$2:$N$17,2,0),"Completar hasta 3ra sem. para evaluar a Probacionista"))</f>
        <v/>
      </c>
      <c r="AQ143" s="39"/>
      <c r="AR143" s="39"/>
      <c r="AS143" s="39"/>
      <c r="AT143" s="28"/>
      <c r="AU143" s="55"/>
      <c r="AV143" s="55"/>
      <c r="AW143" s="55"/>
      <c r="AX143" s="248" t="str">
        <f>IF(V143="","",EOMONTH(EDATE(Tabla1[[#This Row],[Fecha Finalización]],2),0))</f>
        <v/>
      </c>
      <c r="AY143" s="39"/>
      <c r="AZ143" s="249" t="str">
        <f>IF(V143="","",EOMONTH(EDATE(Tabla1[[#This Row],[Fecha Finalización]],3),0))</f>
        <v/>
      </c>
      <c r="BA143" s="39"/>
      <c r="BB143" s="39"/>
      <c r="BC143" s="235"/>
      <c r="BD143" s="233" t="str">
        <f>IF(F143="","",Tabla1[[#This Row],[sem 01]]&amp;Tabla1[[#This Row],[sem 02]]&amp;Tabla1[[#This Row],[sem 03]])</f>
        <v/>
      </c>
      <c r="BE143" s="234" t="str">
        <f>IF(TRIM(F143)="","",$B$1&amp;"-"&amp;SUBSTITUTE(Tabla1[[#This Row],[Mes Inscrito]]," ","")&amp;"-"&amp;SUBSTITUTE(Tabla1[[#This Row],[Dia de clases Inscrito]]," ","")&amp;"-"&amp;SUBSTITUTE(Tabla1[[#This Row],[Horario Inscrito]]," ","")&amp;"-"&amp;Tabla1[[#This Row],[Fecha Inicio grupo]])</f>
        <v/>
      </c>
      <c r="BF143" s="251" t="str">
        <f>IF(F143="","",Tabla1[[#This Row],[Curso]])</f>
        <v/>
      </c>
      <c r="BG143" s="252" t="str">
        <f>+IF(TRIM(F143)="","",$B$1&amp;"-"&amp;TRIM(Tabla1[[#This Row],[Mes Inscrito]])&amp;"-"&amp;TRIM(Tabla1[[#This Row],[Dia de clases Inscrito]])&amp;"-"&amp;TRIM(Tabla1[[#This Row],[Horario Inscrito]])&amp;"-"&amp;TRIM(Tabla1[[#This Row],[Fecha Inicio grupo]])&amp;"-"&amp;TRIM(Tabla1[[#This Row],[Tipo Incrito]]))</f>
        <v/>
      </c>
      <c r="BH143" s="308" t="str">
        <f>IF(F143="","",OR(IFERROR(SEARCH("CG",Tabla1[[#This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3" s="309" t="str">
        <f>IF(F143&lt;&gt;"",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3" s="309" t="str">
        <f>IF(F143&lt;&gt;"",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3" s="309" t="str">
        <f>IF(Tabla1[[#This Row],[Fecha Inicio grupo]]="","",IFERROR(VLOOKUP(Tabla1[[#This Row],[Mes de Alta como miembro]],Parámetros!$AM$2:$AN$16,2,0),"01/01/1900"))</f>
        <v/>
      </c>
    </row>
    <row r="144" spans="1:63" ht="14.45">
      <c r="A144" s="68">
        <v>141</v>
      </c>
      <c r="B144" s="29"/>
      <c r="C144" s="34"/>
      <c r="D144" s="42"/>
      <c r="E144" s="64"/>
      <c r="F144" s="45"/>
      <c r="G144" s="45"/>
      <c r="H144" s="163"/>
      <c r="I144" s="42"/>
      <c r="J144" s="28"/>
      <c r="K144" s="69"/>
      <c r="L144" s="68"/>
      <c r="M144" s="46"/>
      <c r="N144" s="238" t="str">
        <f ca="1">IF(Tabla1[[#This Row],[Fecha de nac]]="","",IF(Tabla1[[#This Row],[Fecha Finalización]] &gt;=TODAY(), DATEDIF(Tabla1[[#This Row],[Fecha de nac]],TODAY(),"y"), ROUNDDOWN((Tabla1[[#This Row],[Fecha Finalización]] -Tabla1[[#This Row],[Fecha de nac]])/365,0)))</f>
        <v/>
      </c>
      <c r="O144" s="169"/>
      <c r="P144" s="34"/>
      <c r="Q144" s="67"/>
      <c r="R144" s="67"/>
      <c r="S144" s="67"/>
      <c r="T144" s="67"/>
      <c r="U144" s="243" t="str">
        <f>IF(F144="","",Tabla1[[#This Row],[Fecha Inicio grupo]]+3*7-7)</f>
        <v/>
      </c>
      <c r="V144" s="244" t="str">
        <f>IF(F144="","",EDATE(Tabla1[[#This Row],[Fecha Inicio grupo]],3))</f>
        <v/>
      </c>
      <c r="W144" s="29"/>
      <c r="X144" s="29"/>
      <c r="Y144" s="75"/>
      <c r="Z144" s="75"/>
      <c r="AA144" s="75"/>
      <c r="AB144" s="75"/>
      <c r="AC144" s="75"/>
      <c r="AD144" s="75"/>
      <c r="AE144" s="75"/>
      <c r="AF144" s="75"/>
      <c r="AG144" s="75"/>
      <c r="AH144" s="75"/>
      <c r="AI144" s="75"/>
      <c r="AJ144" s="75"/>
      <c r="AK144" s="75"/>
      <c r="AL144" s="75"/>
      <c r="AM144" s="75"/>
      <c r="AN144" s="75"/>
      <c r="AO144" s="144"/>
      <c r="AP144" s="246" t="str">
        <f>IF(F144="","",IFERROR(VLOOKUP(SUBSTITUTE(SUBSTITUTE(Tabla1[[#This Row],[Uso Sistemas]],"T","P"),"N","F"),Parámetros!$M$2:$N$17,2,0),"Completar hasta 3ra sem. para evaluar a Probacionista"))</f>
        <v/>
      </c>
      <c r="AQ144" s="39"/>
      <c r="AR144" s="39"/>
      <c r="AS144" s="39"/>
      <c r="AT144" s="28"/>
      <c r="AU144" s="55"/>
      <c r="AV144" s="55"/>
      <c r="AW144" s="55"/>
      <c r="AX144" s="248" t="str">
        <f>IF(V144="","",EOMONTH(EDATE(Tabla1[[#This Row],[Fecha Finalización]],2),0))</f>
        <v/>
      </c>
      <c r="AY144" s="39"/>
      <c r="AZ144" s="249" t="str">
        <f>IF(V144="","",EOMONTH(EDATE(Tabla1[[#This Row],[Fecha Finalización]],3),0))</f>
        <v/>
      </c>
      <c r="BA144" s="39"/>
      <c r="BB144" s="39"/>
      <c r="BC144" s="235"/>
      <c r="BD144" s="233" t="str">
        <f>IF(F144="","",Tabla1[[#This Row],[sem 01]]&amp;Tabla1[[#This Row],[sem 02]]&amp;Tabla1[[#This Row],[sem 03]])</f>
        <v/>
      </c>
      <c r="BE144" s="234" t="str">
        <f>IF(TRIM(F144)="","",$B$1&amp;"-"&amp;SUBSTITUTE(Tabla1[[#This Row],[Mes Inscrito]]," ","")&amp;"-"&amp;SUBSTITUTE(Tabla1[[#This Row],[Dia de clases Inscrito]]," ","")&amp;"-"&amp;SUBSTITUTE(Tabla1[[#This Row],[Horario Inscrito]]," ","")&amp;"-"&amp;Tabla1[[#This Row],[Fecha Inicio grupo]])</f>
        <v/>
      </c>
      <c r="BF144" s="251" t="str">
        <f>IF(F144="","",Tabla1[[#This Row],[Curso]])</f>
        <v/>
      </c>
      <c r="BG144" s="252" t="str">
        <f>+IF(TRIM(F144)="","",$B$1&amp;"-"&amp;TRIM(Tabla1[[#This Row],[Mes Inscrito]])&amp;"-"&amp;TRIM(Tabla1[[#This Row],[Dia de clases Inscrito]])&amp;"-"&amp;TRIM(Tabla1[[#This Row],[Horario Inscrito]])&amp;"-"&amp;TRIM(Tabla1[[#This Row],[Fecha Inicio grupo]])&amp;"-"&amp;TRIM(Tabla1[[#This Row],[Tipo Incrito]]))</f>
        <v/>
      </c>
      <c r="BH144" s="308" t="str">
        <f>IF(F144="","",OR(IFERROR(SEARCH("CG",Tabla1[[#This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4" s="309" t="str">
        <f>IF(F144&lt;&gt;"",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4" s="309" t="str">
        <f>IF(F144&lt;&gt;"",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4" s="309" t="str">
        <f>IF(Tabla1[[#This Row],[Fecha Inicio grupo]]="","",IFERROR(VLOOKUP(Tabla1[[#This Row],[Mes de Alta como miembro]],Parámetros!$AM$2:$AN$16,2,0),"01/01/1900"))</f>
        <v/>
      </c>
    </row>
    <row r="145" spans="1:63" ht="14.45">
      <c r="A145" s="68">
        <v>142</v>
      </c>
      <c r="B145" s="29"/>
      <c r="C145" s="34"/>
      <c r="D145" s="42"/>
      <c r="E145" s="64"/>
      <c r="F145" s="45"/>
      <c r="G145" s="45"/>
      <c r="H145" s="163"/>
      <c r="I145" s="42"/>
      <c r="J145" s="28"/>
      <c r="K145" s="69"/>
      <c r="L145" s="68"/>
      <c r="M145" s="46"/>
      <c r="N145" s="238" t="str">
        <f ca="1">IF(Tabla1[[#This Row],[Fecha de nac]]="","",IF(Tabla1[[#This Row],[Fecha Finalización]] &gt;=TODAY(), DATEDIF(Tabla1[[#This Row],[Fecha de nac]],TODAY(),"y"), ROUNDDOWN((Tabla1[[#This Row],[Fecha Finalización]] -Tabla1[[#This Row],[Fecha de nac]])/365,0)))</f>
        <v/>
      </c>
      <c r="O145" s="169"/>
      <c r="P145" s="34"/>
      <c r="Q145" s="67"/>
      <c r="R145" s="67"/>
      <c r="S145" s="67"/>
      <c r="T145" s="67"/>
      <c r="U145" s="243" t="str">
        <f>IF(F145="","",Tabla1[[#This Row],[Fecha Inicio grupo]]+3*7-7)</f>
        <v/>
      </c>
      <c r="V145" s="244" t="str">
        <f>IF(F145="","",EDATE(Tabla1[[#This Row],[Fecha Inicio grupo]],3))</f>
        <v/>
      </c>
      <c r="W145" s="29"/>
      <c r="X145" s="29"/>
      <c r="Y145" s="75"/>
      <c r="Z145" s="75"/>
      <c r="AA145" s="75"/>
      <c r="AB145" s="75"/>
      <c r="AC145" s="75"/>
      <c r="AD145" s="75"/>
      <c r="AE145" s="75"/>
      <c r="AF145" s="75"/>
      <c r="AG145" s="75"/>
      <c r="AH145" s="75"/>
      <c r="AI145" s="75"/>
      <c r="AJ145" s="75"/>
      <c r="AK145" s="75"/>
      <c r="AL145" s="75"/>
      <c r="AM145" s="75"/>
      <c r="AN145" s="75"/>
      <c r="AO145" s="144"/>
      <c r="AP145" s="246" t="str">
        <f>IF(F145="","",IFERROR(VLOOKUP(SUBSTITUTE(SUBSTITUTE(Tabla1[[#This Row],[Uso Sistemas]],"T","P"),"N","F"),Parámetros!$M$2:$N$17,2,0),"Completar hasta 3ra sem. para evaluar a Probacionista"))</f>
        <v/>
      </c>
      <c r="AQ145" s="39"/>
      <c r="AR145" s="39"/>
      <c r="AS145" s="39"/>
      <c r="AT145" s="28"/>
      <c r="AU145" s="55"/>
      <c r="AV145" s="55"/>
      <c r="AW145" s="55"/>
      <c r="AX145" s="248" t="str">
        <f>IF(V145="","",EOMONTH(EDATE(Tabla1[[#This Row],[Fecha Finalización]],2),0))</f>
        <v/>
      </c>
      <c r="AY145" s="39"/>
      <c r="AZ145" s="249" t="str">
        <f>IF(V145="","",EOMONTH(EDATE(Tabla1[[#This Row],[Fecha Finalización]],3),0))</f>
        <v/>
      </c>
      <c r="BA145" s="39"/>
      <c r="BB145" s="39"/>
      <c r="BC145" s="235"/>
      <c r="BD145" s="233" t="str">
        <f>IF(F145="","",Tabla1[[#This Row],[sem 01]]&amp;Tabla1[[#This Row],[sem 02]]&amp;Tabla1[[#This Row],[sem 03]])</f>
        <v/>
      </c>
      <c r="BE145" s="234" t="str">
        <f>IF(TRIM(F145)="","",$B$1&amp;"-"&amp;SUBSTITUTE(Tabla1[[#This Row],[Mes Inscrito]]," ","")&amp;"-"&amp;SUBSTITUTE(Tabla1[[#This Row],[Dia de clases Inscrito]]," ","")&amp;"-"&amp;SUBSTITUTE(Tabla1[[#This Row],[Horario Inscrito]]," ","")&amp;"-"&amp;Tabla1[[#This Row],[Fecha Inicio grupo]])</f>
        <v/>
      </c>
      <c r="BF145" s="251" t="str">
        <f>IF(F145="","",Tabla1[[#This Row],[Curso]])</f>
        <v/>
      </c>
      <c r="BG145" s="252" t="str">
        <f>+IF(TRIM(F145)="","",$B$1&amp;"-"&amp;TRIM(Tabla1[[#This Row],[Mes Inscrito]])&amp;"-"&amp;TRIM(Tabla1[[#This Row],[Dia de clases Inscrito]])&amp;"-"&amp;TRIM(Tabla1[[#This Row],[Horario Inscrito]])&amp;"-"&amp;TRIM(Tabla1[[#This Row],[Fecha Inicio grupo]])&amp;"-"&amp;TRIM(Tabla1[[#This Row],[Tipo Incrito]]))</f>
        <v/>
      </c>
      <c r="BH145" s="308" t="str">
        <f>IF(F145="","",OR(IFERROR(SEARCH("CG",Tabla1[[#This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5" s="309" t="str">
        <f>IF(F145&lt;&gt;"",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5" s="309" t="str">
        <f>IF(F145&lt;&gt;"",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5" s="309" t="str">
        <f>IF(Tabla1[[#This Row],[Fecha Inicio grupo]]="","",IFERROR(VLOOKUP(Tabla1[[#This Row],[Mes de Alta como miembro]],Parámetros!$AM$2:$AN$16,2,0),"01/01/1900"))</f>
        <v/>
      </c>
    </row>
    <row r="146" spans="1:63" ht="14.45">
      <c r="A146" s="68">
        <v>143</v>
      </c>
      <c r="B146" s="29"/>
      <c r="C146" s="34"/>
      <c r="D146" s="42"/>
      <c r="E146" s="64"/>
      <c r="F146" s="45"/>
      <c r="G146" s="45"/>
      <c r="H146" s="163"/>
      <c r="I146" s="42"/>
      <c r="J146" s="28"/>
      <c r="K146" s="69"/>
      <c r="L146" s="68"/>
      <c r="M146" s="46"/>
      <c r="N146" s="238" t="str">
        <f ca="1">IF(Tabla1[[#This Row],[Fecha de nac]]="","",IF(Tabla1[[#This Row],[Fecha Finalización]] &gt;=TODAY(), DATEDIF(Tabla1[[#This Row],[Fecha de nac]],TODAY(),"y"), ROUNDDOWN((Tabla1[[#This Row],[Fecha Finalización]] -Tabla1[[#This Row],[Fecha de nac]])/365,0)))</f>
        <v/>
      </c>
      <c r="O146" s="169"/>
      <c r="P146" s="34"/>
      <c r="Q146" s="67"/>
      <c r="R146" s="67"/>
      <c r="S146" s="67"/>
      <c r="T146" s="67"/>
      <c r="U146" s="243" t="str">
        <f>IF(F146="","",Tabla1[[#This Row],[Fecha Inicio grupo]]+3*7-7)</f>
        <v/>
      </c>
      <c r="V146" s="244" t="str">
        <f>IF(F146="","",EDATE(Tabla1[[#This Row],[Fecha Inicio grupo]],3))</f>
        <v/>
      </c>
      <c r="W146" s="29"/>
      <c r="X146" s="29"/>
      <c r="Y146" s="75"/>
      <c r="Z146" s="75"/>
      <c r="AA146" s="75"/>
      <c r="AB146" s="75"/>
      <c r="AC146" s="75"/>
      <c r="AD146" s="75"/>
      <c r="AE146" s="75"/>
      <c r="AF146" s="75"/>
      <c r="AG146" s="75"/>
      <c r="AH146" s="75"/>
      <c r="AI146" s="75"/>
      <c r="AJ146" s="75"/>
      <c r="AK146" s="75"/>
      <c r="AL146" s="75"/>
      <c r="AM146" s="75"/>
      <c r="AN146" s="75"/>
      <c r="AO146" s="144"/>
      <c r="AP146" s="246" t="str">
        <f>IF(F146="","",IFERROR(VLOOKUP(SUBSTITUTE(SUBSTITUTE(Tabla1[[#This Row],[Uso Sistemas]],"T","P"),"N","F"),Parámetros!$M$2:$N$17,2,0),"Completar hasta 3ra sem. para evaluar a Probacionista"))</f>
        <v/>
      </c>
      <c r="AQ146" s="39"/>
      <c r="AR146" s="39"/>
      <c r="AS146" s="39"/>
      <c r="AT146" s="28"/>
      <c r="AU146" s="55"/>
      <c r="AV146" s="55"/>
      <c r="AW146" s="55"/>
      <c r="AX146" s="248" t="str">
        <f>IF(V146="","",EOMONTH(EDATE(Tabla1[[#This Row],[Fecha Finalización]],2),0))</f>
        <v/>
      </c>
      <c r="AY146" s="39"/>
      <c r="AZ146" s="249" t="str">
        <f>IF(V146="","",EOMONTH(EDATE(Tabla1[[#This Row],[Fecha Finalización]],3),0))</f>
        <v/>
      </c>
      <c r="BA146" s="39"/>
      <c r="BB146" s="39"/>
      <c r="BC146" s="235"/>
      <c r="BD146" s="233" t="str">
        <f>IF(F146="","",Tabla1[[#This Row],[sem 01]]&amp;Tabla1[[#This Row],[sem 02]]&amp;Tabla1[[#This Row],[sem 03]])</f>
        <v/>
      </c>
      <c r="BE146" s="234" t="str">
        <f>IF(TRIM(F146)="","",$B$1&amp;"-"&amp;SUBSTITUTE(Tabla1[[#This Row],[Mes Inscrito]]," ","")&amp;"-"&amp;SUBSTITUTE(Tabla1[[#This Row],[Dia de clases Inscrito]]," ","")&amp;"-"&amp;SUBSTITUTE(Tabla1[[#This Row],[Horario Inscrito]]," ","")&amp;"-"&amp;Tabla1[[#This Row],[Fecha Inicio grupo]])</f>
        <v/>
      </c>
      <c r="BF146" s="251" t="str">
        <f>IF(F146="","",Tabla1[[#This Row],[Curso]])</f>
        <v/>
      </c>
      <c r="BG146" s="252" t="str">
        <f>+IF(TRIM(F146)="","",$B$1&amp;"-"&amp;TRIM(Tabla1[[#This Row],[Mes Inscrito]])&amp;"-"&amp;TRIM(Tabla1[[#This Row],[Dia de clases Inscrito]])&amp;"-"&amp;TRIM(Tabla1[[#This Row],[Horario Inscrito]])&amp;"-"&amp;TRIM(Tabla1[[#This Row],[Fecha Inicio grupo]])&amp;"-"&amp;TRIM(Tabla1[[#This Row],[Tipo Incrito]]))</f>
        <v/>
      </c>
      <c r="BH146" s="308" t="str">
        <f>IF(F146="","",OR(IFERROR(SEARCH("CG",Tabla1[[#This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6" s="309" t="str">
        <f>IF(F146&lt;&gt;"",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6" s="309" t="str">
        <f>IF(F146&lt;&gt;"",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6" s="309" t="str">
        <f>IF(Tabla1[[#This Row],[Fecha Inicio grupo]]="","",IFERROR(VLOOKUP(Tabla1[[#This Row],[Mes de Alta como miembro]],Parámetros!$AM$2:$AN$16,2,0),"01/01/1900"))</f>
        <v/>
      </c>
    </row>
    <row r="147" spans="1:63" ht="14.45">
      <c r="A147" s="68">
        <v>144</v>
      </c>
      <c r="B147" s="29"/>
      <c r="C147" s="34"/>
      <c r="D147" s="42"/>
      <c r="E147" s="64"/>
      <c r="F147" s="45"/>
      <c r="G147" s="45"/>
      <c r="H147" s="163"/>
      <c r="I147" s="42"/>
      <c r="J147" s="28"/>
      <c r="K147" s="69"/>
      <c r="L147" s="68"/>
      <c r="M147" s="46"/>
      <c r="N147" s="238" t="str">
        <f ca="1">IF(Tabla1[[#This Row],[Fecha de nac]]="","",IF(Tabla1[[#This Row],[Fecha Finalización]] &gt;=TODAY(), DATEDIF(Tabla1[[#This Row],[Fecha de nac]],TODAY(),"y"), ROUNDDOWN((Tabla1[[#This Row],[Fecha Finalización]] -Tabla1[[#This Row],[Fecha de nac]])/365,0)))</f>
        <v/>
      </c>
      <c r="O147" s="169"/>
      <c r="P147" s="34"/>
      <c r="Q147" s="67"/>
      <c r="R147" s="67"/>
      <c r="S147" s="67"/>
      <c r="T147" s="67"/>
      <c r="U147" s="243" t="str">
        <f>IF(F147="","",Tabla1[[#This Row],[Fecha Inicio grupo]]+3*7-7)</f>
        <v/>
      </c>
      <c r="V147" s="244" t="str">
        <f>IF(F147="","",EDATE(Tabla1[[#This Row],[Fecha Inicio grupo]],3))</f>
        <v/>
      </c>
      <c r="W147" s="29"/>
      <c r="X147" s="29"/>
      <c r="Y147" s="75"/>
      <c r="Z147" s="75"/>
      <c r="AA147" s="75"/>
      <c r="AB147" s="75"/>
      <c r="AC147" s="75"/>
      <c r="AD147" s="75"/>
      <c r="AE147" s="75"/>
      <c r="AF147" s="75"/>
      <c r="AG147" s="75"/>
      <c r="AH147" s="75"/>
      <c r="AI147" s="75"/>
      <c r="AJ147" s="75"/>
      <c r="AK147" s="75"/>
      <c r="AL147" s="75"/>
      <c r="AM147" s="75"/>
      <c r="AN147" s="75"/>
      <c r="AO147" s="144"/>
      <c r="AP147" s="246" t="str">
        <f>IF(F147="","",IFERROR(VLOOKUP(SUBSTITUTE(SUBSTITUTE(Tabla1[[#This Row],[Uso Sistemas]],"T","P"),"N","F"),Parámetros!$M$2:$N$17,2,0),"Completar hasta 3ra sem. para evaluar a Probacionista"))</f>
        <v/>
      </c>
      <c r="AQ147" s="39"/>
      <c r="AR147" s="39"/>
      <c r="AS147" s="39"/>
      <c r="AT147" s="28"/>
      <c r="AU147" s="55"/>
      <c r="AV147" s="55"/>
      <c r="AW147" s="55"/>
      <c r="AX147" s="248" t="str">
        <f>IF(V147="","",EOMONTH(EDATE(Tabla1[[#This Row],[Fecha Finalización]],2),0))</f>
        <v/>
      </c>
      <c r="AY147" s="39"/>
      <c r="AZ147" s="249" t="str">
        <f>IF(V147="","",EOMONTH(EDATE(Tabla1[[#This Row],[Fecha Finalización]],3),0))</f>
        <v/>
      </c>
      <c r="BA147" s="39"/>
      <c r="BB147" s="39"/>
      <c r="BC147" s="235"/>
      <c r="BD147" s="233" t="str">
        <f>IF(F147="","",Tabla1[[#This Row],[sem 01]]&amp;Tabla1[[#This Row],[sem 02]]&amp;Tabla1[[#This Row],[sem 03]])</f>
        <v/>
      </c>
      <c r="BE147" s="234" t="str">
        <f>IF(TRIM(F147)="","",$B$1&amp;"-"&amp;SUBSTITUTE(Tabla1[[#This Row],[Mes Inscrito]]," ","")&amp;"-"&amp;SUBSTITUTE(Tabla1[[#This Row],[Dia de clases Inscrito]]," ","")&amp;"-"&amp;SUBSTITUTE(Tabla1[[#This Row],[Horario Inscrito]]," ","")&amp;"-"&amp;Tabla1[[#This Row],[Fecha Inicio grupo]])</f>
        <v/>
      </c>
      <c r="BF147" s="251" t="str">
        <f>IF(F147="","",Tabla1[[#This Row],[Curso]])</f>
        <v/>
      </c>
      <c r="BG147" s="252" t="str">
        <f>+IF(TRIM(F147)="","",$B$1&amp;"-"&amp;TRIM(Tabla1[[#This Row],[Mes Inscrito]])&amp;"-"&amp;TRIM(Tabla1[[#This Row],[Dia de clases Inscrito]])&amp;"-"&amp;TRIM(Tabla1[[#This Row],[Horario Inscrito]])&amp;"-"&amp;TRIM(Tabla1[[#This Row],[Fecha Inicio grupo]])&amp;"-"&amp;TRIM(Tabla1[[#This Row],[Tipo Incrito]]))</f>
        <v/>
      </c>
      <c r="BH147" s="308" t="str">
        <f>IF(F147="","",OR(IFERROR(SEARCH("CG",Tabla1[[#This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7" s="309" t="str">
        <f>IF(F147&lt;&gt;"",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7" s="309" t="str">
        <f>IF(F147&lt;&gt;"",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7" s="309" t="str">
        <f>IF(Tabla1[[#This Row],[Fecha Inicio grupo]]="","",IFERROR(VLOOKUP(Tabla1[[#This Row],[Mes de Alta como miembro]],Parámetros!$AM$2:$AN$16,2,0),"01/01/1900"))</f>
        <v/>
      </c>
    </row>
    <row r="148" spans="1:63" ht="14.45">
      <c r="A148" s="68">
        <v>145</v>
      </c>
      <c r="B148" s="29"/>
      <c r="C148" s="34"/>
      <c r="D148" s="42"/>
      <c r="E148" s="64"/>
      <c r="F148" s="45"/>
      <c r="G148" s="45"/>
      <c r="H148" s="163"/>
      <c r="I148" s="42"/>
      <c r="J148" s="28"/>
      <c r="K148" s="69"/>
      <c r="L148" s="68"/>
      <c r="M148" s="46"/>
      <c r="N148" s="238" t="str">
        <f ca="1">IF(Tabla1[[#This Row],[Fecha de nac]]="","",IF(Tabla1[[#This Row],[Fecha Finalización]] &gt;=TODAY(), DATEDIF(Tabla1[[#This Row],[Fecha de nac]],TODAY(),"y"), ROUNDDOWN((Tabla1[[#This Row],[Fecha Finalización]] -Tabla1[[#This Row],[Fecha de nac]])/365,0)))</f>
        <v/>
      </c>
      <c r="O148" s="169"/>
      <c r="P148" s="34"/>
      <c r="Q148" s="67"/>
      <c r="R148" s="67"/>
      <c r="S148" s="67"/>
      <c r="T148" s="67"/>
      <c r="U148" s="243" t="str">
        <f>IF(F148="","",Tabla1[[#This Row],[Fecha Inicio grupo]]+3*7-7)</f>
        <v/>
      </c>
      <c r="V148" s="244" t="str">
        <f>IF(F148="","",EDATE(Tabla1[[#This Row],[Fecha Inicio grupo]],3))</f>
        <v/>
      </c>
      <c r="W148" s="29"/>
      <c r="X148" s="29"/>
      <c r="Y148" s="75"/>
      <c r="Z148" s="75"/>
      <c r="AA148" s="75"/>
      <c r="AB148" s="75"/>
      <c r="AC148" s="75"/>
      <c r="AD148" s="75"/>
      <c r="AE148" s="75"/>
      <c r="AF148" s="75"/>
      <c r="AG148" s="75"/>
      <c r="AH148" s="75"/>
      <c r="AI148" s="75"/>
      <c r="AJ148" s="75"/>
      <c r="AK148" s="75"/>
      <c r="AL148" s="75"/>
      <c r="AM148" s="75"/>
      <c r="AN148" s="75"/>
      <c r="AO148" s="144"/>
      <c r="AP148" s="246" t="str">
        <f>IF(F148="","",IFERROR(VLOOKUP(SUBSTITUTE(SUBSTITUTE(Tabla1[[#This Row],[Uso Sistemas]],"T","P"),"N","F"),Parámetros!$M$2:$N$17,2,0),"Completar hasta 3ra sem. para evaluar a Probacionista"))</f>
        <v/>
      </c>
      <c r="AQ148" s="39"/>
      <c r="AR148" s="39"/>
      <c r="AS148" s="39"/>
      <c r="AT148" s="28"/>
      <c r="AU148" s="55"/>
      <c r="AV148" s="55"/>
      <c r="AW148" s="55"/>
      <c r="AX148" s="248" t="str">
        <f>IF(V148="","",EOMONTH(EDATE(Tabla1[[#This Row],[Fecha Finalización]],2),0))</f>
        <v/>
      </c>
      <c r="AY148" s="39"/>
      <c r="AZ148" s="249" t="str">
        <f>IF(V148="","",EOMONTH(EDATE(Tabla1[[#This Row],[Fecha Finalización]],3),0))</f>
        <v/>
      </c>
      <c r="BA148" s="39"/>
      <c r="BB148" s="39"/>
      <c r="BC148" s="235"/>
      <c r="BD148" s="233" t="str">
        <f>IF(F148="","",Tabla1[[#This Row],[sem 01]]&amp;Tabla1[[#This Row],[sem 02]]&amp;Tabla1[[#This Row],[sem 03]])</f>
        <v/>
      </c>
      <c r="BE148" s="234" t="str">
        <f>IF(TRIM(F148)="","",$B$1&amp;"-"&amp;SUBSTITUTE(Tabla1[[#This Row],[Mes Inscrito]]," ","")&amp;"-"&amp;SUBSTITUTE(Tabla1[[#This Row],[Dia de clases Inscrito]]," ","")&amp;"-"&amp;SUBSTITUTE(Tabla1[[#This Row],[Horario Inscrito]]," ","")&amp;"-"&amp;Tabla1[[#This Row],[Fecha Inicio grupo]])</f>
        <v/>
      </c>
      <c r="BF148" s="251" t="str">
        <f>IF(F148="","",Tabla1[[#This Row],[Curso]])</f>
        <v/>
      </c>
      <c r="BG148" s="252" t="str">
        <f>+IF(TRIM(F148)="","",$B$1&amp;"-"&amp;TRIM(Tabla1[[#This Row],[Mes Inscrito]])&amp;"-"&amp;TRIM(Tabla1[[#This Row],[Dia de clases Inscrito]])&amp;"-"&amp;TRIM(Tabla1[[#This Row],[Horario Inscrito]])&amp;"-"&amp;TRIM(Tabla1[[#This Row],[Fecha Inicio grupo]])&amp;"-"&amp;TRIM(Tabla1[[#This Row],[Tipo Incrito]]))</f>
        <v/>
      </c>
      <c r="BH148" s="308" t="str">
        <f>IF(F148="","",OR(IFERROR(SEARCH("CG",Tabla1[[#This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8" s="309" t="str">
        <f>IF(F148&lt;&gt;"",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8" s="309" t="str">
        <f>IF(F148&lt;&gt;"",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8" s="309" t="str">
        <f>IF(Tabla1[[#This Row],[Fecha Inicio grupo]]="","",IFERROR(VLOOKUP(Tabla1[[#This Row],[Mes de Alta como miembro]],Parámetros!$AM$2:$AN$16,2,0),"01/01/1900"))</f>
        <v/>
      </c>
    </row>
    <row r="149" spans="1:63" ht="14.45">
      <c r="A149" s="68">
        <v>146</v>
      </c>
      <c r="B149" s="29"/>
      <c r="C149" s="34"/>
      <c r="D149" s="42"/>
      <c r="E149" s="64"/>
      <c r="F149" s="45"/>
      <c r="G149" s="45"/>
      <c r="H149" s="163"/>
      <c r="I149" s="42"/>
      <c r="J149" s="28"/>
      <c r="K149" s="69"/>
      <c r="L149" s="68"/>
      <c r="M149" s="46"/>
      <c r="N149" s="238" t="str">
        <f ca="1">IF(Tabla1[[#This Row],[Fecha de nac]]="","",IF(Tabla1[[#This Row],[Fecha Finalización]] &gt;=TODAY(), DATEDIF(Tabla1[[#This Row],[Fecha de nac]],TODAY(),"y"), ROUNDDOWN((Tabla1[[#This Row],[Fecha Finalización]] -Tabla1[[#This Row],[Fecha de nac]])/365,0)))</f>
        <v/>
      </c>
      <c r="O149" s="169"/>
      <c r="P149" s="34"/>
      <c r="Q149" s="67"/>
      <c r="R149" s="67"/>
      <c r="S149" s="67"/>
      <c r="T149" s="67"/>
      <c r="U149" s="243" t="str">
        <f>IF(F149="","",Tabla1[[#This Row],[Fecha Inicio grupo]]+3*7-7)</f>
        <v/>
      </c>
      <c r="V149" s="244" t="str">
        <f>IF(F149="","",EDATE(Tabla1[[#This Row],[Fecha Inicio grupo]],3))</f>
        <v/>
      </c>
      <c r="W149" s="29"/>
      <c r="X149" s="29"/>
      <c r="Y149" s="75"/>
      <c r="Z149" s="75"/>
      <c r="AA149" s="75"/>
      <c r="AB149" s="75"/>
      <c r="AC149" s="75"/>
      <c r="AD149" s="75"/>
      <c r="AE149" s="75"/>
      <c r="AF149" s="75"/>
      <c r="AG149" s="75"/>
      <c r="AH149" s="75"/>
      <c r="AI149" s="75"/>
      <c r="AJ149" s="75"/>
      <c r="AK149" s="75"/>
      <c r="AL149" s="75"/>
      <c r="AM149" s="75"/>
      <c r="AN149" s="75"/>
      <c r="AO149" s="144"/>
      <c r="AP149" s="246" t="str">
        <f>IF(F149="","",IFERROR(VLOOKUP(SUBSTITUTE(SUBSTITUTE(Tabla1[[#This Row],[Uso Sistemas]],"T","P"),"N","F"),Parámetros!$M$2:$N$17,2,0),"Completar hasta 3ra sem. para evaluar a Probacionista"))</f>
        <v/>
      </c>
      <c r="AQ149" s="39"/>
      <c r="AR149" s="39"/>
      <c r="AS149" s="39"/>
      <c r="AT149" s="28"/>
      <c r="AU149" s="55"/>
      <c r="AV149" s="55"/>
      <c r="AW149" s="55"/>
      <c r="AX149" s="248" t="str">
        <f>IF(V149="","",EOMONTH(EDATE(Tabla1[[#This Row],[Fecha Finalización]],2),0))</f>
        <v/>
      </c>
      <c r="AY149" s="39"/>
      <c r="AZ149" s="249" t="str">
        <f>IF(V149="","",EOMONTH(EDATE(Tabla1[[#This Row],[Fecha Finalización]],3),0))</f>
        <v/>
      </c>
      <c r="BA149" s="39"/>
      <c r="BB149" s="39"/>
      <c r="BC149" s="235"/>
      <c r="BD149" s="233" t="str">
        <f>IF(F149="","",Tabla1[[#This Row],[sem 01]]&amp;Tabla1[[#This Row],[sem 02]]&amp;Tabla1[[#This Row],[sem 03]])</f>
        <v/>
      </c>
      <c r="BE149" s="234" t="str">
        <f>IF(TRIM(F149)="","",$B$1&amp;"-"&amp;SUBSTITUTE(Tabla1[[#This Row],[Mes Inscrito]]," ","")&amp;"-"&amp;SUBSTITUTE(Tabla1[[#This Row],[Dia de clases Inscrito]]," ","")&amp;"-"&amp;SUBSTITUTE(Tabla1[[#This Row],[Horario Inscrito]]," ","")&amp;"-"&amp;Tabla1[[#This Row],[Fecha Inicio grupo]])</f>
        <v/>
      </c>
      <c r="BF149" s="251" t="str">
        <f>IF(F149="","",Tabla1[[#This Row],[Curso]])</f>
        <v/>
      </c>
      <c r="BG149" s="252" t="str">
        <f>+IF(TRIM(F149)="","",$B$1&amp;"-"&amp;TRIM(Tabla1[[#This Row],[Mes Inscrito]])&amp;"-"&amp;TRIM(Tabla1[[#This Row],[Dia de clases Inscrito]])&amp;"-"&amp;TRIM(Tabla1[[#This Row],[Horario Inscrito]])&amp;"-"&amp;TRIM(Tabla1[[#This Row],[Fecha Inicio grupo]])&amp;"-"&amp;TRIM(Tabla1[[#This Row],[Tipo Incrito]]))</f>
        <v/>
      </c>
      <c r="BH149" s="308" t="str">
        <f>IF(F149="","",OR(IFERROR(SEARCH("CG",Tabla1[[#This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9" s="309" t="str">
        <f>IF(F149&lt;&gt;"",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9" s="309" t="str">
        <f>IF(F149&lt;&gt;"",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9" s="309" t="str">
        <f>IF(Tabla1[[#This Row],[Fecha Inicio grupo]]="","",IFERROR(VLOOKUP(Tabla1[[#This Row],[Mes de Alta como miembro]],Parámetros!$AM$2:$AN$16,2,0),"01/01/1900"))</f>
        <v/>
      </c>
    </row>
    <row r="150" spans="1:63" ht="14.45">
      <c r="A150" s="68">
        <v>147</v>
      </c>
      <c r="B150" s="29"/>
      <c r="C150" s="34"/>
      <c r="D150" s="42"/>
      <c r="E150" s="64"/>
      <c r="F150" s="45"/>
      <c r="G150" s="45"/>
      <c r="H150" s="163"/>
      <c r="I150" s="42"/>
      <c r="J150" s="28"/>
      <c r="K150" s="69"/>
      <c r="L150" s="68"/>
      <c r="M150" s="46"/>
      <c r="N150" s="238" t="str">
        <f ca="1">IF(Tabla1[[#This Row],[Fecha de nac]]="","",IF(Tabla1[[#This Row],[Fecha Finalización]] &gt;=TODAY(), DATEDIF(Tabla1[[#This Row],[Fecha de nac]],TODAY(),"y"), ROUNDDOWN((Tabla1[[#This Row],[Fecha Finalización]] -Tabla1[[#This Row],[Fecha de nac]])/365,0)))</f>
        <v/>
      </c>
      <c r="O150" s="169"/>
      <c r="P150" s="34"/>
      <c r="Q150" s="67"/>
      <c r="R150" s="67"/>
      <c r="S150" s="67"/>
      <c r="T150" s="67"/>
      <c r="U150" s="243" t="str">
        <f>IF(F150="","",Tabla1[[#This Row],[Fecha Inicio grupo]]+3*7-7)</f>
        <v/>
      </c>
      <c r="V150" s="244" t="str">
        <f>IF(F150="","",EDATE(Tabla1[[#This Row],[Fecha Inicio grupo]],3))</f>
        <v/>
      </c>
      <c r="W150" s="29"/>
      <c r="X150" s="29"/>
      <c r="Y150" s="75"/>
      <c r="Z150" s="75"/>
      <c r="AA150" s="75"/>
      <c r="AB150" s="75"/>
      <c r="AC150" s="75"/>
      <c r="AD150" s="75"/>
      <c r="AE150" s="75"/>
      <c r="AF150" s="75"/>
      <c r="AG150" s="75"/>
      <c r="AH150" s="75"/>
      <c r="AI150" s="75"/>
      <c r="AJ150" s="75"/>
      <c r="AK150" s="75"/>
      <c r="AL150" s="75"/>
      <c r="AM150" s="75"/>
      <c r="AN150" s="75"/>
      <c r="AO150" s="144"/>
      <c r="AP150" s="246" t="str">
        <f>IF(F150="","",IFERROR(VLOOKUP(SUBSTITUTE(SUBSTITUTE(Tabla1[[#This Row],[Uso Sistemas]],"T","P"),"N","F"),Parámetros!$M$2:$N$17,2,0),"Completar hasta 3ra sem. para evaluar a Probacionista"))</f>
        <v/>
      </c>
      <c r="AQ150" s="39"/>
      <c r="AR150" s="39"/>
      <c r="AS150" s="39"/>
      <c r="AT150" s="28"/>
      <c r="AU150" s="55"/>
      <c r="AV150" s="55"/>
      <c r="AW150" s="55"/>
      <c r="AX150" s="248" t="str">
        <f>IF(V150="","",EOMONTH(EDATE(Tabla1[[#This Row],[Fecha Finalización]],2),0))</f>
        <v/>
      </c>
      <c r="AY150" s="39"/>
      <c r="AZ150" s="249" t="str">
        <f>IF(V150="","",EOMONTH(EDATE(Tabla1[[#This Row],[Fecha Finalización]],3),0))</f>
        <v/>
      </c>
      <c r="BA150" s="39"/>
      <c r="BB150" s="39"/>
      <c r="BC150" s="235"/>
      <c r="BD150" s="233" t="str">
        <f>IF(F150="","",Tabla1[[#This Row],[sem 01]]&amp;Tabla1[[#This Row],[sem 02]]&amp;Tabla1[[#This Row],[sem 03]])</f>
        <v/>
      </c>
      <c r="BE150" s="234" t="str">
        <f>IF(TRIM(F150)="","",$B$1&amp;"-"&amp;SUBSTITUTE(Tabla1[[#This Row],[Mes Inscrito]]," ","")&amp;"-"&amp;SUBSTITUTE(Tabla1[[#This Row],[Dia de clases Inscrito]]," ","")&amp;"-"&amp;SUBSTITUTE(Tabla1[[#This Row],[Horario Inscrito]]," ","")&amp;"-"&amp;Tabla1[[#This Row],[Fecha Inicio grupo]])</f>
        <v/>
      </c>
      <c r="BF150" s="251" t="str">
        <f>IF(F150="","",Tabla1[[#This Row],[Curso]])</f>
        <v/>
      </c>
      <c r="BG150" s="252" t="str">
        <f>+IF(TRIM(F150)="","",$B$1&amp;"-"&amp;TRIM(Tabla1[[#This Row],[Mes Inscrito]])&amp;"-"&amp;TRIM(Tabla1[[#This Row],[Dia de clases Inscrito]])&amp;"-"&amp;TRIM(Tabla1[[#This Row],[Horario Inscrito]])&amp;"-"&amp;TRIM(Tabla1[[#This Row],[Fecha Inicio grupo]])&amp;"-"&amp;TRIM(Tabla1[[#This Row],[Tipo Incrito]]))</f>
        <v/>
      </c>
      <c r="BH150" s="308" t="str">
        <f>IF(F150="","",OR(IFERROR(SEARCH("CG",Tabla1[[#This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0" s="309" t="str">
        <f>IF(F150&lt;&gt;"",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0" s="309" t="str">
        <f>IF(F150&lt;&gt;"",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0" s="309" t="str">
        <f>IF(Tabla1[[#This Row],[Fecha Inicio grupo]]="","",IFERROR(VLOOKUP(Tabla1[[#This Row],[Mes de Alta como miembro]],Parámetros!$AM$2:$AN$16,2,0),"01/01/1900"))</f>
        <v/>
      </c>
    </row>
    <row r="151" spans="1:63" ht="14.45">
      <c r="A151" s="68">
        <v>148</v>
      </c>
      <c r="B151" s="29"/>
      <c r="C151" s="34"/>
      <c r="D151" s="42"/>
      <c r="E151" s="64"/>
      <c r="F151" s="45"/>
      <c r="G151" s="45"/>
      <c r="H151" s="163"/>
      <c r="I151" s="42"/>
      <c r="J151" s="28"/>
      <c r="K151" s="69"/>
      <c r="L151" s="68"/>
      <c r="M151" s="46"/>
      <c r="N151" s="238" t="str">
        <f ca="1">IF(Tabla1[[#This Row],[Fecha de nac]]="","",IF(Tabla1[[#This Row],[Fecha Finalización]] &gt;=TODAY(), DATEDIF(Tabla1[[#This Row],[Fecha de nac]],TODAY(),"y"), ROUNDDOWN((Tabla1[[#This Row],[Fecha Finalización]] -Tabla1[[#This Row],[Fecha de nac]])/365,0)))</f>
        <v/>
      </c>
      <c r="O151" s="169"/>
      <c r="P151" s="34"/>
      <c r="Q151" s="67"/>
      <c r="R151" s="67"/>
      <c r="S151" s="67"/>
      <c r="T151" s="67"/>
      <c r="U151" s="243" t="str">
        <f>IF(F151="","",Tabla1[[#This Row],[Fecha Inicio grupo]]+3*7-7)</f>
        <v/>
      </c>
      <c r="V151" s="244" t="str">
        <f>IF(F151="","",EDATE(Tabla1[[#This Row],[Fecha Inicio grupo]],3))</f>
        <v/>
      </c>
      <c r="W151" s="29"/>
      <c r="X151" s="29"/>
      <c r="Y151" s="75"/>
      <c r="Z151" s="75"/>
      <c r="AA151" s="75"/>
      <c r="AB151" s="75"/>
      <c r="AC151" s="75"/>
      <c r="AD151" s="75"/>
      <c r="AE151" s="75"/>
      <c r="AF151" s="75"/>
      <c r="AG151" s="75"/>
      <c r="AH151" s="75"/>
      <c r="AI151" s="75"/>
      <c r="AJ151" s="75"/>
      <c r="AK151" s="75"/>
      <c r="AL151" s="75"/>
      <c r="AM151" s="75"/>
      <c r="AN151" s="75"/>
      <c r="AO151" s="144"/>
      <c r="AP151" s="246" t="str">
        <f>IF(F151="","",IFERROR(VLOOKUP(SUBSTITUTE(SUBSTITUTE(Tabla1[[#This Row],[Uso Sistemas]],"T","P"),"N","F"),Parámetros!$M$2:$N$17,2,0),"Completar hasta 3ra sem. para evaluar a Probacionista"))</f>
        <v/>
      </c>
      <c r="AQ151" s="39"/>
      <c r="AR151" s="39"/>
      <c r="AS151" s="39"/>
      <c r="AT151" s="28"/>
      <c r="AU151" s="55"/>
      <c r="AV151" s="55"/>
      <c r="AW151" s="55"/>
      <c r="AX151" s="248" t="str">
        <f>IF(V151="","",EOMONTH(EDATE(Tabla1[[#This Row],[Fecha Finalización]],2),0))</f>
        <v/>
      </c>
      <c r="AY151" s="39"/>
      <c r="AZ151" s="249" t="str">
        <f>IF(V151="","",EOMONTH(EDATE(Tabla1[[#This Row],[Fecha Finalización]],3),0))</f>
        <v/>
      </c>
      <c r="BA151" s="39"/>
      <c r="BB151" s="39"/>
      <c r="BC151" s="235"/>
      <c r="BD151" s="233" t="str">
        <f>IF(F151="","",Tabla1[[#This Row],[sem 01]]&amp;Tabla1[[#This Row],[sem 02]]&amp;Tabla1[[#This Row],[sem 03]])</f>
        <v/>
      </c>
      <c r="BE151" s="234" t="str">
        <f>IF(TRIM(F151)="","",$B$1&amp;"-"&amp;SUBSTITUTE(Tabla1[[#This Row],[Mes Inscrito]]," ","")&amp;"-"&amp;SUBSTITUTE(Tabla1[[#This Row],[Dia de clases Inscrito]]," ","")&amp;"-"&amp;SUBSTITUTE(Tabla1[[#This Row],[Horario Inscrito]]," ","")&amp;"-"&amp;Tabla1[[#This Row],[Fecha Inicio grupo]])</f>
        <v/>
      </c>
      <c r="BF151" s="251" t="str">
        <f>IF(F151="","",Tabla1[[#This Row],[Curso]])</f>
        <v/>
      </c>
      <c r="BG151" s="252" t="str">
        <f>+IF(TRIM(F151)="","",$B$1&amp;"-"&amp;TRIM(Tabla1[[#This Row],[Mes Inscrito]])&amp;"-"&amp;TRIM(Tabla1[[#This Row],[Dia de clases Inscrito]])&amp;"-"&amp;TRIM(Tabla1[[#This Row],[Horario Inscrito]])&amp;"-"&amp;TRIM(Tabla1[[#This Row],[Fecha Inicio grupo]])&amp;"-"&amp;TRIM(Tabla1[[#This Row],[Tipo Incrito]]))</f>
        <v/>
      </c>
      <c r="BH151" s="308" t="str">
        <f>IF(F151="","",OR(IFERROR(SEARCH("CG",Tabla1[[#This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1" s="309" t="str">
        <f>IF(F151&lt;&gt;"",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1" s="309" t="str">
        <f>IF(F151&lt;&gt;"",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1" s="309" t="str">
        <f>IF(Tabla1[[#This Row],[Fecha Inicio grupo]]="","",IFERROR(VLOOKUP(Tabla1[[#This Row],[Mes de Alta como miembro]],Parámetros!$AM$2:$AN$16,2,0),"01/01/1900"))</f>
        <v/>
      </c>
    </row>
    <row r="152" spans="1:63" ht="14.45">
      <c r="A152" s="68">
        <v>149</v>
      </c>
      <c r="B152" s="29"/>
      <c r="C152" s="34"/>
      <c r="D152" s="42"/>
      <c r="E152" s="64"/>
      <c r="F152" s="45"/>
      <c r="G152" s="45"/>
      <c r="H152" s="163"/>
      <c r="I152" s="42"/>
      <c r="J152" s="28"/>
      <c r="K152" s="69"/>
      <c r="L152" s="68"/>
      <c r="M152" s="46"/>
      <c r="N152" s="238" t="str">
        <f ca="1">IF(Tabla1[[#This Row],[Fecha de nac]]="","",IF(Tabla1[[#This Row],[Fecha Finalización]] &gt;=TODAY(), DATEDIF(Tabla1[[#This Row],[Fecha de nac]],TODAY(),"y"), ROUNDDOWN((Tabla1[[#This Row],[Fecha Finalización]] -Tabla1[[#This Row],[Fecha de nac]])/365,0)))</f>
        <v/>
      </c>
      <c r="O152" s="169"/>
      <c r="P152" s="34"/>
      <c r="Q152" s="67"/>
      <c r="R152" s="67"/>
      <c r="S152" s="67"/>
      <c r="T152" s="67"/>
      <c r="U152" s="243" t="str">
        <f>IF(F152="","",Tabla1[[#This Row],[Fecha Inicio grupo]]+3*7-7)</f>
        <v/>
      </c>
      <c r="V152" s="244" t="str">
        <f>IF(F152="","",EDATE(Tabla1[[#This Row],[Fecha Inicio grupo]],3))</f>
        <v/>
      </c>
      <c r="W152" s="29"/>
      <c r="X152" s="29"/>
      <c r="Y152" s="75"/>
      <c r="Z152" s="75"/>
      <c r="AA152" s="75"/>
      <c r="AB152" s="75"/>
      <c r="AC152" s="75"/>
      <c r="AD152" s="75"/>
      <c r="AE152" s="75"/>
      <c r="AF152" s="75"/>
      <c r="AG152" s="75"/>
      <c r="AH152" s="75"/>
      <c r="AI152" s="75"/>
      <c r="AJ152" s="75"/>
      <c r="AK152" s="75"/>
      <c r="AL152" s="75"/>
      <c r="AM152" s="75"/>
      <c r="AN152" s="75"/>
      <c r="AO152" s="144"/>
      <c r="AP152" s="246" t="str">
        <f>IF(F152="","",IFERROR(VLOOKUP(SUBSTITUTE(SUBSTITUTE(Tabla1[[#This Row],[Uso Sistemas]],"T","P"),"N","F"),Parámetros!$M$2:$N$17,2,0),"Completar hasta 3ra sem. para evaluar a Probacionista"))</f>
        <v/>
      </c>
      <c r="AQ152" s="39"/>
      <c r="AR152" s="39"/>
      <c r="AS152" s="39"/>
      <c r="AT152" s="28"/>
      <c r="AU152" s="55"/>
      <c r="AV152" s="55"/>
      <c r="AW152" s="55"/>
      <c r="AX152" s="248" t="str">
        <f>IF(V152="","",EOMONTH(EDATE(Tabla1[[#This Row],[Fecha Finalización]],2),0))</f>
        <v/>
      </c>
      <c r="AY152" s="39"/>
      <c r="AZ152" s="249" t="str">
        <f>IF(V152="","",EOMONTH(EDATE(Tabla1[[#This Row],[Fecha Finalización]],3),0))</f>
        <v/>
      </c>
      <c r="BA152" s="39"/>
      <c r="BB152" s="39"/>
      <c r="BC152" s="235"/>
      <c r="BD152" s="233" t="str">
        <f>IF(F152="","",Tabla1[[#This Row],[sem 01]]&amp;Tabla1[[#This Row],[sem 02]]&amp;Tabla1[[#This Row],[sem 03]])</f>
        <v/>
      </c>
      <c r="BE152" s="234" t="str">
        <f>IF(TRIM(F152)="","",$B$1&amp;"-"&amp;SUBSTITUTE(Tabla1[[#This Row],[Mes Inscrito]]," ","")&amp;"-"&amp;SUBSTITUTE(Tabla1[[#This Row],[Dia de clases Inscrito]]," ","")&amp;"-"&amp;SUBSTITUTE(Tabla1[[#This Row],[Horario Inscrito]]," ","")&amp;"-"&amp;Tabla1[[#This Row],[Fecha Inicio grupo]])</f>
        <v/>
      </c>
      <c r="BF152" s="251" t="str">
        <f>IF(F152="","",Tabla1[[#This Row],[Curso]])</f>
        <v/>
      </c>
      <c r="BG152" s="252" t="str">
        <f>+IF(TRIM(F152)="","",$B$1&amp;"-"&amp;TRIM(Tabla1[[#This Row],[Mes Inscrito]])&amp;"-"&amp;TRIM(Tabla1[[#This Row],[Dia de clases Inscrito]])&amp;"-"&amp;TRIM(Tabla1[[#This Row],[Horario Inscrito]])&amp;"-"&amp;TRIM(Tabla1[[#This Row],[Fecha Inicio grupo]])&amp;"-"&amp;TRIM(Tabla1[[#This Row],[Tipo Incrito]]))</f>
        <v/>
      </c>
      <c r="BH152" s="308" t="str">
        <f>IF(F152="","",OR(IFERROR(SEARCH("CG",Tabla1[[#This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2" s="309" t="str">
        <f>IF(F152&lt;&gt;"",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2" s="309" t="str">
        <f>IF(F152&lt;&gt;"",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2" s="309" t="str">
        <f>IF(Tabla1[[#This Row],[Fecha Inicio grupo]]="","",IFERROR(VLOOKUP(Tabla1[[#This Row],[Mes de Alta como miembro]],Parámetros!$AM$2:$AN$16,2,0),"01/01/1900"))</f>
        <v/>
      </c>
    </row>
    <row r="153" spans="1:63" ht="14.45">
      <c r="A153" s="68">
        <v>150</v>
      </c>
      <c r="B153" s="29"/>
      <c r="C153" s="34"/>
      <c r="D153" s="42"/>
      <c r="E153" s="64"/>
      <c r="F153" s="45"/>
      <c r="G153" s="45"/>
      <c r="H153" s="163"/>
      <c r="I153" s="42"/>
      <c r="J153" s="28"/>
      <c r="K153" s="69"/>
      <c r="L153" s="68"/>
      <c r="M153" s="46"/>
      <c r="N153" s="238" t="str">
        <f ca="1">IF(Tabla1[[#This Row],[Fecha de nac]]="","",IF(Tabla1[[#This Row],[Fecha Finalización]] &gt;=TODAY(), DATEDIF(Tabla1[[#This Row],[Fecha de nac]],TODAY(),"y"), ROUNDDOWN((Tabla1[[#This Row],[Fecha Finalización]] -Tabla1[[#This Row],[Fecha de nac]])/365,0)))</f>
        <v/>
      </c>
      <c r="O153" s="169"/>
      <c r="P153" s="34"/>
      <c r="Q153" s="67"/>
      <c r="R153" s="67"/>
      <c r="S153" s="67"/>
      <c r="T153" s="67"/>
      <c r="U153" s="243" t="str">
        <f>IF(F153="","",Tabla1[[#This Row],[Fecha Inicio grupo]]+3*7-7)</f>
        <v/>
      </c>
      <c r="V153" s="244" t="str">
        <f>IF(F153="","",EDATE(Tabla1[[#This Row],[Fecha Inicio grupo]],3))</f>
        <v/>
      </c>
      <c r="W153" s="29"/>
      <c r="X153" s="29"/>
      <c r="Y153" s="75"/>
      <c r="Z153" s="75"/>
      <c r="AA153" s="75"/>
      <c r="AB153" s="75"/>
      <c r="AC153" s="75"/>
      <c r="AD153" s="75"/>
      <c r="AE153" s="75"/>
      <c r="AF153" s="75"/>
      <c r="AG153" s="75"/>
      <c r="AH153" s="75"/>
      <c r="AI153" s="75"/>
      <c r="AJ153" s="75"/>
      <c r="AK153" s="75"/>
      <c r="AL153" s="75"/>
      <c r="AM153" s="75"/>
      <c r="AN153" s="75"/>
      <c r="AO153" s="144"/>
      <c r="AP153" s="246" t="str">
        <f>IF(F153="","",IFERROR(VLOOKUP(SUBSTITUTE(SUBSTITUTE(Tabla1[[#This Row],[Uso Sistemas]],"T","P"),"N","F"),Parámetros!$M$2:$N$17,2,0),"Completar hasta 3ra sem. para evaluar a Probacionista"))</f>
        <v/>
      </c>
      <c r="AQ153" s="39"/>
      <c r="AR153" s="39"/>
      <c r="AS153" s="39"/>
      <c r="AT153" s="28"/>
      <c r="AU153" s="55"/>
      <c r="AV153" s="55"/>
      <c r="AW153" s="55"/>
      <c r="AX153" s="248" t="str">
        <f>IF(V153="","",EOMONTH(EDATE(Tabla1[[#This Row],[Fecha Finalización]],2),0))</f>
        <v/>
      </c>
      <c r="AY153" s="39"/>
      <c r="AZ153" s="249" t="str">
        <f>IF(V153="","",EOMONTH(EDATE(Tabla1[[#This Row],[Fecha Finalización]],3),0))</f>
        <v/>
      </c>
      <c r="BA153" s="39"/>
      <c r="BB153" s="39"/>
      <c r="BC153" s="235"/>
      <c r="BD153" s="233" t="str">
        <f>IF(F153="","",Tabla1[[#This Row],[sem 01]]&amp;Tabla1[[#This Row],[sem 02]]&amp;Tabla1[[#This Row],[sem 03]])</f>
        <v/>
      </c>
      <c r="BE153" s="234" t="str">
        <f>IF(TRIM(F153)="","",$B$1&amp;"-"&amp;SUBSTITUTE(Tabla1[[#This Row],[Mes Inscrito]]," ","")&amp;"-"&amp;SUBSTITUTE(Tabla1[[#This Row],[Dia de clases Inscrito]]," ","")&amp;"-"&amp;SUBSTITUTE(Tabla1[[#This Row],[Horario Inscrito]]," ","")&amp;"-"&amp;Tabla1[[#This Row],[Fecha Inicio grupo]])</f>
        <v/>
      </c>
      <c r="BF153" s="251" t="str">
        <f>IF(F153="","",Tabla1[[#This Row],[Curso]])</f>
        <v/>
      </c>
      <c r="BG153" s="252" t="str">
        <f>+IF(TRIM(F153)="","",$B$1&amp;"-"&amp;TRIM(Tabla1[[#This Row],[Mes Inscrito]])&amp;"-"&amp;TRIM(Tabla1[[#This Row],[Dia de clases Inscrito]])&amp;"-"&amp;TRIM(Tabla1[[#This Row],[Horario Inscrito]])&amp;"-"&amp;TRIM(Tabla1[[#This Row],[Fecha Inicio grupo]])&amp;"-"&amp;TRIM(Tabla1[[#This Row],[Tipo Incrito]]))</f>
        <v/>
      </c>
      <c r="BH153" s="308" t="str">
        <f>IF(F153="","",OR(IFERROR(SEARCH("CG",Tabla1[[#This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3" s="309" t="str">
        <f>IF(F153&lt;&gt;"",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3" s="309" t="str">
        <f>IF(F153&lt;&gt;"",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3" s="309" t="str">
        <f>IF(Tabla1[[#This Row],[Fecha Inicio grupo]]="","",IFERROR(VLOOKUP(Tabla1[[#This Row],[Mes de Alta como miembro]],Parámetros!$AM$2:$AN$16,2,0),"01/01/1900"))</f>
        <v/>
      </c>
    </row>
    <row r="154" spans="1:63" ht="14.45">
      <c r="A154" s="68">
        <v>151</v>
      </c>
      <c r="B154" s="29"/>
      <c r="C154" s="34"/>
      <c r="D154" s="42"/>
      <c r="E154" s="64"/>
      <c r="F154" s="45"/>
      <c r="G154" s="45"/>
      <c r="H154" s="163"/>
      <c r="I154" s="42"/>
      <c r="J154" s="28"/>
      <c r="K154" s="69"/>
      <c r="L154" s="68"/>
      <c r="M154" s="46"/>
      <c r="N154" s="238" t="str">
        <f ca="1">IF(Tabla1[[#This Row],[Fecha de nac]]="","",IF(Tabla1[[#This Row],[Fecha Finalización]] &gt;=TODAY(), DATEDIF(Tabla1[[#This Row],[Fecha de nac]],TODAY(),"y"), ROUNDDOWN((Tabla1[[#This Row],[Fecha Finalización]] -Tabla1[[#This Row],[Fecha de nac]])/365,0)))</f>
        <v/>
      </c>
      <c r="O154" s="169"/>
      <c r="P154" s="34"/>
      <c r="Q154" s="67"/>
      <c r="R154" s="67"/>
      <c r="S154" s="67"/>
      <c r="T154" s="67"/>
      <c r="U154" s="243" t="str">
        <f>IF(F154="","",Tabla1[[#This Row],[Fecha Inicio grupo]]+3*7-7)</f>
        <v/>
      </c>
      <c r="V154" s="244" t="str">
        <f>IF(F154="","",EDATE(Tabla1[[#This Row],[Fecha Inicio grupo]],3))</f>
        <v/>
      </c>
      <c r="W154" s="29"/>
      <c r="X154" s="29"/>
      <c r="Y154" s="75"/>
      <c r="Z154" s="75"/>
      <c r="AA154" s="75"/>
      <c r="AB154" s="75"/>
      <c r="AC154" s="75"/>
      <c r="AD154" s="75"/>
      <c r="AE154" s="75"/>
      <c r="AF154" s="75"/>
      <c r="AG154" s="75"/>
      <c r="AH154" s="75"/>
      <c r="AI154" s="75"/>
      <c r="AJ154" s="75"/>
      <c r="AK154" s="75"/>
      <c r="AL154" s="75"/>
      <c r="AM154" s="75"/>
      <c r="AN154" s="75"/>
      <c r="AO154" s="144"/>
      <c r="AP154" s="246" t="str">
        <f>IF(F154="","",IFERROR(VLOOKUP(SUBSTITUTE(SUBSTITUTE(Tabla1[[#This Row],[Uso Sistemas]],"T","P"),"N","F"),Parámetros!$M$2:$N$17,2,0),"Completar hasta 3ra sem. para evaluar a Probacionista"))</f>
        <v/>
      </c>
      <c r="AQ154" s="39"/>
      <c r="AR154" s="39"/>
      <c r="AS154" s="39"/>
      <c r="AT154" s="28"/>
      <c r="AU154" s="55"/>
      <c r="AV154" s="55"/>
      <c r="AW154" s="55"/>
      <c r="AX154" s="248" t="str">
        <f>IF(V154="","",EOMONTH(EDATE(Tabla1[[#This Row],[Fecha Finalización]],2),0))</f>
        <v/>
      </c>
      <c r="AY154" s="39"/>
      <c r="AZ154" s="249" t="str">
        <f>IF(V154="","",EOMONTH(EDATE(Tabla1[[#This Row],[Fecha Finalización]],3),0))</f>
        <v/>
      </c>
      <c r="BA154" s="39"/>
      <c r="BB154" s="39"/>
      <c r="BC154" s="235"/>
      <c r="BD154" s="233" t="str">
        <f>IF(F154="","",Tabla1[[#This Row],[sem 01]]&amp;Tabla1[[#This Row],[sem 02]]&amp;Tabla1[[#This Row],[sem 03]])</f>
        <v/>
      </c>
      <c r="BE154" s="234" t="str">
        <f>IF(TRIM(F154)="","",$B$1&amp;"-"&amp;SUBSTITUTE(Tabla1[[#This Row],[Mes Inscrito]]," ","")&amp;"-"&amp;SUBSTITUTE(Tabla1[[#This Row],[Dia de clases Inscrito]]," ","")&amp;"-"&amp;SUBSTITUTE(Tabla1[[#This Row],[Horario Inscrito]]," ","")&amp;"-"&amp;Tabla1[[#This Row],[Fecha Inicio grupo]])</f>
        <v/>
      </c>
      <c r="BF154" s="251" t="str">
        <f>IF(F154="","",Tabla1[[#This Row],[Curso]])</f>
        <v/>
      </c>
      <c r="BG154" s="252" t="str">
        <f>+IF(TRIM(F154)="","",$B$1&amp;"-"&amp;TRIM(Tabla1[[#This Row],[Mes Inscrito]])&amp;"-"&amp;TRIM(Tabla1[[#This Row],[Dia de clases Inscrito]])&amp;"-"&amp;TRIM(Tabla1[[#This Row],[Horario Inscrito]])&amp;"-"&amp;TRIM(Tabla1[[#This Row],[Fecha Inicio grupo]])&amp;"-"&amp;TRIM(Tabla1[[#This Row],[Tipo Incrito]]))</f>
        <v/>
      </c>
      <c r="BH154" s="308" t="str">
        <f>IF(F154="","",OR(IFERROR(SEARCH("CG",Tabla1[[#This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4" s="309" t="str">
        <f>IF(F154&lt;&gt;"",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4" s="309" t="str">
        <f>IF(F154&lt;&gt;"",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4" s="309" t="str">
        <f>IF(Tabla1[[#This Row],[Fecha Inicio grupo]]="","",IFERROR(VLOOKUP(Tabla1[[#This Row],[Mes de Alta como miembro]],Parámetros!$AM$2:$AN$16,2,0),"01/01/1900"))</f>
        <v/>
      </c>
    </row>
    <row r="155" spans="1:63" ht="14.45">
      <c r="A155" s="68">
        <v>152</v>
      </c>
      <c r="B155" s="29"/>
      <c r="C155" s="34"/>
      <c r="D155" s="42"/>
      <c r="E155" s="64"/>
      <c r="F155" s="45"/>
      <c r="G155" s="45"/>
      <c r="H155" s="163"/>
      <c r="I155" s="42"/>
      <c r="J155" s="28"/>
      <c r="K155" s="69"/>
      <c r="L155" s="68"/>
      <c r="M155" s="46"/>
      <c r="N155" s="238" t="str">
        <f ca="1">IF(Tabla1[[#This Row],[Fecha de nac]]="","",IF(Tabla1[[#This Row],[Fecha Finalización]] &gt;=TODAY(), DATEDIF(Tabla1[[#This Row],[Fecha de nac]],TODAY(),"y"), ROUNDDOWN((Tabla1[[#This Row],[Fecha Finalización]] -Tabla1[[#This Row],[Fecha de nac]])/365,0)))</f>
        <v/>
      </c>
      <c r="O155" s="169"/>
      <c r="P155" s="34"/>
      <c r="Q155" s="67"/>
      <c r="R155" s="67"/>
      <c r="S155" s="67"/>
      <c r="T155" s="67"/>
      <c r="U155" s="243" t="str">
        <f>IF(F155="","",Tabla1[[#This Row],[Fecha Inicio grupo]]+3*7-7)</f>
        <v/>
      </c>
      <c r="V155" s="244" t="str">
        <f>IF(F155="","",EDATE(Tabla1[[#This Row],[Fecha Inicio grupo]],3))</f>
        <v/>
      </c>
      <c r="W155" s="29"/>
      <c r="X155" s="29"/>
      <c r="Y155" s="75"/>
      <c r="Z155" s="75"/>
      <c r="AA155" s="75"/>
      <c r="AB155" s="75"/>
      <c r="AC155" s="75"/>
      <c r="AD155" s="75"/>
      <c r="AE155" s="75"/>
      <c r="AF155" s="75"/>
      <c r="AG155" s="75"/>
      <c r="AH155" s="75"/>
      <c r="AI155" s="75"/>
      <c r="AJ155" s="75"/>
      <c r="AK155" s="75"/>
      <c r="AL155" s="75"/>
      <c r="AM155" s="75"/>
      <c r="AN155" s="75"/>
      <c r="AO155" s="144"/>
      <c r="AP155" s="246" t="str">
        <f>IF(F155="","",IFERROR(VLOOKUP(SUBSTITUTE(SUBSTITUTE(Tabla1[[#This Row],[Uso Sistemas]],"T","P"),"N","F"),Parámetros!$M$2:$N$17,2,0),"Completar hasta 3ra sem. para evaluar a Probacionista"))</f>
        <v/>
      </c>
      <c r="AQ155" s="39"/>
      <c r="AR155" s="39"/>
      <c r="AS155" s="39"/>
      <c r="AT155" s="28"/>
      <c r="AU155" s="55"/>
      <c r="AV155" s="55"/>
      <c r="AW155" s="55"/>
      <c r="AX155" s="248" t="str">
        <f>IF(V155="","",EOMONTH(EDATE(Tabla1[[#This Row],[Fecha Finalización]],2),0))</f>
        <v/>
      </c>
      <c r="AY155" s="39"/>
      <c r="AZ155" s="249" t="str">
        <f>IF(V155="","",EOMONTH(EDATE(Tabla1[[#This Row],[Fecha Finalización]],3),0))</f>
        <v/>
      </c>
      <c r="BA155" s="39"/>
      <c r="BB155" s="39"/>
      <c r="BC155" s="235"/>
      <c r="BD155" s="233" t="str">
        <f>IF(F155="","",Tabla1[[#This Row],[sem 01]]&amp;Tabla1[[#This Row],[sem 02]]&amp;Tabla1[[#This Row],[sem 03]])</f>
        <v/>
      </c>
      <c r="BE155" s="234" t="str">
        <f>IF(TRIM(F155)="","",$B$1&amp;"-"&amp;SUBSTITUTE(Tabla1[[#This Row],[Mes Inscrito]]," ","")&amp;"-"&amp;SUBSTITUTE(Tabla1[[#This Row],[Dia de clases Inscrito]]," ","")&amp;"-"&amp;SUBSTITUTE(Tabla1[[#This Row],[Horario Inscrito]]," ","")&amp;"-"&amp;Tabla1[[#This Row],[Fecha Inicio grupo]])</f>
        <v/>
      </c>
      <c r="BF155" s="251" t="str">
        <f>IF(F155="","",Tabla1[[#This Row],[Curso]])</f>
        <v/>
      </c>
      <c r="BG155" s="252" t="str">
        <f>+IF(TRIM(F155)="","",$B$1&amp;"-"&amp;TRIM(Tabla1[[#This Row],[Mes Inscrito]])&amp;"-"&amp;TRIM(Tabla1[[#This Row],[Dia de clases Inscrito]])&amp;"-"&amp;TRIM(Tabla1[[#This Row],[Horario Inscrito]])&amp;"-"&amp;TRIM(Tabla1[[#This Row],[Fecha Inicio grupo]])&amp;"-"&amp;TRIM(Tabla1[[#This Row],[Tipo Incrito]]))</f>
        <v/>
      </c>
      <c r="BH155" s="308" t="str">
        <f>IF(F155="","",OR(IFERROR(SEARCH("CG",Tabla1[[#This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5" s="309" t="str">
        <f>IF(F155&lt;&gt;"",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5" s="309" t="str">
        <f>IF(F155&lt;&gt;"",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5" s="309" t="str">
        <f>IF(Tabla1[[#This Row],[Fecha Inicio grupo]]="","",IFERROR(VLOOKUP(Tabla1[[#This Row],[Mes de Alta como miembro]],Parámetros!$AM$2:$AN$16,2,0),"01/01/1900"))</f>
        <v/>
      </c>
    </row>
    <row r="156" spans="1:63" ht="14.45">
      <c r="A156" s="68">
        <v>153</v>
      </c>
      <c r="B156" s="29"/>
      <c r="C156" s="34"/>
      <c r="D156" s="42"/>
      <c r="E156" s="64"/>
      <c r="F156" s="45"/>
      <c r="G156" s="45"/>
      <c r="H156" s="163"/>
      <c r="I156" s="42"/>
      <c r="J156" s="28"/>
      <c r="K156" s="69"/>
      <c r="L156" s="68"/>
      <c r="M156" s="46"/>
      <c r="N156" s="238" t="str">
        <f ca="1">IF(Tabla1[[#This Row],[Fecha de nac]]="","",IF(Tabla1[[#This Row],[Fecha Finalización]] &gt;=TODAY(), DATEDIF(Tabla1[[#This Row],[Fecha de nac]],TODAY(),"y"), ROUNDDOWN((Tabla1[[#This Row],[Fecha Finalización]] -Tabla1[[#This Row],[Fecha de nac]])/365,0)))</f>
        <v/>
      </c>
      <c r="O156" s="169"/>
      <c r="P156" s="34"/>
      <c r="Q156" s="67"/>
      <c r="R156" s="67"/>
      <c r="S156" s="67"/>
      <c r="T156" s="67"/>
      <c r="U156" s="243" t="str">
        <f>IF(F156="","",Tabla1[[#This Row],[Fecha Inicio grupo]]+3*7-7)</f>
        <v/>
      </c>
      <c r="V156" s="244" t="str">
        <f>IF(F156="","",EDATE(Tabla1[[#This Row],[Fecha Inicio grupo]],3))</f>
        <v/>
      </c>
      <c r="W156" s="29"/>
      <c r="X156" s="29"/>
      <c r="Y156" s="75"/>
      <c r="Z156" s="75"/>
      <c r="AA156" s="75"/>
      <c r="AB156" s="75"/>
      <c r="AC156" s="75"/>
      <c r="AD156" s="75"/>
      <c r="AE156" s="75"/>
      <c r="AF156" s="75"/>
      <c r="AG156" s="75"/>
      <c r="AH156" s="75"/>
      <c r="AI156" s="75"/>
      <c r="AJ156" s="75"/>
      <c r="AK156" s="75"/>
      <c r="AL156" s="75"/>
      <c r="AM156" s="75"/>
      <c r="AN156" s="75"/>
      <c r="AO156" s="144"/>
      <c r="AP156" s="246" t="str">
        <f>IF(F156="","",IFERROR(VLOOKUP(SUBSTITUTE(SUBSTITUTE(Tabla1[[#This Row],[Uso Sistemas]],"T","P"),"N","F"),Parámetros!$M$2:$N$17,2,0),"Completar hasta 3ra sem. para evaluar a Probacionista"))</f>
        <v/>
      </c>
      <c r="AQ156" s="39"/>
      <c r="AR156" s="39"/>
      <c r="AS156" s="39"/>
      <c r="AT156" s="28"/>
      <c r="AU156" s="55"/>
      <c r="AV156" s="55"/>
      <c r="AW156" s="55"/>
      <c r="AX156" s="248" t="str">
        <f>IF(V156="","",EOMONTH(EDATE(Tabla1[[#This Row],[Fecha Finalización]],2),0))</f>
        <v/>
      </c>
      <c r="AY156" s="39"/>
      <c r="AZ156" s="249" t="str">
        <f>IF(V156="","",EOMONTH(EDATE(Tabla1[[#This Row],[Fecha Finalización]],3),0))</f>
        <v/>
      </c>
      <c r="BA156" s="39"/>
      <c r="BB156" s="39"/>
      <c r="BC156" s="235"/>
      <c r="BD156" s="233" t="str">
        <f>IF(F156="","",Tabla1[[#This Row],[sem 01]]&amp;Tabla1[[#This Row],[sem 02]]&amp;Tabla1[[#This Row],[sem 03]])</f>
        <v/>
      </c>
      <c r="BE156" s="234" t="str">
        <f>IF(TRIM(F156)="","",$B$1&amp;"-"&amp;SUBSTITUTE(Tabla1[[#This Row],[Mes Inscrito]]," ","")&amp;"-"&amp;SUBSTITUTE(Tabla1[[#This Row],[Dia de clases Inscrito]]," ","")&amp;"-"&amp;SUBSTITUTE(Tabla1[[#This Row],[Horario Inscrito]]," ","")&amp;"-"&amp;Tabla1[[#This Row],[Fecha Inicio grupo]])</f>
        <v/>
      </c>
      <c r="BF156" s="251" t="str">
        <f>IF(F156="","",Tabla1[[#This Row],[Curso]])</f>
        <v/>
      </c>
      <c r="BG156" s="252" t="str">
        <f>+IF(TRIM(F156)="","",$B$1&amp;"-"&amp;TRIM(Tabla1[[#This Row],[Mes Inscrito]])&amp;"-"&amp;TRIM(Tabla1[[#This Row],[Dia de clases Inscrito]])&amp;"-"&amp;TRIM(Tabla1[[#This Row],[Horario Inscrito]])&amp;"-"&amp;TRIM(Tabla1[[#This Row],[Fecha Inicio grupo]])&amp;"-"&amp;TRIM(Tabla1[[#This Row],[Tipo Incrito]]))</f>
        <v/>
      </c>
      <c r="BH156" s="308" t="str">
        <f>IF(F156="","",OR(IFERROR(SEARCH("CG",Tabla1[[#This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6" s="309" t="str">
        <f>IF(F156&lt;&gt;"",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6" s="309" t="str">
        <f>IF(F156&lt;&gt;"",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6" s="309" t="str">
        <f>IF(Tabla1[[#This Row],[Fecha Inicio grupo]]="","",IFERROR(VLOOKUP(Tabla1[[#This Row],[Mes de Alta como miembro]],Parámetros!$AM$2:$AN$16,2,0),"01/01/1900"))</f>
        <v/>
      </c>
    </row>
    <row r="157" spans="1:63" ht="14.45">
      <c r="A157" s="68">
        <v>154</v>
      </c>
      <c r="B157" s="29"/>
      <c r="C157" s="34"/>
      <c r="D157" s="42"/>
      <c r="E157" s="64"/>
      <c r="F157" s="45"/>
      <c r="G157" s="45"/>
      <c r="H157" s="163"/>
      <c r="I157" s="42"/>
      <c r="J157" s="28"/>
      <c r="K157" s="69"/>
      <c r="L157" s="68"/>
      <c r="M157" s="46"/>
      <c r="N157" s="238" t="str">
        <f ca="1">IF(Tabla1[[#This Row],[Fecha de nac]]="","",IF(Tabla1[[#This Row],[Fecha Finalización]] &gt;=TODAY(), DATEDIF(Tabla1[[#This Row],[Fecha de nac]],TODAY(),"y"), ROUNDDOWN((Tabla1[[#This Row],[Fecha Finalización]] -Tabla1[[#This Row],[Fecha de nac]])/365,0)))</f>
        <v/>
      </c>
      <c r="O157" s="169"/>
      <c r="P157" s="34"/>
      <c r="Q157" s="67"/>
      <c r="R157" s="67"/>
      <c r="S157" s="67"/>
      <c r="T157" s="67"/>
      <c r="U157" s="243" t="str">
        <f>IF(F157="","",Tabla1[[#This Row],[Fecha Inicio grupo]]+3*7-7)</f>
        <v/>
      </c>
      <c r="V157" s="244" t="str">
        <f>IF(F157="","",EDATE(Tabla1[[#This Row],[Fecha Inicio grupo]],3))</f>
        <v/>
      </c>
      <c r="W157" s="29"/>
      <c r="X157" s="29"/>
      <c r="Y157" s="75"/>
      <c r="Z157" s="75"/>
      <c r="AA157" s="75"/>
      <c r="AB157" s="75"/>
      <c r="AC157" s="75"/>
      <c r="AD157" s="75"/>
      <c r="AE157" s="75"/>
      <c r="AF157" s="75"/>
      <c r="AG157" s="75"/>
      <c r="AH157" s="75"/>
      <c r="AI157" s="75"/>
      <c r="AJ157" s="75"/>
      <c r="AK157" s="75"/>
      <c r="AL157" s="75"/>
      <c r="AM157" s="75"/>
      <c r="AN157" s="75"/>
      <c r="AO157" s="144"/>
      <c r="AP157" s="246" t="str">
        <f>IF(F157="","",IFERROR(VLOOKUP(SUBSTITUTE(SUBSTITUTE(Tabla1[[#This Row],[Uso Sistemas]],"T","P"),"N","F"),Parámetros!$M$2:$N$17,2,0),"Completar hasta 3ra sem. para evaluar a Probacionista"))</f>
        <v/>
      </c>
      <c r="AQ157" s="39"/>
      <c r="AR157" s="39"/>
      <c r="AS157" s="39"/>
      <c r="AT157" s="28"/>
      <c r="AU157" s="55"/>
      <c r="AV157" s="55"/>
      <c r="AW157" s="55"/>
      <c r="AX157" s="248" t="str">
        <f>IF(V157="","",EOMONTH(EDATE(Tabla1[[#This Row],[Fecha Finalización]],2),0))</f>
        <v/>
      </c>
      <c r="AY157" s="39"/>
      <c r="AZ157" s="249" t="str">
        <f>IF(V157="","",EOMONTH(EDATE(Tabla1[[#This Row],[Fecha Finalización]],3),0))</f>
        <v/>
      </c>
      <c r="BA157" s="39"/>
      <c r="BB157" s="39"/>
      <c r="BC157" s="235"/>
      <c r="BD157" s="233" t="str">
        <f>IF(F157="","",Tabla1[[#This Row],[sem 01]]&amp;Tabla1[[#This Row],[sem 02]]&amp;Tabla1[[#This Row],[sem 03]])</f>
        <v/>
      </c>
      <c r="BE157" s="234" t="str">
        <f>IF(TRIM(F157)="","",$B$1&amp;"-"&amp;SUBSTITUTE(Tabla1[[#This Row],[Mes Inscrito]]," ","")&amp;"-"&amp;SUBSTITUTE(Tabla1[[#This Row],[Dia de clases Inscrito]]," ","")&amp;"-"&amp;SUBSTITUTE(Tabla1[[#This Row],[Horario Inscrito]]," ","")&amp;"-"&amp;Tabla1[[#This Row],[Fecha Inicio grupo]])</f>
        <v/>
      </c>
      <c r="BF157" s="251" t="str">
        <f>IF(F157="","",Tabla1[[#This Row],[Curso]])</f>
        <v/>
      </c>
      <c r="BG157" s="252" t="str">
        <f>+IF(TRIM(F157)="","",$B$1&amp;"-"&amp;TRIM(Tabla1[[#This Row],[Mes Inscrito]])&amp;"-"&amp;TRIM(Tabla1[[#This Row],[Dia de clases Inscrito]])&amp;"-"&amp;TRIM(Tabla1[[#This Row],[Horario Inscrito]])&amp;"-"&amp;TRIM(Tabla1[[#This Row],[Fecha Inicio grupo]])&amp;"-"&amp;TRIM(Tabla1[[#This Row],[Tipo Incrito]]))</f>
        <v/>
      </c>
      <c r="BH157" s="308" t="str">
        <f>IF(F157="","",OR(IFERROR(SEARCH("CG",Tabla1[[#This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7" s="309" t="str">
        <f>IF(F157&lt;&gt;"",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7" s="309" t="str">
        <f>IF(F157&lt;&gt;"",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7" s="309" t="str">
        <f>IF(Tabla1[[#This Row],[Fecha Inicio grupo]]="","",IFERROR(VLOOKUP(Tabla1[[#This Row],[Mes de Alta como miembro]],Parámetros!$AM$2:$AN$16,2,0),"01/01/1900"))</f>
        <v/>
      </c>
    </row>
    <row r="158" spans="1:63" ht="14.45">
      <c r="A158" s="68">
        <v>155</v>
      </c>
      <c r="B158" s="29"/>
      <c r="C158" s="34"/>
      <c r="D158" s="42"/>
      <c r="E158" s="64"/>
      <c r="F158" s="45"/>
      <c r="G158" s="45"/>
      <c r="H158" s="163"/>
      <c r="I158" s="42"/>
      <c r="J158" s="28"/>
      <c r="K158" s="69"/>
      <c r="L158" s="68"/>
      <c r="M158" s="46"/>
      <c r="N158" s="238" t="str">
        <f ca="1">IF(Tabla1[[#This Row],[Fecha de nac]]="","",IF(Tabla1[[#This Row],[Fecha Finalización]] &gt;=TODAY(), DATEDIF(Tabla1[[#This Row],[Fecha de nac]],TODAY(),"y"), ROUNDDOWN((Tabla1[[#This Row],[Fecha Finalización]] -Tabla1[[#This Row],[Fecha de nac]])/365,0)))</f>
        <v/>
      </c>
      <c r="O158" s="169"/>
      <c r="P158" s="34"/>
      <c r="Q158" s="67"/>
      <c r="R158" s="67"/>
      <c r="S158" s="67"/>
      <c r="T158" s="67"/>
      <c r="U158" s="243" t="str">
        <f>IF(F158="","",Tabla1[[#This Row],[Fecha Inicio grupo]]+3*7-7)</f>
        <v/>
      </c>
      <c r="V158" s="244" t="str">
        <f>IF(F158="","",EDATE(Tabla1[[#This Row],[Fecha Inicio grupo]],3))</f>
        <v/>
      </c>
      <c r="W158" s="29"/>
      <c r="X158" s="29"/>
      <c r="Y158" s="75"/>
      <c r="Z158" s="75"/>
      <c r="AA158" s="75"/>
      <c r="AB158" s="75"/>
      <c r="AC158" s="75"/>
      <c r="AD158" s="75"/>
      <c r="AE158" s="75"/>
      <c r="AF158" s="75"/>
      <c r="AG158" s="75"/>
      <c r="AH158" s="75"/>
      <c r="AI158" s="75"/>
      <c r="AJ158" s="75"/>
      <c r="AK158" s="75"/>
      <c r="AL158" s="75"/>
      <c r="AM158" s="75"/>
      <c r="AN158" s="75"/>
      <c r="AO158" s="144"/>
      <c r="AP158" s="246" t="str">
        <f>IF(F158="","",IFERROR(VLOOKUP(SUBSTITUTE(SUBSTITUTE(Tabla1[[#This Row],[Uso Sistemas]],"T","P"),"N","F"),Parámetros!$M$2:$N$17,2,0),"Completar hasta 3ra sem. para evaluar a Probacionista"))</f>
        <v/>
      </c>
      <c r="AQ158" s="39"/>
      <c r="AR158" s="39"/>
      <c r="AS158" s="39"/>
      <c r="AT158" s="28"/>
      <c r="AU158" s="55"/>
      <c r="AV158" s="55"/>
      <c r="AW158" s="55"/>
      <c r="AX158" s="248" t="str">
        <f>IF(V158="","",EOMONTH(EDATE(Tabla1[[#This Row],[Fecha Finalización]],2),0))</f>
        <v/>
      </c>
      <c r="AY158" s="39"/>
      <c r="AZ158" s="249" t="str">
        <f>IF(V158="","",EOMONTH(EDATE(Tabla1[[#This Row],[Fecha Finalización]],3),0))</f>
        <v/>
      </c>
      <c r="BA158" s="39"/>
      <c r="BB158" s="39"/>
      <c r="BC158" s="235"/>
      <c r="BD158" s="233" t="str">
        <f>IF(F158="","",Tabla1[[#This Row],[sem 01]]&amp;Tabla1[[#This Row],[sem 02]]&amp;Tabla1[[#This Row],[sem 03]])</f>
        <v/>
      </c>
      <c r="BE158" s="234" t="str">
        <f>IF(TRIM(F158)="","",$B$1&amp;"-"&amp;SUBSTITUTE(Tabla1[[#This Row],[Mes Inscrito]]," ","")&amp;"-"&amp;SUBSTITUTE(Tabla1[[#This Row],[Dia de clases Inscrito]]," ","")&amp;"-"&amp;SUBSTITUTE(Tabla1[[#This Row],[Horario Inscrito]]," ","")&amp;"-"&amp;Tabla1[[#This Row],[Fecha Inicio grupo]])</f>
        <v/>
      </c>
      <c r="BF158" s="251" t="str">
        <f>IF(F158="","",Tabla1[[#This Row],[Curso]])</f>
        <v/>
      </c>
      <c r="BG158" s="252" t="str">
        <f>+IF(TRIM(F158)="","",$B$1&amp;"-"&amp;TRIM(Tabla1[[#This Row],[Mes Inscrito]])&amp;"-"&amp;TRIM(Tabla1[[#This Row],[Dia de clases Inscrito]])&amp;"-"&amp;TRIM(Tabla1[[#This Row],[Horario Inscrito]])&amp;"-"&amp;TRIM(Tabla1[[#This Row],[Fecha Inicio grupo]])&amp;"-"&amp;TRIM(Tabla1[[#This Row],[Tipo Incrito]]))</f>
        <v/>
      </c>
      <c r="BH158" s="308" t="str">
        <f>IF(F158="","",OR(IFERROR(SEARCH("CG",Tabla1[[#This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8" s="309" t="str">
        <f>IF(F158&lt;&gt;"",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8" s="309" t="str">
        <f>IF(F158&lt;&gt;"",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8" s="309" t="str">
        <f>IF(Tabla1[[#This Row],[Fecha Inicio grupo]]="","",IFERROR(VLOOKUP(Tabla1[[#This Row],[Mes de Alta como miembro]],Parámetros!$AM$2:$AN$16,2,0),"01/01/1900"))</f>
        <v/>
      </c>
    </row>
    <row r="159" spans="1:63" ht="14.45">
      <c r="A159" s="68">
        <v>156</v>
      </c>
      <c r="B159" s="29"/>
      <c r="C159" s="34"/>
      <c r="D159" s="42"/>
      <c r="E159" s="64"/>
      <c r="F159" s="45"/>
      <c r="G159" s="45"/>
      <c r="H159" s="163"/>
      <c r="I159" s="42"/>
      <c r="J159" s="28"/>
      <c r="K159" s="69"/>
      <c r="L159" s="68"/>
      <c r="M159" s="46"/>
      <c r="N159" s="238" t="str">
        <f ca="1">IF(Tabla1[[#This Row],[Fecha de nac]]="","",IF(Tabla1[[#This Row],[Fecha Finalización]] &gt;=TODAY(), DATEDIF(Tabla1[[#This Row],[Fecha de nac]],TODAY(),"y"), ROUNDDOWN((Tabla1[[#This Row],[Fecha Finalización]] -Tabla1[[#This Row],[Fecha de nac]])/365,0)))</f>
        <v/>
      </c>
      <c r="O159" s="169"/>
      <c r="P159" s="34"/>
      <c r="Q159" s="67"/>
      <c r="R159" s="67"/>
      <c r="S159" s="67"/>
      <c r="T159" s="67"/>
      <c r="U159" s="243" t="str">
        <f>IF(F159="","",Tabla1[[#This Row],[Fecha Inicio grupo]]+3*7-7)</f>
        <v/>
      </c>
      <c r="V159" s="244" t="str">
        <f>IF(F159="","",EDATE(Tabla1[[#This Row],[Fecha Inicio grupo]],3))</f>
        <v/>
      </c>
      <c r="W159" s="29"/>
      <c r="X159" s="29"/>
      <c r="Y159" s="75"/>
      <c r="Z159" s="75"/>
      <c r="AA159" s="75"/>
      <c r="AB159" s="75"/>
      <c r="AC159" s="75"/>
      <c r="AD159" s="75"/>
      <c r="AE159" s="75"/>
      <c r="AF159" s="75"/>
      <c r="AG159" s="75"/>
      <c r="AH159" s="75"/>
      <c r="AI159" s="75"/>
      <c r="AJ159" s="75"/>
      <c r="AK159" s="75"/>
      <c r="AL159" s="75"/>
      <c r="AM159" s="75"/>
      <c r="AN159" s="75"/>
      <c r="AO159" s="144"/>
      <c r="AP159" s="246" t="str">
        <f>IF(F159="","",IFERROR(VLOOKUP(SUBSTITUTE(SUBSTITUTE(Tabla1[[#This Row],[Uso Sistemas]],"T","P"),"N","F"),Parámetros!$M$2:$N$17,2,0),"Completar hasta 3ra sem. para evaluar a Probacionista"))</f>
        <v/>
      </c>
      <c r="AQ159" s="39"/>
      <c r="AR159" s="39"/>
      <c r="AS159" s="39"/>
      <c r="AT159" s="28"/>
      <c r="AU159" s="55"/>
      <c r="AV159" s="55"/>
      <c r="AW159" s="55"/>
      <c r="AX159" s="248" t="str">
        <f>IF(V159="","",EOMONTH(EDATE(Tabla1[[#This Row],[Fecha Finalización]],2),0))</f>
        <v/>
      </c>
      <c r="AY159" s="39"/>
      <c r="AZ159" s="249" t="str">
        <f>IF(V159="","",EOMONTH(EDATE(Tabla1[[#This Row],[Fecha Finalización]],3),0))</f>
        <v/>
      </c>
      <c r="BA159" s="39"/>
      <c r="BB159" s="39"/>
      <c r="BC159" s="235"/>
      <c r="BD159" s="233" t="str">
        <f>IF(F159="","",Tabla1[[#This Row],[sem 01]]&amp;Tabla1[[#This Row],[sem 02]]&amp;Tabla1[[#This Row],[sem 03]])</f>
        <v/>
      </c>
      <c r="BE159" s="234" t="str">
        <f>IF(TRIM(F159)="","",$B$1&amp;"-"&amp;SUBSTITUTE(Tabla1[[#This Row],[Mes Inscrito]]," ","")&amp;"-"&amp;SUBSTITUTE(Tabla1[[#This Row],[Dia de clases Inscrito]]," ","")&amp;"-"&amp;SUBSTITUTE(Tabla1[[#This Row],[Horario Inscrito]]," ","")&amp;"-"&amp;Tabla1[[#This Row],[Fecha Inicio grupo]])</f>
        <v/>
      </c>
      <c r="BF159" s="251" t="str">
        <f>IF(F159="","",Tabla1[[#This Row],[Curso]])</f>
        <v/>
      </c>
      <c r="BG159" s="252" t="str">
        <f>+IF(TRIM(F159)="","",$B$1&amp;"-"&amp;TRIM(Tabla1[[#This Row],[Mes Inscrito]])&amp;"-"&amp;TRIM(Tabla1[[#This Row],[Dia de clases Inscrito]])&amp;"-"&amp;TRIM(Tabla1[[#This Row],[Horario Inscrito]])&amp;"-"&amp;TRIM(Tabla1[[#This Row],[Fecha Inicio grupo]])&amp;"-"&amp;TRIM(Tabla1[[#This Row],[Tipo Incrito]]))</f>
        <v/>
      </c>
      <c r="BH159" s="308" t="str">
        <f>IF(F159="","",OR(IFERROR(SEARCH("CG",Tabla1[[#This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9" s="309" t="str">
        <f>IF(F159&lt;&gt;"",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9" s="309" t="str">
        <f>IF(F159&lt;&gt;"",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9" s="309" t="str">
        <f>IF(Tabla1[[#This Row],[Fecha Inicio grupo]]="","",IFERROR(VLOOKUP(Tabla1[[#This Row],[Mes de Alta como miembro]],Parámetros!$AM$2:$AN$16,2,0),"01/01/1900"))</f>
        <v/>
      </c>
    </row>
    <row r="160" spans="1:63" ht="14.45">
      <c r="A160" s="68">
        <v>157</v>
      </c>
      <c r="B160" s="29"/>
      <c r="C160" s="34"/>
      <c r="D160" s="42"/>
      <c r="E160" s="64"/>
      <c r="F160" s="45"/>
      <c r="G160" s="45"/>
      <c r="H160" s="163"/>
      <c r="I160" s="42"/>
      <c r="J160" s="28"/>
      <c r="K160" s="69"/>
      <c r="L160" s="68"/>
      <c r="M160" s="46"/>
      <c r="N160" s="238" t="str">
        <f ca="1">IF(Tabla1[[#This Row],[Fecha de nac]]="","",IF(Tabla1[[#This Row],[Fecha Finalización]] &gt;=TODAY(), DATEDIF(Tabla1[[#This Row],[Fecha de nac]],TODAY(),"y"), ROUNDDOWN((Tabla1[[#This Row],[Fecha Finalización]] -Tabla1[[#This Row],[Fecha de nac]])/365,0)))</f>
        <v/>
      </c>
      <c r="O160" s="169"/>
      <c r="P160" s="34"/>
      <c r="Q160" s="67"/>
      <c r="R160" s="67"/>
      <c r="S160" s="67"/>
      <c r="T160" s="67"/>
      <c r="U160" s="243" t="str">
        <f>IF(F160="","",Tabla1[[#This Row],[Fecha Inicio grupo]]+3*7-7)</f>
        <v/>
      </c>
      <c r="V160" s="244" t="str">
        <f>IF(F160="","",EDATE(Tabla1[[#This Row],[Fecha Inicio grupo]],3))</f>
        <v/>
      </c>
      <c r="W160" s="29"/>
      <c r="X160" s="29"/>
      <c r="Y160" s="75"/>
      <c r="Z160" s="75"/>
      <c r="AA160" s="75"/>
      <c r="AB160" s="75"/>
      <c r="AC160" s="75"/>
      <c r="AD160" s="75"/>
      <c r="AE160" s="75"/>
      <c r="AF160" s="75"/>
      <c r="AG160" s="75"/>
      <c r="AH160" s="75"/>
      <c r="AI160" s="75"/>
      <c r="AJ160" s="75"/>
      <c r="AK160" s="75"/>
      <c r="AL160" s="75"/>
      <c r="AM160" s="75"/>
      <c r="AN160" s="75"/>
      <c r="AO160" s="144"/>
      <c r="AP160" s="246" t="str">
        <f>IF(F160="","",IFERROR(VLOOKUP(SUBSTITUTE(SUBSTITUTE(Tabla1[[#This Row],[Uso Sistemas]],"T","P"),"N","F"),Parámetros!$M$2:$N$17,2,0),"Completar hasta 3ra sem. para evaluar a Probacionista"))</f>
        <v/>
      </c>
      <c r="AQ160" s="39"/>
      <c r="AR160" s="39"/>
      <c r="AS160" s="39"/>
      <c r="AT160" s="28"/>
      <c r="AU160" s="55"/>
      <c r="AV160" s="55"/>
      <c r="AW160" s="55"/>
      <c r="AX160" s="248" t="str">
        <f>IF(V160="","",EOMONTH(EDATE(Tabla1[[#This Row],[Fecha Finalización]],2),0))</f>
        <v/>
      </c>
      <c r="AY160" s="39"/>
      <c r="AZ160" s="249" t="str">
        <f>IF(V160="","",EOMONTH(EDATE(Tabla1[[#This Row],[Fecha Finalización]],3),0))</f>
        <v/>
      </c>
      <c r="BA160" s="39"/>
      <c r="BB160" s="39"/>
      <c r="BC160" s="235"/>
      <c r="BD160" s="233" t="str">
        <f>IF(F160="","",Tabla1[[#This Row],[sem 01]]&amp;Tabla1[[#This Row],[sem 02]]&amp;Tabla1[[#This Row],[sem 03]])</f>
        <v/>
      </c>
      <c r="BE160" s="234" t="str">
        <f>IF(TRIM(F160)="","",$B$1&amp;"-"&amp;SUBSTITUTE(Tabla1[[#This Row],[Mes Inscrito]]," ","")&amp;"-"&amp;SUBSTITUTE(Tabla1[[#This Row],[Dia de clases Inscrito]]," ","")&amp;"-"&amp;SUBSTITUTE(Tabla1[[#This Row],[Horario Inscrito]]," ","")&amp;"-"&amp;Tabla1[[#This Row],[Fecha Inicio grupo]])</f>
        <v/>
      </c>
      <c r="BF160" s="251" t="str">
        <f>IF(F160="","",Tabla1[[#This Row],[Curso]])</f>
        <v/>
      </c>
      <c r="BG160" s="252" t="str">
        <f>+IF(TRIM(F160)="","",$B$1&amp;"-"&amp;TRIM(Tabla1[[#This Row],[Mes Inscrito]])&amp;"-"&amp;TRIM(Tabla1[[#This Row],[Dia de clases Inscrito]])&amp;"-"&amp;TRIM(Tabla1[[#This Row],[Horario Inscrito]])&amp;"-"&amp;TRIM(Tabla1[[#This Row],[Fecha Inicio grupo]])&amp;"-"&amp;TRIM(Tabla1[[#This Row],[Tipo Incrito]]))</f>
        <v/>
      </c>
      <c r="BH160" s="308" t="str">
        <f>IF(F160="","",OR(IFERROR(SEARCH("CG",Tabla1[[#This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0" s="309" t="str">
        <f>IF(F160&lt;&gt;"",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0" s="309" t="str">
        <f>IF(F160&lt;&gt;"",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0" s="309" t="str">
        <f>IF(Tabla1[[#This Row],[Fecha Inicio grupo]]="","",IFERROR(VLOOKUP(Tabla1[[#This Row],[Mes de Alta como miembro]],Parámetros!$AM$2:$AN$16,2,0),"01/01/1900"))</f>
        <v/>
      </c>
    </row>
    <row r="161" spans="1:63" ht="14.45">
      <c r="A161" s="68">
        <v>158</v>
      </c>
      <c r="B161" s="29"/>
      <c r="C161" s="34"/>
      <c r="D161" s="42"/>
      <c r="E161" s="64"/>
      <c r="F161" s="45"/>
      <c r="G161" s="45"/>
      <c r="H161" s="163"/>
      <c r="I161" s="42"/>
      <c r="J161" s="28"/>
      <c r="K161" s="69"/>
      <c r="L161" s="68"/>
      <c r="M161" s="46"/>
      <c r="N161" s="238" t="str">
        <f ca="1">IF(Tabla1[[#This Row],[Fecha de nac]]="","",IF(Tabla1[[#This Row],[Fecha Finalización]] &gt;=TODAY(), DATEDIF(Tabla1[[#This Row],[Fecha de nac]],TODAY(),"y"), ROUNDDOWN((Tabla1[[#This Row],[Fecha Finalización]] -Tabla1[[#This Row],[Fecha de nac]])/365,0)))</f>
        <v/>
      </c>
      <c r="O161" s="169"/>
      <c r="P161" s="34"/>
      <c r="Q161" s="67"/>
      <c r="R161" s="67"/>
      <c r="S161" s="67"/>
      <c r="T161" s="67"/>
      <c r="U161" s="243" t="str">
        <f>IF(F161="","",Tabla1[[#This Row],[Fecha Inicio grupo]]+3*7-7)</f>
        <v/>
      </c>
      <c r="V161" s="244" t="str">
        <f>IF(F161="","",EDATE(Tabla1[[#This Row],[Fecha Inicio grupo]],3))</f>
        <v/>
      </c>
      <c r="W161" s="29"/>
      <c r="X161" s="29"/>
      <c r="Y161" s="75"/>
      <c r="Z161" s="75"/>
      <c r="AA161" s="75"/>
      <c r="AB161" s="75"/>
      <c r="AC161" s="75"/>
      <c r="AD161" s="75"/>
      <c r="AE161" s="75"/>
      <c r="AF161" s="75"/>
      <c r="AG161" s="75"/>
      <c r="AH161" s="75"/>
      <c r="AI161" s="75"/>
      <c r="AJ161" s="75"/>
      <c r="AK161" s="75"/>
      <c r="AL161" s="75"/>
      <c r="AM161" s="75"/>
      <c r="AN161" s="75"/>
      <c r="AO161" s="144"/>
      <c r="AP161" s="246" t="str">
        <f>IF(F161="","",IFERROR(VLOOKUP(SUBSTITUTE(SUBSTITUTE(Tabla1[[#This Row],[Uso Sistemas]],"T","P"),"N","F"),Parámetros!$M$2:$N$17,2,0),"Completar hasta 3ra sem. para evaluar a Probacionista"))</f>
        <v/>
      </c>
      <c r="AQ161" s="39"/>
      <c r="AR161" s="39"/>
      <c r="AS161" s="39"/>
      <c r="AT161" s="28"/>
      <c r="AU161" s="55"/>
      <c r="AV161" s="55"/>
      <c r="AW161" s="55"/>
      <c r="AX161" s="248" t="str">
        <f>IF(V161="","",EOMONTH(EDATE(Tabla1[[#This Row],[Fecha Finalización]],2),0))</f>
        <v/>
      </c>
      <c r="AY161" s="39"/>
      <c r="AZ161" s="249" t="str">
        <f>IF(V161="","",EOMONTH(EDATE(Tabla1[[#This Row],[Fecha Finalización]],3),0))</f>
        <v/>
      </c>
      <c r="BA161" s="39"/>
      <c r="BB161" s="39"/>
      <c r="BC161" s="235"/>
      <c r="BD161" s="233" t="str">
        <f>IF(F161="","",Tabla1[[#This Row],[sem 01]]&amp;Tabla1[[#This Row],[sem 02]]&amp;Tabla1[[#This Row],[sem 03]])</f>
        <v/>
      </c>
      <c r="BE161" s="234" t="str">
        <f>IF(TRIM(F161)="","",$B$1&amp;"-"&amp;SUBSTITUTE(Tabla1[[#This Row],[Mes Inscrito]]," ","")&amp;"-"&amp;SUBSTITUTE(Tabla1[[#This Row],[Dia de clases Inscrito]]," ","")&amp;"-"&amp;SUBSTITUTE(Tabla1[[#This Row],[Horario Inscrito]]," ","")&amp;"-"&amp;Tabla1[[#This Row],[Fecha Inicio grupo]])</f>
        <v/>
      </c>
      <c r="BF161" s="251" t="str">
        <f>IF(F161="","",Tabla1[[#This Row],[Curso]])</f>
        <v/>
      </c>
      <c r="BG161" s="252" t="str">
        <f>+IF(TRIM(F161)="","",$B$1&amp;"-"&amp;TRIM(Tabla1[[#This Row],[Mes Inscrito]])&amp;"-"&amp;TRIM(Tabla1[[#This Row],[Dia de clases Inscrito]])&amp;"-"&amp;TRIM(Tabla1[[#This Row],[Horario Inscrito]])&amp;"-"&amp;TRIM(Tabla1[[#This Row],[Fecha Inicio grupo]])&amp;"-"&amp;TRIM(Tabla1[[#This Row],[Tipo Incrito]]))</f>
        <v/>
      </c>
      <c r="BH161" s="308" t="str">
        <f>IF(F161="","",OR(IFERROR(SEARCH("CG",Tabla1[[#This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1" s="309" t="str">
        <f>IF(F161&lt;&gt;"",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1" s="309" t="str">
        <f>IF(F161&lt;&gt;"",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1" s="309" t="str">
        <f>IF(Tabla1[[#This Row],[Fecha Inicio grupo]]="","",IFERROR(VLOOKUP(Tabla1[[#This Row],[Mes de Alta como miembro]],Parámetros!$AM$2:$AN$16,2,0),"01/01/1900"))</f>
        <v/>
      </c>
    </row>
    <row r="162" spans="1:63" ht="14.45">
      <c r="A162" s="68">
        <v>159</v>
      </c>
      <c r="B162" s="29"/>
      <c r="C162" s="34"/>
      <c r="D162" s="42"/>
      <c r="E162" s="64"/>
      <c r="F162" s="45"/>
      <c r="G162" s="45"/>
      <c r="H162" s="163"/>
      <c r="I162" s="42"/>
      <c r="J162" s="28"/>
      <c r="K162" s="69"/>
      <c r="L162" s="68"/>
      <c r="M162" s="46"/>
      <c r="N162" s="238" t="str">
        <f ca="1">IF(Tabla1[[#This Row],[Fecha de nac]]="","",IF(Tabla1[[#This Row],[Fecha Finalización]] &gt;=TODAY(), DATEDIF(Tabla1[[#This Row],[Fecha de nac]],TODAY(),"y"), ROUNDDOWN((Tabla1[[#This Row],[Fecha Finalización]] -Tabla1[[#This Row],[Fecha de nac]])/365,0)))</f>
        <v/>
      </c>
      <c r="O162" s="169"/>
      <c r="P162" s="34"/>
      <c r="Q162" s="67"/>
      <c r="R162" s="67"/>
      <c r="S162" s="67"/>
      <c r="T162" s="67"/>
      <c r="U162" s="243" t="str">
        <f>IF(F162="","",Tabla1[[#This Row],[Fecha Inicio grupo]]+3*7-7)</f>
        <v/>
      </c>
      <c r="V162" s="244" t="str">
        <f>IF(F162="","",EDATE(Tabla1[[#This Row],[Fecha Inicio grupo]],3))</f>
        <v/>
      </c>
      <c r="W162" s="29"/>
      <c r="X162" s="29"/>
      <c r="Y162" s="75"/>
      <c r="Z162" s="75"/>
      <c r="AA162" s="75"/>
      <c r="AB162" s="75"/>
      <c r="AC162" s="75"/>
      <c r="AD162" s="75"/>
      <c r="AE162" s="75"/>
      <c r="AF162" s="75"/>
      <c r="AG162" s="75"/>
      <c r="AH162" s="75"/>
      <c r="AI162" s="75"/>
      <c r="AJ162" s="75"/>
      <c r="AK162" s="75"/>
      <c r="AL162" s="75"/>
      <c r="AM162" s="75"/>
      <c r="AN162" s="75"/>
      <c r="AO162" s="144"/>
      <c r="AP162" s="246" t="str">
        <f>IF(F162="","",IFERROR(VLOOKUP(SUBSTITUTE(SUBSTITUTE(Tabla1[[#This Row],[Uso Sistemas]],"T","P"),"N","F"),Parámetros!$M$2:$N$17,2,0),"Completar hasta 3ra sem. para evaluar a Probacionista"))</f>
        <v/>
      </c>
      <c r="AQ162" s="39"/>
      <c r="AR162" s="39"/>
      <c r="AS162" s="39"/>
      <c r="AT162" s="28"/>
      <c r="AU162" s="55"/>
      <c r="AV162" s="55"/>
      <c r="AW162" s="55"/>
      <c r="AX162" s="248" t="str">
        <f>IF(V162="","",EOMONTH(EDATE(Tabla1[[#This Row],[Fecha Finalización]],2),0))</f>
        <v/>
      </c>
      <c r="AY162" s="39"/>
      <c r="AZ162" s="249" t="str">
        <f>IF(V162="","",EOMONTH(EDATE(Tabla1[[#This Row],[Fecha Finalización]],3),0))</f>
        <v/>
      </c>
      <c r="BA162" s="39"/>
      <c r="BB162" s="39"/>
      <c r="BC162" s="235"/>
      <c r="BD162" s="233" t="str">
        <f>IF(F162="","",Tabla1[[#This Row],[sem 01]]&amp;Tabla1[[#This Row],[sem 02]]&amp;Tabla1[[#This Row],[sem 03]])</f>
        <v/>
      </c>
      <c r="BE162" s="234" t="str">
        <f>IF(TRIM(F162)="","",$B$1&amp;"-"&amp;SUBSTITUTE(Tabla1[[#This Row],[Mes Inscrito]]," ","")&amp;"-"&amp;SUBSTITUTE(Tabla1[[#This Row],[Dia de clases Inscrito]]," ","")&amp;"-"&amp;SUBSTITUTE(Tabla1[[#This Row],[Horario Inscrito]]," ","")&amp;"-"&amp;Tabla1[[#This Row],[Fecha Inicio grupo]])</f>
        <v/>
      </c>
      <c r="BF162" s="251" t="str">
        <f>IF(F162="","",Tabla1[[#This Row],[Curso]])</f>
        <v/>
      </c>
      <c r="BG162" s="252" t="str">
        <f>+IF(TRIM(F162)="","",$B$1&amp;"-"&amp;TRIM(Tabla1[[#This Row],[Mes Inscrito]])&amp;"-"&amp;TRIM(Tabla1[[#This Row],[Dia de clases Inscrito]])&amp;"-"&amp;TRIM(Tabla1[[#This Row],[Horario Inscrito]])&amp;"-"&amp;TRIM(Tabla1[[#This Row],[Fecha Inicio grupo]])&amp;"-"&amp;TRIM(Tabla1[[#This Row],[Tipo Incrito]]))</f>
        <v/>
      </c>
      <c r="BH162" s="308" t="str">
        <f>IF(F162="","",OR(IFERROR(SEARCH("CG",Tabla1[[#This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2" s="309" t="str">
        <f>IF(F162&lt;&gt;"",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2" s="309" t="str">
        <f>IF(F162&lt;&gt;"",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2" s="309" t="str">
        <f>IF(Tabla1[[#This Row],[Fecha Inicio grupo]]="","",IFERROR(VLOOKUP(Tabla1[[#This Row],[Mes de Alta como miembro]],Parámetros!$AM$2:$AN$16,2,0),"01/01/1900"))</f>
        <v/>
      </c>
    </row>
    <row r="163" spans="1:63" ht="14.45">
      <c r="A163" s="68">
        <v>160</v>
      </c>
      <c r="B163" s="29"/>
      <c r="C163" s="34"/>
      <c r="D163" s="42"/>
      <c r="E163" s="64"/>
      <c r="F163" s="45"/>
      <c r="G163" s="45"/>
      <c r="H163" s="163"/>
      <c r="I163" s="42"/>
      <c r="J163" s="28"/>
      <c r="K163" s="69"/>
      <c r="L163" s="68"/>
      <c r="M163" s="46"/>
      <c r="N163" s="238" t="str">
        <f ca="1">IF(Tabla1[[#This Row],[Fecha de nac]]="","",IF(Tabla1[[#This Row],[Fecha Finalización]] &gt;=TODAY(), DATEDIF(Tabla1[[#This Row],[Fecha de nac]],TODAY(),"y"), ROUNDDOWN((Tabla1[[#This Row],[Fecha Finalización]] -Tabla1[[#This Row],[Fecha de nac]])/365,0)))</f>
        <v/>
      </c>
      <c r="O163" s="169"/>
      <c r="P163" s="34"/>
      <c r="Q163" s="67"/>
      <c r="R163" s="67"/>
      <c r="S163" s="67"/>
      <c r="T163" s="67"/>
      <c r="U163" s="243" t="str">
        <f>IF(F163="","",Tabla1[[#This Row],[Fecha Inicio grupo]]+3*7-7)</f>
        <v/>
      </c>
      <c r="V163" s="244" t="str">
        <f>IF(F163="","",EDATE(Tabla1[[#This Row],[Fecha Inicio grupo]],3))</f>
        <v/>
      </c>
      <c r="W163" s="29"/>
      <c r="X163" s="29"/>
      <c r="Y163" s="75"/>
      <c r="Z163" s="75"/>
      <c r="AA163" s="75"/>
      <c r="AB163" s="75"/>
      <c r="AC163" s="75"/>
      <c r="AD163" s="75"/>
      <c r="AE163" s="75"/>
      <c r="AF163" s="75"/>
      <c r="AG163" s="75"/>
      <c r="AH163" s="75"/>
      <c r="AI163" s="75"/>
      <c r="AJ163" s="75"/>
      <c r="AK163" s="75"/>
      <c r="AL163" s="75"/>
      <c r="AM163" s="75"/>
      <c r="AN163" s="75"/>
      <c r="AO163" s="144"/>
      <c r="AP163" s="246" t="str">
        <f>IF(F163="","",IFERROR(VLOOKUP(SUBSTITUTE(SUBSTITUTE(Tabla1[[#This Row],[Uso Sistemas]],"T","P"),"N","F"),Parámetros!$M$2:$N$17,2,0),"Completar hasta 3ra sem. para evaluar a Probacionista"))</f>
        <v/>
      </c>
      <c r="AQ163" s="39"/>
      <c r="AR163" s="39"/>
      <c r="AS163" s="39"/>
      <c r="AT163" s="28"/>
      <c r="AU163" s="55"/>
      <c r="AV163" s="55"/>
      <c r="AW163" s="55"/>
      <c r="AX163" s="248" t="str">
        <f>IF(V163="","",EOMONTH(EDATE(Tabla1[[#This Row],[Fecha Finalización]],2),0))</f>
        <v/>
      </c>
      <c r="AY163" s="39"/>
      <c r="AZ163" s="249" t="str">
        <f>IF(V163="","",EOMONTH(EDATE(Tabla1[[#This Row],[Fecha Finalización]],3),0))</f>
        <v/>
      </c>
      <c r="BA163" s="39"/>
      <c r="BB163" s="39"/>
      <c r="BC163" s="235"/>
      <c r="BD163" s="233" t="str">
        <f>IF(F163="","",Tabla1[[#This Row],[sem 01]]&amp;Tabla1[[#This Row],[sem 02]]&amp;Tabla1[[#This Row],[sem 03]])</f>
        <v/>
      </c>
      <c r="BE163" s="234" t="str">
        <f>IF(TRIM(F163)="","",$B$1&amp;"-"&amp;SUBSTITUTE(Tabla1[[#This Row],[Mes Inscrito]]," ","")&amp;"-"&amp;SUBSTITUTE(Tabla1[[#This Row],[Dia de clases Inscrito]]," ","")&amp;"-"&amp;SUBSTITUTE(Tabla1[[#This Row],[Horario Inscrito]]," ","")&amp;"-"&amp;Tabla1[[#This Row],[Fecha Inicio grupo]])</f>
        <v/>
      </c>
      <c r="BF163" s="251" t="str">
        <f>IF(F163="","",Tabla1[[#This Row],[Curso]])</f>
        <v/>
      </c>
      <c r="BG163" s="252" t="str">
        <f>+IF(TRIM(F163)="","",$B$1&amp;"-"&amp;TRIM(Tabla1[[#This Row],[Mes Inscrito]])&amp;"-"&amp;TRIM(Tabla1[[#This Row],[Dia de clases Inscrito]])&amp;"-"&amp;TRIM(Tabla1[[#This Row],[Horario Inscrito]])&amp;"-"&amp;TRIM(Tabla1[[#This Row],[Fecha Inicio grupo]])&amp;"-"&amp;TRIM(Tabla1[[#This Row],[Tipo Incrito]]))</f>
        <v/>
      </c>
      <c r="BH163" s="308" t="str">
        <f>IF(F163="","",OR(IFERROR(SEARCH("CG",Tabla1[[#This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3" s="309" t="str">
        <f>IF(F163&lt;&gt;"",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3" s="309" t="str">
        <f>IF(F163&lt;&gt;"",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3" s="309" t="str">
        <f>IF(Tabla1[[#This Row],[Fecha Inicio grupo]]="","",IFERROR(VLOOKUP(Tabla1[[#This Row],[Mes de Alta como miembro]],Parámetros!$AM$2:$AN$16,2,0),"01/01/1900"))</f>
        <v/>
      </c>
    </row>
    <row r="164" spans="1:63" ht="14.45">
      <c r="A164" s="68">
        <v>161</v>
      </c>
      <c r="B164" s="29"/>
      <c r="C164" s="34"/>
      <c r="D164" s="42"/>
      <c r="E164" s="64"/>
      <c r="F164" s="45"/>
      <c r="G164" s="45"/>
      <c r="H164" s="163"/>
      <c r="I164" s="42"/>
      <c r="J164" s="28"/>
      <c r="K164" s="69"/>
      <c r="L164" s="68"/>
      <c r="M164" s="46"/>
      <c r="N164" s="238" t="str">
        <f ca="1">IF(Tabla1[[#This Row],[Fecha de nac]]="","",IF(Tabla1[[#This Row],[Fecha Finalización]] &gt;=TODAY(), DATEDIF(Tabla1[[#This Row],[Fecha de nac]],TODAY(),"y"), ROUNDDOWN((Tabla1[[#This Row],[Fecha Finalización]] -Tabla1[[#This Row],[Fecha de nac]])/365,0)))</f>
        <v/>
      </c>
      <c r="O164" s="169"/>
      <c r="P164" s="34"/>
      <c r="Q164" s="67"/>
      <c r="R164" s="67"/>
      <c r="S164" s="67"/>
      <c r="T164" s="67"/>
      <c r="U164" s="243" t="str">
        <f>IF(F164="","",Tabla1[[#This Row],[Fecha Inicio grupo]]+3*7-7)</f>
        <v/>
      </c>
      <c r="V164" s="244" t="str">
        <f>IF(F164="","",EDATE(Tabla1[[#This Row],[Fecha Inicio grupo]],3))</f>
        <v/>
      </c>
      <c r="W164" s="29"/>
      <c r="X164" s="29"/>
      <c r="Y164" s="75"/>
      <c r="Z164" s="75"/>
      <c r="AA164" s="75"/>
      <c r="AB164" s="75"/>
      <c r="AC164" s="75"/>
      <c r="AD164" s="75"/>
      <c r="AE164" s="75"/>
      <c r="AF164" s="75"/>
      <c r="AG164" s="75"/>
      <c r="AH164" s="75"/>
      <c r="AI164" s="75"/>
      <c r="AJ164" s="75"/>
      <c r="AK164" s="75"/>
      <c r="AL164" s="75"/>
      <c r="AM164" s="75"/>
      <c r="AN164" s="75"/>
      <c r="AO164" s="144"/>
      <c r="AP164" s="246" t="str">
        <f>IF(F164="","",IFERROR(VLOOKUP(SUBSTITUTE(SUBSTITUTE(Tabla1[[#This Row],[Uso Sistemas]],"T","P"),"N","F"),Parámetros!$M$2:$N$17,2,0),"Completar hasta 3ra sem. para evaluar a Probacionista"))</f>
        <v/>
      </c>
      <c r="AQ164" s="39"/>
      <c r="AR164" s="39"/>
      <c r="AS164" s="39"/>
      <c r="AT164" s="28"/>
      <c r="AU164" s="55"/>
      <c r="AV164" s="55"/>
      <c r="AW164" s="55"/>
      <c r="AX164" s="248" t="str">
        <f>IF(V164="","",EOMONTH(EDATE(Tabla1[[#This Row],[Fecha Finalización]],2),0))</f>
        <v/>
      </c>
      <c r="AY164" s="39"/>
      <c r="AZ164" s="249" t="str">
        <f>IF(V164="","",EOMONTH(EDATE(Tabla1[[#This Row],[Fecha Finalización]],3),0))</f>
        <v/>
      </c>
      <c r="BA164" s="39"/>
      <c r="BB164" s="39"/>
      <c r="BC164" s="235"/>
      <c r="BD164" s="233" t="str">
        <f>IF(F164="","",Tabla1[[#This Row],[sem 01]]&amp;Tabla1[[#This Row],[sem 02]]&amp;Tabla1[[#This Row],[sem 03]])</f>
        <v/>
      </c>
      <c r="BE164" s="234" t="str">
        <f>IF(TRIM(F164)="","",$B$1&amp;"-"&amp;SUBSTITUTE(Tabla1[[#This Row],[Mes Inscrito]]," ","")&amp;"-"&amp;SUBSTITUTE(Tabla1[[#This Row],[Dia de clases Inscrito]]," ","")&amp;"-"&amp;SUBSTITUTE(Tabla1[[#This Row],[Horario Inscrito]]," ","")&amp;"-"&amp;Tabla1[[#This Row],[Fecha Inicio grupo]])</f>
        <v/>
      </c>
      <c r="BF164" s="251" t="str">
        <f>IF(F164="","",Tabla1[[#This Row],[Curso]])</f>
        <v/>
      </c>
      <c r="BG164" s="252" t="str">
        <f>+IF(TRIM(F164)="","",$B$1&amp;"-"&amp;TRIM(Tabla1[[#This Row],[Mes Inscrito]])&amp;"-"&amp;TRIM(Tabla1[[#This Row],[Dia de clases Inscrito]])&amp;"-"&amp;TRIM(Tabla1[[#This Row],[Horario Inscrito]])&amp;"-"&amp;TRIM(Tabla1[[#This Row],[Fecha Inicio grupo]])&amp;"-"&amp;TRIM(Tabla1[[#This Row],[Tipo Incrito]]))</f>
        <v/>
      </c>
      <c r="BH164" s="308" t="str">
        <f>IF(F164="","",OR(IFERROR(SEARCH("CG",Tabla1[[#This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4" s="309" t="str">
        <f>IF(F164&lt;&gt;"",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4" s="309" t="str">
        <f>IF(F164&lt;&gt;"",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4" s="309" t="str">
        <f>IF(Tabla1[[#This Row],[Fecha Inicio grupo]]="","",IFERROR(VLOOKUP(Tabla1[[#This Row],[Mes de Alta como miembro]],Parámetros!$AM$2:$AN$16,2,0),"01/01/1900"))</f>
        <v/>
      </c>
    </row>
    <row r="165" spans="1:63" ht="14.45">
      <c r="A165" s="68">
        <v>162</v>
      </c>
      <c r="B165" s="29"/>
      <c r="C165" s="34"/>
      <c r="D165" s="42"/>
      <c r="E165" s="64"/>
      <c r="F165" s="45"/>
      <c r="G165" s="45"/>
      <c r="H165" s="163"/>
      <c r="I165" s="42"/>
      <c r="J165" s="28"/>
      <c r="K165" s="69"/>
      <c r="L165" s="68"/>
      <c r="M165" s="46"/>
      <c r="N165" s="238" t="str">
        <f ca="1">IF(Tabla1[[#This Row],[Fecha de nac]]="","",IF(Tabla1[[#This Row],[Fecha Finalización]] &gt;=TODAY(), DATEDIF(Tabla1[[#This Row],[Fecha de nac]],TODAY(),"y"), ROUNDDOWN((Tabla1[[#This Row],[Fecha Finalización]] -Tabla1[[#This Row],[Fecha de nac]])/365,0)))</f>
        <v/>
      </c>
      <c r="O165" s="169"/>
      <c r="P165" s="34"/>
      <c r="Q165" s="67"/>
      <c r="R165" s="67"/>
      <c r="S165" s="67"/>
      <c r="T165" s="67"/>
      <c r="U165" s="243" t="str">
        <f>IF(F165="","",Tabla1[[#This Row],[Fecha Inicio grupo]]+3*7-7)</f>
        <v/>
      </c>
      <c r="V165" s="244" t="str">
        <f>IF(F165="","",EDATE(Tabla1[[#This Row],[Fecha Inicio grupo]],3))</f>
        <v/>
      </c>
      <c r="W165" s="29"/>
      <c r="X165" s="29"/>
      <c r="Y165" s="75"/>
      <c r="Z165" s="75"/>
      <c r="AA165" s="75"/>
      <c r="AB165" s="75"/>
      <c r="AC165" s="75"/>
      <c r="AD165" s="75"/>
      <c r="AE165" s="75"/>
      <c r="AF165" s="75"/>
      <c r="AG165" s="75"/>
      <c r="AH165" s="75"/>
      <c r="AI165" s="75"/>
      <c r="AJ165" s="75"/>
      <c r="AK165" s="75"/>
      <c r="AL165" s="75"/>
      <c r="AM165" s="75"/>
      <c r="AN165" s="75"/>
      <c r="AO165" s="144"/>
      <c r="AP165" s="246" t="str">
        <f>IF(F165="","",IFERROR(VLOOKUP(SUBSTITUTE(SUBSTITUTE(Tabla1[[#This Row],[Uso Sistemas]],"T","P"),"N","F"),Parámetros!$M$2:$N$17,2,0),"Completar hasta 3ra sem. para evaluar a Probacionista"))</f>
        <v/>
      </c>
      <c r="AQ165" s="39"/>
      <c r="AR165" s="39"/>
      <c r="AS165" s="39"/>
      <c r="AT165" s="28"/>
      <c r="AU165" s="55"/>
      <c r="AV165" s="55"/>
      <c r="AW165" s="55"/>
      <c r="AX165" s="248" t="str">
        <f>IF(V165="","",EOMONTH(EDATE(Tabla1[[#This Row],[Fecha Finalización]],2),0))</f>
        <v/>
      </c>
      <c r="AY165" s="39"/>
      <c r="AZ165" s="249" t="str">
        <f>IF(V165="","",EOMONTH(EDATE(Tabla1[[#This Row],[Fecha Finalización]],3),0))</f>
        <v/>
      </c>
      <c r="BA165" s="39"/>
      <c r="BB165" s="39"/>
      <c r="BC165" s="235"/>
      <c r="BD165" s="233" t="str">
        <f>IF(F165="","",Tabla1[[#This Row],[sem 01]]&amp;Tabla1[[#This Row],[sem 02]]&amp;Tabla1[[#This Row],[sem 03]])</f>
        <v/>
      </c>
      <c r="BE165" s="234" t="str">
        <f>IF(TRIM(F165)="","",$B$1&amp;"-"&amp;SUBSTITUTE(Tabla1[[#This Row],[Mes Inscrito]]," ","")&amp;"-"&amp;SUBSTITUTE(Tabla1[[#This Row],[Dia de clases Inscrito]]," ","")&amp;"-"&amp;SUBSTITUTE(Tabla1[[#This Row],[Horario Inscrito]]," ","")&amp;"-"&amp;Tabla1[[#This Row],[Fecha Inicio grupo]])</f>
        <v/>
      </c>
      <c r="BF165" s="251" t="str">
        <f>IF(F165="","",Tabla1[[#This Row],[Curso]])</f>
        <v/>
      </c>
      <c r="BG165" s="252" t="str">
        <f>+IF(TRIM(F165)="","",$B$1&amp;"-"&amp;TRIM(Tabla1[[#This Row],[Mes Inscrito]])&amp;"-"&amp;TRIM(Tabla1[[#This Row],[Dia de clases Inscrito]])&amp;"-"&amp;TRIM(Tabla1[[#This Row],[Horario Inscrito]])&amp;"-"&amp;TRIM(Tabla1[[#This Row],[Fecha Inicio grupo]])&amp;"-"&amp;TRIM(Tabla1[[#This Row],[Tipo Incrito]]))</f>
        <v/>
      </c>
      <c r="BH165" s="308" t="str">
        <f>IF(F165="","",OR(IFERROR(SEARCH("CG",Tabla1[[#This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5" s="309" t="str">
        <f>IF(F165&lt;&gt;"",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5" s="309" t="str">
        <f>IF(F165&lt;&gt;"",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5" s="309" t="str">
        <f>IF(Tabla1[[#This Row],[Fecha Inicio grupo]]="","",IFERROR(VLOOKUP(Tabla1[[#This Row],[Mes de Alta como miembro]],Parámetros!$AM$2:$AN$16,2,0),"01/01/1900"))</f>
        <v/>
      </c>
    </row>
    <row r="166" spans="1:63" ht="14.45">
      <c r="A166" s="68">
        <v>163</v>
      </c>
      <c r="B166" s="29"/>
      <c r="C166" s="34"/>
      <c r="D166" s="42"/>
      <c r="E166" s="64"/>
      <c r="F166" s="45"/>
      <c r="G166" s="45"/>
      <c r="H166" s="163"/>
      <c r="I166" s="42"/>
      <c r="J166" s="28"/>
      <c r="K166" s="69"/>
      <c r="L166" s="68"/>
      <c r="M166" s="46"/>
      <c r="N166" s="238" t="str">
        <f ca="1">IF(Tabla1[[#This Row],[Fecha de nac]]="","",IF(Tabla1[[#This Row],[Fecha Finalización]] &gt;=TODAY(), DATEDIF(Tabla1[[#This Row],[Fecha de nac]],TODAY(),"y"), ROUNDDOWN((Tabla1[[#This Row],[Fecha Finalización]] -Tabla1[[#This Row],[Fecha de nac]])/365,0)))</f>
        <v/>
      </c>
      <c r="O166" s="169"/>
      <c r="P166" s="34"/>
      <c r="Q166" s="67"/>
      <c r="R166" s="67"/>
      <c r="S166" s="67"/>
      <c r="T166" s="67"/>
      <c r="U166" s="243" t="str">
        <f>IF(F166="","",Tabla1[[#This Row],[Fecha Inicio grupo]]+3*7-7)</f>
        <v/>
      </c>
      <c r="V166" s="244" t="str">
        <f>IF(F166="","",EDATE(Tabla1[[#This Row],[Fecha Inicio grupo]],3))</f>
        <v/>
      </c>
      <c r="W166" s="29"/>
      <c r="X166" s="29"/>
      <c r="Y166" s="75"/>
      <c r="Z166" s="75"/>
      <c r="AA166" s="75"/>
      <c r="AB166" s="75"/>
      <c r="AC166" s="75"/>
      <c r="AD166" s="75"/>
      <c r="AE166" s="75"/>
      <c r="AF166" s="75"/>
      <c r="AG166" s="75"/>
      <c r="AH166" s="75"/>
      <c r="AI166" s="75"/>
      <c r="AJ166" s="75"/>
      <c r="AK166" s="75"/>
      <c r="AL166" s="75"/>
      <c r="AM166" s="75"/>
      <c r="AN166" s="75"/>
      <c r="AO166" s="144"/>
      <c r="AP166" s="246" t="str">
        <f>IF(F166="","",IFERROR(VLOOKUP(SUBSTITUTE(SUBSTITUTE(Tabla1[[#This Row],[Uso Sistemas]],"T","P"),"N","F"),Parámetros!$M$2:$N$17,2,0),"Completar hasta 3ra sem. para evaluar a Probacionista"))</f>
        <v/>
      </c>
      <c r="AQ166" s="39"/>
      <c r="AR166" s="39"/>
      <c r="AS166" s="39"/>
      <c r="AT166" s="28"/>
      <c r="AU166" s="55"/>
      <c r="AV166" s="55"/>
      <c r="AW166" s="55"/>
      <c r="AX166" s="248" t="str">
        <f>IF(V166="","",EOMONTH(EDATE(Tabla1[[#This Row],[Fecha Finalización]],2),0))</f>
        <v/>
      </c>
      <c r="AY166" s="39"/>
      <c r="AZ166" s="249" t="str">
        <f>IF(V166="","",EOMONTH(EDATE(Tabla1[[#This Row],[Fecha Finalización]],3),0))</f>
        <v/>
      </c>
      <c r="BA166" s="39"/>
      <c r="BB166" s="39"/>
      <c r="BC166" s="235"/>
      <c r="BD166" s="233" t="str">
        <f>IF(F166="","",Tabla1[[#This Row],[sem 01]]&amp;Tabla1[[#This Row],[sem 02]]&amp;Tabla1[[#This Row],[sem 03]])</f>
        <v/>
      </c>
      <c r="BE166" s="234" t="str">
        <f>IF(TRIM(F166)="","",$B$1&amp;"-"&amp;SUBSTITUTE(Tabla1[[#This Row],[Mes Inscrito]]," ","")&amp;"-"&amp;SUBSTITUTE(Tabla1[[#This Row],[Dia de clases Inscrito]]," ","")&amp;"-"&amp;SUBSTITUTE(Tabla1[[#This Row],[Horario Inscrito]]," ","")&amp;"-"&amp;Tabla1[[#This Row],[Fecha Inicio grupo]])</f>
        <v/>
      </c>
      <c r="BF166" s="251" t="str">
        <f>IF(F166="","",Tabla1[[#This Row],[Curso]])</f>
        <v/>
      </c>
      <c r="BG166" s="252" t="str">
        <f>+IF(TRIM(F166)="","",$B$1&amp;"-"&amp;TRIM(Tabla1[[#This Row],[Mes Inscrito]])&amp;"-"&amp;TRIM(Tabla1[[#This Row],[Dia de clases Inscrito]])&amp;"-"&amp;TRIM(Tabla1[[#This Row],[Horario Inscrito]])&amp;"-"&amp;TRIM(Tabla1[[#This Row],[Fecha Inicio grupo]])&amp;"-"&amp;TRIM(Tabla1[[#This Row],[Tipo Incrito]]))</f>
        <v/>
      </c>
      <c r="BH166" s="308" t="str">
        <f>IF(F166="","",OR(IFERROR(SEARCH("CG",Tabla1[[#This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6" s="309" t="str">
        <f>IF(F166&lt;&gt;"",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6" s="309" t="str">
        <f>IF(F166&lt;&gt;"",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6" s="309" t="str">
        <f>IF(Tabla1[[#This Row],[Fecha Inicio grupo]]="","",IFERROR(VLOOKUP(Tabla1[[#This Row],[Mes de Alta como miembro]],Parámetros!$AM$2:$AN$16,2,0),"01/01/1900"))</f>
        <v/>
      </c>
    </row>
    <row r="167" spans="1:63" ht="14.45">
      <c r="A167" s="68">
        <v>164</v>
      </c>
      <c r="B167" s="29"/>
      <c r="C167" s="34"/>
      <c r="D167" s="42"/>
      <c r="E167" s="64"/>
      <c r="F167" s="45"/>
      <c r="G167" s="45"/>
      <c r="H167" s="163"/>
      <c r="I167" s="42"/>
      <c r="J167" s="28"/>
      <c r="K167" s="69"/>
      <c r="L167" s="68"/>
      <c r="M167" s="46"/>
      <c r="N167" s="238" t="str">
        <f ca="1">IF(Tabla1[[#This Row],[Fecha de nac]]="","",IF(Tabla1[[#This Row],[Fecha Finalización]] &gt;=TODAY(), DATEDIF(Tabla1[[#This Row],[Fecha de nac]],TODAY(),"y"), ROUNDDOWN((Tabla1[[#This Row],[Fecha Finalización]] -Tabla1[[#This Row],[Fecha de nac]])/365,0)))</f>
        <v/>
      </c>
      <c r="O167" s="169"/>
      <c r="P167" s="34"/>
      <c r="Q167" s="67"/>
      <c r="R167" s="67"/>
      <c r="S167" s="67"/>
      <c r="T167" s="67"/>
      <c r="U167" s="243" t="str">
        <f>IF(F167="","",Tabla1[[#This Row],[Fecha Inicio grupo]]+3*7-7)</f>
        <v/>
      </c>
      <c r="V167" s="244" t="str">
        <f>IF(F167="","",EDATE(Tabla1[[#This Row],[Fecha Inicio grupo]],3))</f>
        <v/>
      </c>
      <c r="W167" s="29"/>
      <c r="X167" s="29"/>
      <c r="Y167" s="75"/>
      <c r="Z167" s="75"/>
      <c r="AA167" s="75"/>
      <c r="AB167" s="75"/>
      <c r="AC167" s="75"/>
      <c r="AD167" s="75"/>
      <c r="AE167" s="75"/>
      <c r="AF167" s="75"/>
      <c r="AG167" s="75"/>
      <c r="AH167" s="75"/>
      <c r="AI167" s="75"/>
      <c r="AJ167" s="75"/>
      <c r="AK167" s="75"/>
      <c r="AL167" s="75"/>
      <c r="AM167" s="75"/>
      <c r="AN167" s="75"/>
      <c r="AO167" s="144"/>
      <c r="AP167" s="246" t="str">
        <f>IF(F167="","",IFERROR(VLOOKUP(SUBSTITUTE(SUBSTITUTE(Tabla1[[#This Row],[Uso Sistemas]],"T","P"),"N","F"),Parámetros!$M$2:$N$17,2,0),"Completar hasta 3ra sem. para evaluar a Probacionista"))</f>
        <v/>
      </c>
      <c r="AQ167" s="39"/>
      <c r="AR167" s="39"/>
      <c r="AS167" s="39"/>
      <c r="AT167" s="28"/>
      <c r="AU167" s="55"/>
      <c r="AV167" s="55"/>
      <c r="AW167" s="55"/>
      <c r="AX167" s="248" t="str">
        <f>IF(V167="","",EOMONTH(EDATE(Tabla1[[#This Row],[Fecha Finalización]],2),0))</f>
        <v/>
      </c>
      <c r="AY167" s="39"/>
      <c r="AZ167" s="249" t="str">
        <f>IF(V167="","",EOMONTH(EDATE(Tabla1[[#This Row],[Fecha Finalización]],3),0))</f>
        <v/>
      </c>
      <c r="BA167" s="39"/>
      <c r="BB167" s="39"/>
      <c r="BC167" s="235"/>
      <c r="BD167" s="233" t="str">
        <f>IF(F167="","",Tabla1[[#This Row],[sem 01]]&amp;Tabla1[[#This Row],[sem 02]]&amp;Tabla1[[#This Row],[sem 03]])</f>
        <v/>
      </c>
      <c r="BE167" s="234" t="str">
        <f>IF(TRIM(F167)="","",$B$1&amp;"-"&amp;SUBSTITUTE(Tabla1[[#This Row],[Mes Inscrito]]," ","")&amp;"-"&amp;SUBSTITUTE(Tabla1[[#This Row],[Dia de clases Inscrito]]," ","")&amp;"-"&amp;SUBSTITUTE(Tabla1[[#This Row],[Horario Inscrito]]," ","")&amp;"-"&amp;Tabla1[[#This Row],[Fecha Inicio grupo]])</f>
        <v/>
      </c>
      <c r="BF167" s="251" t="str">
        <f>IF(F167="","",Tabla1[[#This Row],[Curso]])</f>
        <v/>
      </c>
      <c r="BG167" s="252" t="str">
        <f>+IF(TRIM(F167)="","",$B$1&amp;"-"&amp;TRIM(Tabla1[[#This Row],[Mes Inscrito]])&amp;"-"&amp;TRIM(Tabla1[[#This Row],[Dia de clases Inscrito]])&amp;"-"&amp;TRIM(Tabla1[[#This Row],[Horario Inscrito]])&amp;"-"&amp;TRIM(Tabla1[[#This Row],[Fecha Inicio grupo]])&amp;"-"&amp;TRIM(Tabla1[[#This Row],[Tipo Incrito]]))</f>
        <v/>
      </c>
      <c r="BH167" s="308" t="str">
        <f>IF(F167="","",OR(IFERROR(SEARCH("CG",Tabla1[[#This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7" s="309" t="str">
        <f>IF(F167&lt;&gt;"",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7" s="309" t="str">
        <f>IF(F167&lt;&gt;"",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7" s="309" t="str">
        <f>IF(Tabla1[[#This Row],[Fecha Inicio grupo]]="","",IFERROR(VLOOKUP(Tabla1[[#This Row],[Mes de Alta como miembro]],Parámetros!$AM$2:$AN$16,2,0),"01/01/1900"))</f>
        <v/>
      </c>
    </row>
    <row r="168" spans="1:63" ht="14.45">
      <c r="A168" s="68">
        <v>165</v>
      </c>
      <c r="B168" s="29"/>
      <c r="C168" s="34"/>
      <c r="D168" s="42"/>
      <c r="E168" s="64"/>
      <c r="F168" s="45"/>
      <c r="G168" s="45"/>
      <c r="H168" s="163"/>
      <c r="I168" s="42"/>
      <c r="J168" s="28"/>
      <c r="K168" s="69"/>
      <c r="L168" s="68"/>
      <c r="M168" s="46"/>
      <c r="N168" s="238" t="str">
        <f ca="1">IF(Tabla1[[#This Row],[Fecha de nac]]="","",IF(Tabla1[[#This Row],[Fecha Finalización]] &gt;=TODAY(), DATEDIF(Tabla1[[#This Row],[Fecha de nac]],TODAY(),"y"), ROUNDDOWN((Tabla1[[#This Row],[Fecha Finalización]] -Tabla1[[#This Row],[Fecha de nac]])/365,0)))</f>
        <v/>
      </c>
      <c r="O168" s="169"/>
      <c r="P168" s="34"/>
      <c r="Q168" s="67"/>
      <c r="R168" s="67"/>
      <c r="S168" s="67"/>
      <c r="T168" s="67"/>
      <c r="U168" s="243" t="str">
        <f>IF(F168="","",Tabla1[[#This Row],[Fecha Inicio grupo]]+3*7-7)</f>
        <v/>
      </c>
      <c r="V168" s="244" t="str">
        <f>IF(F168="","",EDATE(Tabla1[[#This Row],[Fecha Inicio grupo]],3))</f>
        <v/>
      </c>
      <c r="W168" s="29"/>
      <c r="X168" s="29"/>
      <c r="Y168" s="75"/>
      <c r="Z168" s="75"/>
      <c r="AA168" s="75"/>
      <c r="AB168" s="75"/>
      <c r="AC168" s="75"/>
      <c r="AD168" s="75"/>
      <c r="AE168" s="75"/>
      <c r="AF168" s="75"/>
      <c r="AG168" s="75"/>
      <c r="AH168" s="75"/>
      <c r="AI168" s="75"/>
      <c r="AJ168" s="75"/>
      <c r="AK168" s="75"/>
      <c r="AL168" s="75"/>
      <c r="AM168" s="75"/>
      <c r="AN168" s="75"/>
      <c r="AO168" s="144"/>
      <c r="AP168" s="246" t="str">
        <f>IF(F168="","",IFERROR(VLOOKUP(SUBSTITUTE(SUBSTITUTE(Tabla1[[#This Row],[Uso Sistemas]],"T","P"),"N","F"),Parámetros!$M$2:$N$17,2,0),"Completar hasta 3ra sem. para evaluar a Probacionista"))</f>
        <v/>
      </c>
      <c r="AQ168" s="39"/>
      <c r="AR168" s="39"/>
      <c r="AS168" s="39"/>
      <c r="AT168" s="28"/>
      <c r="AU168" s="55"/>
      <c r="AV168" s="55"/>
      <c r="AW168" s="55"/>
      <c r="AX168" s="248" t="str">
        <f>IF(V168="","",EOMONTH(EDATE(Tabla1[[#This Row],[Fecha Finalización]],2),0))</f>
        <v/>
      </c>
      <c r="AY168" s="39"/>
      <c r="AZ168" s="249" t="str">
        <f>IF(V168="","",EOMONTH(EDATE(Tabla1[[#This Row],[Fecha Finalización]],3),0))</f>
        <v/>
      </c>
      <c r="BA168" s="39"/>
      <c r="BB168" s="39"/>
      <c r="BC168" s="235"/>
      <c r="BD168" s="233" t="str">
        <f>IF(F168="","",Tabla1[[#This Row],[sem 01]]&amp;Tabla1[[#This Row],[sem 02]]&amp;Tabla1[[#This Row],[sem 03]])</f>
        <v/>
      </c>
      <c r="BE168" s="234" t="str">
        <f>IF(TRIM(F168)="","",$B$1&amp;"-"&amp;SUBSTITUTE(Tabla1[[#This Row],[Mes Inscrito]]," ","")&amp;"-"&amp;SUBSTITUTE(Tabla1[[#This Row],[Dia de clases Inscrito]]," ","")&amp;"-"&amp;SUBSTITUTE(Tabla1[[#This Row],[Horario Inscrito]]," ","")&amp;"-"&amp;Tabla1[[#This Row],[Fecha Inicio grupo]])</f>
        <v/>
      </c>
      <c r="BF168" s="251" t="str">
        <f>IF(F168="","",Tabla1[[#This Row],[Curso]])</f>
        <v/>
      </c>
      <c r="BG168" s="252" t="str">
        <f>+IF(TRIM(F168)="","",$B$1&amp;"-"&amp;TRIM(Tabla1[[#This Row],[Mes Inscrito]])&amp;"-"&amp;TRIM(Tabla1[[#This Row],[Dia de clases Inscrito]])&amp;"-"&amp;TRIM(Tabla1[[#This Row],[Horario Inscrito]])&amp;"-"&amp;TRIM(Tabla1[[#This Row],[Fecha Inicio grupo]])&amp;"-"&amp;TRIM(Tabla1[[#This Row],[Tipo Incrito]]))</f>
        <v/>
      </c>
      <c r="BH168" s="308" t="str">
        <f>IF(F168="","",OR(IFERROR(SEARCH("CG",Tabla1[[#This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8" s="309" t="str">
        <f>IF(F168&lt;&gt;"",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8" s="309" t="str">
        <f>IF(F168&lt;&gt;"",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8" s="309" t="str">
        <f>IF(Tabla1[[#This Row],[Fecha Inicio grupo]]="","",IFERROR(VLOOKUP(Tabla1[[#This Row],[Mes de Alta como miembro]],Parámetros!$AM$2:$AN$16,2,0),"01/01/1900"))</f>
        <v/>
      </c>
    </row>
    <row r="169" spans="1:63" ht="14.45">
      <c r="A169" s="68">
        <v>166</v>
      </c>
      <c r="B169" s="29"/>
      <c r="C169" s="34"/>
      <c r="D169" s="42"/>
      <c r="E169" s="64"/>
      <c r="F169" s="45"/>
      <c r="G169" s="45"/>
      <c r="H169" s="163"/>
      <c r="I169" s="42"/>
      <c r="J169" s="28"/>
      <c r="K169" s="69"/>
      <c r="L169" s="68"/>
      <c r="M169" s="46"/>
      <c r="N169" s="238" t="str">
        <f ca="1">IF(Tabla1[[#This Row],[Fecha de nac]]="","",IF(Tabla1[[#This Row],[Fecha Finalización]] &gt;=TODAY(), DATEDIF(Tabla1[[#This Row],[Fecha de nac]],TODAY(),"y"), ROUNDDOWN((Tabla1[[#This Row],[Fecha Finalización]] -Tabla1[[#This Row],[Fecha de nac]])/365,0)))</f>
        <v/>
      </c>
      <c r="O169" s="169"/>
      <c r="P169" s="34"/>
      <c r="Q169" s="67"/>
      <c r="R169" s="67"/>
      <c r="S169" s="67"/>
      <c r="T169" s="67"/>
      <c r="U169" s="243" t="str">
        <f>IF(F169="","",Tabla1[[#This Row],[Fecha Inicio grupo]]+3*7-7)</f>
        <v/>
      </c>
      <c r="V169" s="244" t="str">
        <f>IF(F169="","",EDATE(Tabla1[[#This Row],[Fecha Inicio grupo]],3))</f>
        <v/>
      </c>
      <c r="W169" s="29"/>
      <c r="X169" s="29"/>
      <c r="Y169" s="75"/>
      <c r="Z169" s="75"/>
      <c r="AA169" s="75"/>
      <c r="AB169" s="75"/>
      <c r="AC169" s="75"/>
      <c r="AD169" s="75"/>
      <c r="AE169" s="75"/>
      <c r="AF169" s="75"/>
      <c r="AG169" s="75"/>
      <c r="AH169" s="75"/>
      <c r="AI169" s="75"/>
      <c r="AJ169" s="75"/>
      <c r="AK169" s="75"/>
      <c r="AL169" s="75"/>
      <c r="AM169" s="75"/>
      <c r="AN169" s="75"/>
      <c r="AO169" s="144"/>
      <c r="AP169" s="246" t="str">
        <f>IF(F169="","",IFERROR(VLOOKUP(SUBSTITUTE(SUBSTITUTE(Tabla1[[#This Row],[Uso Sistemas]],"T","P"),"N","F"),Parámetros!$M$2:$N$17,2,0),"Completar hasta 3ra sem. para evaluar a Probacionista"))</f>
        <v/>
      </c>
      <c r="AQ169" s="39"/>
      <c r="AR169" s="39"/>
      <c r="AS169" s="39"/>
      <c r="AT169" s="28"/>
      <c r="AU169" s="55"/>
      <c r="AV169" s="55"/>
      <c r="AW169" s="55"/>
      <c r="AX169" s="248" t="str">
        <f>IF(V169="","",EOMONTH(EDATE(Tabla1[[#This Row],[Fecha Finalización]],2),0))</f>
        <v/>
      </c>
      <c r="AY169" s="39"/>
      <c r="AZ169" s="249" t="str">
        <f>IF(V169="","",EOMONTH(EDATE(Tabla1[[#This Row],[Fecha Finalización]],3),0))</f>
        <v/>
      </c>
      <c r="BA169" s="39"/>
      <c r="BB169" s="39"/>
      <c r="BC169" s="235"/>
      <c r="BD169" s="233" t="str">
        <f>IF(F169="","",Tabla1[[#This Row],[sem 01]]&amp;Tabla1[[#This Row],[sem 02]]&amp;Tabla1[[#This Row],[sem 03]])</f>
        <v/>
      </c>
      <c r="BE169" s="234" t="str">
        <f>IF(TRIM(F169)="","",$B$1&amp;"-"&amp;SUBSTITUTE(Tabla1[[#This Row],[Mes Inscrito]]," ","")&amp;"-"&amp;SUBSTITUTE(Tabla1[[#This Row],[Dia de clases Inscrito]]," ","")&amp;"-"&amp;SUBSTITUTE(Tabla1[[#This Row],[Horario Inscrito]]," ","")&amp;"-"&amp;Tabla1[[#This Row],[Fecha Inicio grupo]])</f>
        <v/>
      </c>
      <c r="BF169" s="251" t="str">
        <f>IF(F169="","",Tabla1[[#This Row],[Curso]])</f>
        <v/>
      </c>
      <c r="BG169" s="252" t="str">
        <f>+IF(TRIM(F169)="","",$B$1&amp;"-"&amp;TRIM(Tabla1[[#This Row],[Mes Inscrito]])&amp;"-"&amp;TRIM(Tabla1[[#This Row],[Dia de clases Inscrito]])&amp;"-"&amp;TRIM(Tabla1[[#This Row],[Horario Inscrito]])&amp;"-"&amp;TRIM(Tabla1[[#This Row],[Fecha Inicio grupo]])&amp;"-"&amp;TRIM(Tabla1[[#This Row],[Tipo Incrito]]))</f>
        <v/>
      </c>
      <c r="BH169" s="308" t="str">
        <f>IF(F169="","",OR(IFERROR(SEARCH("CG",Tabla1[[#This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9" s="309" t="str">
        <f>IF(F169&lt;&gt;"",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9" s="309" t="str">
        <f>IF(F169&lt;&gt;"",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9" s="309" t="str">
        <f>IF(Tabla1[[#This Row],[Fecha Inicio grupo]]="","",IFERROR(VLOOKUP(Tabla1[[#This Row],[Mes de Alta como miembro]],Parámetros!$AM$2:$AN$16,2,0),"01/01/1900"))</f>
        <v/>
      </c>
    </row>
    <row r="170" spans="1:63" ht="14.45">
      <c r="A170" s="68">
        <v>167</v>
      </c>
      <c r="B170" s="29"/>
      <c r="C170" s="34"/>
      <c r="D170" s="42"/>
      <c r="E170" s="64"/>
      <c r="F170" s="45"/>
      <c r="G170" s="45"/>
      <c r="H170" s="163"/>
      <c r="I170" s="42"/>
      <c r="J170" s="28"/>
      <c r="K170" s="69"/>
      <c r="L170" s="68"/>
      <c r="M170" s="46"/>
      <c r="N170" s="238" t="str">
        <f ca="1">IF(Tabla1[[#This Row],[Fecha de nac]]="","",IF(Tabla1[[#This Row],[Fecha Finalización]] &gt;=TODAY(), DATEDIF(Tabla1[[#This Row],[Fecha de nac]],TODAY(),"y"), ROUNDDOWN((Tabla1[[#This Row],[Fecha Finalización]] -Tabla1[[#This Row],[Fecha de nac]])/365,0)))</f>
        <v/>
      </c>
      <c r="O170" s="169"/>
      <c r="P170" s="34"/>
      <c r="Q170" s="67"/>
      <c r="R170" s="67"/>
      <c r="S170" s="67"/>
      <c r="T170" s="67"/>
      <c r="U170" s="243" t="str">
        <f>IF(F170="","",Tabla1[[#This Row],[Fecha Inicio grupo]]+3*7-7)</f>
        <v/>
      </c>
      <c r="V170" s="244" t="str">
        <f>IF(F170="","",EDATE(Tabla1[[#This Row],[Fecha Inicio grupo]],3))</f>
        <v/>
      </c>
      <c r="W170" s="29"/>
      <c r="X170" s="29"/>
      <c r="Y170" s="75"/>
      <c r="Z170" s="75"/>
      <c r="AA170" s="75"/>
      <c r="AB170" s="75"/>
      <c r="AC170" s="75"/>
      <c r="AD170" s="75"/>
      <c r="AE170" s="75"/>
      <c r="AF170" s="75"/>
      <c r="AG170" s="75"/>
      <c r="AH170" s="75"/>
      <c r="AI170" s="75"/>
      <c r="AJ170" s="75"/>
      <c r="AK170" s="75"/>
      <c r="AL170" s="75"/>
      <c r="AM170" s="75"/>
      <c r="AN170" s="75"/>
      <c r="AO170" s="144"/>
      <c r="AP170" s="246" t="str">
        <f>IF(F170="","",IFERROR(VLOOKUP(SUBSTITUTE(SUBSTITUTE(Tabla1[[#This Row],[Uso Sistemas]],"T","P"),"N","F"),Parámetros!$M$2:$N$17,2,0),"Completar hasta 3ra sem. para evaluar a Probacionista"))</f>
        <v/>
      </c>
      <c r="AQ170" s="39"/>
      <c r="AR170" s="39"/>
      <c r="AS170" s="39"/>
      <c r="AT170" s="28"/>
      <c r="AU170" s="55"/>
      <c r="AV170" s="55"/>
      <c r="AW170" s="55"/>
      <c r="AX170" s="248" t="str">
        <f>IF(V170="","",EOMONTH(EDATE(Tabla1[[#This Row],[Fecha Finalización]],2),0))</f>
        <v/>
      </c>
      <c r="AY170" s="39"/>
      <c r="AZ170" s="249" t="str">
        <f>IF(V170="","",EOMONTH(EDATE(Tabla1[[#This Row],[Fecha Finalización]],3),0))</f>
        <v/>
      </c>
      <c r="BA170" s="39"/>
      <c r="BB170" s="39"/>
      <c r="BC170" s="235"/>
      <c r="BD170" s="233" t="str">
        <f>IF(F170="","",Tabla1[[#This Row],[sem 01]]&amp;Tabla1[[#This Row],[sem 02]]&amp;Tabla1[[#This Row],[sem 03]])</f>
        <v/>
      </c>
      <c r="BE170" s="234" t="str">
        <f>IF(TRIM(F170)="","",$B$1&amp;"-"&amp;SUBSTITUTE(Tabla1[[#This Row],[Mes Inscrito]]," ","")&amp;"-"&amp;SUBSTITUTE(Tabla1[[#This Row],[Dia de clases Inscrito]]," ","")&amp;"-"&amp;SUBSTITUTE(Tabla1[[#This Row],[Horario Inscrito]]," ","")&amp;"-"&amp;Tabla1[[#This Row],[Fecha Inicio grupo]])</f>
        <v/>
      </c>
      <c r="BF170" s="251" t="str">
        <f>IF(F170="","",Tabla1[[#This Row],[Curso]])</f>
        <v/>
      </c>
      <c r="BG170" s="252" t="str">
        <f>+IF(TRIM(F170)="","",$B$1&amp;"-"&amp;TRIM(Tabla1[[#This Row],[Mes Inscrito]])&amp;"-"&amp;TRIM(Tabla1[[#This Row],[Dia de clases Inscrito]])&amp;"-"&amp;TRIM(Tabla1[[#This Row],[Horario Inscrito]])&amp;"-"&amp;TRIM(Tabla1[[#This Row],[Fecha Inicio grupo]])&amp;"-"&amp;TRIM(Tabla1[[#This Row],[Tipo Incrito]]))</f>
        <v/>
      </c>
      <c r="BH170" s="308" t="str">
        <f>IF(F170="","",OR(IFERROR(SEARCH("CG",Tabla1[[#This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0" s="309" t="str">
        <f>IF(F170&lt;&gt;"",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0" s="309" t="str">
        <f>IF(F170&lt;&gt;"",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0" s="309" t="str">
        <f>IF(Tabla1[[#This Row],[Fecha Inicio grupo]]="","",IFERROR(VLOOKUP(Tabla1[[#This Row],[Mes de Alta como miembro]],Parámetros!$AM$2:$AN$16,2,0),"01/01/1900"))</f>
        <v/>
      </c>
    </row>
    <row r="171" spans="1:63" ht="14.45">
      <c r="A171" s="68">
        <v>168</v>
      </c>
      <c r="B171" s="29"/>
      <c r="C171" s="34"/>
      <c r="D171" s="42"/>
      <c r="E171" s="64"/>
      <c r="F171" s="45"/>
      <c r="G171" s="45"/>
      <c r="H171" s="163"/>
      <c r="I171" s="42"/>
      <c r="J171" s="28"/>
      <c r="K171" s="69"/>
      <c r="L171" s="68"/>
      <c r="M171" s="46"/>
      <c r="N171" s="238" t="str">
        <f ca="1">IF(Tabla1[[#This Row],[Fecha de nac]]="","",IF(Tabla1[[#This Row],[Fecha Finalización]] &gt;=TODAY(), DATEDIF(Tabla1[[#This Row],[Fecha de nac]],TODAY(),"y"), ROUNDDOWN((Tabla1[[#This Row],[Fecha Finalización]] -Tabla1[[#This Row],[Fecha de nac]])/365,0)))</f>
        <v/>
      </c>
      <c r="O171" s="169"/>
      <c r="P171" s="34"/>
      <c r="Q171" s="67"/>
      <c r="R171" s="67"/>
      <c r="S171" s="67"/>
      <c r="T171" s="67"/>
      <c r="U171" s="243" t="str">
        <f>IF(F171="","",Tabla1[[#This Row],[Fecha Inicio grupo]]+3*7-7)</f>
        <v/>
      </c>
      <c r="V171" s="244" t="str">
        <f>IF(F171="","",EDATE(Tabla1[[#This Row],[Fecha Inicio grupo]],3))</f>
        <v/>
      </c>
      <c r="W171" s="29"/>
      <c r="X171" s="29"/>
      <c r="Y171" s="75"/>
      <c r="Z171" s="75"/>
      <c r="AA171" s="75"/>
      <c r="AB171" s="75"/>
      <c r="AC171" s="75"/>
      <c r="AD171" s="75"/>
      <c r="AE171" s="75"/>
      <c r="AF171" s="75"/>
      <c r="AG171" s="75"/>
      <c r="AH171" s="75"/>
      <c r="AI171" s="75"/>
      <c r="AJ171" s="75"/>
      <c r="AK171" s="75"/>
      <c r="AL171" s="75"/>
      <c r="AM171" s="75"/>
      <c r="AN171" s="75"/>
      <c r="AO171" s="144"/>
      <c r="AP171" s="246" t="str">
        <f>IF(F171="","",IFERROR(VLOOKUP(SUBSTITUTE(SUBSTITUTE(Tabla1[[#This Row],[Uso Sistemas]],"T","P"),"N","F"),Parámetros!$M$2:$N$17,2,0),"Completar hasta 3ra sem. para evaluar a Probacionista"))</f>
        <v/>
      </c>
      <c r="AQ171" s="39"/>
      <c r="AR171" s="39"/>
      <c r="AS171" s="39"/>
      <c r="AT171" s="28"/>
      <c r="AU171" s="55"/>
      <c r="AV171" s="55"/>
      <c r="AW171" s="55"/>
      <c r="AX171" s="248" t="str">
        <f>IF(V171="","",EOMONTH(EDATE(Tabla1[[#This Row],[Fecha Finalización]],2),0))</f>
        <v/>
      </c>
      <c r="AY171" s="39"/>
      <c r="AZ171" s="249" t="str">
        <f>IF(V171="","",EOMONTH(EDATE(Tabla1[[#This Row],[Fecha Finalización]],3),0))</f>
        <v/>
      </c>
      <c r="BA171" s="39"/>
      <c r="BB171" s="39"/>
      <c r="BC171" s="235"/>
      <c r="BD171" s="233" t="str">
        <f>IF(F171="","",Tabla1[[#This Row],[sem 01]]&amp;Tabla1[[#This Row],[sem 02]]&amp;Tabla1[[#This Row],[sem 03]])</f>
        <v/>
      </c>
      <c r="BE171" s="234" t="str">
        <f>IF(TRIM(F171)="","",$B$1&amp;"-"&amp;SUBSTITUTE(Tabla1[[#This Row],[Mes Inscrito]]," ","")&amp;"-"&amp;SUBSTITUTE(Tabla1[[#This Row],[Dia de clases Inscrito]]," ","")&amp;"-"&amp;SUBSTITUTE(Tabla1[[#This Row],[Horario Inscrito]]," ","")&amp;"-"&amp;Tabla1[[#This Row],[Fecha Inicio grupo]])</f>
        <v/>
      </c>
      <c r="BF171" s="251" t="str">
        <f>IF(F171="","",Tabla1[[#This Row],[Curso]])</f>
        <v/>
      </c>
      <c r="BG171" s="252" t="str">
        <f>+IF(TRIM(F171)="","",$B$1&amp;"-"&amp;TRIM(Tabla1[[#This Row],[Mes Inscrito]])&amp;"-"&amp;TRIM(Tabla1[[#This Row],[Dia de clases Inscrito]])&amp;"-"&amp;TRIM(Tabla1[[#This Row],[Horario Inscrito]])&amp;"-"&amp;TRIM(Tabla1[[#This Row],[Fecha Inicio grupo]])&amp;"-"&amp;TRIM(Tabla1[[#This Row],[Tipo Incrito]]))</f>
        <v/>
      </c>
      <c r="BH171" s="308" t="str">
        <f>IF(F171="","",OR(IFERROR(SEARCH("CG",Tabla1[[#This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1" s="309" t="str">
        <f>IF(F171&lt;&gt;"",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1" s="309" t="str">
        <f>IF(F171&lt;&gt;"",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1" s="309" t="str">
        <f>IF(Tabla1[[#This Row],[Fecha Inicio grupo]]="","",IFERROR(VLOOKUP(Tabla1[[#This Row],[Mes de Alta como miembro]],Parámetros!$AM$2:$AN$16,2,0),"01/01/1900"))</f>
        <v/>
      </c>
    </row>
    <row r="172" spans="1:63" ht="14.45">
      <c r="A172" s="68">
        <v>169</v>
      </c>
      <c r="B172" s="29"/>
      <c r="C172" s="34"/>
      <c r="D172" s="42"/>
      <c r="E172" s="64"/>
      <c r="F172" s="45"/>
      <c r="G172" s="45"/>
      <c r="H172" s="163"/>
      <c r="I172" s="42"/>
      <c r="J172" s="28"/>
      <c r="K172" s="69"/>
      <c r="L172" s="68"/>
      <c r="M172" s="46"/>
      <c r="N172" s="238" t="str">
        <f ca="1">IF(Tabla1[[#This Row],[Fecha de nac]]="","",IF(Tabla1[[#This Row],[Fecha Finalización]] &gt;=TODAY(), DATEDIF(Tabla1[[#This Row],[Fecha de nac]],TODAY(),"y"), ROUNDDOWN((Tabla1[[#This Row],[Fecha Finalización]] -Tabla1[[#This Row],[Fecha de nac]])/365,0)))</f>
        <v/>
      </c>
      <c r="O172" s="169"/>
      <c r="P172" s="34"/>
      <c r="Q172" s="67"/>
      <c r="R172" s="67"/>
      <c r="S172" s="67"/>
      <c r="T172" s="67"/>
      <c r="U172" s="243" t="str">
        <f>IF(F172="","",Tabla1[[#This Row],[Fecha Inicio grupo]]+3*7-7)</f>
        <v/>
      </c>
      <c r="V172" s="244" t="str">
        <f>IF(F172="","",EDATE(Tabla1[[#This Row],[Fecha Inicio grupo]],3))</f>
        <v/>
      </c>
      <c r="W172" s="29"/>
      <c r="X172" s="29"/>
      <c r="Y172" s="75"/>
      <c r="Z172" s="75"/>
      <c r="AA172" s="75"/>
      <c r="AB172" s="75"/>
      <c r="AC172" s="75"/>
      <c r="AD172" s="75"/>
      <c r="AE172" s="75"/>
      <c r="AF172" s="75"/>
      <c r="AG172" s="75"/>
      <c r="AH172" s="75"/>
      <c r="AI172" s="75"/>
      <c r="AJ172" s="75"/>
      <c r="AK172" s="75"/>
      <c r="AL172" s="75"/>
      <c r="AM172" s="75"/>
      <c r="AN172" s="75"/>
      <c r="AO172" s="144"/>
      <c r="AP172" s="246" t="str">
        <f>IF(F172="","",IFERROR(VLOOKUP(SUBSTITUTE(SUBSTITUTE(Tabla1[[#This Row],[Uso Sistemas]],"T","P"),"N","F"),Parámetros!$M$2:$N$17,2,0),"Completar hasta 3ra sem. para evaluar a Probacionista"))</f>
        <v/>
      </c>
      <c r="AQ172" s="39"/>
      <c r="AR172" s="39"/>
      <c r="AS172" s="39"/>
      <c r="AT172" s="28"/>
      <c r="AU172" s="55"/>
      <c r="AV172" s="55"/>
      <c r="AW172" s="55"/>
      <c r="AX172" s="248" t="str">
        <f>IF(V172="","",EOMONTH(EDATE(Tabla1[[#This Row],[Fecha Finalización]],2),0))</f>
        <v/>
      </c>
      <c r="AY172" s="39"/>
      <c r="AZ172" s="249" t="str">
        <f>IF(V172="","",EOMONTH(EDATE(Tabla1[[#This Row],[Fecha Finalización]],3),0))</f>
        <v/>
      </c>
      <c r="BA172" s="39"/>
      <c r="BB172" s="39"/>
      <c r="BC172" s="235"/>
      <c r="BD172" s="233" t="str">
        <f>IF(F172="","",Tabla1[[#This Row],[sem 01]]&amp;Tabla1[[#This Row],[sem 02]]&amp;Tabla1[[#This Row],[sem 03]])</f>
        <v/>
      </c>
      <c r="BE172" s="234" t="str">
        <f>IF(TRIM(F172)="","",$B$1&amp;"-"&amp;SUBSTITUTE(Tabla1[[#This Row],[Mes Inscrito]]," ","")&amp;"-"&amp;SUBSTITUTE(Tabla1[[#This Row],[Dia de clases Inscrito]]," ","")&amp;"-"&amp;SUBSTITUTE(Tabla1[[#This Row],[Horario Inscrito]]," ","")&amp;"-"&amp;Tabla1[[#This Row],[Fecha Inicio grupo]])</f>
        <v/>
      </c>
      <c r="BF172" s="251" t="str">
        <f>IF(F172="","",Tabla1[[#This Row],[Curso]])</f>
        <v/>
      </c>
      <c r="BG172" s="252" t="str">
        <f>+IF(TRIM(F172)="","",$B$1&amp;"-"&amp;TRIM(Tabla1[[#This Row],[Mes Inscrito]])&amp;"-"&amp;TRIM(Tabla1[[#This Row],[Dia de clases Inscrito]])&amp;"-"&amp;TRIM(Tabla1[[#This Row],[Horario Inscrito]])&amp;"-"&amp;TRIM(Tabla1[[#This Row],[Fecha Inicio grupo]])&amp;"-"&amp;TRIM(Tabla1[[#This Row],[Tipo Incrito]]))</f>
        <v/>
      </c>
      <c r="BH172" s="308" t="str">
        <f>IF(F172="","",OR(IFERROR(SEARCH("CG",Tabla1[[#This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2" s="309" t="str">
        <f>IF(F172&lt;&gt;"",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2" s="309" t="str">
        <f>IF(F172&lt;&gt;"",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2" s="309" t="str">
        <f>IF(Tabla1[[#This Row],[Fecha Inicio grupo]]="","",IFERROR(VLOOKUP(Tabla1[[#This Row],[Mes de Alta como miembro]],Parámetros!$AM$2:$AN$16,2,0),"01/01/1900"))</f>
        <v/>
      </c>
    </row>
    <row r="173" spans="1:63" ht="14.45">
      <c r="A173" s="68">
        <v>170</v>
      </c>
      <c r="B173" s="29"/>
      <c r="C173" s="34"/>
      <c r="D173" s="42"/>
      <c r="E173" s="64"/>
      <c r="F173" s="45"/>
      <c r="G173" s="45"/>
      <c r="H173" s="163"/>
      <c r="I173" s="42"/>
      <c r="J173" s="28"/>
      <c r="K173" s="69"/>
      <c r="L173" s="68"/>
      <c r="M173" s="46"/>
      <c r="N173" s="238" t="str">
        <f ca="1">IF(Tabla1[[#This Row],[Fecha de nac]]="","",IF(Tabla1[[#This Row],[Fecha Finalización]] &gt;=TODAY(), DATEDIF(Tabla1[[#This Row],[Fecha de nac]],TODAY(),"y"), ROUNDDOWN((Tabla1[[#This Row],[Fecha Finalización]] -Tabla1[[#This Row],[Fecha de nac]])/365,0)))</f>
        <v/>
      </c>
      <c r="O173" s="169"/>
      <c r="P173" s="34"/>
      <c r="Q173" s="67"/>
      <c r="R173" s="67"/>
      <c r="S173" s="67"/>
      <c r="T173" s="67"/>
      <c r="U173" s="243" t="str">
        <f>IF(F173="","",Tabla1[[#This Row],[Fecha Inicio grupo]]+3*7-7)</f>
        <v/>
      </c>
      <c r="V173" s="244" t="str">
        <f>IF(F173="","",EDATE(Tabla1[[#This Row],[Fecha Inicio grupo]],3))</f>
        <v/>
      </c>
      <c r="W173" s="29"/>
      <c r="X173" s="29"/>
      <c r="Y173" s="75"/>
      <c r="Z173" s="75"/>
      <c r="AA173" s="75"/>
      <c r="AB173" s="75"/>
      <c r="AC173" s="75"/>
      <c r="AD173" s="75"/>
      <c r="AE173" s="75"/>
      <c r="AF173" s="75"/>
      <c r="AG173" s="75"/>
      <c r="AH173" s="75"/>
      <c r="AI173" s="75"/>
      <c r="AJ173" s="75"/>
      <c r="AK173" s="75"/>
      <c r="AL173" s="75"/>
      <c r="AM173" s="75"/>
      <c r="AN173" s="75"/>
      <c r="AO173" s="144"/>
      <c r="AP173" s="246" t="str">
        <f>IF(F173="","",IFERROR(VLOOKUP(SUBSTITUTE(SUBSTITUTE(Tabla1[[#This Row],[Uso Sistemas]],"T","P"),"N","F"),Parámetros!$M$2:$N$17,2,0),"Completar hasta 3ra sem. para evaluar a Probacionista"))</f>
        <v/>
      </c>
      <c r="AQ173" s="39"/>
      <c r="AR173" s="39"/>
      <c r="AS173" s="39"/>
      <c r="AT173" s="28"/>
      <c r="AU173" s="55"/>
      <c r="AV173" s="55"/>
      <c r="AW173" s="55"/>
      <c r="AX173" s="248" t="str">
        <f>IF(V173="","",EOMONTH(EDATE(Tabla1[[#This Row],[Fecha Finalización]],2),0))</f>
        <v/>
      </c>
      <c r="AY173" s="39"/>
      <c r="AZ173" s="249" t="str">
        <f>IF(V173="","",EOMONTH(EDATE(Tabla1[[#This Row],[Fecha Finalización]],3),0))</f>
        <v/>
      </c>
      <c r="BA173" s="39"/>
      <c r="BB173" s="39"/>
      <c r="BC173" s="235"/>
      <c r="BD173" s="233" t="str">
        <f>IF(F173="","",Tabla1[[#This Row],[sem 01]]&amp;Tabla1[[#This Row],[sem 02]]&amp;Tabla1[[#This Row],[sem 03]])</f>
        <v/>
      </c>
      <c r="BE173" s="234" t="str">
        <f>IF(TRIM(F173)="","",$B$1&amp;"-"&amp;SUBSTITUTE(Tabla1[[#This Row],[Mes Inscrito]]," ","")&amp;"-"&amp;SUBSTITUTE(Tabla1[[#This Row],[Dia de clases Inscrito]]," ","")&amp;"-"&amp;SUBSTITUTE(Tabla1[[#This Row],[Horario Inscrito]]," ","")&amp;"-"&amp;Tabla1[[#This Row],[Fecha Inicio grupo]])</f>
        <v/>
      </c>
      <c r="BF173" s="251" t="str">
        <f>IF(F173="","",Tabla1[[#This Row],[Curso]])</f>
        <v/>
      </c>
      <c r="BG173" s="252" t="str">
        <f>+IF(TRIM(F173)="","",$B$1&amp;"-"&amp;TRIM(Tabla1[[#This Row],[Mes Inscrito]])&amp;"-"&amp;TRIM(Tabla1[[#This Row],[Dia de clases Inscrito]])&amp;"-"&amp;TRIM(Tabla1[[#This Row],[Horario Inscrito]])&amp;"-"&amp;TRIM(Tabla1[[#This Row],[Fecha Inicio grupo]])&amp;"-"&amp;TRIM(Tabla1[[#This Row],[Tipo Incrito]]))</f>
        <v/>
      </c>
      <c r="BH173" s="308" t="str">
        <f>IF(F173="","",OR(IFERROR(SEARCH("CG",Tabla1[[#This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3" s="309" t="str">
        <f>IF(F173&lt;&gt;"",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3" s="309" t="str">
        <f>IF(F173&lt;&gt;"",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3" s="309" t="str">
        <f>IF(Tabla1[[#This Row],[Fecha Inicio grupo]]="","",IFERROR(VLOOKUP(Tabla1[[#This Row],[Mes de Alta como miembro]],Parámetros!$AM$2:$AN$16,2,0),"01/01/1900"))</f>
        <v/>
      </c>
    </row>
    <row r="174" spans="1:63" ht="14.45">
      <c r="A174" s="68">
        <v>171</v>
      </c>
      <c r="B174" s="29"/>
      <c r="C174" s="34"/>
      <c r="D174" s="42"/>
      <c r="E174" s="64"/>
      <c r="F174" s="45"/>
      <c r="G174" s="45"/>
      <c r="H174" s="163"/>
      <c r="I174" s="42"/>
      <c r="J174" s="28"/>
      <c r="K174" s="69"/>
      <c r="L174" s="68"/>
      <c r="M174" s="46"/>
      <c r="N174" s="238" t="str">
        <f ca="1">IF(Tabla1[[#This Row],[Fecha de nac]]="","",IF(Tabla1[[#This Row],[Fecha Finalización]] &gt;=TODAY(), DATEDIF(Tabla1[[#This Row],[Fecha de nac]],TODAY(),"y"), ROUNDDOWN((Tabla1[[#This Row],[Fecha Finalización]] -Tabla1[[#This Row],[Fecha de nac]])/365,0)))</f>
        <v/>
      </c>
      <c r="O174" s="169"/>
      <c r="P174" s="34"/>
      <c r="Q174" s="67"/>
      <c r="R174" s="67"/>
      <c r="S174" s="67"/>
      <c r="T174" s="67"/>
      <c r="U174" s="243" t="str">
        <f>IF(F174="","",Tabla1[[#This Row],[Fecha Inicio grupo]]+3*7-7)</f>
        <v/>
      </c>
      <c r="V174" s="244" t="str">
        <f>IF(F174="","",EDATE(Tabla1[[#This Row],[Fecha Inicio grupo]],3))</f>
        <v/>
      </c>
      <c r="W174" s="29"/>
      <c r="X174" s="29"/>
      <c r="Y174" s="75"/>
      <c r="Z174" s="75"/>
      <c r="AA174" s="75"/>
      <c r="AB174" s="75"/>
      <c r="AC174" s="75"/>
      <c r="AD174" s="75"/>
      <c r="AE174" s="75"/>
      <c r="AF174" s="75"/>
      <c r="AG174" s="75"/>
      <c r="AH174" s="75"/>
      <c r="AI174" s="75"/>
      <c r="AJ174" s="75"/>
      <c r="AK174" s="75"/>
      <c r="AL174" s="75"/>
      <c r="AM174" s="75"/>
      <c r="AN174" s="75"/>
      <c r="AO174" s="144"/>
      <c r="AP174" s="246" t="str">
        <f>IF(F174="","",IFERROR(VLOOKUP(SUBSTITUTE(SUBSTITUTE(Tabla1[[#This Row],[Uso Sistemas]],"T","P"),"N","F"),Parámetros!$M$2:$N$17,2,0),"Completar hasta 3ra sem. para evaluar a Probacionista"))</f>
        <v/>
      </c>
      <c r="AQ174" s="39"/>
      <c r="AR174" s="39"/>
      <c r="AS174" s="39"/>
      <c r="AT174" s="28"/>
      <c r="AU174" s="55"/>
      <c r="AV174" s="55"/>
      <c r="AW174" s="55"/>
      <c r="AX174" s="248" t="str">
        <f>IF(V174="","",EOMONTH(EDATE(Tabla1[[#This Row],[Fecha Finalización]],2),0))</f>
        <v/>
      </c>
      <c r="AY174" s="39"/>
      <c r="AZ174" s="249" t="str">
        <f>IF(V174="","",EOMONTH(EDATE(Tabla1[[#This Row],[Fecha Finalización]],3),0))</f>
        <v/>
      </c>
      <c r="BA174" s="39"/>
      <c r="BB174" s="39"/>
      <c r="BC174" s="235"/>
      <c r="BD174" s="233" t="str">
        <f>IF(F174="","",Tabla1[[#This Row],[sem 01]]&amp;Tabla1[[#This Row],[sem 02]]&amp;Tabla1[[#This Row],[sem 03]])</f>
        <v/>
      </c>
      <c r="BE174" s="234" t="str">
        <f>IF(TRIM(F174)="","",$B$1&amp;"-"&amp;SUBSTITUTE(Tabla1[[#This Row],[Mes Inscrito]]," ","")&amp;"-"&amp;SUBSTITUTE(Tabla1[[#This Row],[Dia de clases Inscrito]]," ","")&amp;"-"&amp;SUBSTITUTE(Tabla1[[#This Row],[Horario Inscrito]]," ","")&amp;"-"&amp;Tabla1[[#This Row],[Fecha Inicio grupo]])</f>
        <v/>
      </c>
      <c r="BF174" s="251" t="str">
        <f>IF(F174="","",Tabla1[[#This Row],[Curso]])</f>
        <v/>
      </c>
      <c r="BG174" s="252" t="str">
        <f>+IF(TRIM(F174)="","",$B$1&amp;"-"&amp;TRIM(Tabla1[[#This Row],[Mes Inscrito]])&amp;"-"&amp;TRIM(Tabla1[[#This Row],[Dia de clases Inscrito]])&amp;"-"&amp;TRIM(Tabla1[[#This Row],[Horario Inscrito]])&amp;"-"&amp;TRIM(Tabla1[[#This Row],[Fecha Inicio grupo]])&amp;"-"&amp;TRIM(Tabla1[[#This Row],[Tipo Incrito]]))</f>
        <v/>
      </c>
      <c r="BH174" s="308" t="str">
        <f>IF(F174="","",OR(IFERROR(SEARCH("CG",Tabla1[[#This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4" s="309" t="str">
        <f>IF(F174&lt;&gt;"",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4" s="309" t="str">
        <f>IF(F174&lt;&gt;"",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4" s="309" t="str">
        <f>IF(Tabla1[[#This Row],[Fecha Inicio grupo]]="","",IFERROR(VLOOKUP(Tabla1[[#This Row],[Mes de Alta como miembro]],Parámetros!$AM$2:$AN$16,2,0),"01/01/1900"))</f>
        <v/>
      </c>
    </row>
    <row r="175" spans="1:63" ht="14.45">
      <c r="A175" s="68">
        <v>172</v>
      </c>
      <c r="B175" s="29"/>
      <c r="C175" s="34"/>
      <c r="D175" s="42"/>
      <c r="E175" s="64"/>
      <c r="F175" s="45"/>
      <c r="G175" s="45"/>
      <c r="H175" s="163"/>
      <c r="I175" s="42"/>
      <c r="J175" s="28"/>
      <c r="K175" s="69"/>
      <c r="L175" s="68"/>
      <c r="M175" s="46"/>
      <c r="N175" s="238" t="str">
        <f ca="1">IF(Tabla1[[#This Row],[Fecha de nac]]="","",IF(Tabla1[[#This Row],[Fecha Finalización]] &gt;=TODAY(), DATEDIF(Tabla1[[#This Row],[Fecha de nac]],TODAY(),"y"), ROUNDDOWN((Tabla1[[#This Row],[Fecha Finalización]] -Tabla1[[#This Row],[Fecha de nac]])/365,0)))</f>
        <v/>
      </c>
      <c r="O175" s="169"/>
      <c r="P175" s="34"/>
      <c r="Q175" s="67"/>
      <c r="R175" s="67"/>
      <c r="S175" s="67"/>
      <c r="T175" s="67"/>
      <c r="U175" s="243" t="str">
        <f>IF(F175="","",Tabla1[[#This Row],[Fecha Inicio grupo]]+3*7-7)</f>
        <v/>
      </c>
      <c r="V175" s="244" t="str">
        <f>IF(F175="","",EDATE(Tabla1[[#This Row],[Fecha Inicio grupo]],3))</f>
        <v/>
      </c>
      <c r="W175" s="29"/>
      <c r="X175" s="29"/>
      <c r="Y175" s="75"/>
      <c r="Z175" s="75"/>
      <c r="AA175" s="75"/>
      <c r="AB175" s="75"/>
      <c r="AC175" s="75"/>
      <c r="AD175" s="75"/>
      <c r="AE175" s="75"/>
      <c r="AF175" s="75"/>
      <c r="AG175" s="75"/>
      <c r="AH175" s="75"/>
      <c r="AI175" s="75"/>
      <c r="AJ175" s="75"/>
      <c r="AK175" s="75"/>
      <c r="AL175" s="75"/>
      <c r="AM175" s="75"/>
      <c r="AN175" s="75"/>
      <c r="AO175" s="144"/>
      <c r="AP175" s="246" t="str">
        <f>IF(F175="","",IFERROR(VLOOKUP(SUBSTITUTE(SUBSTITUTE(Tabla1[[#This Row],[Uso Sistemas]],"T","P"),"N","F"),Parámetros!$M$2:$N$17,2,0),"Completar hasta 3ra sem. para evaluar a Probacionista"))</f>
        <v/>
      </c>
      <c r="AQ175" s="39"/>
      <c r="AR175" s="39"/>
      <c r="AS175" s="39"/>
      <c r="AT175" s="28"/>
      <c r="AU175" s="55"/>
      <c r="AV175" s="55"/>
      <c r="AW175" s="55"/>
      <c r="AX175" s="248" t="str">
        <f>IF(V175="","",EOMONTH(EDATE(Tabla1[[#This Row],[Fecha Finalización]],2),0))</f>
        <v/>
      </c>
      <c r="AY175" s="39"/>
      <c r="AZ175" s="249" t="str">
        <f>IF(V175="","",EOMONTH(EDATE(Tabla1[[#This Row],[Fecha Finalización]],3),0))</f>
        <v/>
      </c>
      <c r="BA175" s="39"/>
      <c r="BB175" s="39"/>
      <c r="BC175" s="235"/>
      <c r="BD175" s="233" t="str">
        <f>IF(F175="","",Tabla1[[#This Row],[sem 01]]&amp;Tabla1[[#This Row],[sem 02]]&amp;Tabla1[[#This Row],[sem 03]])</f>
        <v/>
      </c>
      <c r="BE175" s="234" t="str">
        <f>IF(TRIM(F175)="","",$B$1&amp;"-"&amp;SUBSTITUTE(Tabla1[[#This Row],[Mes Inscrito]]," ","")&amp;"-"&amp;SUBSTITUTE(Tabla1[[#This Row],[Dia de clases Inscrito]]," ","")&amp;"-"&amp;SUBSTITUTE(Tabla1[[#This Row],[Horario Inscrito]]," ","")&amp;"-"&amp;Tabla1[[#This Row],[Fecha Inicio grupo]])</f>
        <v/>
      </c>
      <c r="BF175" s="251" t="str">
        <f>IF(F175="","",Tabla1[[#This Row],[Curso]])</f>
        <v/>
      </c>
      <c r="BG175" s="252" t="str">
        <f>+IF(TRIM(F175)="","",$B$1&amp;"-"&amp;TRIM(Tabla1[[#This Row],[Mes Inscrito]])&amp;"-"&amp;TRIM(Tabla1[[#This Row],[Dia de clases Inscrito]])&amp;"-"&amp;TRIM(Tabla1[[#This Row],[Horario Inscrito]])&amp;"-"&amp;TRIM(Tabla1[[#This Row],[Fecha Inicio grupo]])&amp;"-"&amp;TRIM(Tabla1[[#This Row],[Tipo Incrito]]))</f>
        <v/>
      </c>
      <c r="BH175" s="308" t="str">
        <f>IF(F175="","",OR(IFERROR(SEARCH("CG",Tabla1[[#This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5" s="309" t="str">
        <f>IF(F175&lt;&gt;"",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5" s="309" t="str">
        <f>IF(F175&lt;&gt;"",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5" s="309" t="str">
        <f>IF(Tabla1[[#This Row],[Fecha Inicio grupo]]="","",IFERROR(VLOOKUP(Tabla1[[#This Row],[Mes de Alta como miembro]],Parámetros!$AM$2:$AN$16,2,0),"01/01/1900"))</f>
        <v/>
      </c>
    </row>
    <row r="176" spans="1:63" ht="14.45">
      <c r="A176" s="68">
        <v>173</v>
      </c>
      <c r="B176" s="29"/>
      <c r="C176" s="34"/>
      <c r="D176" s="42"/>
      <c r="E176" s="64"/>
      <c r="F176" s="45"/>
      <c r="G176" s="45"/>
      <c r="H176" s="163"/>
      <c r="I176" s="42"/>
      <c r="J176" s="28"/>
      <c r="K176" s="69"/>
      <c r="L176" s="68"/>
      <c r="M176" s="46"/>
      <c r="N176" s="238" t="str">
        <f ca="1">IF(Tabla1[[#This Row],[Fecha de nac]]="","",IF(Tabla1[[#This Row],[Fecha Finalización]] &gt;=TODAY(), DATEDIF(Tabla1[[#This Row],[Fecha de nac]],TODAY(),"y"), ROUNDDOWN((Tabla1[[#This Row],[Fecha Finalización]] -Tabla1[[#This Row],[Fecha de nac]])/365,0)))</f>
        <v/>
      </c>
      <c r="O176" s="169"/>
      <c r="P176" s="34"/>
      <c r="Q176" s="67"/>
      <c r="R176" s="67"/>
      <c r="S176" s="67"/>
      <c r="T176" s="67"/>
      <c r="U176" s="243" t="str">
        <f>IF(F176="","",Tabla1[[#This Row],[Fecha Inicio grupo]]+3*7-7)</f>
        <v/>
      </c>
      <c r="V176" s="244" t="str">
        <f>IF(F176="","",EDATE(Tabla1[[#This Row],[Fecha Inicio grupo]],3))</f>
        <v/>
      </c>
      <c r="W176" s="29"/>
      <c r="X176" s="29"/>
      <c r="Y176" s="75"/>
      <c r="Z176" s="75"/>
      <c r="AA176" s="75"/>
      <c r="AB176" s="75"/>
      <c r="AC176" s="75"/>
      <c r="AD176" s="75"/>
      <c r="AE176" s="75"/>
      <c r="AF176" s="75"/>
      <c r="AG176" s="75"/>
      <c r="AH176" s="75"/>
      <c r="AI176" s="75"/>
      <c r="AJ176" s="75"/>
      <c r="AK176" s="75"/>
      <c r="AL176" s="75"/>
      <c r="AM176" s="75"/>
      <c r="AN176" s="75"/>
      <c r="AO176" s="144"/>
      <c r="AP176" s="246" t="str">
        <f>IF(F176="","",IFERROR(VLOOKUP(SUBSTITUTE(SUBSTITUTE(Tabla1[[#This Row],[Uso Sistemas]],"T","P"),"N","F"),Parámetros!$M$2:$N$17,2,0),"Completar hasta 3ra sem. para evaluar a Probacionista"))</f>
        <v/>
      </c>
      <c r="AQ176" s="39"/>
      <c r="AR176" s="39"/>
      <c r="AS176" s="39"/>
      <c r="AT176" s="28"/>
      <c r="AU176" s="55"/>
      <c r="AV176" s="55"/>
      <c r="AW176" s="55"/>
      <c r="AX176" s="248" t="str">
        <f>IF(V176="","",EOMONTH(EDATE(Tabla1[[#This Row],[Fecha Finalización]],2),0))</f>
        <v/>
      </c>
      <c r="AY176" s="39"/>
      <c r="AZ176" s="249" t="str">
        <f>IF(V176="","",EOMONTH(EDATE(Tabla1[[#This Row],[Fecha Finalización]],3),0))</f>
        <v/>
      </c>
      <c r="BA176" s="39"/>
      <c r="BB176" s="39"/>
      <c r="BC176" s="235"/>
      <c r="BD176" s="233" t="str">
        <f>IF(F176="","",Tabla1[[#This Row],[sem 01]]&amp;Tabla1[[#This Row],[sem 02]]&amp;Tabla1[[#This Row],[sem 03]])</f>
        <v/>
      </c>
      <c r="BE176" s="234" t="str">
        <f>IF(TRIM(F176)="","",$B$1&amp;"-"&amp;SUBSTITUTE(Tabla1[[#This Row],[Mes Inscrito]]," ","")&amp;"-"&amp;SUBSTITUTE(Tabla1[[#This Row],[Dia de clases Inscrito]]," ","")&amp;"-"&amp;SUBSTITUTE(Tabla1[[#This Row],[Horario Inscrito]]," ","")&amp;"-"&amp;Tabla1[[#This Row],[Fecha Inicio grupo]])</f>
        <v/>
      </c>
      <c r="BF176" s="251" t="str">
        <f>IF(F176="","",Tabla1[[#This Row],[Curso]])</f>
        <v/>
      </c>
      <c r="BG176" s="252" t="str">
        <f>+IF(TRIM(F176)="","",$B$1&amp;"-"&amp;TRIM(Tabla1[[#This Row],[Mes Inscrito]])&amp;"-"&amp;TRIM(Tabla1[[#This Row],[Dia de clases Inscrito]])&amp;"-"&amp;TRIM(Tabla1[[#This Row],[Horario Inscrito]])&amp;"-"&amp;TRIM(Tabla1[[#This Row],[Fecha Inicio grupo]])&amp;"-"&amp;TRIM(Tabla1[[#This Row],[Tipo Incrito]]))</f>
        <v/>
      </c>
      <c r="BH176" s="308" t="str">
        <f>IF(F176="","",OR(IFERROR(SEARCH("CG",Tabla1[[#This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6" s="309" t="str">
        <f>IF(F176&lt;&gt;"",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6" s="309" t="str">
        <f>IF(F176&lt;&gt;"",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6" s="309" t="str">
        <f>IF(Tabla1[[#This Row],[Fecha Inicio grupo]]="","",IFERROR(VLOOKUP(Tabla1[[#This Row],[Mes de Alta como miembro]],Parámetros!$AM$2:$AN$16,2,0),"01/01/1900"))</f>
        <v/>
      </c>
    </row>
    <row r="177" spans="1:63" ht="14.45">
      <c r="A177" s="68">
        <v>174</v>
      </c>
      <c r="B177" s="29"/>
      <c r="C177" s="34"/>
      <c r="D177" s="42"/>
      <c r="E177" s="64"/>
      <c r="F177" s="45"/>
      <c r="G177" s="45"/>
      <c r="H177" s="163"/>
      <c r="I177" s="42"/>
      <c r="J177" s="28"/>
      <c r="K177" s="69"/>
      <c r="L177" s="68"/>
      <c r="M177" s="46"/>
      <c r="N177" s="238" t="str">
        <f ca="1">IF(Tabla1[[#This Row],[Fecha de nac]]="","",IF(Tabla1[[#This Row],[Fecha Finalización]] &gt;=TODAY(), DATEDIF(Tabla1[[#This Row],[Fecha de nac]],TODAY(),"y"), ROUNDDOWN((Tabla1[[#This Row],[Fecha Finalización]] -Tabla1[[#This Row],[Fecha de nac]])/365,0)))</f>
        <v/>
      </c>
      <c r="O177" s="169"/>
      <c r="P177" s="34"/>
      <c r="Q177" s="67"/>
      <c r="R177" s="67"/>
      <c r="S177" s="67"/>
      <c r="T177" s="67"/>
      <c r="U177" s="243" t="str">
        <f>IF(F177="","",Tabla1[[#This Row],[Fecha Inicio grupo]]+3*7-7)</f>
        <v/>
      </c>
      <c r="V177" s="244" t="str">
        <f>IF(F177="","",EDATE(Tabla1[[#This Row],[Fecha Inicio grupo]],3))</f>
        <v/>
      </c>
      <c r="W177" s="29"/>
      <c r="X177" s="29"/>
      <c r="Y177" s="75"/>
      <c r="Z177" s="75"/>
      <c r="AA177" s="75"/>
      <c r="AB177" s="75"/>
      <c r="AC177" s="75"/>
      <c r="AD177" s="75"/>
      <c r="AE177" s="75"/>
      <c r="AF177" s="75"/>
      <c r="AG177" s="75"/>
      <c r="AH177" s="75"/>
      <c r="AI177" s="75"/>
      <c r="AJ177" s="75"/>
      <c r="AK177" s="75"/>
      <c r="AL177" s="75"/>
      <c r="AM177" s="75"/>
      <c r="AN177" s="75"/>
      <c r="AO177" s="144"/>
      <c r="AP177" s="246" t="str">
        <f>IF(F177="","",IFERROR(VLOOKUP(SUBSTITUTE(SUBSTITUTE(Tabla1[[#This Row],[Uso Sistemas]],"T","P"),"N","F"),Parámetros!$M$2:$N$17,2,0),"Completar hasta 3ra sem. para evaluar a Probacionista"))</f>
        <v/>
      </c>
      <c r="AQ177" s="39"/>
      <c r="AR177" s="39"/>
      <c r="AS177" s="39"/>
      <c r="AT177" s="28"/>
      <c r="AU177" s="55"/>
      <c r="AV177" s="55"/>
      <c r="AW177" s="55"/>
      <c r="AX177" s="248" t="str">
        <f>IF(V177="","",EOMONTH(EDATE(Tabla1[[#This Row],[Fecha Finalización]],2),0))</f>
        <v/>
      </c>
      <c r="AY177" s="39"/>
      <c r="AZ177" s="249" t="str">
        <f>IF(V177="","",EOMONTH(EDATE(Tabla1[[#This Row],[Fecha Finalización]],3),0))</f>
        <v/>
      </c>
      <c r="BA177" s="39"/>
      <c r="BB177" s="39"/>
      <c r="BC177" s="235"/>
      <c r="BD177" s="233" t="str">
        <f>IF(F177="","",Tabla1[[#This Row],[sem 01]]&amp;Tabla1[[#This Row],[sem 02]]&amp;Tabla1[[#This Row],[sem 03]])</f>
        <v/>
      </c>
      <c r="BE177" s="234" t="str">
        <f>IF(TRIM(F177)="","",$B$1&amp;"-"&amp;SUBSTITUTE(Tabla1[[#This Row],[Mes Inscrito]]," ","")&amp;"-"&amp;SUBSTITUTE(Tabla1[[#This Row],[Dia de clases Inscrito]]," ","")&amp;"-"&amp;SUBSTITUTE(Tabla1[[#This Row],[Horario Inscrito]]," ","")&amp;"-"&amp;Tabla1[[#This Row],[Fecha Inicio grupo]])</f>
        <v/>
      </c>
      <c r="BF177" s="251" t="str">
        <f>IF(F177="","",Tabla1[[#This Row],[Curso]])</f>
        <v/>
      </c>
      <c r="BG177" s="252" t="str">
        <f>+IF(TRIM(F177)="","",$B$1&amp;"-"&amp;TRIM(Tabla1[[#This Row],[Mes Inscrito]])&amp;"-"&amp;TRIM(Tabla1[[#This Row],[Dia de clases Inscrito]])&amp;"-"&amp;TRIM(Tabla1[[#This Row],[Horario Inscrito]])&amp;"-"&amp;TRIM(Tabla1[[#This Row],[Fecha Inicio grupo]])&amp;"-"&amp;TRIM(Tabla1[[#This Row],[Tipo Incrito]]))</f>
        <v/>
      </c>
      <c r="BH177" s="308" t="str">
        <f>IF(F177="","",OR(IFERROR(SEARCH("CG",Tabla1[[#This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7" s="309" t="str">
        <f>IF(F177&lt;&gt;"",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7" s="309" t="str">
        <f>IF(F177&lt;&gt;"",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7" s="309" t="str">
        <f>IF(Tabla1[[#This Row],[Fecha Inicio grupo]]="","",IFERROR(VLOOKUP(Tabla1[[#This Row],[Mes de Alta como miembro]],Parámetros!$AM$2:$AN$16,2,0),"01/01/1900"))</f>
        <v/>
      </c>
    </row>
    <row r="178" spans="1:63" ht="14.45">
      <c r="A178" s="68">
        <v>175</v>
      </c>
      <c r="B178" s="29"/>
      <c r="C178" s="34"/>
      <c r="D178" s="42"/>
      <c r="E178" s="64"/>
      <c r="F178" s="45"/>
      <c r="G178" s="45"/>
      <c r="H178" s="163"/>
      <c r="I178" s="42"/>
      <c r="J178" s="28"/>
      <c r="K178" s="69"/>
      <c r="L178" s="68"/>
      <c r="M178" s="46"/>
      <c r="N178" s="238" t="str">
        <f ca="1">IF(Tabla1[[#This Row],[Fecha de nac]]="","",IF(Tabla1[[#This Row],[Fecha Finalización]] &gt;=TODAY(), DATEDIF(Tabla1[[#This Row],[Fecha de nac]],TODAY(),"y"), ROUNDDOWN((Tabla1[[#This Row],[Fecha Finalización]] -Tabla1[[#This Row],[Fecha de nac]])/365,0)))</f>
        <v/>
      </c>
      <c r="O178" s="169"/>
      <c r="P178" s="34"/>
      <c r="Q178" s="67"/>
      <c r="R178" s="67"/>
      <c r="S178" s="67"/>
      <c r="T178" s="67"/>
      <c r="U178" s="243" t="str">
        <f>IF(F178="","",Tabla1[[#This Row],[Fecha Inicio grupo]]+3*7-7)</f>
        <v/>
      </c>
      <c r="V178" s="244" t="str">
        <f>IF(F178="","",EDATE(Tabla1[[#This Row],[Fecha Inicio grupo]],3))</f>
        <v/>
      </c>
      <c r="W178" s="29"/>
      <c r="X178" s="29"/>
      <c r="Y178" s="75"/>
      <c r="Z178" s="75"/>
      <c r="AA178" s="75"/>
      <c r="AB178" s="75"/>
      <c r="AC178" s="75"/>
      <c r="AD178" s="75"/>
      <c r="AE178" s="75"/>
      <c r="AF178" s="75"/>
      <c r="AG178" s="75"/>
      <c r="AH178" s="75"/>
      <c r="AI178" s="75"/>
      <c r="AJ178" s="75"/>
      <c r="AK178" s="75"/>
      <c r="AL178" s="75"/>
      <c r="AM178" s="75"/>
      <c r="AN178" s="75"/>
      <c r="AO178" s="144"/>
      <c r="AP178" s="246" t="str">
        <f>IF(F178="","",IFERROR(VLOOKUP(SUBSTITUTE(SUBSTITUTE(Tabla1[[#This Row],[Uso Sistemas]],"T","P"),"N","F"),Parámetros!$M$2:$N$17,2,0),"Completar hasta 3ra sem. para evaluar a Probacionista"))</f>
        <v/>
      </c>
      <c r="AQ178" s="39"/>
      <c r="AR178" s="39"/>
      <c r="AS178" s="39"/>
      <c r="AT178" s="28"/>
      <c r="AU178" s="55"/>
      <c r="AV178" s="55"/>
      <c r="AW178" s="55"/>
      <c r="AX178" s="248" t="str">
        <f>IF(V178="","",EOMONTH(EDATE(Tabla1[[#This Row],[Fecha Finalización]],2),0))</f>
        <v/>
      </c>
      <c r="AY178" s="39"/>
      <c r="AZ178" s="249" t="str">
        <f>IF(V178="","",EOMONTH(EDATE(Tabla1[[#This Row],[Fecha Finalización]],3),0))</f>
        <v/>
      </c>
      <c r="BA178" s="39"/>
      <c r="BB178" s="39"/>
      <c r="BC178" s="235"/>
      <c r="BD178" s="233" t="str">
        <f>IF(F178="","",Tabla1[[#This Row],[sem 01]]&amp;Tabla1[[#This Row],[sem 02]]&amp;Tabla1[[#This Row],[sem 03]])</f>
        <v/>
      </c>
      <c r="BE178" s="234" t="str">
        <f>IF(TRIM(F178)="","",$B$1&amp;"-"&amp;SUBSTITUTE(Tabla1[[#This Row],[Mes Inscrito]]," ","")&amp;"-"&amp;SUBSTITUTE(Tabla1[[#This Row],[Dia de clases Inscrito]]," ","")&amp;"-"&amp;SUBSTITUTE(Tabla1[[#This Row],[Horario Inscrito]]," ","")&amp;"-"&amp;Tabla1[[#This Row],[Fecha Inicio grupo]])</f>
        <v/>
      </c>
      <c r="BF178" s="251" t="str">
        <f>IF(F178="","",Tabla1[[#This Row],[Curso]])</f>
        <v/>
      </c>
      <c r="BG178" s="252" t="str">
        <f>+IF(TRIM(F178)="","",$B$1&amp;"-"&amp;TRIM(Tabla1[[#This Row],[Mes Inscrito]])&amp;"-"&amp;TRIM(Tabla1[[#This Row],[Dia de clases Inscrito]])&amp;"-"&amp;TRIM(Tabla1[[#This Row],[Horario Inscrito]])&amp;"-"&amp;TRIM(Tabla1[[#This Row],[Fecha Inicio grupo]])&amp;"-"&amp;TRIM(Tabla1[[#This Row],[Tipo Incrito]]))</f>
        <v/>
      </c>
      <c r="BH178" s="308" t="str">
        <f>IF(F178="","",OR(IFERROR(SEARCH("CG",Tabla1[[#This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8" s="309" t="str">
        <f>IF(F178&lt;&gt;"",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8" s="309" t="str">
        <f>IF(F178&lt;&gt;"",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8" s="309" t="str">
        <f>IF(Tabla1[[#This Row],[Fecha Inicio grupo]]="","",IFERROR(VLOOKUP(Tabla1[[#This Row],[Mes de Alta como miembro]],Parámetros!$AM$2:$AN$16,2,0),"01/01/1900"))</f>
        <v/>
      </c>
    </row>
    <row r="179" spans="1:63" ht="14.45">
      <c r="A179" s="68">
        <v>176</v>
      </c>
      <c r="B179" s="29"/>
      <c r="C179" s="34"/>
      <c r="D179" s="42"/>
      <c r="E179" s="64"/>
      <c r="F179" s="45"/>
      <c r="G179" s="45"/>
      <c r="H179" s="163"/>
      <c r="I179" s="42"/>
      <c r="J179" s="28"/>
      <c r="K179" s="69"/>
      <c r="L179" s="68"/>
      <c r="M179" s="46"/>
      <c r="N179" s="238" t="str">
        <f ca="1">IF(Tabla1[[#This Row],[Fecha de nac]]="","",IF(Tabla1[[#This Row],[Fecha Finalización]] &gt;=TODAY(), DATEDIF(Tabla1[[#This Row],[Fecha de nac]],TODAY(),"y"), ROUNDDOWN((Tabla1[[#This Row],[Fecha Finalización]] -Tabla1[[#This Row],[Fecha de nac]])/365,0)))</f>
        <v/>
      </c>
      <c r="O179" s="169"/>
      <c r="P179" s="34"/>
      <c r="Q179" s="67"/>
      <c r="R179" s="67"/>
      <c r="S179" s="67"/>
      <c r="T179" s="67"/>
      <c r="U179" s="243" t="str">
        <f>IF(F179="","",Tabla1[[#This Row],[Fecha Inicio grupo]]+3*7-7)</f>
        <v/>
      </c>
      <c r="V179" s="244" t="str">
        <f>IF(F179="","",EDATE(Tabla1[[#This Row],[Fecha Inicio grupo]],3))</f>
        <v/>
      </c>
      <c r="W179" s="29"/>
      <c r="X179" s="29"/>
      <c r="Y179" s="75"/>
      <c r="Z179" s="75"/>
      <c r="AA179" s="75"/>
      <c r="AB179" s="75"/>
      <c r="AC179" s="75"/>
      <c r="AD179" s="75"/>
      <c r="AE179" s="75"/>
      <c r="AF179" s="75"/>
      <c r="AG179" s="75"/>
      <c r="AH179" s="75"/>
      <c r="AI179" s="75"/>
      <c r="AJ179" s="75"/>
      <c r="AK179" s="75"/>
      <c r="AL179" s="75"/>
      <c r="AM179" s="75"/>
      <c r="AN179" s="75"/>
      <c r="AO179" s="144"/>
      <c r="AP179" s="246" t="str">
        <f>IF(F179="","",IFERROR(VLOOKUP(SUBSTITUTE(SUBSTITUTE(Tabla1[[#This Row],[Uso Sistemas]],"T","P"),"N","F"),Parámetros!$M$2:$N$17,2,0),"Completar hasta 3ra sem. para evaluar a Probacionista"))</f>
        <v/>
      </c>
      <c r="AQ179" s="39"/>
      <c r="AR179" s="39"/>
      <c r="AS179" s="39"/>
      <c r="AT179" s="28"/>
      <c r="AU179" s="55"/>
      <c r="AV179" s="55"/>
      <c r="AW179" s="55"/>
      <c r="AX179" s="248" t="str">
        <f>IF(V179="","",EOMONTH(EDATE(Tabla1[[#This Row],[Fecha Finalización]],2),0))</f>
        <v/>
      </c>
      <c r="AY179" s="39"/>
      <c r="AZ179" s="249" t="str">
        <f>IF(V179="","",EOMONTH(EDATE(Tabla1[[#This Row],[Fecha Finalización]],3),0))</f>
        <v/>
      </c>
      <c r="BA179" s="39"/>
      <c r="BB179" s="39"/>
      <c r="BC179" s="235"/>
      <c r="BD179" s="233" t="str">
        <f>IF(F179="","",Tabla1[[#This Row],[sem 01]]&amp;Tabla1[[#This Row],[sem 02]]&amp;Tabla1[[#This Row],[sem 03]])</f>
        <v/>
      </c>
      <c r="BE179" s="234" t="str">
        <f>IF(TRIM(F179)="","",$B$1&amp;"-"&amp;SUBSTITUTE(Tabla1[[#This Row],[Mes Inscrito]]," ","")&amp;"-"&amp;SUBSTITUTE(Tabla1[[#This Row],[Dia de clases Inscrito]]," ","")&amp;"-"&amp;SUBSTITUTE(Tabla1[[#This Row],[Horario Inscrito]]," ","")&amp;"-"&amp;Tabla1[[#This Row],[Fecha Inicio grupo]])</f>
        <v/>
      </c>
      <c r="BF179" s="251" t="str">
        <f>IF(F179="","",Tabla1[[#This Row],[Curso]])</f>
        <v/>
      </c>
      <c r="BG179" s="252" t="str">
        <f>+IF(TRIM(F179)="","",$B$1&amp;"-"&amp;TRIM(Tabla1[[#This Row],[Mes Inscrito]])&amp;"-"&amp;TRIM(Tabla1[[#This Row],[Dia de clases Inscrito]])&amp;"-"&amp;TRIM(Tabla1[[#This Row],[Horario Inscrito]])&amp;"-"&amp;TRIM(Tabla1[[#This Row],[Fecha Inicio grupo]])&amp;"-"&amp;TRIM(Tabla1[[#This Row],[Tipo Incrito]]))</f>
        <v/>
      </c>
      <c r="BH179" s="308" t="str">
        <f>IF(F179="","",OR(IFERROR(SEARCH("CG",Tabla1[[#This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9" s="309" t="str">
        <f>IF(F179&lt;&gt;"",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9" s="309" t="str">
        <f>IF(F179&lt;&gt;"",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9" s="309" t="str">
        <f>IF(Tabla1[[#This Row],[Fecha Inicio grupo]]="","",IFERROR(VLOOKUP(Tabla1[[#This Row],[Mes de Alta como miembro]],Parámetros!$AM$2:$AN$16,2,0),"01/01/1900"))</f>
        <v/>
      </c>
    </row>
    <row r="180" spans="1:63" ht="14.45">
      <c r="A180" s="68">
        <v>177</v>
      </c>
      <c r="B180" s="29"/>
      <c r="C180" s="34"/>
      <c r="D180" s="42"/>
      <c r="E180" s="64"/>
      <c r="F180" s="45"/>
      <c r="G180" s="45"/>
      <c r="H180" s="163"/>
      <c r="I180" s="42"/>
      <c r="J180" s="28"/>
      <c r="K180" s="69"/>
      <c r="L180" s="68"/>
      <c r="M180" s="46"/>
      <c r="N180" s="238" t="str">
        <f ca="1">IF(Tabla1[[#This Row],[Fecha de nac]]="","",IF(Tabla1[[#This Row],[Fecha Finalización]] &gt;=TODAY(), DATEDIF(Tabla1[[#This Row],[Fecha de nac]],TODAY(),"y"), ROUNDDOWN((Tabla1[[#This Row],[Fecha Finalización]] -Tabla1[[#This Row],[Fecha de nac]])/365,0)))</f>
        <v/>
      </c>
      <c r="O180" s="169"/>
      <c r="P180" s="34"/>
      <c r="Q180" s="67"/>
      <c r="R180" s="67"/>
      <c r="S180" s="67"/>
      <c r="T180" s="67"/>
      <c r="U180" s="243" t="str">
        <f>IF(F180="","",Tabla1[[#This Row],[Fecha Inicio grupo]]+3*7-7)</f>
        <v/>
      </c>
      <c r="V180" s="244" t="str">
        <f>IF(F180="","",EDATE(Tabla1[[#This Row],[Fecha Inicio grupo]],3))</f>
        <v/>
      </c>
      <c r="W180" s="29"/>
      <c r="X180" s="29"/>
      <c r="Y180" s="75"/>
      <c r="Z180" s="75"/>
      <c r="AA180" s="75"/>
      <c r="AB180" s="75"/>
      <c r="AC180" s="75"/>
      <c r="AD180" s="75"/>
      <c r="AE180" s="75"/>
      <c r="AF180" s="75"/>
      <c r="AG180" s="75"/>
      <c r="AH180" s="75"/>
      <c r="AI180" s="75"/>
      <c r="AJ180" s="75"/>
      <c r="AK180" s="75"/>
      <c r="AL180" s="75"/>
      <c r="AM180" s="75"/>
      <c r="AN180" s="75"/>
      <c r="AO180" s="144"/>
      <c r="AP180" s="246" t="str">
        <f>IF(F180="","",IFERROR(VLOOKUP(SUBSTITUTE(SUBSTITUTE(Tabla1[[#This Row],[Uso Sistemas]],"T","P"),"N","F"),Parámetros!$M$2:$N$17,2,0),"Completar hasta 3ra sem. para evaluar a Probacionista"))</f>
        <v/>
      </c>
      <c r="AQ180" s="39"/>
      <c r="AR180" s="39"/>
      <c r="AS180" s="39"/>
      <c r="AT180" s="28"/>
      <c r="AU180" s="55"/>
      <c r="AV180" s="55"/>
      <c r="AW180" s="55"/>
      <c r="AX180" s="248" t="str">
        <f>IF(V180="","",EOMONTH(EDATE(Tabla1[[#This Row],[Fecha Finalización]],2),0))</f>
        <v/>
      </c>
      <c r="AY180" s="39"/>
      <c r="AZ180" s="249" t="str">
        <f>IF(V180="","",EOMONTH(EDATE(Tabla1[[#This Row],[Fecha Finalización]],3),0))</f>
        <v/>
      </c>
      <c r="BA180" s="39"/>
      <c r="BB180" s="39"/>
      <c r="BC180" s="235"/>
      <c r="BD180" s="233" t="str">
        <f>IF(F180="","",Tabla1[[#This Row],[sem 01]]&amp;Tabla1[[#This Row],[sem 02]]&amp;Tabla1[[#This Row],[sem 03]])</f>
        <v/>
      </c>
      <c r="BE180" s="234" t="str">
        <f>IF(TRIM(F180)="","",$B$1&amp;"-"&amp;SUBSTITUTE(Tabla1[[#This Row],[Mes Inscrito]]," ","")&amp;"-"&amp;SUBSTITUTE(Tabla1[[#This Row],[Dia de clases Inscrito]]," ","")&amp;"-"&amp;SUBSTITUTE(Tabla1[[#This Row],[Horario Inscrito]]," ","")&amp;"-"&amp;Tabla1[[#This Row],[Fecha Inicio grupo]])</f>
        <v/>
      </c>
      <c r="BF180" s="251" t="str">
        <f>IF(F180="","",Tabla1[[#This Row],[Curso]])</f>
        <v/>
      </c>
      <c r="BG180" s="252" t="str">
        <f>+IF(TRIM(F180)="","",$B$1&amp;"-"&amp;TRIM(Tabla1[[#This Row],[Mes Inscrito]])&amp;"-"&amp;TRIM(Tabla1[[#This Row],[Dia de clases Inscrito]])&amp;"-"&amp;TRIM(Tabla1[[#This Row],[Horario Inscrito]])&amp;"-"&amp;TRIM(Tabla1[[#This Row],[Fecha Inicio grupo]])&amp;"-"&amp;TRIM(Tabla1[[#This Row],[Tipo Incrito]]))</f>
        <v/>
      </c>
      <c r="BH180" s="308" t="str">
        <f>IF(F180="","",OR(IFERROR(SEARCH("CG",Tabla1[[#This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0" s="309" t="str">
        <f>IF(F180&lt;&gt;"",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0" s="309" t="str">
        <f>IF(F180&lt;&gt;"",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0" s="309" t="str">
        <f>IF(Tabla1[[#This Row],[Fecha Inicio grupo]]="","",IFERROR(VLOOKUP(Tabla1[[#This Row],[Mes de Alta como miembro]],Parámetros!$AM$2:$AN$16,2,0),"01/01/1900"))</f>
        <v/>
      </c>
    </row>
    <row r="181" spans="1:63" ht="14.45">
      <c r="A181" s="68">
        <v>178</v>
      </c>
      <c r="B181" s="29"/>
      <c r="C181" s="34"/>
      <c r="D181" s="42"/>
      <c r="E181" s="64"/>
      <c r="F181" s="45"/>
      <c r="G181" s="45"/>
      <c r="H181" s="163"/>
      <c r="I181" s="42"/>
      <c r="J181" s="28"/>
      <c r="K181" s="69"/>
      <c r="L181" s="68"/>
      <c r="M181" s="46"/>
      <c r="N181" s="238" t="str">
        <f ca="1">IF(Tabla1[[#This Row],[Fecha de nac]]="","",IF(Tabla1[[#This Row],[Fecha Finalización]] &gt;=TODAY(), DATEDIF(Tabla1[[#This Row],[Fecha de nac]],TODAY(),"y"), ROUNDDOWN((Tabla1[[#This Row],[Fecha Finalización]] -Tabla1[[#This Row],[Fecha de nac]])/365,0)))</f>
        <v/>
      </c>
      <c r="O181" s="169"/>
      <c r="P181" s="34"/>
      <c r="Q181" s="67"/>
      <c r="R181" s="67"/>
      <c r="S181" s="67"/>
      <c r="T181" s="67"/>
      <c r="U181" s="243" t="str">
        <f>IF(F181="","",Tabla1[[#This Row],[Fecha Inicio grupo]]+3*7-7)</f>
        <v/>
      </c>
      <c r="V181" s="244" t="str">
        <f>IF(F181="","",EDATE(Tabla1[[#This Row],[Fecha Inicio grupo]],3))</f>
        <v/>
      </c>
      <c r="W181" s="29"/>
      <c r="X181" s="29"/>
      <c r="Y181" s="75"/>
      <c r="Z181" s="75"/>
      <c r="AA181" s="75"/>
      <c r="AB181" s="75"/>
      <c r="AC181" s="75"/>
      <c r="AD181" s="75"/>
      <c r="AE181" s="75"/>
      <c r="AF181" s="75"/>
      <c r="AG181" s="75"/>
      <c r="AH181" s="75"/>
      <c r="AI181" s="75"/>
      <c r="AJ181" s="75"/>
      <c r="AK181" s="75"/>
      <c r="AL181" s="75"/>
      <c r="AM181" s="75"/>
      <c r="AN181" s="75"/>
      <c r="AO181" s="144"/>
      <c r="AP181" s="246" t="str">
        <f>IF(F181="","",IFERROR(VLOOKUP(SUBSTITUTE(SUBSTITUTE(Tabla1[[#This Row],[Uso Sistemas]],"T","P"),"N","F"),Parámetros!$M$2:$N$17,2,0),"Completar hasta 3ra sem. para evaluar a Probacionista"))</f>
        <v/>
      </c>
      <c r="AQ181" s="39"/>
      <c r="AR181" s="39"/>
      <c r="AS181" s="39"/>
      <c r="AT181" s="28"/>
      <c r="AU181" s="55"/>
      <c r="AV181" s="55"/>
      <c r="AW181" s="55"/>
      <c r="AX181" s="248" t="str">
        <f>IF(V181="","",EOMONTH(EDATE(Tabla1[[#This Row],[Fecha Finalización]],2),0))</f>
        <v/>
      </c>
      <c r="AY181" s="39"/>
      <c r="AZ181" s="249" t="str">
        <f>IF(V181="","",EOMONTH(EDATE(Tabla1[[#This Row],[Fecha Finalización]],3),0))</f>
        <v/>
      </c>
      <c r="BA181" s="39"/>
      <c r="BB181" s="39"/>
      <c r="BC181" s="235"/>
      <c r="BD181" s="233" t="str">
        <f>IF(F181="","",Tabla1[[#This Row],[sem 01]]&amp;Tabla1[[#This Row],[sem 02]]&amp;Tabla1[[#This Row],[sem 03]])</f>
        <v/>
      </c>
      <c r="BE181" s="234" t="str">
        <f>IF(TRIM(F181)="","",$B$1&amp;"-"&amp;SUBSTITUTE(Tabla1[[#This Row],[Mes Inscrito]]," ","")&amp;"-"&amp;SUBSTITUTE(Tabla1[[#This Row],[Dia de clases Inscrito]]," ","")&amp;"-"&amp;SUBSTITUTE(Tabla1[[#This Row],[Horario Inscrito]]," ","")&amp;"-"&amp;Tabla1[[#This Row],[Fecha Inicio grupo]])</f>
        <v/>
      </c>
      <c r="BF181" s="251" t="str">
        <f>IF(F181="","",Tabla1[[#This Row],[Curso]])</f>
        <v/>
      </c>
      <c r="BG181" s="252" t="str">
        <f>+IF(TRIM(F181)="","",$B$1&amp;"-"&amp;TRIM(Tabla1[[#This Row],[Mes Inscrito]])&amp;"-"&amp;TRIM(Tabla1[[#This Row],[Dia de clases Inscrito]])&amp;"-"&amp;TRIM(Tabla1[[#This Row],[Horario Inscrito]])&amp;"-"&amp;TRIM(Tabla1[[#This Row],[Fecha Inicio grupo]])&amp;"-"&amp;TRIM(Tabla1[[#This Row],[Tipo Incrito]]))</f>
        <v/>
      </c>
      <c r="BH181" s="308" t="str">
        <f>IF(F181="","",OR(IFERROR(SEARCH("CG",Tabla1[[#This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1" s="309" t="str">
        <f>IF(F181&lt;&gt;"",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1" s="309" t="str">
        <f>IF(F181&lt;&gt;"",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1" s="309" t="str">
        <f>IF(Tabla1[[#This Row],[Fecha Inicio grupo]]="","",IFERROR(VLOOKUP(Tabla1[[#This Row],[Mes de Alta como miembro]],Parámetros!$AM$2:$AN$16,2,0),"01/01/1900"))</f>
        <v/>
      </c>
    </row>
    <row r="182" spans="1:63" ht="14.45">
      <c r="A182" s="68">
        <v>179</v>
      </c>
      <c r="B182" s="29"/>
      <c r="C182" s="34"/>
      <c r="D182" s="42"/>
      <c r="E182" s="64"/>
      <c r="F182" s="45"/>
      <c r="G182" s="45"/>
      <c r="H182" s="163"/>
      <c r="I182" s="42"/>
      <c r="J182" s="28"/>
      <c r="K182" s="69"/>
      <c r="L182" s="68"/>
      <c r="M182" s="46"/>
      <c r="N182" s="238" t="str">
        <f ca="1">IF(Tabla1[[#This Row],[Fecha de nac]]="","",IF(Tabla1[[#This Row],[Fecha Finalización]] &gt;=TODAY(), DATEDIF(Tabla1[[#This Row],[Fecha de nac]],TODAY(),"y"), ROUNDDOWN((Tabla1[[#This Row],[Fecha Finalización]] -Tabla1[[#This Row],[Fecha de nac]])/365,0)))</f>
        <v/>
      </c>
      <c r="O182" s="169"/>
      <c r="P182" s="34"/>
      <c r="Q182" s="67"/>
      <c r="R182" s="67"/>
      <c r="S182" s="67"/>
      <c r="T182" s="67"/>
      <c r="U182" s="243" t="str">
        <f>IF(F182="","",Tabla1[[#This Row],[Fecha Inicio grupo]]+3*7-7)</f>
        <v/>
      </c>
      <c r="V182" s="244" t="str">
        <f>IF(F182="","",EDATE(Tabla1[[#This Row],[Fecha Inicio grupo]],3))</f>
        <v/>
      </c>
      <c r="W182" s="29"/>
      <c r="X182" s="29"/>
      <c r="Y182" s="75"/>
      <c r="Z182" s="75"/>
      <c r="AA182" s="75"/>
      <c r="AB182" s="75"/>
      <c r="AC182" s="75"/>
      <c r="AD182" s="75"/>
      <c r="AE182" s="75"/>
      <c r="AF182" s="75"/>
      <c r="AG182" s="75"/>
      <c r="AH182" s="75"/>
      <c r="AI182" s="75"/>
      <c r="AJ182" s="75"/>
      <c r="AK182" s="75"/>
      <c r="AL182" s="75"/>
      <c r="AM182" s="75"/>
      <c r="AN182" s="75"/>
      <c r="AO182" s="144"/>
      <c r="AP182" s="246" t="str">
        <f>IF(F182="","",IFERROR(VLOOKUP(SUBSTITUTE(SUBSTITUTE(Tabla1[[#This Row],[Uso Sistemas]],"T","P"),"N","F"),Parámetros!$M$2:$N$17,2,0),"Completar hasta 3ra sem. para evaluar a Probacionista"))</f>
        <v/>
      </c>
      <c r="AQ182" s="39"/>
      <c r="AR182" s="39"/>
      <c r="AS182" s="39"/>
      <c r="AT182" s="28"/>
      <c r="AU182" s="55"/>
      <c r="AV182" s="55"/>
      <c r="AW182" s="55"/>
      <c r="AX182" s="248" t="str">
        <f>IF(V182="","",EOMONTH(EDATE(Tabla1[[#This Row],[Fecha Finalización]],2),0))</f>
        <v/>
      </c>
      <c r="AY182" s="39"/>
      <c r="AZ182" s="249" t="str">
        <f>IF(V182="","",EOMONTH(EDATE(Tabla1[[#This Row],[Fecha Finalización]],3),0))</f>
        <v/>
      </c>
      <c r="BA182" s="39"/>
      <c r="BB182" s="39"/>
      <c r="BC182" s="235"/>
      <c r="BD182" s="233" t="str">
        <f>IF(F182="","",Tabla1[[#This Row],[sem 01]]&amp;Tabla1[[#This Row],[sem 02]]&amp;Tabla1[[#This Row],[sem 03]])</f>
        <v/>
      </c>
      <c r="BE182" s="234" t="str">
        <f>IF(TRIM(F182)="","",$B$1&amp;"-"&amp;SUBSTITUTE(Tabla1[[#This Row],[Mes Inscrito]]," ","")&amp;"-"&amp;SUBSTITUTE(Tabla1[[#This Row],[Dia de clases Inscrito]]," ","")&amp;"-"&amp;SUBSTITUTE(Tabla1[[#This Row],[Horario Inscrito]]," ","")&amp;"-"&amp;Tabla1[[#This Row],[Fecha Inicio grupo]])</f>
        <v/>
      </c>
      <c r="BF182" s="251" t="str">
        <f>IF(F182="","",Tabla1[[#This Row],[Curso]])</f>
        <v/>
      </c>
      <c r="BG182" s="252" t="str">
        <f>+IF(TRIM(F182)="","",$B$1&amp;"-"&amp;TRIM(Tabla1[[#This Row],[Mes Inscrito]])&amp;"-"&amp;TRIM(Tabla1[[#This Row],[Dia de clases Inscrito]])&amp;"-"&amp;TRIM(Tabla1[[#This Row],[Horario Inscrito]])&amp;"-"&amp;TRIM(Tabla1[[#This Row],[Fecha Inicio grupo]])&amp;"-"&amp;TRIM(Tabla1[[#This Row],[Tipo Incrito]]))</f>
        <v/>
      </c>
      <c r="BH182" s="308" t="str">
        <f>IF(F182="","",OR(IFERROR(SEARCH("CG",Tabla1[[#This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2" s="309" t="str">
        <f>IF(F182&lt;&gt;"",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2" s="309" t="str">
        <f>IF(F182&lt;&gt;"",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2" s="309" t="str">
        <f>IF(Tabla1[[#This Row],[Fecha Inicio grupo]]="","",IFERROR(VLOOKUP(Tabla1[[#This Row],[Mes de Alta como miembro]],Parámetros!$AM$2:$AN$16,2,0),"01/01/1900"))</f>
        <v/>
      </c>
    </row>
    <row r="183" spans="1:63" ht="14.45">
      <c r="A183" s="68">
        <v>180</v>
      </c>
      <c r="B183" s="29"/>
      <c r="C183" s="34"/>
      <c r="D183" s="42"/>
      <c r="E183" s="64"/>
      <c r="F183" s="45"/>
      <c r="G183" s="45"/>
      <c r="H183" s="163"/>
      <c r="I183" s="42"/>
      <c r="J183" s="28"/>
      <c r="K183" s="69"/>
      <c r="L183" s="68"/>
      <c r="M183" s="46"/>
      <c r="N183" s="238" t="str">
        <f ca="1">IF(Tabla1[[#This Row],[Fecha de nac]]="","",IF(Tabla1[[#This Row],[Fecha Finalización]] &gt;=TODAY(), DATEDIF(Tabla1[[#This Row],[Fecha de nac]],TODAY(),"y"), ROUNDDOWN((Tabla1[[#This Row],[Fecha Finalización]] -Tabla1[[#This Row],[Fecha de nac]])/365,0)))</f>
        <v/>
      </c>
      <c r="O183" s="169"/>
      <c r="P183" s="34"/>
      <c r="Q183" s="67"/>
      <c r="R183" s="67"/>
      <c r="S183" s="67"/>
      <c r="T183" s="67"/>
      <c r="U183" s="243" t="str">
        <f>IF(F183="","",Tabla1[[#This Row],[Fecha Inicio grupo]]+3*7-7)</f>
        <v/>
      </c>
      <c r="V183" s="244" t="str">
        <f>IF(F183="","",EDATE(Tabla1[[#This Row],[Fecha Inicio grupo]],3))</f>
        <v/>
      </c>
      <c r="W183" s="29"/>
      <c r="X183" s="29"/>
      <c r="Y183" s="75"/>
      <c r="Z183" s="75"/>
      <c r="AA183" s="75"/>
      <c r="AB183" s="75"/>
      <c r="AC183" s="75"/>
      <c r="AD183" s="75"/>
      <c r="AE183" s="75"/>
      <c r="AF183" s="75"/>
      <c r="AG183" s="75"/>
      <c r="AH183" s="75"/>
      <c r="AI183" s="75"/>
      <c r="AJ183" s="75"/>
      <c r="AK183" s="75"/>
      <c r="AL183" s="75"/>
      <c r="AM183" s="75"/>
      <c r="AN183" s="75"/>
      <c r="AO183" s="144"/>
      <c r="AP183" s="246" t="str">
        <f>IF(F183="","",IFERROR(VLOOKUP(SUBSTITUTE(SUBSTITUTE(Tabla1[[#This Row],[Uso Sistemas]],"T","P"),"N","F"),Parámetros!$M$2:$N$17,2,0),"Completar hasta 3ra sem. para evaluar a Probacionista"))</f>
        <v/>
      </c>
      <c r="AQ183" s="39"/>
      <c r="AR183" s="39"/>
      <c r="AS183" s="39"/>
      <c r="AT183" s="28"/>
      <c r="AU183" s="55"/>
      <c r="AV183" s="55"/>
      <c r="AW183" s="55"/>
      <c r="AX183" s="248" t="str">
        <f>IF(V183="","",EOMONTH(EDATE(Tabla1[[#This Row],[Fecha Finalización]],2),0))</f>
        <v/>
      </c>
      <c r="AY183" s="39"/>
      <c r="AZ183" s="249" t="str">
        <f>IF(V183="","",EOMONTH(EDATE(Tabla1[[#This Row],[Fecha Finalización]],3),0))</f>
        <v/>
      </c>
      <c r="BA183" s="39"/>
      <c r="BB183" s="39"/>
      <c r="BC183" s="235"/>
      <c r="BD183" s="233" t="str">
        <f>IF(F183="","",Tabla1[[#This Row],[sem 01]]&amp;Tabla1[[#This Row],[sem 02]]&amp;Tabla1[[#This Row],[sem 03]])</f>
        <v/>
      </c>
      <c r="BE183" s="234" t="str">
        <f>IF(TRIM(F183)="","",$B$1&amp;"-"&amp;SUBSTITUTE(Tabla1[[#This Row],[Mes Inscrito]]," ","")&amp;"-"&amp;SUBSTITUTE(Tabla1[[#This Row],[Dia de clases Inscrito]]," ","")&amp;"-"&amp;SUBSTITUTE(Tabla1[[#This Row],[Horario Inscrito]]," ","")&amp;"-"&amp;Tabla1[[#This Row],[Fecha Inicio grupo]])</f>
        <v/>
      </c>
      <c r="BF183" s="251" t="str">
        <f>IF(F183="","",Tabla1[[#This Row],[Curso]])</f>
        <v/>
      </c>
      <c r="BG183" s="252" t="str">
        <f>+IF(TRIM(F183)="","",$B$1&amp;"-"&amp;TRIM(Tabla1[[#This Row],[Mes Inscrito]])&amp;"-"&amp;TRIM(Tabla1[[#This Row],[Dia de clases Inscrito]])&amp;"-"&amp;TRIM(Tabla1[[#This Row],[Horario Inscrito]])&amp;"-"&amp;TRIM(Tabla1[[#This Row],[Fecha Inicio grupo]])&amp;"-"&amp;TRIM(Tabla1[[#This Row],[Tipo Incrito]]))</f>
        <v/>
      </c>
      <c r="BH183" s="308" t="str">
        <f>IF(F183="","",OR(IFERROR(SEARCH("CG",Tabla1[[#This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3" s="309" t="str">
        <f>IF(F183&lt;&gt;"",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3" s="309" t="str">
        <f>IF(F183&lt;&gt;"",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3" s="309" t="str">
        <f>IF(Tabla1[[#This Row],[Fecha Inicio grupo]]="","",IFERROR(VLOOKUP(Tabla1[[#This Row],[Mes de Alta como miembro]],Parámetros!$AM$2:$AN$16,2,0),"01/01/1900"))</f>
        <v/>
      </c>
    </row>
    <row r="184" spans="1:63" ht="14.45">
      <c r="A184" s="68">
        <v>181</v>
      </c>
      <c r="B184" s="29"/>
      <c r="C184" s="34"/>
      <c r="D184" s="42"/>
      <c r="E184" s="64"/>
      <c r="F184" s="45"/>
      <c r="G184" s="45"/>
      <c r="H184" s="163"/>
      <c r="I184" s="42"/>
      <c r="J184" s="28"/>
      <c r="K184" s="69"/>
      <c r="L184" s="68"/>
      <c r="M184" s="46"/>
      <c r="N184" s="238" t="str">
        <f ca="1">IF(Tabla1[[#This Row],[Fecha de nac]]="","",IF(Tabla1[[#This Row],[Fecha Finalización]] &gt;=TODAY(), DATEDIF(Tabla1[[#This Row],[Fecha de nac]],TODAY(),"y"), ROUNDDOWN((Tabla1[[#This Row],[Fecha Finalización]] -Tabla1[[#This Row],[Fecha de nac]])/365,0)))</f>
        <v/>
      </c>
      <c r="O184" s="169"/>
      <c r="P184" s="34"/>
      <c r="Q184" s="67"/>
      <c r="R184" s="67"/>
      <c r="S184" s="67"/>
      <c r="T184" s="67"/>
      <c r="U184" s="243" t="str">
        <f>IF(F184="","",Tabla1[[#This Row],[Fecha Inicio grupo]]+3*7-7)</f>
        <v/>
      </c>
      <c r="V184" s="244" t="str">
        <f>IF(F184="","",EDATE(Tabla1[[#This Row],[Fecha Inicio grupo]],3))</f>
        <v/>
      </c>
      <c r="W184" s="29"/>
      <c r="X184" s="29"/>
      <c r="Y184" s="75"/>
      <c r="Z184" s="75"/>
      <c r="AA184" s="75"/>
      <c r="AB184" s="75"/>
      <c r="AC184" s="75"/>
      <c r="AD184" s="75"/>
      <c r="AE184" s="75"/>
      <c r="AF184" s="75"/>
      <c r="AG184" s="75"/>
      <c r="AH184" s="75"/>
      <c r="AI184" s="75"/>
      <c r="AJ184" s="75"/>
      <c r="AK184" s="75"/>
      <c r="AL184" s="75"/>
      <c r="AM184" s="75"/>
      <c r="AN184" s="75"/>
      <c r="AO184" s="144"/>
      <c r="AP184" s="246" t="str">
        <f>IF(F184="","",IFERROR(VLOOKUP(SUBSTITUTE(SUBSTITUTE(Tabla1[[#This Row],[Uso Sistemas]],"T","P"),"N","F"),Parámetros!$M$2:$N$17,2,0),"Completar hasta 3ra sem. para evaluar a Probacionista"))</f>
        <v/>
      </c>
      <c r="AQ184" s="39"/>
      <c r="AR184" s="39"/>
      <c r="AS184" s="39"/>
      <c r="AT184" s="28"/>
      <c r="AU184" s="55"/>
      <c r="AV184" s="55"/>
      <c r="AW184" s="55"/>
      <c r="AX184" s="248" t="str">
        <f>IF(V184="","",EOMONTH(EDATE(Tabla1[[#This Row],[Fecha Finalización]],2),0))</f>
        <v/>
      </c>
      <c r="AY184" s="39"/>
      <c r="AZ184" s="249" t="str">
        <f>IF(V184="","",EOMONTH(EDATE(Tabla1[[#This Row],[Fecha Finalización]],3),0))</f>
        <v/>
      </c>
      <c r="BA184" s="39"/>
      <c r="BB184" s="39"/>
      <c r="BC184" s="235"/>
      <c r="BD184" s="233" t="str">
        <f>IF(F184="","",Tabla1[[#This Row],[sem 01]]&amp;Tabla1[[#This Row],[sem 02]]&amp;Tabla1[[#This Row],[sem 03]])</f>
        <v/>
      </c>
      <c r="BE184" s="234" t="str">
        <f>IF(TRIM(F184)="","",$B$1&amp;"-"&amp;SUBSTITUTE(Tabla1[[#This Row],[Mes Inscrito]]," ","")&amp;"-"&amp;SUBSTITUTE(Tabla1[[#This Row],[Dia de clases Inscrito]]," ","")&amp;"-"&amp;SUBSTITUTE(Tabla1[[#This Row],[Horario Inscrito]]," ","")&amp;"-"&amp;Tabla1[[#This Row],[Fecha Inicio grupo]])</f>
        <v/>
      </c>
      <c r="BF184" s="251" t="str">
        <f>IF(F184="","",Tabla1[[#This Row],[Curso]])</f>
        <v/>
      </c>
      <c r="BG184" s="252" t="str">
        <f>+IF(TRIM(F184)="","",$B$1&amp;"-"&amp;TRIM(Tabla1[[#This Row],[Mes Inscrito]])&amp;"-"&amp;TRIM(Tabla1[[#This Row],[Dia de clases Inscrito]])&amp;"-"&amp;TRIM(Tabla1[[#This Row],[Horario Inscrito]])&amp;"-"&amp;TRIM(Tabla1[[#This Row],[Fecha Inicio grupo]])&amp;"-"&amp;TRIM(Tabla1[[#This Row],[Tipo Incrito]]))</f>
        <v/>
      </c>
      <c r="BH184" s="308" t="str">
        <f>IF(F184="","",OR(IFERROR(SEARCH("CG",Tabla1[[#This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4" s="309" t="str">
        <f>IF(F184&lt;&gt;"",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4" s="309" t="str">
        <f>IF(F184&lt;&gt;"",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4" s="309" t="str">
        <f>IF(Tabla1[[#This Row],[Fecha Inicio grupo]]="","",IFERROR(VLOOKUP(Tabla1[[#This Row],[Mes de Alta como miembro]],Parámetros!$AM$2:$AN$16,2,0),"01/01/1900"))</f>
        <v/>
      </c>
    </row>
    <row r="185" spans="1:63" ht="14.45">
      <c r="A185" s="68">
        <v>182</v>
      </c>
      <c r="B185" s="29"/>
      <c r="C185" s="34"/>
      <c r="D185" s="42"/>
      <c r="E185" s="64"/>
      <c r="F185" s="45"/>
      <c r="G185" s="45"/>
      <c r="H185" s="163"/>
      <c r="I185" s="42"/>
      <c r="J185" s="28"/>
      <c r="K185" s="69"/>
      <c r="L185" s="68"/>
      <c r="M185" s="46"/>
      <c r="N185" s="238" t="str">
        <f ca="1">IF(Tabla1[[#This Row],[Fecha de nac]]="","",IF(Tabla1[[#This Row],[Fecha Finalización]] &gt;=TODAY(), DATEDIF(Tabla1[[#This Row],[Fecha de nac]],TODAY(),"y"), ROUNDDOWN((Tabla1[[#This Row],[Fecha Finalización]] -Tabla1[[#This Row],[Fecha de nac]])/365,0)))</f>
        <v/>
      </c>
      <c r="O185" s="169"/>
      <c r="P185" s="34"/>
      <c r="Q185" s="67"/>
      <c r="R185" s="67"/>
      <c r="S185" s="67"/>
      <c r="T185" s="67"/>
      <c r="U185" s="243" t="str">
        <f>IF(F185="","",Tabla1[[#This Row],[Fecha Inicio grupo]]+3*7-7)</f>
        <v/>
      </c>
      <c r="V185" s="244" t="str">
        <f>IF(F185="","",EDATE(Tabla1[[#This Row],[Fecha Inicio grupo]],3))</f>
        <v/>
      </c>
      <c r="W185" s="29"/>
      <c r="X185" s="29"/>
      <c r="Y185" s="75"/>
      <c r="Z185" s="75"/>
      <c r="AA185" s="75"/>
      <c r="AB185" s="75"/>
      <c r="AC185" s="75"/>
      <c r="AD185" s="75"/>
      <c r="AE185" s="75"/>
      <c r="AF185" s="75"/>
      <c r="AG185" s="75"/>
      <c r="AH185" s="75"/>
      <c r="AI185" s="75"/>
      <c r="AJ185" s="75"/>
      <c r="AK185" s="75"/>
      <c r="AL185" s="75"/>
      <c r="AM185" s="75"/>
      <c r="AN185" s="75"/>
      <c r="AO185" s="144"/>
      <c r="AP185" s="246" t="str">
        <f>IF(F185="","",IFERROR(VLOOKUP(SUBSTITUTE(SUBSTITUTE(Tabla1[[#This Row],[Uso Sistemas]],"T","P"),"N","F"),Parámetros!$M$2:$N$17,2,0),"Completar hasta 3ra sem. para evaluar a Probacionista"))</f>
        <v/>
      </c>
      <c r="AQ185" s="39"/>
      <c r="AR185" s="39"/>
      <c r="AS185" s="39"/>
      <c r="AT185" s="28"/>
      <c r="AU185" s="55"/>
      <c r="AV185" s="55"/>
      <c r="AW185" s="55"/>
      <c r="AX185" s="248" t="str">
        <f>IF(V185="","",EOMONTH(EDATE(Tabla1[[#This Row],[Fecha Finalización]],2),0))</f>
        <v/>
      </c>
      <c r="AY185" s="39"/>
      <c r="AZ185" s="249" t="str">
        <f>IF(V185="","",EOMONTH(EDATE(Tabla1[[#This Row],[Fecha Finalización]],3),0))</f>
        <v/>
      </c>
      <c r="BA185" s="39"/>
      <c r="BB185" s="39"/>
      <c r="BC185" s="235"/>
      <c r="BD185" s="233" t="str">
        <f>IF(F185="","",Tabla1[[#This Row],[sem 01]]&amp;Tabla1[[#This Row],[sem 02]]&amp;Tabla1[[#This Row],[sem 03]])</f>
        <v/>
      </c>
      <c r="BE185" s="234" t="str">
        <f>IF(TRIM(F185)="","",$B$1&amp;"-"&amp;SUBSTITUTE(Tabla1[[#This Row],[Mes Inscrito]]," ","")&amp;"-"&amp;SUBSTITUTE(Tabla1[[#This Row],[Dia de clases Inscrito]]," ","")&amp;"-"&amp;SUBSTITUTE(Tabla1[[#This Row],[Horario Inscrito]]," ","")&amp;"-"&amp;Tabla1[[#This Row],[Fecha Inicio grupo]])</f>
        <v/>
      </c>
      <c r="BF185" s="251" t="str">
        <f>IF(F185="","",Tabla1[[#This Row],[Curso]])</f>
        <v/>
      </c>
      <c r="BG185" s="252" t="str">
        <f>+IF(TRIM(F185)="","",$B$1&amp;"-"&amp;TRIM(Tabla1[[#This Row],[Mes Inscrito]])&amp;"-"&amp;TRIM(Tabla1[[#This Row],[Dia de clases Inscrito]])&amp;"-"&amp;TRIM(Tabla1[[#This Row],[Horario Inscrito]])&amp;"-"&amp;TRIM(Tabla1[[#This Row],[Fecha Inicio grupo]])&amp;"-"&amp;TRIM(Tabla1[[#This Row],[Tipo Incrito]]))</f>
        <v/>
      </c>
      <c r="BH185" s="308" t="str">
        <f>IF(F185="","",OR(IFERROR(SEARCH("CG",Tabla1[[#This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5" s="309" t="str">
        <f>IF(F185&lt;&gt;"",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5" s="309" t="str">
        <f>IF(F185&lt;&gt;"",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5" s="309" t="str">
        <f>IF(Tabla1[[#This Row],[Fecha Inicio grupo]]="","",IFERROR(VLOOKUP(Tabla1[[#This Row],[Mes de Alta como miembro]],Parámetros!$AM$2:$AN$16,2,0),"01/01/1900"))</f>
        <v/>
      </c>
    </row>
    <row r="186" spans="1:63" ht="14.45">
      <c r="A186" s="68">
        <v>183</v>
      </c>
      <c r="B186" s="29"/>
      <c r="C186" s="34"/>
      <c r="D186" s="42"/>
      <c r="E186" s="64"/>
      <c r="F186" s="45"/>
      <c r="G186" s="45"/>
      <c r="H186" s="163"/>
      <c r="I186" s="42"/>
      <c r="J186" s="28"/>
      <c r="K186" s="69"/>
      <c r="L186" s="68"/>
      <c r="M186" s="46"/>
      <c r="N186" s="238" t="str">
        <f ca="1">IF(Tabla1[[#This Row],[Fecha de nac]]="","",IF(Tabla1[[#This Row],[Fecha Finalización]] &gt;=TODAY(), DATEDIF(Tabla1[[#This Row],[Fecha de nac]],TODAY(),"y"), ROUNDDOWN((Tabla1[[#This Row],[Fecha Finalización]] -Tabla1[[#This Row],[Fecha de nac]])/365,0)))</f>
        <v/>
      </c>
      <c r="O186" s="169"/>
      <c r="P186" s="34"/>
      <c r="Q186" s="67"/>
      <c r="R186" s="67"/>
      <c r="S186" s="67"/>
      <c r="T186" s="67"/>
      <c r="U186" s="243" t="str">
        <f>IF(F186="","",Tabla1[[#This Row],[Fecha Inicio grupo]]+3*7-7)</f>
        <v/>
      </c>
      <c r="V186" s="244" t="str">
        <f>IF(F186="","",EDATE(Tabla1[[#This Row],[Fecha Inicio grupo]],3))</f>
        <v/>
      </c>
      <c r="W186" s="29"/>
      <c r="X186" s="29"/>
      <c r="Y186" s="75"/>
      <c r="Z186" s="75"/>
      <c r="AA186" s="75"/>
      <c r="AB186" s="75"/>
      <c r="AC186" s="75"/>
      <c r="AD186" s="75"/>
      <c r="AE186" s="75"/>
      <c r="AF186" s="75"/>
      <c r="AG186" s="75"/>
      <c r="AH186" s="75"/>
      <c r="AI186" s="75"/>
      <c r="AJ186" s="75"/>
      <c r="AK186" s="75"/>
      <c r="AL186" s="75"/>
      <c r="AM186" s="75"/>
      <c r="AN186" s="75"/>
      <c r="AO186" s="144"/>
      <c r="AP186" s="246" t="str">
        <f>IF(F186="","",IFERROR(VLOOKUP(SUBSTITUTE(SUBSTITUTE(Tabla1[[#This Row],[Uso Sistemas]],"T","P"),"N","F"),Parámetros!$M$2:$N$17,2,0),"Completar hasta 3ra sem. para evaluar a Probacionista"))</f>
        <v/>
      </c>
      <c r="AQ186" s="39"/>
      <c r="AR186" s="39"/>
      <c r="AS186" s="39"/>
      <c r="AT186" s="28"/>
      <c r="AU186" s="55"/>
      <c r="AV186" s="55"/>
      <c r="AW186" s="55"/>
      <c r="AX186" s="248" t="str">
        <f>IF(V186="","",EOMONTH(EDATE(Tabla1[[#This Row],[Fecha Finalización]],2),0))</f>
        <v/>
      </c>
      <c r="AY186" s="39"/>
      <c r="AZ186" s="249" t="str">
        <f>IF(V186="","",EOMONTH(EDATE(Tabla1[[#This Row],[Fecha Finalización]],3),0))</f>
        <v/>
      </c>
      <c r="BA186" s="39"/>
      <c r="BB186" s="39"/>
      <c r="BC186" s="235"/>
      <c r="BD186" s="233" t="str">
        <f>IF(F186="","",Tabla1[[#This Row],[sem 01]]&amp;Tabla1[[#This Row],[sem 02]]&amp;Tabla1[[#This Row],[sem 03]])</f>
        <v/>
      </c>
      <c r="BE186" s="234" t="str">
        <f>IF(TRIM(F186)="","",$B$1&amp;"-"&amp;SUBSTITUTE(Tabla1[[#This Row],[Mes Inscrito]]," ","")&amp;"-"&amp;SUBSTITUTE(Tabla1[[#This Row],[Dia de clases Inscrito]]," ","")&amp;"-"&amp;SUBSTITUTE(Tabla1[[#This Row],[Horario Inscrito]]," ","")&amp;"-"&amp;Tabla1[[#This Row],[Fecha Inicio grupo]])</f>
        <v/>
      </c>
      <c r="BF186" s="251" t="str">
        <f>IF(F186="","",Tabla1[[#This Row],[Curso]])</f>
        <v/>
      </c>
      <c r="BG186" s="252" t="str">
        <f>+IF(TRIM(F186)="","",$B$1&amp;"-"&amp;TRIM(Tabla1[[#This Row],[Mes Inscrito]])&amp;"-"&amp;TRIM(Tabla1[[#This Row],[Dia de clases Inscrito]])&amp;"-"&amp;TRIM(Tabla1[[#This Row],[Horario Inscrito]])&amp;"-"&amp;TRIM(Tabla1[[#This Row],[Fecha Inicio grupo]])&amp;"-"&amp;TRIM(Tabla1[[#This Row],[Tipo Incrito]]))</f>
        <v/>
      </c>
      <c r="BH186" s="308" t="str">
        <f>IF(F186="","",OR(IFERROR(SEARCH("CG",Tabla1[[#This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6" s="309" t="str">
        <f>IF(F186&lt;&gt;"",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6" s="309" t="str">
        <f>IF(F186&lt;&gt;"",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6" s="309" t="str">
        <f>IF(Tabla1[[#This Row],[Fecha Inicio grupo]]="","",IFERROR(VLOOKUP(Tabla1[[#This Row],[Mes de Alta como miembro]],Parámetros!$AM$2:$AN$16,2,0),"01/01/1900"))</f>
        <v/>
      </c>
    </row>
    <row r="187" spans="1:63" ht="14.45">
      <c r="A187" s="68">
        <v>184</v>
      </c>
      <c r="B187" s="29"/>
      <c r="C187" s="34"/>
      <c r="D187" s="42"/>
      <c r="E187" s="64"/>
      <c r="F187" s="45"/>
      <c r="G187" s="45"/>
      <c r="H187" s="163"/>
      <c r="I187" s="42"/>
      <c r="J187" s="28"/>
      <c r="K187" s="69"/>
      <c r="L187" s="68"/>
      <c r="M187" s="46"/>
      <c r="N187" s="238" t="str">
        <f ca="1">IF(Tabla1[[#This Row],[Fecha de nac]]="","",IF(Tabla1[[#This Row],[Fecha Finalización]] &gt;=TODAY(), DATEDIF(Tabla1[[#This Row],[Fecha de nac]],TODAY(),"y"), ROUNDDOWN((Tabla1[[#This Row],[Fecha Finalización]] -Tabla1[[#This Row],[Fecha de nac]])/365,0)))</f>
        <v/>
      </c>
      <c r="O187" s="169"/>
      <c r="P187" s="34"/>
      <c r="Q187" s="67"/>
      <c r="R187" s="67"/>
      <c r="S187" s="67"/>
      <c r="T187" s="67"/>
      <c r="U187" s="243" t="str">
        <f>IF(F187="","",Tabla1[[#This Row],[Fecha Inicio grupo]]+3*7-7)</f>
        <v/>
      </c>
      <c r="V187" s="244" t="str">
        <f>IF(F187="","",EDATE(Tabla1[[#This Row],[Fecha Inicio grupo]],3))</f>
        <v/>
      </c>
      <c r="W187" s="29"/>
      <c r="X187" s="29"/>
      <c r="Y187" s="75"/>
      <c r="Z187" s="75"/>
      <c r="AA187" s="75"/>
      <c r="AB187" s="75"/>
      <c r="AC187" s="75"/>
      <c r="AD187" s="75"/>
      <c r="AE187" s="75"/>
      <c r="AF187" s="75"/>
      <c r="AG187" s="75"/>
      <c r="AH187" s="75"/>
      <c r="AI187" s="75"/>
      <c r="AJ187" s="75"/>
      <c r="AK187" s="75"/>
      <c r="AL187" s="75"/>
      <c r="AM187" s="75"/>
      <c r="AN187" s="75"/>
      <c r="AO187" s="144"/>
      <c r="AP187" s="246" t="str">
        <f>IF(F187="","",IFERROR(VLOOKUP(SUBSTITUTE(SUBSTITUTE(Tabla1[[#This Row],[Uso Sistemas]],"T","P"),"N","F"),Parámetros!$M$2:$N$17,2,0),"Completar hasta 3ra sem. para evaluar a Probacionista"))</f>
        <v/>
      </c>
      <c r="AQ187" s="39"/>
      <c r="AR187" s="39"/>
      <c r="AS187" s="39"/>
      <c r="AT187" s="28"/>
      <c r="AU187" s="55"/>
      <c r="AV187" s="55"/>
      <c r="AW187" s="55"/>
      <c r="AX187" s="248" t="str">
        <f>IF(V187="","",EOMONTH(EDATE(Tabla1[[#This Row],[Fecha Finalización]],2),0))</f>
        <v/>
      </c>
      <c r="AY187" s="39"/>
      <c r="AZ187" s="249" t="str">
        <f>IF(V187="","",EOMONTH(EDATE(Tabla1[[#This Row],[Fecha Finalización]],3),0))</f>
        <v/>
      </c>
      <c r="BA187" s="39"/>
      <c r="BB187" s="39"/>
      <c r="BC187" s="235"/>
      <c r="BD187" s="233" t="str">
        <f>IF(F187="","",Tabla1[[#This Row],[sem 01]]&amp;Tabla1[[#This Row],[sem 02]]&amp;Tabla1[[#This Row],[sem 03]])</f>
        <v/>
      </c>
      <c r="BE187" s="234" t="str">
        <f>IF(TRIM(F187)="","",$B$1&amp;"-"&amp;SUBSTITUTE(Tabla1[[#This Row],[Mes Inscrito]]," ","")&amp;"-"&amp;SUBSTITUTE(Tabla1[[#This Row],[Dia de clases Inscrito]]," ","")&amp;"-"&amp;SUBSTITUTE(Tabla1[[#This Row],[Horario Inscrito]]," ","")&amp;"-"&amp;Tabla1[[#This Row],[Fecha Inicio grupo]])</f>
        <v/>
      </c>
      <c r="BF187" s="251" t="str">
        <f>IF(F187="","",Tabla1[[#This Row],[Curso]])</f>
        <v/>
      </c>
      <c r="BG187" s="252" t="str">
        <f>+IF(TRIM(F187)="","",$B$1&amp;"-"&amp;TRIM(Tabla1[[#This Row],[Mes Inscrito]])&amp;"-"&amp;TRIM(Tabla1[[#This Row],[Dia de clases Inscrito]])&amp;"-"&amp;TRIM(Tabla1[[#This Row],[Horario Inscrito]])&amp;"-"&amp;TRIM(Tabla1[[#This Row],[Fecha Inicio grupo]])&amp;"-"&amp;TRIM(Tabla1[[#This Row],[Tipo Incrito]]))</f>
        <v/>
      </c>
      <c r="BH187" s="308" t="str">
        <f>IF(F187="","",OR(IFERROR(SEARCH("CG",Tabla1[[#This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7" s="309" t="str">
        <f>IF(F187&lt;&gt;"",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7" s="309" t="str">
        <f>IF(F187&lt;&gt;"",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7" s="309" t="str">
        <f>IF(Tabla1[[#This Row],[Fecha Inicio grupo]]="","",IFERROR(VLOOKUP(Tabla1[[#This Row],[Mes de Alta como miembro]],Parámetros!$AM$2:$AN$16,2,0),"01/01/1900"))</f>
        <v/>
      </c>
    </row>
    <row r="188" spans="1:63" ht="14.45">
      <c r="A188" s="68">
        <v>185</v>
      </c>
      <c r="B188" s="29"/>
      <c r="C188" s="34"/>
      <c r="D188" s="42"/>
      <c r="E188" s="64"/>
      <c r="F188" s="45"/>
      <c r="G188" s="45"/>
      <c r="H188" s="163"/>
      <c r="I188" s="42"/>
      <c r="J188" s="28"/>
      <c r="K188" s="69"/>
      <c r="L188" s="68"/>
      <c r="M188" s="46"/>
      <c r="N188" s="238" t="str">
        <f ca="1">IF(Tabla1[[#This Row],[Fecha de nac]]="","",IF(Tabla1[[#This Row],[Fecha Finalización]] &gt;=TODAY(), DATEDIF(Tabla1[[#This Row],[Fecha de nac]],TODAY(),"y"), ROUNDDOWN((Tabla1[[#This Row],[Fecha Finalización]] -Tabla1[[#This Row],[Fecha de nac]])/365,0)))</f>
        <v/>
      </c>
      <c r="O188" s="169"/>
      <c r="P188" s="34"/>
      <c r="Q188" s="67"/>
      <c r="R188" s="67"/>
      <c r="S188" s="67"/>
      <c r="T188" s="67"/>
      <c r="U188" s="243" t="str">
        <f>IF(F188="","",Tabla1[[#This Row],[Fecha Inicio grupo]]+3*7-7)</f>
        <v/>
      </c>
      <c r="V188" s="244" t="str">
        <f>IF(F188="","",EDATE(Tabla1[[#This Row],[Fecha Inicio grupo]],3))</f>
        <v/>
      </c>
      <c r="W188" s="29"/>
      <c r="X188" s="29"/>
      <c r="Y188" s="75"/>
      <c r="Z188" s="75"/>
      <c r="AA188" s="75"/>
      <c r="AB188" s="75"/>
      <c r="AC188" s="75"/>
      <c r="AD188" s="75"/>
      <c r="AE188" s="75"/>
      <c r="AF188" s="75"/>
      <c r="AG188" s="75"/>
      <c r="AH188" s="75"/>
      <c r="AI188" s="75"/>
      <c r="AJ188" s="75"/>
      <c r="AK188" s="75"/>
      <c r="AL188" s="75"/>
      <c r="AM188" s="75"/>
      <c r="AN188" s="75"/>
      <c r="AO188" s="144"/>
      <c r="AP188" s="246" t="str">
        <f>IF(F188="","",IFERROR(VLOOKUP(SUBSTITUTE(SUBSTITUTE(Tabla1[[#This Row],[Uso Sistemas]],"T","P"),"N","F"),Parámetros!$M$2:$N$17,2,0),"Completar hasta 3ra sem. para evaluar a Probacionista"))</f>
        <v/>
      </c>
      <c r="AQ188" s="39"/>
      <c r="AR188" s="39"/>
      <c r="AS188" s="39"/>
      <c r="AT188" s="28"/>
      <c r="AU188" s="55"/>
      <c r="AV188" s="55"/>
      <c r="AW188" s="55"/>
      <c r="AX188" s="248" t="str">
        <f>IF(V188="","",EOMONTH(EDATE(Tabla1[[#This Row],[Fecha Finalización]],2),0))</f>
        <v/>
      </c>
      <c r="AY188" s="39"/>
      <c r="AZ188" s="249" t="str">
        <f>IF(V188="","",EOMONTH(EDATE(Tabla1[[#This Row],[Fecha Finalización]],3),0))</f>
        <v/>
      </c>
      <c r="BA188" s="39"/>
      <c r="BB188" s="39"/>
      <c r="BC188" s="235"/>
      <c r="BD188" s="233" t="str">
        <f>IF(F188="","",Tabla1[[#This Row],[sem 01]]&amp;Tabla1[[#This Row],[sem 02]]&amp;Tabla1[[#This Row],[sem 03]])</f>
        <v/>
      </c>
      <c r="BE188" s="234" t="str">
        <f>IF(TRIM(F188)="","",$B$1&amp;"-"&amp;SUBSTITUTE(Tabla1[[#This Row],[Mes Inscrito]]," ","")&amp;"-"&amp;SUBSTITUTE(Tabla1[[#This Row],[Dia de clases Inscrito]]," ","")&amp;"-"&amp;SUBSTITUTE(Tabla1[[#This Row],[Horario Inscrito]]," ","")&amp;"-"&amp;Tabla1[[#This Row],[Fecha Inicio grupo]])</f>
        <v/>
      </c>
      <c r="BF188" s="251" t="str">
        <f>IF(F188="","",Tabla1[[#This Row],[Curso]])</f>
        <v/>
      </c>
      <c r="BG188" s="252" t="str">
        <f>+IF(TRIM(F188)="","",$B$1&amp;"-"&amp;TRIM(Tabla1[[#This Row],[Mes Inscrito]])&amp;"-"&amp;TRIM(Tabla1[[#This Row],[Dia de clases Inscrito]])&amp;"-"&amp;TRIM(Tabla1[[#This Row],[Horario Inscrito]])&amp;"-"&amp;TRIM(Tabla1[[#This Row],[Fecha Inicio grupo]])&amp;"-"&amp;TRIM(Tabla1[[#This Row],[Tipo Incrito]]))</f>
        <v/>
      </c>
      <c r="BH188" s="308" t="str">
        <f>IF(F188="","",OR(IFERROR(SEARCH("CG",Tabla1[[#This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8" s="309" t="str">
        <f>IF(F188&lt;&gt;"",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8" s="309" t="str">
        <f>IF(F188&lt;&gt;"",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8" s="309" t="str">
        <f>IF(Tabla1[[#This Row],[Fecha Inicio grupo]]="","",IFERROR(VLOOKUP(Tabla1[[#This Row],[Mes de Alta como miembro]],Parámetros!$AM$2:$AN$16,2,0),"01/01/1900"))</f>
        <v/>
      </c>
    </row>
    <row r="189" spans="1:63" ht="14.45">
      <c r="A189" s="68">
        <v>186</v>
      </c>
      <c r="B189" s="29"/>
      <c r="C189" s="34"/>
      <c r="D189" s="42"/>
      <c r="E189" s="64"/>
      <c r="F189" s="45"/>
      <c r="G189" s="45"/>
      <c r="H189" s="163"/>
      <c r="I189" s="42"/>
      <c r="J189" s="28"/>
      <c r="K189" s="69"/>
      <c r="L189" s="68"/>
      <c r="M189" s="46"/>
      <c r="N189" s="238" t="str">
        <f ca="1">IF(Tabla1[[#This Row],[Fecha de nac]]="","",IF(Tabla1[[#This Row],[Fecha Finalización]] &gt;=TODAY(), DATEDIF(Tabla1[[#This Row],[Fecha de nac]],TODAY(),"y"), ROUNDDOWN((Tabla1[[#This Row],[Fecha Finalización]] -Tabla1[[#This Row],[Fecha de nac]])/365,0)))</f>
        <v/>
      </c>
      <c r="O189" s="169"/>
      <c r="P189" s="34"/>
      <c r="Q189" s="67"/>
      <c r="R189" s="67"/>
      <c r="S189" s="67"/>
      <c r="T189" s="67"/>
      <c r="U189" s="243" t="str">
        <f>IF(F189="","",Tabla1[[#This Row],[Fecha Inicio grupo]]+3*7-7)</f>
        <v/>
      </c>
      <c r="V189" s="244" t="str">
        <f>IF(F189="","",EDATE(Tabla1[[#This Row],[Fecha Inicio grupo]],3))</f>
        <v/>
      </c>
      <c r="W189" s="29"/>
      <c r="X189" s="29"/>
      <c r="Y189" s="75"/>
      <c r="Z189" s="75"/>
      <c r="AA189" s="75"/>
      <c r="AB189" s="75"/>
      <c r="AC189" s="75"/>
      <c r="AD189" s="75"/>
      <c r="AE189" s="75"/>
      <c r="AF189" s="75"/>
      <c r="AG189" s="75"/>
      <c r="AH189" s="75"/>
      <c r="AI189" s="75"/>
      <c r="AJ189" s="75"/>
      <c r="AK189" s="75"/>
      <c r="AL189" s="75"/>
      <c r="AM189" s="75"/>
      <c r="AN189" s="75"/>
      <c r="AO189" s="144"/>
      <c r="AP189" s="246" t="str">
        <f>IF(F189="","",IFERROR(VLOOKUP(SUBSTITUTE(SUBSTITUTE(Tabla1[[#This Row],[Uso Sistemas]],"T","P"),"N","F"),Parámetros!$M$2:$N$17,2,0),"Completar hasta 3ra sem. para evaluar a Probacionista"))</f>
        <v/>
      </c>
      <c r="AQ189" s="39"/>
      <c r="AR189" s="39"/>
      <c r="AS189" s="39"/>
      <c r="AT189" s="28"/>
      <c r="AU189" s="55"/>
      <c r="AV189" s="55"/>
      <c r="AW189" s="55"/>
      <c r="AX189" s="248" t="str">
        <f>IF(V189="","",EOMONTH(EDATE(Tabla1[[#This Row],[Fecha Finalización]],2),0))</f>
        <v/>
      </c>
      <c r="AY189" s="39"/>
      <c r="AZ189" s="249" t="str">
        <f>IF(V189="","",EOMONTH(EDATE(Tabla1[[#This Row],[Fecha Finalización]],3),0))</f>
        <v/>
      </c>
      <c r="BA189" s="39"/>
      <c r="BB189" s="39"/>
      <c r="BC189" s="235"/>
      <c r="BD189" s="233" t="str">
        <f>IF(F189="","",Tabla1[[#This Row],[sem 01]]&amp;Tabla1[[#This Row],[sem 02]]&amp;Tabla1[[#This Row],[sem 03]])</f>
        <v/>
      </c>
      <c r="BE189" s="234" t="str">
        <f>IF(TRIM(F189)="","",$B$1&amp;"-"&amp;SUBSTITUTE(Tabla1[[#This Row],[Mes Inscrito]]," ","")&amp;"-"&amp;SUBSTITUTE(Tabla1[[#This Row],[Dia de clases Inscrito]]," ","")&amp;"-"&amp;SUBSTITUTE(Tabla1[[#This Row],[Horario Inscrito]]," ","")&amp;"-"&amp;Tabla1[[#This Row],[Fecha Inicio grupo]])</f>
        <v/>
      </c>
      <c r="BF189" s="251" t="str">
        <f>IF(F189="","",Tabla1[[#This Row],[Curso]])</f>
        <v/>
      </c>
      <c r="BG189" s="252" t="str">
        <f>+IF(TRIM(F189)="","",$B$1&amp;"-"&amp;TRIM(Tabla1[[#This Row],[Mes Inscrito]])&amp;"-"&amp;TRIM(Tabla1[[#This Row],[Dia de clases Inscrito]])&amp;"-"&amp;TRIM(Tabla1[[#This Row],[Horario Inscrito]])&amp;"-"&amp;TRIM(Tabla1[[#This Row],[Fecha Inicio grupo]])&amp;"-"&amp;TRIM(Tabla1[[#This Row],[Tipo Incrito]]))</f>
        <v/>
      </c>
      <c r="BH189" s="308" t="str">
        <f>IF(F189="","",OR(IFERROR(SEARCH("CG",Tabla1[[#This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9" s="309" t="str">
        <f>IF(F189&lt;&gt;"",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9" s="309" t="str">
        <f>IF(F189&lt;&gt;"",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9" s="309" t="str">
        <f>IF(Tabla1[[#This Row],[Fecha Inicio grupo]]="","",IFERROR(VLOOKUP(Tabla1[[#This Row],[Mes de Alta como miembro]],Parámetros!$AM$2:$AN$16,2,0),"01/01/1900"))</f>
        <v/>
      </c>
    </row>
    <row r="190" spans="1:63" ht="14.45">
      <c r="A190" s="68">
        <v>187</v>
      </c>
      <c r="B190" s="29"/>
      <c r="C190" s="34"/>
      <c r="D190" s="42"/>
      <c r="E190" s="64"/>
      <c r="F190" s="45"/>
      <c r="G190" s="45"/>
      <c r="H190" s="163"/>
      <c r="I190" s="42"/>
      <c r="J190" s="28"/>
      <c r="K190" s="69"/>
      <c r="L190" s="68"/>
      <c r="M190" s="46"/>
      <c r="N190" s="238" t="str">
        <f ca="1">IF(Tabla1[[#This Row],[Fecha de nac]]="","",IF(Tabla1[[#This Row],[Fecha Finalización]] &gt;=TODAY(), DATEDIF(Tabla1[[#This Row],[Fecha de nac]],TODAY(),"y"), ROUNDDOWN((Tabla1[[#This Row],[Fecha Finalización]] -Tabla1[[#This Row],[Fecha de nac]])/365,0)))</f>
        <v/>
      </c>
      <c r="O190" s="169"/>
      <c r="P190" s="34"/>
      <c r="Q190" s="67"/>
      <c r="R190" s="67"/>
      <c r="S190" s="67"/>
      <c r="T190" s="67"/>
      <c r="U190" s="243" t="str">
        <f>IF(F190="","",Tabla1[[#This Row],[Fecha Inicio grupo]]+3*7-7)</f>
        <v/>
      </c>
      <c r="V190" s="244" t="str">
        <f>IF(F190="","",EDATE(Tabla1[[#This Row],[Fecha Inicio grupo]],3))</f>
        <v/>
      </c>
      <c r="W190" s="29"/>
      <c r="X190" s="29"/>
      <c r="Y190" s="75"/>
      <c r="Z190" s="75"/>
      <c r="AA190" s="75"/>
      <c r="AB190" s="75"/>
      <c r="AC190" s="75"/>
      <c r="AD190" s="75"/>
      <c r="AE190" s="75"/>
      <c r="AF190" s="75"/>
      <c r="AG190" s="75"/>
      <c r="AH190" s="75"/>
      <c r="AI190" s="75"/>
      <c r="AJ190" s="75"/>
      <c r="AK190" s="75"/>
      <c r="AL190" s="75"/>
      <c r="AM190" s="75"/>
      <c r="AN190" s="75"/>
      <c r="AO190" s="144"/>
      <c r="AP190" s="246" t="str">
        <f>IF(F190="","",IFERROR(VLOOKUP(SUBSTITUTE(SUBSTITUTE(Tabla1[[#This Row],[Uso Sistemas]],"T","P"),"N","F"),Parámetros!$M$2:$N$17,2,0),"Completar hasta 3ra sem. para evaluar a Probacionista"))</f>
        <v/>
      </c>
      <c r="AQ190" s="39"/>
      <c r="AR190" s="39"/>
      <c r="AS190" s="39"/>
      <c r="AT190" s="28"/>
      <c r="AU190" s="55"/>
      <c r="AV190" s="55"/>
      <c r="AW190" s="55"/>
      <c r="AX190" s="248" t="str">
        <f>IF(V190="","",EOMONTH(EDATE(Tabla1[[#This Row],[Fecha Finalización]],2),0))</f>
        <v/>
      </c>
      <c r="AY190" s="39"/>
      <c r="AZ190" s="249" t="str">
        <f>IF(V190="","",EOMONTH(EDATE(Tabla1[[#This Row],[Fecha Finalización]],3),0))</f>
        <v/>
      </c>
      <c r="BA190" s="39"/>
      <c r="BB190" s="39"/>
      <c r="BC190" s="235"/>
      <c r="BD190" s="233" t="str">
        <f>IF(F190="","",Tabla1[[#This Row],[sem 01]]&amp;Tabla1[[#This Row],[sem 02]]&amp;Tabla1[[#This Row],[sem 03]])</f>
        <v/>
      </c>
      <c r="BE190" s="234" t="str">
        <f>IF(TRIM(F190)="","",$B$1&amp;"-"&amp;SUBSTITUTE(Tabla1[[#This Row],[Mes Inscrito]]," ","")&amp;"-"&amp;SUBSTITUTE(Tabla1[[#This Row],[Dia de clases Inscrito]]," ","")&amp;"-"&amp;SUBSTITUTE(Tabla1[[#This Row],[Horario Inscrito]]," ","")&amp;"-"&amp;Tabla1[[#This Row],[Fecha Inicio grupo]])</f>
        <v/>
      </c>
      <c r="BF190" s="251" t="str">
        <f>IF(F190="","",Tabla1[[#This Row],[Curso]])</f>
        <v/>
      </c>
      <c r="BG190" s="252" t="str">
        <f>+IF(TRIM(F190)="","",$B$1&amp;"-"&amp;TRIM(Tabla1[[#This Row],[Mes Inscrito]])&amp;"-"&amp;TRIM(Tabla1[[#This Row],[Dia de clases Inscrito]])&amp;"-"&amp;TRIM(Tabla1[[#This Row],[Horario Inscrito]])&amp;"-"&amp;TRIM(Tabla1[[#This Row],[Fecha Inicio grupo]])&amp;"-"&amp;TRIM(Tabla1[[#This Row],[Tipo Incrito]]))</f>
        <v/>
      </c>
      <c r="BH190" s="308" t="str">
        <f>IF(F190="","",OR(IFERROR(SEARCH("CG",Tabla1[[#This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0" s="309" t="str">
        <f>IF(F190&lt;&gt;"",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0" s="309" t="str">
        <f>IF(F190&lt;&gt;"",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0" s="309" t="str">
        <f>IF(Tabla1[[#This Row],[Fecha Inicio grupo]]="","",IFERROR(VLOOKUP(Tabla1[[#This Row],[Mes de Alta como miembro]],Parámetros!$AM$2:$AN$16,2,0),"01/01/1900"))</f>
        <v/>
      </c>
    </row>
    <row r="191" spans="1:63" ht="14.45">
      <c r="A191" s="68">
        <v>188</v>
      </c>
      <c r="B191" s="29"/>
      <c r="C191" s="34"/>
      <c r="D191" s="42"/>
      <c r="E191" s="64"/>
      <c r="F191" s="45"/>
      <c r="G191" s="45"/>
      <c r="H191" s="163"/>
      <c r="I191" s="42"/>
      <c r="J191" s="28"/>
      <c r="K191" s="69"/>
      <c r="L191" s="68"/>
      <c r="M191" s="46"/>
      <c r="N191" s="238" t="str">
        <f ca="1">IF(Tabla1[[#This Row],[Fecha de nac]]="","",IF(Tabla1[[#This Row],[Fecha Finalización]] &gt;=TODAY(), DATEDIF(Tabla1[[#This Row],[Fecha de nac]],TODAY(),"y"), ROUNDDOWN((Tabla1[[#This Row],[Fecha Finalización]] -Tabla1[[#This Row],[Fecha de nac]])/365,0)))</f>
        <v/>
      </c>
      <c r="O191" s="169"/>
      <c r="P191" s="34"/>
      <c r="Q191" s="67"/>
      <c r="R191" s="67"/>
      <c r="S191" s="67"/>
      <c r="T191" s="67"/>
      <c r="U191" s="243" t="str">
        <f>IF(F191="","",Tabla1[[#This Row],[Fecha Inicio grupo]]+3*7-7)</f>
        <v/>
      </c>
      <c r="V191" s="244" t="str">
        <f>IF(F191="","",EDATE(Tabla1[[#This Row],[Fecha Inicio grupo]],3))</f>
        <v/>
      </c>
      <c r="W191" s="29"/>
      <c r="X191" s="29"/>
      <c r="Y191" s="75"/>
      <c r="Z191" s="75"/>
      <c r="AA191" s="75"/>
      <c r="AB191" s="75"/>
      <c r="AC191" s="75"/>
      <c r="AD191" s="75"/>
      <c r="AE191" s="75"/>
      <c r="AF191" s="75"/>
      <c r="AG191" s="75"/>
      <c r="AH191" s="75"/>
      <c r="AI191" s="75"/>
      <c r="AJ191" s="75"/>
      <c r="AK191" s="75"/>
      <c r="AL191" s="75"/>
      <c r="AM191" s="75"/>
      <c r="AN191" s="75"/>
      <c r="AO191" s="144"/>
      <c r="AP191" s="246" t="str">
        <f>IF(F191="","",IFERROR(VLOOKUP(SUBSTITUTE(SUBSTITUTE(Tabla1[[#This Row],[Uso Sistemas]],"T","P"),"N","F"),Parámetros!$M$2:$N$17,2,0),"Completar hasta 3ra sem. para evaluar a Probacionista"))</f>
        <v/>
      </c>
      <c r="AQ191" s="39"/>
      <c r="AR191" s="39"/>
      <c r="AS191" s="39"/>
      <c r="AT191" s="28"/>
      <c r="AU191" s="55"/>
      <c r="AV191" s="55"/>
      <c r="AW191" s="55"/>
      <c r="AX191" s="248" t="str">
        <f>IF(V191="","",EOMONTH(EDATE(Tabla1[[#This Row],[Fecha Finalización]],2),0))</f>
        <v/>
      </c>
      <c r="AY191" s="39"/>
      <c r="AZ191" s="249" t="str">
        <f>IF(V191="","",EOMONTH(EDATE(Tabla1[[#This Row],[Fecha Finalización]],3),0))</f>
        <v/>
      </c>
      <c r="BA191" s="39"/>
      <c r="BB191" s="39"/>
      <c r="BC191" s="235"/>
      <c r="BD191" s="233" t="str">
        <f>IF(F191="","",Tabla1[[#This Row],[sem 01]]&amp;Tabla1[[#This Row],[sem 02]]&amp;Tabla1[[#This Row],[sem 03]])</f>
        <v/>
      </c>
      <c r="BE191" s="234" t="str">
        <f>IF(TRIM(F191)="","",$B$1&amp;"-"&amp;SUBSTITUTE(Tabla1[[#This Row],[Mes Inscrito]]," ","")&amp;"-"&amp;SUBSTITUTE(Tabla1[[#This Row],[Dia de clases Inscrito]]," ","")&amp;"-"&amp;SUBSTITUTE(Tabla1[[#This Row],[Horario Inscrito]]," ","")&amp;"-"&amp;Tabla1[[#This Row],[Fecha Inicio grupo]])</f>
        <v/>
      </c>
      <c r="BF191" s="251" t="str">
        <f>IF(F191="","",Tabla1[[#This Row],[Curso]])</f>
        <v/>
      </c>
      <c r="BG191" s="252" t="str">
        <f>+IF(TRIM(F191)="","",$B$1&amp;"-"&amp;TRIM(Tabla1[[#This Row],[Mes Inscrito]])&amp;"-"&amp;TRIM(Tabla1[[#This Row],[Dia de clases Inscrito]])&amp;"-"&amp;TRIM(Tabla1[[#This Row],[Horario Inscrito]])&amp;"-"&amp;TRIM(Tabla1[[#This Row],[Fecha Inicio grupo]])&amp;"-"&amp;TRIM(Tabla1[[#This Row],[Tipo Incrito]]))</f>
        <v/>
      </c>
      <c r="BH191" s="308" t="str">
        <f>IF(F191="","",OR(IFERROR(SEARCH("CG",Tabla1[[#This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1" s="309" t="str">
        <f>IF(F191&lt;&gt;"",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1" s="309" t="str">
        <f>IF(F191&lt;&gt;"",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1" s="309" t="str">
        <f>IF(Tabla1[[#This Row],[Fecha Inicio grupo]]="","",IFERROR(VLOOKUP(Tabla1[[#This Row],[Mes de Alta como miembro]],Parámetros!$AM$2:$AN$16,2,0),"01/01/1900"))</f>
        <v/>
      </c>
    </row>
    <row r="192" spans="1:63" ht="14.45">
      <c r="A192" s="68">
        <v>189</v>
      </c>
      <c r="B192" s="29"/>
      <c r="C192" s="34"/>
      <c r="D192" s="42"/>
      <c r="E192" s="64"/>
      <c r="F192" s="45"/>
      <c r="G192" s="45"/>
      <c r="H192" s="163"/>
      <c r="I192" s="42"/>
      <c r="J192" s="28"/>
      <c r="K192" s="69"/>
      <c r="L192" s="68"/>
      <c r="M192" s="46"/>
      <c r="N192" s="238" t="str">
        <f ca="1">IF(Tabla1[[#This Row],[Fecha de nac]]="","",IF(Tabla1[[#This Row],[Fecha Finalización]] &gt;=TODAY(), DATEDIF(Tabla1[[#This Row],[Fecha de nac]],TODAY(),"y"), ROUNDDOWN((Tabla1[[#This Row],[Fecha Finalización]] -Tabla1[[#This Row],[Fecha de nac]])/365,0)))</f>
        <v/>
      </c>
      <c r="O192" s="169"/>
      <c r="P192" s="34"/>
      <c r="Q192" s="67"/>
      <c r="R192" s="67"/>
      <c r="S192" s="67"/>
      <c r="T192" s="67"/>
      <c r="U192" s="243" t="str">
        <f>IF(F192="","",Tabla1[[#This Row],[Fecha Inicio grupo]]+3*7-7)</f>
        <v/>
      </c>
      <c r="V192" s="244" t="str">
        <f>IF(F192="","",EDATE(Tabla1[[#This Row],[Fecha Inicio grupo]],3))</f>
        <v/>
      </c>
      <c r="W192" s="29"/>
      <c r="X192" s="29"/>
      <c r="Y192" s="75"/>
      <c r="Z192" s="75"/>
      <c r="AA192" s="75"/>
      <c r="AB192" s="75"/>
      <c r="AC192" s="75"/>
      <c r="AD192" s="75"/>
      <c r="AE192" s="75"/>
      <c r="AF192" s="75"/>
      <c r="AG192" s="75"/>
      <c r="AH192" s="75"/>
      <c r="AI192" s="75"/>
      <c r="AJ192" s="75"/>
      <c r="AK192" s="75"/>
      <c r="AL192" s="75"/>
      <c r="AM192" s="75"/>
      <c r="AN192" s="75"/>
      <c r="AO192" s="144"/>
      <c r="AP192" s="246" t="str">
        <f>IF(F192="","",IFERROR(VLOOKUP(SUBSTITUTE(SUBSTITUTE(Tabla1[[#This Row],[Uso Sistemas]],"T","P"),"N","F"),Parámetros!$M$2:$N$17,2,0),"Completar hasta 3ra sem. para evaluar a Probacionista"))</f>
        <v/>
      </c>
      <c r="AQ192" s="39"/>
      <c r="AR192" s="39"/>
      <c r="AS192" s="39"/>
      <c r="AT192" s="28"/>
      <c r="AU192" s="55"/>
      <c r="AV192" s="55"/>
      <c r="AW192" s="55"/>
      <c r="AX192" s="248" t="str">
        <f>IF(V192="","",EOMONTH(EDATE(Tabla1[[#This Row],[Fecha Finalización]],2),0))</f>
        <v/>
      </c>
      <c r="AY192" s="39"/>
      <c r="AZ192" s="249" t="str">
        <f>IF(V192="","",EOMONTH(EDATE(Tabla1[[#This Row],[Fecha Finalización]],3),0))</f>
        <v/>
      </c>
      <c r="BA192" s="39"/>
      <c r="BB192" s="39"/>
      <c r="BC192" s="235"/>
      <c r="BD192" s="233" t="str">
        <f>IF(F192="","",Tabla1[[#This Row],[sem 01]]&amp;Tabla1[[#This Row],[sem 02]]&amp;Tabla1[[#This Row],[sem 03]])</f>
        <v/>
      </c>
      <c r="BE192" s="234" t="str">
        <f>IF(TRIM(F192)="","",$B$1&amp;"-"&amp;SUBSTITUTE(Tabla1[[#This Row],[Mes Inscrito]]," ","")&amp;"-"&amp;SUBSTITUTE(Tabla1[[#This Row],[Dia de clases Inscrito]]," ","")&amp;"-"&amp;SUBSTITUTE(Tabla1[[#This Row],[Horario Inscrito]]," ","")&amp;"-"&amp;Tabla1[[#This Row],[Fecha Inicio grupo]])</f>
        <v/>
      </c>
      <c r="BF192" s="251" t="str">
        <f>IF(F192="","",Tabla1[[#This Row],[Curso]])</f>
        <v/>
      </c>
      <c r="BG192" s="252" t="str">
        <f>+IF(TRIM(F192)="","",$B$1&amp;"-"&amp;TRIM(Tabla1[[#This Row],[Mes Inscrito]])&amp;"-"&amp;TRIM(Tabla1[[#This Row],[Dia de clases Inscrito]])&amp;"-"&amp;TRIM(Tabla1[[#This Row],[Horario Inscrito]])&amp;"-"&amp;TRIM(Tabla1[[#This Row],[Fecha Inicio grupo]])&amp;"-"&amp;TRIM(Tabla1[[#This Row],[Tipo Incrito]]))</f>
        <v/>
      </c>
      <c r="BH192" s="308" t="str">
        <f>IF(F192="","",OR(IFERROR(SEARCH("CG",Tabla1[[#This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2" s="309" t="str">
        <f>IF(F192&lt;&gt;"",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2" s="309" t="str">
        <f>IF(F192&lt;&gt;"",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2" s="309" t="str">
        <f>IF(Tabla1[[#This Row],[Fecha Inicio grupo]]="","",IFERROR(VLOOKUP(Tabla1[[#This Row],[Mes de Alta como miembro]],Parámetros!$AM$2:$AN$16,2,0),"01/01/1900"))</f>
        <v/>
      </c>
    </row>
    <row r="193" spans="1:63" ht="14.45">
      <c r="A193" s="68">
        <v>190</v>
      </c>
      <c r="B193" s="29"/>
      <c r="C193" s="34"/>
      <c r="D193" s="42"/>
      <c r="E193" s="64"/>
      <c r="F193" s="45"/>
      <c r="G193" s="45"/>
      <c r="H193" s="163"/>
      <c r="I193" s="42"/>
      <c r="J193" s="28"/>
      <c r="K193" s="69"/>
      <c r="L193" s="68"/>
      <c r="M193" s="46"/>
      <c r="N193" s="238" t="str">
        <f ca="1">IF(Tabla1[[#This Row],[Fecha de nac]]="","",IF(Tabla1[[#This Row],[Fecha Finalización]] &gt;=TODAY(), DATEDIF(Tabla1[[#This Row],[Fecha de nac]],TODAY(),"y"), ROUNDDOWN((Tabla1[[#This Row],[Fecha Finalización]] -Tabla1[[#This Row],[Fecha de nac]])/365,0)))</f>
        <v/>
      </c>
      <c r="O193" s="169"/>
      <c r="P193" s="34"/>
      <c r="Q193" s="67"/>
      <c r="R193" s="67"/>
      <c r="S193" s="67"/>
      <c r="T193" s="67"/>
      <c r="U193" s="243" t="str">
        <f>IF(F193="","",Tabla1[[#This Row],[Fecha Inicio grupo]]+3*7-7)</f>
        <v/>
      </c>
      <c r="V193" s="244" t="str">
        <f>IF(F193="","",EDATE(Tabla1[[#This Row],[Fecha Inicio grupo]],3))</f>
        <v/>
      </c>
      <c r="W193" s="29"/>
      <c r="X193" s="29"/>
      <c r="Y193" s="75"/>
      <c r="Z193" s="75"/>
      <c r="AA193" s="75"/>
      <c r="AB193" s="75"/>
      <c r="AC193" s="75"/>
      <c r="AD193" s="75"/>
      <c r="AE193" s="75"/>
      <c r="AF193" s="75"/>
      <c r="AG193" s="75"/>
      <c r="AH193" s="75"/>
      <c r="AI193" s="75"/>
      <c r="AJ193" s="75"/>
      <c r="AK193" s="75"/>
      <c r="AL193" s="75"/>
      <c r="AM193" s="75"/>
      <c r="AN193" s="75"/>
      <c r="AO193" s="144"/>
      <c r="AP193" s="246" t="str">
        <f>IF(F193="","",IFERROR(VLOOKUP(SUBSTITUTE(SUBSTITUTE(Tabla1[[#This Row],[Uso Sistemas]],"T","P"),"N","F"),Parámetros!$M$2:$N$17,2,0),"Completar hasta 3ra sem. para evaluar a Probacionista"))</f>
        <v/>
      </c>
      <c r="AQ193" s="39"/>
      <c r="AR193" s="39"/>
      <c r="AS193" s="39"/>
      <c r="AT193" s="28"/>
      <c r="AU193" s="55"/>
      <c r="AV193" s="55"/>
      <c r="AW193" s="55"/>
      <c r="AX193" s="248" t="str">
        <f>IF(V193="","",EOMONTH(EDATE(Tabla1[[#This Row],[Fecha Finalización]],2),0))</f>
        <v/>
      </c>
      <c r="AY193" s="39"/>
      <c r="AZ193" s="249" t="str">
        <f>IF(V193="","",EOMONTH(EDATE(Tabla1[[#This Row],[Fecha Finalización]],3),0))</f>
        <v/>
      </c>
      <c r="BA193" s="39"/>
      <c r="BB193" s="39"/>
      <c r="BC193" s="235"/>
      <c r="BD193" s="233" t="str">
        <f>IF(F193="","",Tabla1[[#This Row],[sem 01]]&amp;Tabla1[[#This Row],[sem 02]]&amp;Tabla1[[#This Row],[sem 03]])</f>
        <v/>
      </c>
      <c r="BE193" s="234" t="str">
        <f>IF(TRIM(F193)="","",$B$1&amp;"-"&amp;SUBSTITUTE(Tabla1[[#This Row],[Mes Inscrito]]," ","")&amp;"-"&amp;SUBSTITUTE(Tabla1[[#This Row],[Dia de clases Inscrito]]," ","")&amp;"-"&amp;SUBSTITUTE(Tabla1[[#This Row],[Horario Inscrito]]," ","")&amp;"-"&amp;Tabla1[[#This Row],[Fecha Inicio grupo]])</f>
        <v/>
      </c>
      <c r="BF193" s="251" t="str">
        <f>IF(F193="","",Tabla1[[#This Row],[Curso]])</f>
        <v/>
      </c>
      <c r="BG193" s="252" t="str">
        <f>+IF(TRIM(F193)="","",$B$1&amp;"-"&amp;TRIM(Tabla1[[#This Row],[Mes Inscrito]])&amp;"-"&amp;TRIM(Tabla1[[#This Row],[Dia de clases Inscrito]])&amp;"-"&amp;TRIM(Tabla1[[#This Row],[Horario Inscrito]])&amp;"-"&amp;TRIM(Tabla1[[#This Row],[Fecha Inicio grupo]])&amp;"-"&amp;TRIM(Tabla1[[#This Row],[Tipo Incrito]]))</f>
        <v/>
      </c>
      <c r="BH193" s="308" t="str">
        <f>IF(F193="","",OR(IFERROR(SEARCH("CG",Tabla1[[#This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3" s="309" t="str">
        <f>IF(F193&lt;&gt;"",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3" s="309" t="str">
        <f>IF(F193&lt;&gt;"",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3" s="309" t="str">
        <f>IF(Tabla1[[#This Row],[Fecha Inicio grupo]]="","",IFERROR(VLOOKUP(Tabla1[[#This Row],[Mes de Alta como miembro]],Parámetros!$AM$2:$AN$16,2,0),"01/01/1900"))</f>
        <v/>
      </c>
    </row>
    <row r="194" spans="1:63" ht="14.45">
      <c r="A194" s="68">
        <v>191</v>
      </c>
      <c r="B194" s="29"/>
      <c r="C194" s="34"/>
      <c r="D194" s="42"/>
      <c r="E194" s="64"/>
      <c r="F194" s="45"/>
      <c r="G194" s="45"/>
      <c r="H194" s="163"/>
      <c r="I194" s="42"/>
      <c r="J194" s="28"/>
      <c r="K194" s="69"/>
      <c r="L194" s="68"/>
      <c r="M194" s="46"/>
      <c r="N194" s="238" t="str">
        <f ca="1">IF(Tabla1[[#This Row],[Fecha de nac]]="","",IF(Tabla1[[#This Row],[Fecha Finalización]] &gt;=TODAY(), DATEDIF(Tabla1[[#This Row],[Fecha de nac]],TODAY(),"y"), ROUNDDOWN((Tabla1[[#This Row],[Fecha Finalización]] -Tabla1[[#This Row],[Fecha de nac]])/365,0)))</f>
        <v/>
      </c>
      <c r="O194" s="169"/>
      <c r="P194" s="34"/>
      <c r="Q194" s="67"/>
      <c r="R194" s="67"/>
      <c r="S194" s="67"/>
      <c r="T194" s="67"/>
      <c r="U194" s="243" t="str">
        <f>IF(F194="","",Tabla1[[#This Row],[Fecha Inicio grupo]]+3*7-7)</f>
        <v/>
      </c>
      <c r="V194" s="244" t="str">
        <f>IF(F194="","",EDATE(Tabla1[[#This Row],[Fecha Inicio grupo]],3))</f>
        <v/>
      </c>
      <c r="W194" s="29"/>
      <c r="X194" s="29"/>
      <c r="Y194" s="75"/>
      <c r="Z194" s="75"/>
      <c r="AA194" s="75"/>
      <c r="AB194" s="75"/>
      <c r="AC194" s="75"/>
      <c r="AD194" s="75"/>
      <c r="AE194" s="75"/>
      <c r="AF194" s="75"/>
      <c r="AG194" s="75"/>
      <c r="AH194" s="75"/>
      <c r="AI194" s="75"/>
      <c r="AJ194" s="75"/>
      <c r="AK194" s="75"/>
      <c r="AL194" s="75"/>
      <c r="AM194" s="75"/>
      <c r="AN194" s="75"/>
      <c r="AO194" s="144"/>
      <c r="AP194" s="246" t="str">
        <f>IF(F194="","",IFERROR(VLOOKUP(SUBSTITUTE(SUBSTITUTE(Tabla1[[#This Row],[Uso Sistemas]],"T","P"),"N","F"),Parámetros!$M$2:$N$17,2,0),"Completar hasta 3ra sem. para evaluar a Probacionista"))</f>
        <v/>
      </c>
      <c r="AQ194" s="39"/>
      <c r="AR194" s="39"/>
      <c r="AS194" s="39"/>
      <c r="AT194" s="28"/>
      <c r="AU194" s="55"/>
      <c r="AV194" s="55"/>
      <c r="AW194" s="55"/>
      <c r="AX194" s="248" t="str">
        <f>IF(V194="","",EOMONTH(EDATE(Tabla1[[#This Row],[Fecha Finalización]],2),0))</f>
        <v/>
      </c>
      <c r="AY194" s="39"/>
      <c r="AZ194" s="249" t="str">
        <f>IF(V194="","",EOMONTH(EDATE(Tabla1[[#This Row],[Fecha Finalización]],3),0))</f>
        <v/>
      </c>
      <c r="BA194" s="39"/>
      <c r="BB194" s="39"/>
      <c r="BC194" s="235"/>
      <c r="BD194" s="233" t="str">
        <f>IF(F194="","",Tabla1[[#This Row],[sem 01]]&amp;Tabla1[[#This Row],[sem 02]]&amp;Tabla1[[#This Row],[sem 03]])</f>
        <v/>
      </c>
      <c r="BE194" s="234" t="str">
        <f>IF(TRIM(F194)="","",$B$1&amp;"-"&amp;SUBSTITUTE(Tabla1[[#This Row],[Mes Inscrito]]," ","")&amp;"-"&amp;SUBSTITUTE(Tabla1[[#This Row],[Dia de clases Inscrito]]," ","")&amp;"-"&amp;SUBSTITUTE(Tabla1[[#This Row],[Horario Inscrito]]," ","")&amp;"-"&amp;Tabla1[[#This Row],[Fecha Inicio grupo]])</f>
        <v/>
      </c>
      <c r="BF194" s="251" t="str">
        <f>IF(F194="","",Tabla1[[#This Row],[Curso]])</f>
        <v/>
      </c>
      <c r="BG194" s="252" t="str">
        <f>+IF(TRIM(F194)="","",$B$1&amp;"-"&amp;TRIM(Tabla1[[#This Row],[Mes Inscrito]])&amp;"-"&amp;TRIM(Tabla1[[#This Row],[Dia de clases Inscrito]])&amp;"-"&amp;TRIM(Tabla1[[#This Row],[Horario Inscrito]])&amp;"-"&amp;TRIM(Tabla1[[#This Row],[Fecha Inicio grupo]])&amp;"-"&amp;TRIM(Tabla1[[#This Row],[Tipo Incrito]]))</f>
        <v/>
      </c>
      <c r="BH194" s="308" t="str">
        <f>IF(F194="","",OR(IFERROR(SEARCH("CG",Tabla1[[#This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4" s="309" t="str">
        <f>IF(F194&lt;&gt;"",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4" s="309" t="str">
        <f>IF(F194&lt;&gt;"",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4" s="309" t="str">
        <f>IF(Tabla1[[#This Row],[Fecha Inicio grupo]]="","",IFERROR(VLOOKUP(Tabla1[[#This Row],[Mes de Alta como miembro]],Parámetros!$AM$2:$AN$16,2,0),"01/01/1900"))</f>
        <v/>
      </c>
    </row>
    <row r="195" spans="1:63" ht="14.45">
      <c r="A195" s="68">
        <v>192</v>
      </c>
      <c r="B195" s="29"/>
      <c r="C195" s="34"/>
      <c r="D195" s="42"/>
      <c r="E195" s="64"/>
      <c r="F195" s="45"/>
      <c r="G195" s="45"/>
      <c r="H195" s="163"/>
      <c r="I195" s="42"/>
      <c r="J195" s="28"/>
      <c r="K195" s="69"/>
      <c r="L195" s="68"/>
      <c r="M195" s="46"/>
      <c r="N195" s="238" t="str">
        <f ca="1">IF(Tabla1[[#This Row],[Fecha de nac]]="","",IF(Tabla1[[#This Row],[Fecha Finalización]] &gt;=TODAY(), DATEDIF(Tabla1[[#This Row],[Fecha de nac]],TODAY(),"y"), ROUNDDOWN((Tabla1[[#This Row],[Fecha Finalización]] -Tabla1[[#This Row],[Fecha de nac]])/365,0)))</f>
        <v/>
      </c>
      <c r="O195" s="169"/>
      <c r="P195" s="34"/>
      <c r="Q195" s="67"/>
      <c r="R195" s="67"/>
      <c r="S195" s="67"/>
      <c r="T195" s="67"/>
      <c r="U195" s="243" t="str">
        <f>IF(F195="","",Tabla1[[#This Row],[Fecha Inicio grupo]]+3*7-7)</f>
        <v/>
      </c>
      <c r="V195" s="244" t="str">
        <f>IF(F195="","",EDATE(Tabla1[[#This Row],[Fecha Inicio grupo]],3))</f>
        <v/>
      </c>
      <c r="W195" s="29"/>
      <c r="X195" s="29"/>
      <c r="Y195" s="75"/>
      <c r="Z195" s="75"/>
      <c r="AA195" s="75"/>
      <c r="AB195" s="75"/>
      <c r="AC195" s="75"/>
      <c r="AD195" s="75"/>
      <c r="AE195" s="75"/>
      <c r="AF195" s="75"/>
      <c r="AG195" s="75"/>
      <c r="AH195" s="75"/>
      <c r="AI195" s="75"/>
      <c r="AJ195" s="75"/>
      <c r="AK195" s="75"/>
      <c r="AL195" s="75"/>
      <c r="AM195" s="75"/>
      <c r="AN195" s="75"/>
      <c r="AO195" s="144"/>
      <c r="AP195" s="246" t="str">
        <f>IF(F195="","",IFERROR(VLOOKUP(SUBSTITUTE(SUBSTITUTE(Tabla1[[#This Row],[Uso Sistemas]],"T","P"),"N","F"),Parámetros!$M$2:$N$17,2,0),"Completar hasta 3ra sem. para evaluar a Probacionista"))</f>
        <v/>
      </c>
      <c r="AQ195" s="39"/>
      <c r="AR195" s="39"/>
      <c r="AS195" s="39"/>
      <c r="AT195" s="28"/>
      <c r="AU195" s="55"/>
      <c r="AV195" s="55"/>
      <c r="AW195" s="55"/>
      <c r="AX195" s="248" t="str">
        <f>IF(V195="","",EOMONTH(EDATE(Tabla1[[#This Row],[Fecha Finalización]],2),0))</f>
        <v/>
      </c>
      <c r="AY195" s="39"/>
      <c r="AZ195" s="249" t="str">
        <f>IF(V195="","",EOMONTH(EDATE(Tabla1[[#This Row],[Fecha Finalización]],3),0))</f>
        <v/>
      </c>
      <c r="BA195" s="39"/>
      <c r="BB195" s="39"/>
      <c r="BC195" s="235"/>
      <c r="BD195" s="233" t="str">
        <f>IF(F195="","",Tabla1[[#This Row],[sem 01]]&amp;Tabla1[[#This Row],[sem 02]]&amp;Tabla1[[#This Row],[sem 03]])</f>
        <v/>
      </c>
      <c r="BE195" s="234" t="str">
        <f>IF(TRIM(F195)="","",$B$1&amp;"-"&amp;SUBSTITUTE(Tabla1[[#This Row],[Mes Inscrito]]," ","")&amp;"-"&amp;SUBSTITUTE(Tabla1[[#This Row],[Dia de clases Inscrito]]," ","")&amp;"-"&amp;SUBSTITUTE(Tabla1[[#This Row],[Horario Inscrito]]," ","")&amp;"-"&amp;Tabla1[[#This Row],[Fecha Inicio grupo]])</f>
        <v/>
      </c>
      <c r="BF195" s="251" t="str">
        <f>IF(F195="","",Tabla1[[#This Row],[Curso]])</f>
        <v/>
      </c>
      <c r="BG195" s="252" t="str">
        <f>+IF(TRIM(F195)="","",$B$1&amp;"-"&amp;TRIM(Tabla1[[#This Row],[Mes Inscrito]])&amp;"-"&amp;TRIM(Tabla1[[#This Row],[Dia de clases Inscrito]])&amp;"-"&amp;TRIM(Tabla1[[#This Row],[Horario Inscrito]])&amp;"-"&amp;TRIM(Tabla1[[#This Row],[Fecha Inicio grupo]])&amp;"-"&amp;TRIM(Tabla1[[#This Row],[Tipo Incrito]]))</f>
        <v/>
      </c>
      <c r="BH195" s="308" t="str">
        <f>IF(F195="","",OR(IFERROR(SEARCH("CG",Tabla1[[#This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5" s="309" t="str">
        <f>IF(F195&lt;&gt;"",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5" s="309" t="str">
        <f>IF(F195&lt;&gt;"",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5" s="309" t="str">
        <f>IF(Tabla1[[#This Row],[Fecha Inicio grupo]]="","",IFERROR(VLOOKUP(Tabla1[[#This Row],[Mes de Alta como miembro]],Parámetros!$AM$2:$AN$16,2,0),"01/01/1900"))</f>
        <v/>
      </c>
    </row>
    <row r="196" spans="1:63" ht="14.45">
      <c r="A196" s="68">
        <v>193</v>
      </c>
      <c r="B196" s="29"/>
      <c r="C196" s="34"/>
      <c r="D196" s="42"/>
      <c r="E196" s="64"/>
      <c r="F196" s="45"/>
      <c r="G196" s="45"/>
      <c r="H196" s="163"/>
      <c r="I196" s="42"/>
      <c r="J196" s="28"/>
      <c r="K196" s="69"/>
      <c r="L196" s="68"/>
      <c r="M196" s="46"/>
      <c r="N196" s="238" t="str">
        <f ca="1">IF(Tabla1[[#This Row],[Fecha de nac]]="","",IF(Tabla1[[#This Row],[Fecha Finalización]] &gt;=TODAY(), DATEDIF(Tabla1[[#This Row],[Fecha de nac]],TODAY(),"y"), ROUNDDOWN((Tabla1[[#This Row],[Fecha Finalización]] -Tabla1[[#This Row],[Fecha de nac]])/365,0)))</f>
        <v/>
      </c>
      <c r="O196" s="169"/>
      <c r="P196" s="34"/>
      <c r="Q196" s="67"/>
      <c r="R196" s="67"/>
      <c r="S196" s="67"/>
      <c r="T196" s="67"/>
      <c r="U196" s="243" t="str">
        <f>IF(F196="","",Tabla1[[#This Row],[Fecha Inicio grupo]]+3*7-7)</f>
        <v/>
      </c>
      <c r="V196" s="244" t="str">
        <f>IF(F196="","",EDATE(Tabla1[[#This Row],[Fecha Inicio grupo]],3))</f>
        <v/>
      </c>
      <c r="W196" s="29"/>
      <c r="X196" s="29"/>
      <c r="Y196" s="75"/>
      <c r="Z196" s="75"/>
      <c r="AA196" s="75"/>
      <c r="AB196" s="75"/>
      <c r="AC196" s="75"/>
      <c r="AD196" s="75"/>
      <c r="AE196" s="75"/>
      <c r="AF196" s="75"/>
      <c r="AG196" s="75"/>
      <c r="AH196" s="75"/>
      <c r="AI196" s="75"/>
      <c r="AJ196" s="75"/>
      <c r="AK196" s="75"/>
      <c r="AL196" s="75"/>
      <c r="AM196" s="75"/>
      <c r="AN196" s="75"/>
      <c r="AO196" s="144"/>
      <c r="AP196" s="246" t="str">
        <f>IF(F196="","",IFERROR(VLOOKUP(SUBSTITUTE(SUBSTITUTE(Tabla1[[#This Row],[Uso Sistemas]],"T","P"),"N","F"),Parámetros!$M$2:$N$17,2,0),"Completar hasta 3ra sem. para evaluar a Probacionista"))</f>
        <v/>
      </c>
      <c r="AQ196" s="39"/>
      <c r="AR196" s="39"/>
      <c r="AS196" s="39"/>
      <c r="AT196" s="28"/>
      <c r="AU196" s="55"/>
      <c r="AV196" s="55"/>
      <c r="AW196" s="55"/>
      <c r="AX196" s="248" t="str">
        <f>IF(V196="","",EOMONTH(EDATE(Tabla1[[#This Row],[Fecha Finalización]],2),0))</f>
        <v/>
      </c>
      <c r="AY196" s="39"/>
      <c r="AZ196" s="249" t="str">
        <f>IF(V196="","",EOMONTH(EDATE(Tabla1[[#This Row],[Fecha Finalización]],3),0))</f>
        <v/>
      </c>
      <c r="BA196" s="39"/>
      <c r="BB196" s="39"/>
      <c r="BC196" s="235"/>
      <c r="BD196" s="233" t="str">
        <f>IF(F196="","",Tabla1[[#This Row],[sem 01]]&amp;Tabla1[[#This Row],[sem 02]]&amp;Tabla1[[#This Row],[sem 03]])</f>
        <v/>
      </c>
      <c r="BE196" s="234" t="str">
        <f>IF(TRIM(F196)="","",$B$1&amp;"-"&amp;SUBSTITUTE(Tabla1[[#This Row],[Mes Inscrito]]," ","")&amp;"-"&amp;SUBSTITUTE(Tabla1[[#This Row],[Dia de clases Inscrito]]," ","")&amp;"-"&amp;SUBSTITUTE(Tabla1[[#This Row],[Horario Inscrito]]," ","")&amp;"-"&amp;Tabla1[[#This Row],[Fecha Inicio grupo]])</f>
        <v/>
      </c>
      <c r="BF196" s="251" t="str">
        <f>IF(F196="","",Tabla1[[#This Row],[Curso]])</f>
        <v/>
      </c>
      <c r="BG196" s="252" t="str">
        <f>+IF(TRIM(F196)="","",$B$1&amp;"-"&amp;TRIM(Tabla1[[#This Row],[Mes Inscrito]])&amp;"-"&amp;TRIM(Tabla1[[#This Row],[Dia de clases Inscrito]])&amp;"-"&amp;TRIM(Tabla1[[#This Row],[Horario Inscrito]])&amp;"-"&amp;TRIM(Tabla1[[#This Row],[Fecha Inicio grupo]])&amp;"-"&amp;TRIM(Tabla1[[#This Row],[Tipo Incrito]]))</f>
        <v/>
      </c>
      <c r="BH196" s="308" t="str">
        <f>IF(F196="","",OR(IFERROR(SEARCH("CG",Tabla1[[#This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6" s="309" t="str">
        <f>IF(F196&lt;&gt;"",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6" s="309" t="str">
        <f>IF(F196&lt;&gt;"",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6" s="309" t="str">
        <f>IF(Tabla1[[#This Row],[Fecha Inicio grupo]]="","",IFERROR(VLOOKUP(Tabla1[[#This Row],[Mes de Alta como miembro]],Parámetros!$AM$2:$AN$16,2,0),"01/01/1900"))</f>
        <v/>
      </c>
    </row>
    <row r="197" spans="1:63" ht="14.45">
      <c r="A197" s="68">
        <v>194</v>
      </c>
      <c r="B197" s="29"/>
      <c r="C197" s="34"/>
      <c r="D197" s="42"/>
      <c r="E197" s="64"/>
      <c r="F197" s="45"/>
      <c r="G197" s="45"/>
      <c r="H197" s="163"/>
      <c r="I197" s="42"/>
      <c r="J197" s="28"/>
      <c r="K197" s="69"/>
      <c r="L197" s="68"/>
      <c r="M197" s="46"/>
      <c r="N197" s="238" t="str">
        <f ca="1">IF(Tabla1[[#This Row],[Fecha de nac]]="","",IF(Tabla1[[#This Row],[Fecha Finalización]] &gt;=TODAY(), DATEDIF(Tabla1[[#This Row],[Fecha de nac]],TODAY(),"y"), ROUNDDOWN((Tabla1[[#This Row],[Fecha Finalización]] -Tabla1[[#This Row],[Fecha de nac]])/365,0)))</f>
        <v/>
      </c>
      <c r="O197" s="169"/>
      <c r="P197" s="34"/>
      <c r="Q197" s="67"/>
      <c r="R197" s="67"/>
      <c r="S197" s="67"/>
      <c r="T197" s="67"/>
      <c r="U197" s="243" t="str">
        <f>IF(F197="","",Tabla1[[#This Row],[Fecha Inicio grupo]]+3*7-7)</f>
        <v/>
      </c>
      <c r="V197" s="244" t="str">
        <f>IF(F197="","",EDATE(Tabla1[[#This Row],[Fecha Inicio grupo]],3))</f>
        <v/>
      </c>
      <c r="W197" s="29"/>
      <c r="X197" s="29"/>
      <c r="Y197" s="75"/>
      <c r="Z197" s="75"/>
      <c r="AA197" s="75"/>
      <c r="AB197" s="75"/>
      <c r="AC197" s="75"/>
      <c r="AD197" s="75"/>
      <c r="AE197" s="75"/>
      <c r="AF197" s="75"/>
      <c r="AG197" s="75"/>
      <c r="AH197" s="75"/>
      <c r="AI197" s="75"/>
      <c r="AJ197" s="75"/>
      <c r="AK197" s="75"/>
      <c r="AL197" s="75"/>
      <c r="AM197" s="75"/>
      <c r="AN197" s="75"/>
      <c r="AO197" s="144"/>
      <c r="AP197" s="246" t="str">
        <f>IF(F197="","",IFERROR(VLOOKUP(SUBSTITUTE(SUBSTITUTE(Tabla1[[#This Row],[Uso Sistemas]],"T","P"),"N","F"),Parámetros!$M$2:$N$17,2,0),"Completar hasta 3ra sem. para evaluar a Probacionista"))</f>
        <v/>
      </c>
      <c r="AQ197" s="39"/>
      <c r="AR197" s="39"/>
      <c r="AS197" s="39"/>
      <c r="AT197" s="28"/>
      <c r="AU197" s="55"/>
      <c r="AV197" s="55"/>
      <c r="AW197" s="55"/>
      <c r="AX197" s="248" t="str">
        <f>IF(V197="","",EOMONTH(EDATE(Tabla1[[#This Row],[Fecha Finalización]],2),0))</f>
        <v/>
      </c>
      <c r="AY197" s="39"/>
      <c r="AZ197" s="249" t="str">
        <f>IF(V197="","",EOMONTH(EDATE(Tabla1[[#This Row],[Fecha Finalización]],3),0))</f>
        <v/>
      </c>
      <c r="BA197" s="39"/>
      <c r="BB197" s="39"/>
      <c r="BC197" s="235"/>
      <c r="BD197" s="233" t="str">
        <f>IF(F197="","",Tabla1[[#This Row],[sem 01]]&amp;Tabla1[[#This Row],[sem 02]]&amp;Tabla1[[#This Row],[sem 03]])</f>
        <v/>
      </c>
      <c r="BE197" s="234" t="str">
        <f>IF(TRIM(F197)="","",$B$1&amp;"-"&amp;SUBSTITUTE(Tabla1[[#This Row],[Mes Inscrito]]," ","")&amp;"-"&amp;SUBSTITUTE(Tabla1[[#This Row],[Dia de clases Inscrito]]," ","")&amp;"-"&amp;SUBSTITUTE(Tabla1[[#This Row],[Horario Inscrito]]," ","")&amp;"-"&amp;Tabla1[[#This Row],[Fecha Inicio grupo]])</f>
        <v/>
      </c>
      <c r="BF197" s="251" t="str">
        <f>IF(F197="","",Tabla1[[#This Row],[Curso]])</f>
        <v/>
      </c>
      <c r="BG197" s="252" t="str">
        <f>+IF(TRIM(F197)="","",$B$1&amp;"-"&amp;TRIM(Tabla1[[#This Row],[Mes Inscrito]])&amp;"-"&amp;TRIM(Tabla1[[#This Row],[Dia de clases Inscrito]])&amp;"-"&amp;TRIM(Tabla1[[#This Row],[Horario Inscrito]])&amp;"-"&amp;TRIM(Tabla1[[#This Row],[Fecha Inicio grupo]])&amp;"-"&amp;TRIM(Tabla1[[#This Row],[Tipo Incrito]]))</f>
        <v/>
      </c>
      <c r="BH197" s="308" t="str">
        <f>IF(F197="","",OR(IFERROR(SEARCH("CG",Tabla1[[#This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7" s="309" t="str">
        <f>IF(F197&lt;&gt;"",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7" s="309" t="str">
        <f>IF(F197&lt;&gt;"",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7" s="309" t="str">
        <f>IF(Tabla1[[#This Row],[Fecha Inicio grupo]]="","",IFERROR(VLOOKUP(Tabla1[[#This Row],[Mes de Alta como miembro]],Parámetros!$AM$2:$AN$16,2,0),"01/01/1900"))</f>
        <v/>
      </c>
    </row>
    <row r="198" spans="1:63" ht="14.45">
      <c r="A198" s="68">
        <v>195</v>
      </c>
      <c r="B198" s="29"/>
      <c r="C198" s="34"/>
      <c r="D198" s="42"/>
      <c r="E198" s="64"/>
      <c r="F198" s="45"/>
      <c r="G198" s="45"/>
      <c r="H198" s="163"/>
      <c r="I198" s="42"/>
      <c r="J198" s="28"/>
      <c r="K198" s="69"/>
      <c r="L198" s="68"/>
      <c r="M198" s="46"/>
      <c r="N198" s="238" t="str">
        <f ca="1">IF(Tabla1[[#This Row],[Fecha de nac]]="","",IF(Tabla1[[#This Row],[Fecha Finalización]] &gt;=TODAY(), DATEDIF(Tabla1[[#This Row],[Fecha de nac]],TODAY(),"y"), ROUNDDOWN((Tabla1[[#This Row],[Fecha Finalización]] -Tabla1[[#This Row],[Fecha de nac]])/365,0)))</f>
        <v/>
      </c>
      <c r="O198" s="169"/>
      <c r="P198" s="34"/>
      <c r="Q198" s="67"/>
      <c r="R198" s="67"/>
      <c r="S198" s="67"/>
      <c r="T198" s="67"/>
      <c r="U198" s="243" t="str">
        <f>IF(F198="","",Tabla1[[#This Row],[Fecha Inicio grupo]]+3*7-7)</f>
        <v/>
      </c>
      <c r="V198" s="244" t="str">
        <f>IF(F198="","",EDATE(Tabla1[[#This Row],[Fecha Inicio grupo]],3))</f>
        <v/>
      </c>
      <c r="W198" s="29"/>
      <c r="X198" s="29"/>
      <c r="Y198" s="75"/>
      <c r="Z198" s="75"/>
      <c r="AA198" s="75"/>
      <c r="AB198" s="75"/>
      <c r="AC198" s="75"/>
      <c r="AD198" s="75"/>
      <c r="AE198" s="75"/>
      <c r="AF198" s="75"/>
      <c r="AG198" s="75"/>
      <c r="AH198" s="75"/>
      <c r="AI198" s="75"/>
      <c r="AJ198" s="75"/>
      <c r="AK198" s="75"/>
      <c r="AL198" s="75"/>
      <c r="AM198" s="75"/>
      <c r="AN198" s="75"/>
      <c r="AO198" s="144"/>
      <c r="AP198" s="246" t="str">
        <f>IF(F198="","",IFERROR(VLOOKUP(SUBSTITUTE(SUBSTITUTE(Tabla1[[#This Row],[Uso Sistemas]],"T","P"),"N","F"),Parámetros!$M$2:$N$17,2,0),"Completar hasta 3ra sem. para evaluar a Probacionista"))</f>
        <v/>
      </c>
      <c r="AQ198" s="39"/>
      <c r="AR198" s="39"/>
      <c r="AS198" s="39"/>
      <c r="AT198" s="28"/>
      <c r="AU198" s="55"/>
      <c r="AV198" s="55"/>
      <c r="AW198" s="55"/>
      <c r="AX198" s="248" t="str">
        <f>IF(V198="","",EOMONTH(EDATE(Tabla1[[#This Row],[Fecha Finalización]],2),0))</f>
        <v/>
      </c>
      <c r="AY198" s="39"/>
      <c r="AZ198" s="249" t="str">
        <f>IF(V198="","",EOMONTH(EDATE(Tabla1[[#This Row],[Fecha Finalización]],3),0))</f>
        <v/>
      </c>
      <c r="BA198" s="39"/>
      <c r="BB198" s="39"/>
      <c r="BC198" s="235"/>
      <c r="BD198" s="233" t="str">
        <f>IF(F198="","",Tabla1[[#This Row],[sem 01]]&amp;Tabla1[[#This Row],[sem 02]]&amp;Tabla1[[#This Row],[sem 03]])</f>
        <v/>
      </c>
      <c r="BE198" s="234" t="str">
        <f>IF(TRIM(F198)="","",$B$1&amp;"-"&amp;SUBSTITUTE(Tabla1[[#This Row],[Mes Inscrito]]," ","")&amp;"-"&amp;SUBSTITUTE(Tabla1[[#This Row],[Dia de clases Inscrito]]," ","")&amp;"-"&amp;SUBSTITUTE(Tabla1[[#This Row],[Horario Inscrito]]," ","")&amp;"-"&amp;Tabla1[[#This Row],[Fecha Inicio grupo]])</f>
        <v/>
      </c>
      <c r="BF198" s="251" t="str">
        <f>IF(F198="","",Tabla1[[#This Row],[Curso]])</f>
        <v/>
      </c>
      <c r="BG198" s="252" t="str">
        <f>+IF(TRIM(F198)="","",$B$1&amp;"-"&amp;TRIM(Tabla1[[#This Row],[Mes Inscrito]])&amp;"-"&amp;TRIM(Tabla1[[#This Row],[Dia de clases Inscrito]])&amp;"-"&amp;TRIM(Tabla1[[#This Row],[Horario Inscrito]])&amp;"-"&amp;TRIM(Tabla1[[#This Row],[Fecha Inicio grupo]])&amp;"-"&amp;TRIM(Tabla1[[#This Row],[Tipo Incrito]]))</f>
        <v/>
      </c>
      <c r="BH198" s="308" t="str">
        <f>IF(F198="","",OR(IFERROR(SEARCH("CG",Tabla1[[#This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8" s="309" t="str">
        <f>IF(F198&lt;&gt;"",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8" s="309" t="str">
        <f>IF(F198&lt;&gt;"",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8" s="309" t="str">
        <f>IF(Tabla1[[#This Row],[Fecha Inicio grupo]]="","",IFERROR(VLOOKUP(Tabla1[[#This Row],[Mes de Alta como miembro]],Parámetros!$AM$2:$AN$16,2,0),"01/01/1900"))</f>
        <v/>
      </c>
    </row>
    <row r="199" spans="1:63" ht="14.45">
      <c r="A199" s="68">
        <v>196</v>
      </c>
      <c r="B199" s="29"/>
      <c r="C199" s="34"/>
      <c r="D199" s="42"/>
      <c r="E199" s="64"/>
      <c r="F199" s="45"/>
      <c r="G199" s="45"/>
      <c r="H199" s="163"/>
      <c r="I199" s="42"/>
      <c r="J199" s="28"/>
      <c r="K199" s="69"/>
      <c r="L199" s="68"/>
      <c r="M199" s="46"/>
      <c r="N199" s="238" t="str">
        <f ca="1">IF(Tabla1[[#This Row],[Fecha de nac]]="","",IF(Tabla1[[#This Row],[Fecha Finalización]] &gt;=TODAY(), DATEDIF(Tabla1[[#This Row],[Fecha de nac]],TODAY(),"y"), ROUNDDOWN((Tabla1[[#This Row],[Fecha Finalización]] -Tabla1[[#This Row],[Fecha de nac]])/365,0)))</f>
        <v/>
      </c>
      <c r="O199" s="169"/>
      <c r="P199" s="34"/>
      <c r="Q199" s="67"/>
      <c r="R199" s="67"/>
      <c r="S199" s="67"/>
      <c r="T199" s="67"/>
      <c r="U199" s="243" t="str">
        <f>IF(F199="","",Tabla1[[#This Row],[Fecha Inicio grupo]]+3*7-7)</f>
        <v/>
      </c>
      <c r="V199" s="244" t="str">
        <f>IF(F199="","",EDATE(Tabla1[[#This Row],[Fecha Inicio grupo]],3))</f>
        <v/>
      </c>
      <c r="W199" s="29"/>
      <c r="X199" s="29"/>
      <c r="Y199" s="75"/>
      <c r="Z199" s="75"/>
      <c r="AA199" s="75"/>
      <c r="AB199" s="75"/>
      <c r="AC199" s="75"/>
      <c r="AD199" s="75"/>
      <c r="AE199" s="75"/>
      <c r="AF199" s="75"/>
      <c r="AG199" s="75"/>
      <c r="AH199" s="75"/>
      <c r="AI199" s="75"/>
      <c r="AJ199" s="75"/>
      <c r="AK199" s="75"/>
      <c r="AL199" s="75"/>
      <c r="AM199" s="75"/>
      <c r="AN199" s="75"/>
      <c r="AO199" s="144"/>
      <c r="AP199" s="246" t="str">
        <f>IF(F199="","",IFERROR(VLOOKUP(SUBSTITUTE(SUBSTITUTE(Tabla1[[#This Row],[Uso Sistemas]],"T","P"),"N","F"),Parámetros!$M$2:$N$17,2,0),"Completar hasta 3ra sem. para evaluar a Probacionista"))</f>
        <v/>
      </c>
      <c r="AQ199" s="39"/>
      <c r="AR199" s="39"/>
      <c r="AS199" s="39"/>
      <c r="AT199" s="28"/>
      <c r="AU199" s="55"/>
      <c r="AV199" s="55"/>
      <c r="AW199" s="55"/>
      <c r="AX199" s="248" t="str">
        <f>IF(V199="","",EOMONTH(EDATE(Tabla1[[#This Row],[Fecha Finalización]],2),0))</f>
        <v/>
      </c>
      <c r="AY199" s="39"/>
      <c r="AZ199" s="249" t="str">
        <f>IF(V199="","",EOMONTH(EDATE(Tabla1[[#This Row],[Fecha Finalización]],3),0))</f>
        <v/>
      </c>
      <c r="BA199" s="39"/>
      <c r="BB199" s="39"/>
      <c r="BC199" s="235"/>
      <c r="BD199" s="233" t="str">
        <f>IF(F199="","",Tabla1[[#This Row],[sem 01]]&amp;Tabla1[[#This Row],[sem 02]]&amp;Tabla1[[#This Row],[sem 03]])</f>
        <v/>
      </c>
      <c r="BE199" s="234" t="str">
        <f>IF(TRIM(F199)="","",$B$1&amp;"-"&amp;SUBSTITUTE(Tabla1[[#This Row],[Mes Inscrito]]," ","")&amp;"-"&amp;SUBSTITUTE(Tabla1[[#This Row],[Dia de clases Inscrito]]," ","")&amp;"-"&amp;SUBSTITUTE(Tabla1[[#This Row],[Horario Inscrito]]," ","")&amp;"-"&amp;Tabla1[[#This Row],[Fecha Inicio grupo]])</f>
        <v/>
      </c>
      <c r="BF199" s="251" t="str">
        <f>IF(F199="","",Tabla1[[#This Row],[Curso]])</f>
        <v/>
      </c>
      <c r="BG199" s="252" t="str">
        <f>+IF(TRIM(F199)="","",$B$1&amp;"-"&amp;TRIM(Tabla1[[#This Row],[Mes Inscrito]])&amp;"-"&amp;TRIM(Tabla1[[#This Row],[Dia de clases Inscrito]])&amp;"-"&amp;TRIM(Tabla1[[#This Row],[Horario Inscrito]])&amp;"-"&amp;TRIM(Tabla1[[#This Row],[Fecha Inicio grupo]])&amp;"-"&amp;TRIM(Tabla1[[#This Row],[Tipo Incrito]]))</f>
        <v/>
      </c>
      <c r="BH199" s="308" t="str">
        <f>IF(F199="","",OR(IFERROR(SEARCH("CG",Tabla1[[#This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9" s="309" t="str">
        <f>IF(F199&lt;&gt;"",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9" s="309" t="str">
        <f>IF(F199&lt;&gt;"",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9" s="309" t="str">
        <f>IF(Tabla1[[#This Row],[Fecha Inicio grupo]]="","",IFERROR(VLOOKUP(Tabla1[[#This Row],[Mes de Alta como miembro]],Parámetros!$AM$2:$AN$16,2,0),"01/01/1900"))</f>
        <v/>
      </c>
    </row>
    <row r="200" spans="1:63" ht="14.45">
      <c r="A200" s="68">
        <v>197</v>
      </c>
      <c r="B200" s="29"/>
      <c r="C200" s="34"/>
      <c r="D200" s="42"/>
      <c r="E200" s="64"/>
      <c r="F200" s="45"/>
      <c r="G200" s="45"/>
      <c r="H200" s="163"/>
      <c r="I200" s="42"/>
      <c r="J200" s="28"/>
      <c r="K200" s="69"/>
      <c r="L200" s="68"/>
      <c r="M200" s="46"/>
      <c r="N200" s="238" t="str">
        <f ca="1">IF(Tabla1[[#This Row],[Fecha de nac]]="","",IF(Tabla1[[#This Row],[Fecha Finalización]] &gt;=TODAY(), DATEDIF(Tabla1[[#This Row],[Fecha de nac]],TODAY(),"y"), ROUNDDOWN((Tabla1[[#This Row],[Fecha Finalización]] -Tabla1[[#This Row],[Fecha de nac]])/365,0)))</f>
        <v/>
      </c>
      <c r="O200" s="169"/>
      <c r="P200" s="34"/>
      <c r="Q200" s="67"/>
      <c r="R200" s="67"/>
      <c r="S200" s="67"/>
      <c r="T200" s="67"/>
      <c r="U200" s="243" t="str">
        <f>IF(F200="","",Tabla1[[#This Row],[Fecha Inicio grupo]]+3*7-7)</f>
        <v/>
      </c>
      <c r="V200" s="244" t="str">
        <f>IF(F200="","",EDATE(Tabla1[[#This Row],[Fecha Inicio grupo]],3))</f>
        <v/>
      </c>
      <c r="W200" s="29"/>
      <c r="X200" s="29"/>
      <c r="Y200" s="75"/>
      <c r="Z200" s="75"/>
      <c r="AA200" s="75"/>
      <c r="AB200" s="75"/>
      <c r="AC200" s="75"/>
      <c r="AD200" s="75"/>
      <c r="AE200" s="75"/>
      <c r="AF200" s="75"/>
      <c r="AG200" s="75"/>
      <c r="AH200" s="75"/>
      <c r="AI200" s="75"/>
      <c r="AJ200" s="75"/>
      <c r="AK200" s="75"/>
      <c r="AL200" s="75"/>
      <c r="AM200" s="75"/>
      <c r="AN200" s="75"/>
      <c r="AO200" s="144"/>
      <c r="AP200" s="246" t="str">
        <f>IF(F200="","",IFERROR(VLOOKUP(SUBSTITUTE(SUBSTITUTE(Tabla1[[#This Row],[Uso Sistemas]],"T","P"),"N","F"),Parámetros!$M$2:$N$17,2,0),"Completar hasta 3ra sem. para evaluar a Probacionista"))</f>
        <v/>
      </c>
      <c r="AQ200" s="39"/>
      <c r="AR200" s="39"/>
      <c r="AS200" s="39"/>
      <c r="AT200" s="28"/>
      <c r="AU200" s="55"/>
      <c r="AV200" s="55"/>
      <c r="AW200" s="55"/>
      <c r="AX200" s="248" t="str">
        <f>IF(V200="","",EOMONTH(EDATE(Tabla1[[#This Row],[Fecha Finalización]],2),0))</f>
        <v/>
      </c>
      <c r="AY200" s="39"/>
      <c r="AZ200" s="249" t="str">
        <f>IF(V200="","",EOMONTH(EDATE(Tabla1[[#This Row],[Fecha Finalización]],3),0))</f>
        <v/>
      </c>
      <c r="BA200" s="39"/>
      <c r="BB200" s="39"/>
      <c r="BC200" s="235"/>
      <c r="BD200" s="233" t="str">
        <f>IF(F200="","",Tabla1[[#This Row],[sem 01]]&amp;Tabla1[[#This Row],[sem 02]]&amp;Tabla1[[#This Row],[sem 03]])</f>
        <v/>
      </c>
      <c r="BE200" s="234" t="str">
        <f>IF(TRIM(F200)="","",$B$1&amp;"-"&amp;SUBSTITUTE(Tabla1[[#This Row],[Mes Inscrito]]," ","")&amp;"-"&amp;SUBSTITUTE(Tabla1[[#This Row],[Dia de clases Inscrito]]," ","")&amp;"-"&amp;SUBSTITUTE(Tabla1[[#This Row],[Horario Inscrito]]," ","")&amp;"-"&amp;Tabla1[[#This Row],[Fecha Inicio grupo]])</f>
        <v/>
      </c>
      <c r="BF200" s="251" t="str">
        <f>IF(F200="","",Tabla1[[#This Row],[Curso]])</f>
        <v/>
      </c>
      <c r="BG200" s="252" t="str">
        <f>+IF(TRIM(F200)="","",$B$1&amp;"-"&amp;TRIM(Tabla1[[#This Row],[Mes Inscrito]])&amp;"-"&amp;TRIM(Tabla1[[#This Row],[Dia de clases Inscrito]])&amp;"-"&amp;TRIM(Tabla1[[#This Row],[Horario Inscrito]])&amp;"-"&amp;TRIM(Tabla1[[#This Row],[Fecha Inicio grupo]])&amp;"-"&amp;TRIM(Tabla1[[#This Row],[Tipo Incrito]]))</f>
        <v/>
      </c>
      <c r="BH200" s="308" t="str">
        <f>IF(F200="","",OR(IFERROR(SEARCH("CG",Tabla1[[#This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0" s="309" t="str">
        <f>IF(F200&lt;&gt;"",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0" s="309" t="str">
        <f>IF(F200&lt;&gt;"",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0" s="309" t="str">
        <f>IF(Tabla1[[#This Row],[Fecha Inicio grupo]]="","",IFERROR(VLOOKUP(Tabla1[[#This Row],[Mes de Alta como miembro]],Parámetros!$AM$2:$AN$16,2,0),"01/01/1900"))</f>
        <v/>
      </c>
    </row>
    <row r="201" spans="1:63" ht="14.45">
      <c r="A201" s="68">
        <v>198</v>
      </c>
      <c r="B201" s="29"/>
      <c r="C201" s="34"/>
      <c r="D201" s="42"/>
      <c r="E201" s="64"/>
      <c r="F201" s="45"/>
      <c r="G201" s="45"/>
      <c r="H201" s="163"/>
      <c r="I201" s="42"/>
      <c r="J201" s="28"/>
      <c r="K201" s="69"/>
      <c r="L201" s="68"/>
      <c r="M201" s="46"/>
      <c r="N201" s="238" t="str">
        <f ca="1">IF(Tabla1[[#This Row],[Fecha de nac]]="","",IF(Tabla1[[#This Row],[Fecha Finalización]] &gt;=TODAY(), DATEDIF(Tabla1[[#This Row],[Fecha de nac]],TODAY(),"y"), ROUNDDOWN((Tabla1[[#This Row],[Fecha Finalización]] -Tabla1[[#This Row],[Fecha de nac]])/365,0)))</f>
        <v/>
      </c>
      <c r="O201" s="169"/>
      <c r="P201" s="34"/>
      <c r="Q201" s="67"/>
      <c r="R201" s="67"/>
      <c r="S201" s="67"/>
      <c r="T201" s="67"/>
      <c r="U201" s="243" t="str">
        <f>IF(F201="","",Tabla1[[#This Row],[Fecha Inicio grupo]]+3*7-7)</f>
        <v/>
      </c>
      <c r="V201" s="244" t="str">
        <f>IF(F201="","",EDATE(Tabla1[[#This Row],[Fecha Inicio grupo]],3))</f>
        <v/>
      </c>
      <c r="W201" s="29"/>
      <c r="X201" s="29"/>
      <c r="Y201" s="75"/>
      <c r="Z201" s="75"/>
      <c r="AA201" s="75"/>
      <c r="AB201" s="75"/>
      <c r="AC201" s="75"/>
      <c r="AD201" s="75"/>
      <c r="AE201" s="75"/>
      <c r="AF201" s="75"/>
      <c r="AG201" s="75"/>
      <c r="AH201" s="75"/>
      <c r="AI201" s="75"/>
      <c r="AJ201" s="75"/>
      <c r="AK201" s="75"/>
      <c r="AL201" s="75"/>
      <c r="AM201" s="75"/>
      <c r="AN201" s="75"/>
      <c r="AO201" s="144"/>
      <c r="AP201" s="246" t="str">
        <f>IF(F201="","",IFERROR(VLOOKUP(SUBSTITUTE(SUBSTITUTE(Tabla1[[#This Row],[Uso Sistemas]],"T","P"),"N","F"),Parámetros!$M$2:$N$17,2,0),"Completar hasta 3ra sem. para evaluar a Probacionista"))</f>
        <v/>
      </c>
      <c r="AQ201" s="39"/>
      <c r="AR201" s="39"/>
      <c r="AS201" s="39"/>
      <c r="AT201" s="28"/>
      <c r="AU201" s="55"/>
      <c r="AV201" s="55"/>
      <c r="AW201" s="55"/>
      <c r="AX201" s="248" t="str">
        <f>IF(V201="","",EOMONTH(EDATE(Tabla1[[#This Row],[Fecha Finalización]],2),0))</f>
        <v/>
      </c>
      <c r="AY201" s="39"/>
      <c r="AZ201" s="249" t="str">
        <f>IF(V201="","",EOMONTH(EDATE(Tabla1[[#This Row],[Fecha Finalización]],3),0))</f>
        <v/>
      </c>
      <c r="BA201" s="39"/>
      <c r="BB201" s="39"/>
      <c r="BC201" s="235"/>
      <c r="BD201" s="233" t="str">
        <f>IF(F201="","",Tabla1[[#This Row],[sem 01]]&amp;Tabla1[[#This Row],[sem 02]]&amp;Tabla1[[#This Row],[sem 03]])</f>
        <v/>
      </c>
      <c r="BE201" s="234" t="str">
        <f>IF(TRIM(F201)="","",$B$1&amp;"-"&amp;SUBSTITUTE(Tabla1[[#This Row],[Mes Inscrito]]," ","")&amp;"-"&amp;SUBSTITUTE(Tabla1[[#This Row],[Dia de clases Inscrito]]," ","")&amp;"-"&amp;SUBSTITUTE(Tabla1[[#This Row],[Horario Inscrito]]," ","")&amp;"-"&amp;Tabla1[[#This Row],[Fecha Inicio grupo]])</f>
        <v/>
      </c>
      <c r="BF201" s="251" t="str">
        <f>IF(F201="","",Tabla1[[#This Row],[Curso]])</f>
        <v/>
      </c>
      <c r="BG201" s="252" t="str">
        <f>+IF(TRIM(F201)="","",$B$1&amp;"-"&amp;TRIM(Tabla1[[#This Row],[Mes Inscrito]])&amp;"-"&amp;TRIM(Tabla1[[#This Row],[Dia de clases Inscrito]])&amp;"-"&amp;TRIM(Tabla1[[#This Row],[Horario Inscrito]])&amp;"-"&amp;TRIM(Tabla1[[#This Row],[Fecha Inicio grupo]])&amp;"-"&amp;TRIM(Tabla1[[#This Row],[Tipo Incrito]]))</f>
        <v/>
      </c>
      <c r="BH201" s="308" t="str">
        <f>IF(F201="","",OR(IFERROR(SEARCH("CG",Tabla1[[#This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1" s="309" t="str">
        <f>IF(F201&lt;&gt;"",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1" s="309" t="str">
        <f>IF(F201&lt;&gt;"",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1" s="309" t="str">
        <f>IF(Tabla1[[#This Row],[Fecha Inicio grupo]]="","",IFERROR(VLOOKUP(Tabla1[[#This Row],[Mes de Alta como miembro]],Parámetros!$AM$2:$AN$16,2,0),"01/01/1900"))</f>
        <v/>
      </c>
    </row>
    <row r="202" spans="1:63" ht="14.45">
      <c r="A202" s="68">
        <v>199</v>
      </c>
      <c r="B202" s="29"/>
      <c r="C202" s="34"/>
      <c r="D202" s="42"/>
      <c r="E202" s="64"/>
      <c r="F202" s="45"/>
      <c r="G202" s="45"/>
      <c r="H202" s="163"/>
      <c r="I202" s="42"/>
      <c r="J202" s="28"/>
      <c r="K202" s="69"/>
      <c r="L202" s="68"/>
      <c r="M202" s="46"/>
      <c r="N202" s="238" t="str">
        <f ca="1">IF(Tabla1[[#This Row],[Fecha de nac]]="","",IF(Tabla1[[#This Row],[Fecha Finalización]] &gt;=TODAY(), DATEDIF(Tabla1[[#This Row],[Fecha de nac]],TODAY(),"y"), ROUNDDOWN((Tabla1[[#This Row],[Fecha Finalización]] -Tabla1[[#This Row],[Fecha de nac]])/365,0)))</f>
        <v/>
      </c>
      <c r="O202" s="169"/>
      <c r="P202" s="34"/>
      <c r="Q202" s="67"/>
      <c r="R202" s="67"/>
      <c r="S202" s="67"/>
      <c r="T202" s="67"/>
      <c r="U202" s="243" t="str">
        <f>IF(F202="","",Tabla1[[#This Row],[Fecha Inicio grupo]]+3*7-7)</f>
        <v/>
      </c>
      <c r="V202" s="244" t="str">
        <f>IF(F202="","",EDATE(Tabla1[[#This Row],[Fecha Inicio grupo]],3))</f>
        <v/>
      </c>
      <c r="W202" s="29"/>
      <c r="X202" s="29"/>
      <c r="Y202" s="75"/>
      <c r="Z202" s="75"/>
      <c r="AA202" s="75"/>
      <c r="AB202" s="75"/>
      <c r="AC202" s="75"/>
      <c r="AD202" s="75"/>
      <c r="AE202" s="75"/>
      <c r="AF202" s="75"/>
      <c r="AG202" s="75"/>
      <c r="AH202" s="75"/>
      <c r="AI202" s="75"/>
      <c r="AJ202" s="75"/>
      <c r="AK202" s="75"/>
      <c r="AL202" s="75"/>
      <c r="AM202" s="75"/>
      <c r="AN202" s="75"/>
      <c r="AO202" s="144"/>
      <c r="AP202" s="246" t="str">
        <f>IF(F202="","",IFERROR(VLOOKUP(SUBSTITUTE(SUBSTITUTE(Tabla1[[#This Row],[Uso Sistemas]],"T","P"),"N","F"),Parámetros!$M$2:$N$17,2,0),"Completar hasta 3ra sem. para evaluar a Probacionista"))</f>
        <v/>
      </c>
      <c r="AQ202" s="39"/>
      <c r="AR202" s="39"/>
      <c r="AS202" s="39"/>
      <c r="AT202" s="28"/>
      <c r="AU202" s="55"/>
      <c r="AV202" s="55"/>
      <c r="AW202" s="55"/>
      <c r="AX202" s="248" t="str">
        <f>IF(V202="","",EOMONTH(EDATE(Tabla1[[#This Row],[Fecha Finalización]],2),0))</f>
        <v/>
      </c>
      <c r="AY202" s="39"/>
      <c r="AZ202" s="249" t="str">
        <f>IF(V202="","",EOMONTH(EDATE(Tabla1[[#This Row],[Fecha Finalización]],3),0))</f>
        <v/>
      </c>
      <c r="BA202" s="39"/>
      <c r="BB202" s="39"/>
      <c r="BC202" s="235"/>
      <c r="BD202" s="233" t="str">
        <f>IF(F202="","",Tabla1[[#This Row],[sem 01]]&amp;Tabla1[[#This Row],[sem 02]]&amp;Tabla1[[#This Row],[sem 03]])</f>
        <v/>
      </c>
      <c r="BE202" s="234" t="str">
        <f>IF(TRIM(F202)="","",$B$1&amp;"-"&amp;SUBSTITUTE(Tabla1[[#This Row],[Mes Inscrito]]," ","")&amp;"-"&amp;SUBSTITUTE(Tabla1[[#This Row],[Dia de clases Inscrito]]," ","")&amp;"-"&amp;SUBSTITUTE(Tabla1[[#This Row],[Horario Inscrito]]," ","")&amp;"-"&amp;Tabla1[[#This Row],[Fecha Inicio grupo]])</f>
        <v/>
      </c>
      <c r="BF202" s="251" t="str">
        <f>IF(F202="","",Tabla1[[#This Row],[Curso]])</f>
        <v/>
      </c>
      <c r="BG202" s="252" t="str">
        <f>+IF(TRIM(F202)="","",$B$1&amp;"-"&amp;TRIM(Tabla1[[#This Row],[Mes Inscrito]])&amp;"-"&amp;TRIM(Tabla1[[#This Row],[Dia de clases Inscrito]])&amp;"-"&amp;TRIM(Tabla1[[#This Row],[Horario Inscrito]])&amp;"-"&amp;TRIM(Tabla1[[#This Row],[Fecha Inicio grupo]])&amp;"-"&amp;TRIM(Tabla1[[#This Row],[Tipo Incrito]]))</f>
        <v/>
      </c>
      <c r="BH202" s="308" t="str">
        <f>IF(F202="","",OR(IFERROR(SEARCH("CG",Tabla1[[#This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2" s="309" t="str">
        <f>IF(F202&lt;&gt;"",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2" s="309" t="str">
        <f>IF(F202&lt;&gt;"",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2" s="309" t="str">
        <f>IF(Tabla1[[#This Row],[Fecha Inicio grupo]]="","",IFERROR(VLOOKUP(Tabla1[[#This Row],[Mes de Alta como miembro]],Parámetros!$AM$2:$AN$16,2,0),"01/01/1900"))</f>
        <v/>
      </c>
    </row>
    <row r="203" spans="1:63" ht="14.45">
      <c r="A203" s="68">
        <v>200</v>
      </c>
      <c r="B203" s="29"/>
      <c r="C203" s="34"/>
      <c r="D203" s="42"/>
      <c r="E203" s="64"/>
      <c r="F203" s="45"/>
      <c r="G203" s="45"/>
      <c r="H203" s="163"/>
      <c r="I203" s="42"/>
      <c r="J203" s="28"/>
      <c r="K203" s="69"/>
      <c r="L203" s="68"/>
      <c r="M203" s="46"/>
      <c r="N203" s="238" t="str">
        <f ca="1">IF(Tabla1[[#This Row],[Fecha de nac]]="","",IF(Tabla1[[#This Row],[Fecha Finalización]] &gt;=TODAY(), DATEDIF(Tabla1[[#This Row],[Fecha de nac]],TODAY(),"y"), ROUNDDOWN((Tabla1[[#This Row],[Fecha Finalización]] -Tabla1[[#This Row],[Fecha de nac]])/365,0)))</f>
        <v/>
      </c>
      <c r="O203" s="169"/>
      <c r="P203" s="34"/>
      <c r="Q203" s="67"/>
      <c r="R203" s="67"/>
      <c r="S203" s="67"/>
      <c r="T203" s="67"/>
      <c r="U203" s="243" t="str">
        <f>IF(F203="","",Tabla1[[#This Row],[Fecha Inicio grupo]]+3*7-7)</f>
        <v/>
      </c>
      <c r="V203" s="244" t="str">
        <f>IF(F203="","",EDATE(Tabla1[[#This Row],[Fecha Inicio grupo]],3))</f>
        <v/>
      </c>
      <c r="W203" s="29"/>
      <c r="X203" s="29"/>
      <c r="Y203" s="75"/>
      <c r="Z203" s="75"/>
      <c r="AA203" s="75"/>
      <c r="AB203" s="75"/>
      <c r="AC203" s="75"/>
      <c r="AD203" s="75"/>
      <c r="AE203" s="75"/>
      <c r="AF203" s="75"/>
      <c r="AG203" s="75"/>
      <c r="AH203" s="75"/>
      <c r="AI203" s="75"/>
      <c r="AJ203" s="75"/>
      <c r="AK203" s="75"/>
      <c r="AL203" s="75"/>
      <c r="AM203" s="75"/>
      <c r="AN203" s="75"/>
      <c r="AO203" s="144"/>
      <c r="AP203" s="246" t="str">
        <f>IF(F203="","",IFERROR(VLOOKUP(SUBSTITUTE(SUBSTITUTE(Tabla1[[#This Row],[Uso Sistemas]],"T","P"),"N","F"),Parámetros!$M$2:$N$17,2,0),"Completar hasta 3ra sem. para evaluar a Probacionista"))</f>
        <v/>
      </c>
      <c r="AQ203" s="39"/>
      <c r="AR203" s="39"/>
      <c r="AS203" s="39"/>
      <c r="AT203" s="28"/>
      <c r="AU203" s="55"/>
      <c r="AV203" s="55"/>
      <c r="AW203" s="55"/>
      <c r="AX203" s="248" t="str">
        <f>IF(V203="","",EOMONTH(EDATE(Tabla1[[#This Row],[Fecha Finalización]],2),0))</f>
        <v/>
      </c>
      <c r="AY203" s="39"/>
      <c r="AZ203" s="249" t="str">
        <f>IF(V203="","",EOMONTH(EDATE(Tabla1[[#This Row],[Fecha Finalización]],3),0))</f>
        <v/>
      </c>
      <c r="BA203" s="39"/>
      <c r="BB203" s="39"/>
      <c r="BC203" s="235"/>
      <c r="BD203" s="233" t="str">
        <f>IF(F203="","",Tabla1[[#This Row],[sem 01]]&amp;Tabla1[[#This Row],[sem 02]]&amp;Tabla1[[#This Row],[sem 03]])</f>
        <v/>
      </c>
      <c r="BE203" s="234" t="str">
        <f>IF(TRIM(F203)="","",$B$1&amp;"-"&amp;SUBSTITUTE(Tabla1[[#This Row],[Mes Inscrito]]," ","")&amp;"-"&amp;SUBSTITUTE(Tabla1[[#This Row],[Dia de clases Inscrito]]," ","")&amp;"-"&amp;SUBSTITUTE(Tabla1[[#This Row],[Horario Inscrito]]," ","")&amp;"-"&amp;Tabla1[[#This Row],[Fecha Inicio grupo]])</f>
        <v/>
      </c>
      <c r="BF203" s="251" t="str">
        <f>IF(F203="","",Tabla1[[#This Row],[Curso]])</f>
        <v/>
      </c>
      <c r="BG203" s="252" t="str">
        <f>+IF(TRIM(F203)="","",$B$1&amp;"-"&amp;TRIM(Tabla1[[#This Row],[Mes Inscrito]])&amp;"-"&amp;TRIM(Tabla1[[#This Row],[Dia de clases Inscrito]])&amp;"-"&amp;TRIM(Tabla1[[#This Row],[Horario Inscrito]])&amp;"-"&amp;TRIM(Tabla1[[#This Row],[Fecha Inicio grupo]])&amp;"-"&amp;TRIM(Tabla1[[#This Row],[Tipo Incrito]]))</f>
        <v/>
      </c>
      <c r="BH203" s="308" t="str">
        <f>IF(F203="","",OR(IFERROR(SEARCH("CG",Tabla1[[#This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3" s="309" t="str">
        <f>IF(F203&lt;&gt;"",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3" s="309" t="str">
        <f>IF(F203&lt;&gt;"",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3" s="309" t="str">
        <f>IF(Tabla1[[#This Row],[Fecha Inicio grupo]]="","",IFERROR(VLOOKUP(Tabla1[[#This Row],[Mes de Alta como miembro]],Parámetros!$AM$2:$AN$16,2,0),"01/01/1900"))</f>
        <v/>
      </c>
    </row>
    <row r="204" spans="1:63" ht="14.45">
      <c r="A204" s="68">
        <v>201</v>
      </c>
      <c r="B204" s="29"/>
      <c r="C204" s="34"/>
      <c r="D204" s="42"/>
      <c r="E204" s="64"/>
      <c r="F204" s="45"/>
      <c r="G204" s="45"/>
      <c r="H204" s="163"/>
      <c r="I204" s="42"/>
      <c r="J204" s="28"/>
      <c r="K204" s="69"/>
      <c r="L204" s="68"/>
      <c r="M204" s="46"/>
      <c r="N204" s="238" t="str">
        <f ca="1">IF(Tabla1[[#This Row],[Fecha de nac]]="","",IF(Tabla1[[#This Row],[Fecha Finalización]] &gt;=TODAY(), DATEDIF(Tabla1[[#This Row],[Fecha de nac]],TODAY(),"y"), ROUNDDOWN((Tabla1[[#This Row],[Fecha Finalización]] -Tabla1[[#This Row],[Fecha de nac]])/365,0)))</f>
        <v/>
      </c>
      <c r="O204" s="169"/>
      <c r="P204" s="34"/>
      <c r="Q204" s="67"/>
      <c r="R204" s="67"/>
      <c r="S204" s="67"/>
      <c r="T204" s="67"/>
      <c r="U204" s="243" t="str">
        <f>IF(F204="","",Tabla1[[#This Row],[Fecha Inicio grupo]]+3*7-7)</f>
        <v/>
      </c>
      <c r="V204" s="244" t="str">
        <f>IF(F204="","",EDATE(Tabla1[[#This Row],[Fecha Inicio grupo]],3))</f>
        <v/>
      </c>
      <c r="W204" s="29"/>
      <c r="X204" s="29"/>
      <c r="Y204" s="75"/>
      <c r="Z204" s="75"/>
      <c r="AA204" s="75"/>
      <c r="AB204" s="75"/>
      <c r="AC204" s="75"/>
      <c r="AD204" s="75"/>
      <c r="AE204" s="75"/>
      <c r="AF204" s="75"/>
      <c r="AG204" s="75"/>
      <c r="AH204" s="75"/>
      <c r="AI204" s="75"/>
      <c r="AJ204" s="75"/>
      <c r="AK204" s="75"/>
      <c r="AL204" s="75"/>
      <c r="AM204" s="75"/>
      <c r="AN204" s="75"/>
      <c r="AO204" s="144"/>
      <c r="AP204" s="246" t="str">
        <f>IF(F204="","",IFERROR(VLOOKUP(SUBSTITUTE(SUBSTITUTE(Tabla1[[#This Row],[Uso Sistemas]],"T","P"),"N","F"),Parámetros!$M$2:$N$17,2,0),"Completar hasta 3ra sem. para evaluar a Probacionista"))</f>
        <v/>
      </c>
      <c r="AQ204" s="39"/>
      <c r="AR204" s="39"/>
      <c r="AS204" s="39"/>
      <c r="AT204" s="28"/>
      <c r="AU204" s="55"/>
      <c r="AV204" s="55"/>
      <c r="AW204" s="55"/>
      <c r="AX204" s="248" t="str">
        <f>IF(V204="","",EOMONTH(EDATE(Tabla1[[#This Row],[Fecha Finalización]],2),0))</f>
        <v/>
      </c>
      <c r="AY204" s="39"/>
      <c r="AZ204" s="249" t="str">
        <f>IF(V204="","",EOMONTH(EDATE(Tabla1[[#This Row],[Fecha Finalización]],3),0))</f>
        <v/>
      </c>
      <c r="BA204" s="39"/>
      <c r="BB204" s="39"/>
      <c r="BC204" s="235"/>
      <c r="BD204" s="233" t="str">
        <f>IF(F204="","",Tabla1[[#This Row],[sem 01]]&amp;Tabla1[[#This Row],[sem 02]]&amp;Tabla1[[#This Row],[sem 03]])</f>
        <v/>
      </c>
      <c r="BE204" s="234" t="str">
        <f>IF(TRIM(F204)="","",$B$1&amp;"-"&amp;SUBSTITUTE(Tabla1[[#This Row],[Mes Inscrito]]," ","")&amp;"-"&amp;SUBSTITUTE(Tabla1[[#This Row],[Dia de clases Inscrito]]," ","")&amp;"-"&amp;SUBSTITUTE(Tabla1[[#This Row],[Horario Inscrito]]," ","")&amp;"-"&amp;Tabla1[[#This Row],[Fecha Inicio grupo]])</f>
        <v/>
      </c>
      <c r="BF204" s="251" t="str">
        <f>IF(F204="","",Tabla1[[#This Row],[Curso]])</f>
        <v/>
      </c>
      <c r="BG204" s="252" t="str">
        <f>+IF(TRIM(F204)="","",$B$1&amp;"-"&amp;TRIM(Tabla1[[#This Row],[Mes Inscrito]])&amp;"-"&amp;TRIM(Tabla1[[#This Row],[Dia de clases Inscrito]])&amp;"-"&amp;TRIM(Tabla1[[#This Row],[Horario Inscrito]])&amp;"-"&amp;TRIM(Tabla1[[#This Row],[Fecha Inicio grupo]])&amp;"-"&amp;TRIM(Tabla1[[#This Row],[Tipo Incrito]]))</f>
        <v/>
      </c>
      <c r="BH204" s="308" t="str">
        <f>IF(F204="","",OR(IFERROR(SEARCH("CG",Tabla1[[#This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4" s="309" t="str">
        <f>IF(F204&lt;&gt;"",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4" s="309" t="str">
        <f>IF(F204&lt;&gt;"",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4" s="309" t="str">
        <f>IF(Tabla1[[#This Row],[Fecha Inicio grupo]]="","",IFERROR(VLOOKUP(Tabla1[[#This Row],[Mes de Alta como miembro]],Parámetros!$AM$2:$AN$16,2,0),"01/01/1900"))</f>
        <v/>
      </c>
    </row>
    <row r="205" spans="1:63" ht="14.45">
      <c r="A205" s="68">
        <v>202</v>
      </c>
      <c r="B205" s="29"/>
      <c r="C205" s="34"/>
      <c r="D205" s="42"/>
      <c r="E205" s="64"/>
      <c r="F205" s="45"/>
      <c r="G205" s="45"/>
      <c r="H205" s="163"/>
      <c r="I205" s="42"/>
      <c r="J205" s="28"/>
      <c r="K205" s="69"/>
      <c r="L205" s="68"/>
      <c r="M205" s="46"/>
      <c r="N205" s="238" t="str">
        <f ca="1">IF(Tabla1[[#This Row],[Fecha de nac]]="","",IF(Tabla1[[#This Row],[Fecha Finalización]] &gt;=TODAY(), DATEDIF(Tabla1[[#This Row],[Fecha de nac]],TODAY(),"y"), ROUNDDOWN((Tabla1[[#This Row],[Fecha Finalización]] -Tabla1[[#This Row],[Fecha de nac]])/365,0)))</f>
        <v/>
      </c>
      <c r="O205" s="169"/>
      <c r="P205" s="34"/>
      <c r="Q205" s="67"/>
      <c r="R205" s="67"/>
      <c r="S205" s="67"/>
      <c r="T205" s="67"/>
      <c r="U205" s="243" t="str">
        <f>IF(F205="","",Tabla1[[#This Row],[Fecha Inicio grupo]]+3*7-7)</f>
        <v/>
      </c>
      <c r="V205" s="244" t="str">
        <f>IF(F205="","",EDATE(Tabla1[[#This Row],[Fecha Inicio grupo]],3))</f>
        <v/>
      </c>
      <c r="W205" s="29"/>
      <c r="X205" s="29"/>
      <c r="Y205" s="75"/>
      <c r="Z205" s="75"/>
      <c r="AA205" s="75"/>
      <c r="AB205" s="75"/>
      <c r="AC205" s="75"/>
      <c r="AD205" s="75"/>
      <c r="AE205" s="75"/>
      <c r="AF205" s="75"/>
      <c r="AG205" s="75"/>
      <c r="AH205" s="75"/>
      <c r="AI205" s="75"/>
      <c r="AJ205" s="75"/>
      <c r="AK205" s="75"/>
      <c r="AL205" s="75"/>
      <c r="AM205" s="75"/>
      <c r="AN205" s="75"/>
      <c r="AO205" s="144"/>
      <c r="AP205" s="246" t="str">
        <f>IF(F205="","",IFERROR(VLOOKUP(SUBSTITUTE(SUBSTITUTE(Tabla1[[#This Row],[Uso Sistemas]],"T","P"),"N","F"),Parámetros!$M$2:$N$17,2,0),"Completar hasta 3ra sem. para evaluar a Probacionista"))</f>
        <v/>
      </c>
      <c r="AQ205" s="39"/>
      <c r="AR205" s="39"/>
      <c r="AS205" s="39"/>
      <c r="AT205" s="28"/>
      <c r="AU205" s="55"/>
      <c r="AV205" s="55"/>
      <c r="AW205" s="55"/>
      <c r="AX205" s="248" t="str">
        <f>IF(V205="","",EOMONTH(EDATE(Tabla1[[#This Row],[Fecha Finalización]],2),0))</f>
        <v/>
      </c>
      <c r="AY205" s="39"/>
      <c r="AZ205" s="249" t="str">
        <f>IF(V205="","",EOMONTH(EDATE(Tabla1[[#This Row],[Fecha Finalización]],3),0))</f>
        <v/>
      </c>
      <c r="BA205" s="39"/>
      <c r="BB205" s="39"/>
      <c r="BC205" s="235"/>
      <c r="BD205" s="233" t="str">
        <f>IF(F205="","",Tabla1[[#This Row],[sem 01]]&amp;Tabla1[[#This Row],[sem 02]]&amp;Tabla1[[#This Row],[sem 03]])</f>
        <v/>
      </c>
      <c r="BE205" s="234" t="str">
        <f>IF(TRIM(F205)="","",$B$1&amp;"-"&amp;SUBSTITUTE(Tabla1[[#This Row],[Mes Inscrito]]," ","")&amp;"-"&amp;SUBSTITUTE(Tabla1[[#This Row],[Dia de clases Inscrito]]," ","")&amp;"-"&amp;SUBSTITUTE(Tabla1[[#This Row],[Horario Inscrito]]," ","")&amp;"-"&amp;Tabla1[[#This Row],[Fecha Inicio grupo]])</f>
        <v/>
      </c>
      <c r="BF205" s="251" t="str">
        <f>IF(F205="","",Tabla1[[#This Row],[Curso]])</f>
        <v/>
      </c>
      <c r="BG205" s="252" t="str">
        <f>+IF(TRIM(F205)="","",$B$1&amp;"-"&amp;TRIM(Tabla1[[#This Row],[Mes Inscrito]])&amp;"-"&amp;TRIM(Tabla1[[#This Row],[Dia de clases Inscrito]])&amp;"-"&amp;TRIM(Tabla1[[#This Row],[Horario Inscrito]])&amp;"-"&amp;TRIM(Tabla1[[#This Row],[Fecha Inicio grupo]])&amp;"-"&amp;TRIM(Tabla1[[#This Row],[Tipo Incrito]]))</f>
        <v/>
      </c>
      <c r="BH205" s="308" t="str">
        <f>IF(F205="","",OR(IFERROR(SEARCH("CG",Tabla1[[#This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5" s="309" t="str">
        <f>IF(F205&lt;&gt;"",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5" s="309" t="str">
        <f>IF(F205&lt;&gt;"",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5" s="309" t="str">
        <f>IF(Tabla1[[#This Row],[Fecha Inicio grupo]]="","",IFERROR(VLOOKUP(Tabla1[[#This Row],[Mes de Alta como miembro]],Parámetros!$AM$2:$AN$16,2,0),"01/01/1900"))</f>
        <v/>
      </c>
    </row>
    <row r="206" spans="1:63" ht="14.45">
      <c r="A206" s="68">
        <v>203</v>
      </c>
      <c r="B206" s="29"/>
      <c r="C206" s="34"/>
      <c r="D206" s="42"/>
      <c r="E206" s="64"/>
      <c r="F206" s="45"/>
      <c r="G206" s="45"/>
      <c r="H206" s="163"/>
      <c r="I206" s="42"/>
      <c r="J206" s="28"/>
      <c r="K206" s="69"/>
      <c r="L206" s="68"/>
      <c r="M206" s="46"/>
      <c r="N206" s="238" t="str">
        <f ca="1">IF(Tabla1[[#This Row],[Fecha de nac]]="","",IF(Tabla1[[#This Row],[Fecha Finalización]] &gt;=TODAY(), DATEDIF(Tabla1[[#This Row],[Fecha de nac]],TODAY(),"y"), ROUNDDOWN((Tabla1[[#This Row],[Fecha Finalización]] -Tabla1[[#This Row],[Fecha de nac]])/365,0)))</f>
        <v/>
      </c>
      <c r="O206" s="169"/>
      <c r="P206" s="34"/>
      <c r="Q206" s="67"/>
      <c r="R206" s="67"/>
      <c r="S206" s="67"/>
      <c r="T206" s="67"/>
      <c r="U206" s="243" t="str">
        <f>IF(F206="","",Tabla1[[#This Row],[Fecha Inicio grupo]]+3*7-7)</f>
        <v/>
      </c>
      <c r="V206" s="244" t="str">
        <f>IF(F206="","",EDATE(Tabla1[[#This Row],[Fecha Inicio grupo]],3))</f>
        <v/>
      </c>
      <c r="W206" s="29"/>
      <c r="X206" s="29"/>
      <c r="Y206" s="75"/>
      <c r="Z206" s="75"/>
      <c r="AA206" s="75"/>
      <c r="AB206" s="75"/>
      <c r="AC206" s="75"/>
      <c r="AD206" s="75"/>
      <c r="AE206" s="75"/>
      <c r="AF206" s="75"/>
      <c r="AG206" s="75"/>
      <c r="AH206" s="75"/>
      <c r="AI206" s="75"/>
      <c r="AJ206" s="75"/>
      <c r="AK206" s="75"/>
      <c r="AL206" s="75"/>
      <c r="AM206" s="75"/>
      <c r="AN206" s="75"/>
      <c r="AO206" s="144"/>
      <c r="AP206" s="246" t="str">
        <f>IF(F206="","",IFERROR(VLOOKUP(SUBSTITUTE(SUBSTITUTE(Tabla1[[#This Row],[Uso Sistemas]],"T","P"),"N","F"),Parámetros!$M$2:$N$17,2,0),"Completar hasta 3ra sem. para evaluar a Probacionista"))</f>
        <v/>
      </c>
      <c r="AQ206" s="39"/>
      <c r="AR206" s="39"/>
      <c r="AS206" s="39"/>
      <c r="AT206" s="28"/>
      <c r="AU206" s="55"/>
      <c r="AV206" s="55"/>
      <c r="AW206" s="55"/>
      <c r="AX206" s="248" t="str">
        <f>IF(V206="","",EOMONTH(EDATE(Tabla1[[#This Row],[Fecha Finalización]],2),0))</f>
        <v/>
      </c>
      <c r="AY206" s="39"/>
      <c r="AZ206" s="249" t="str">
        <f>IF(V206="","",EOMONTH(EDATE(Tabla1[[#This Row],[Fecha Finalización]],3),0))</f>
        <v/>
      </c>
      <c r="BA206" s="39"/>
      <c r="BB206" s="39"/>
      <c r="BC206" s="235"/>
      <c r="BD206" s="233" t="str">
        <f>IF(F206="","",Tabla1[[#This Row],[sem 01]]&amp;Tabla1[[#This Row],[sem 02]]&amp;Tabla1[[#This Row],[sem 03]])</f>
        <v/>
      </c>
      <c r="BE206" s="234" t="str">
        <f>IF(TRIM(F206)="","",$B$1&amp;"-"&amp;SUBSTITUTE(Tabla1[[#This Row],[Mes Inscrito]]," ","")&amp;"-"&amp;SUBSTITUTE(Tabla1[[#This Row],[Dia de clases Inscrito]]," ","")&amp;"-"&amp;SUBSTITUTE(Tabla1[[#This Row],[Horario Inscrito]]," ","")&amp;"-"&amp;Tabla1[[#This Row],[Fecha Inicio grupo]])</f>
        <v/>
      </c>
      <c r="BF206" s="251" t="str">
        <f>IF(F206="","",Tabla1[[#This Row],[Curso]])</f>
        <v/>
      </c>
      <c r="BG206" s="252" t="str">
        <f>+IF(TRIM(F206)="","",$B$1&amp;"-"&amp;TRIM(Tabla1[[#This Row],[Mes Inscrito]])&amp;"-"&amp;TRIM(Tabla1[[#This Row],[Dia de clases Inscrito]])&amp;"-"&amp;TRIM(Tabla1[[#This Row],[Horario Inscrito]])&amp;"-"&amp;TRIM(Tabla1[[#This Row],[Fecha Inicio grupo]])&amp;"-"&amp;TRIM(Tabla1[[#This Row],[Tipo Incrito]]))</f>
        <v/>
      </c>
      <c r="BH206" s="308" t="str">
        <f>IF(F206="","",OR(IFERROR(SEARCH("CG",Tabla1[[#This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6" s="309" t="str">
        <f>IF(F206&lt;&gt;"",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6" s="309" t="str">
        <f>IF(F206&lt;&gt;"",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6" s="309" t="str">
        <f>IF(Tabla1[[#This Row],[Fecha Inicio grupo]]="","",IFERROR(VLOOKUP(Tabla1[[#This Row],[Mes de Alta como miembro]],Parámetros!$AM$2:$AN$16,2,0),"01/01/1900"))</f>
        <v/>
      </c>
    </row>
    <row r="207" spans="1:63" ht="14.45">
      <c r="A207" s="68">
        <v>204</v>
      </c>
      <c r="B207" s="29"/>
      <c r="C207" s="34"/>
      <c r="D207" s="42"/>
      <c r="E207" s="64"/>
      <c r="F207" s="45"/>
      <c r="G207" s="45"/>
      <c r="H207" s="163"/>
      <c r="I207" s="42"/>
      <c r="J207" s="28"/>
      <c r="K207" s="69"/>
      <c r="L207" s="68"/>
      <c r="M207" s="46"/>
      <c r="N207" s="238" t="str">
        <f ca="1">IF(Tabla1[[#This Row],[Fecha de nac]]="","",IF(Tabla1[[#This Row],[Fecha Finalización]] &gt;=TODAY(), DATEDIF(Tabla1[[#This Row],[Fecha de nac]],TODAY(),"y"), ROUNDDOWN((Tabla1[[#This Row],[Fecha Finalización]] -Tabla1[[#This Row],[Fecha de nac]])/365,0)))</f>
        <v/>
      </c>
      <c r="O207" s="169"/>
      <c r="P207" s="34"/>
      <c r="Q207" s="67"/>
      <c r="R207" s="67"/>
      <c r="S207" s="67"/>
      <c r="T207" s="67"/>
      <c r="U207" s="243" t="str">
        <f>IF(F207="","",Tabla1[[#This Row],[Fecha Inicio grupo]]+3*7-7)</f>
        <v/>
      </c>
      <c r="V207" s="244" t="str">
        <f>IF(F207="","",EDATE(Tabla1[[#This Row],[Fecha Inicio grupo]],3))</f>
        <v/>
      </c>
      <c r="W207" s="29"/>
      <c r="X207" s="29"/>
      <c r="Y207" s="75"/>
      <c r="Z207" s="75"/>
      <c r="AA207" s="75"/>
      <c r="AB207" s="75"/>
      <c r="AC207" s="75"/>
      <c r="AD207" s="75"/>
      <c r="AE207" s="75"/>
      <c r="AF207" s="75"/>
      <c r="AG207" s="75"/>
      <c r="AH207" s="75"/>
      <c r="AI207" s="75"/>
      <c r="AJ207" s="75"/>
      <c r="AK207" s="75"/>
      <c r="AL207" s="75"/>
      <c r="AM207" s="75"/>
      <c r="AN207" s="75"/>
      <c r="AO207" s="144"/>
      <c r="AP207" s="246" t="str">
        <f>IF(F207="","",IFERROR(VLOOKUP(SUBSTITUTE(SUBSTITUTE(Tabla1[[#This Row],[Uso Sistemas]],"T","P"),"N","F"),Parámetros!$M$2:$N$17,2,0),"Completar hasta 3ra sem. para evaluar a Probacionista"))</f>
        <v/>
      </c>
      <c r="AQ207" s="39"/>
      <c r="AR207" s="39"/>
      <c r="AS207" s="39"/>
      <c r="AT207" s="28"/>
      <c r="AU207" s="55"/>
      <c r="AV207" s="55"/>
      <c r="AW207" s="55"/>
      <c r="AX207" s="248" t="str">
        <f>IF(V207="","",EOMONTH(EDATE(Tabla1[[#This Row],[Fecha Finalización]],2),0))</f>
        <v/>
      </c>
      <c r="AY207" s="39"/>
      <c r="AZ207" s="249" t="str">
        <f>IF(V207="","",EOMONTH(EDATE(Tabla1[[#This Row],[Fecha Finalización]],3),0))</f>
        <v/>
      </c>
      <c r="BA207" s="39"/>
      <c r="BB207" s="39"/>
      <c r="BC207" s="235"/>
      <c r="BD207" s="233" t="str">
        <f>IF(F207="","",Tabla1[[#This Row],[sem 01]]&amp;Tabla1[[#This Row],[sem 02]]&amp;Tabla1[[#This Row],[sem 03]])</f>
        <v/>
      </c>
      <c r="BE207" s="234" t="str">
        <f>IF(TRIM(F207)="","",$B$1&amp;"-"&amp;SUBSTITUTE(Tabla1[[#This Row],[Mes Inscrito]]," ","")&amp;"-"&amp;SUBSTITUTE(Tabla1[[#This Row],[Dia de clases Inscrito]]," ","")&amp;"-"&amp;SUBSTITUTE(Tabla1[[#This Row],[Horario Inscrito]]," ","")&amp;"-"&amp;Tabla1[[#This Row],[Fecha Inicio grupo]])</f>
        <v/>
      </c>
      <c r="BF207" s="251" t="str">
        <f>IF(F207="","",Tabla1[[#This Row],[Curso]])</f>
        <v/>
      </c>
      <c r="BG207" s="252" t="str">
        <f>+IF(TRIM(F207)="","",$B$1&amp;"-"&amp;TRIM(Tabla1[[#This Row],[Mes Inscrito]])&amp;"-"&amp;TRIM(Tabla1[[#This Row],[Dia de clases Inscrito]])&amp;"-"&amp;TRIM(Tabla1[[#This Row],[Horario Inscrito]])&amp;"-"&amp;TRIM(Tabla1[[#This Row],[Fecha Inicio grupo]])&amp;"-"&amp;TRIM(Tabla1[[#This Row],[Tipo Incrito]]))</f>
        <v/>
      </c>
      <c r="BH207" s="308" t="str">
        <f>IF(F207="","",OR(IFERROR(SEARCH("CG",Tabla1[[#This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7" s="309" t="str">
        <f>IF(F207&lt;&gt;"",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7" s="309" t="str">
        <f>IF(F207&lt;&gt;"",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7" s="309" t="str">
        <f>IF(Tabla1[[#This Row],[Fecha Inicio grupo]]="","",IFERROR(VLOOKUP(Tabla1[[#This Row],[Mes de Alta como miembro]],Parámetros!$AM$2:$AN$16,2,0),"01/01/1900"))</f>
        <v/>
      </c>
    </row>
    <row r="208" spans="1:63" ht="14.45">
      <c r="A208" s="68">
        <v>205</v>
      </c>
      <c r="B208" s="29"/>
      <c r="C208" s="34"/>
      <c r="D208" s="42"/>
      <c r="E208" s="64"/>
      <c r="F208" s="45"/>
      <c r="G208" s="45"/>
      <c r="H208" s="163"/>
      <c r="I208" s="42"/>
      <c r="J208" s="28"/>
      <c r="K208" s="69"/>
      <c r="L208" s="68"/>
      <c r="M208" s="46"/>
      <c r="N208" s="238" t="str">
        <f ca="1">IF(Tabla1[[#This Row],[Fecha de nac]]="","",IF(Tabla1[[#This Row],[Fecha Finalización]] &gt;=TODAY(), DATEDIF(Tabla1[[#This Row],[Fecha de nac]],TODAY(),"y"), ROUNDDOWN((Tabla1[[#This Row],[Fecha Finalización]] -Tabla1[[#This Row],[Fecha de nac]])/365,0)))</f>
        <v/>
      </c>
      <c r="O208" s="169"/>
      <c r="P208" s="34"/>
      <c r="Q208" s="67"/>
      <c r="R208" s="67"/>
      <c r="S208" s="67"/>
      <c r="T208" s="67"/>
      <c r="U208" s="243" t="str">
        <f>IF(F208="","",Tabla1[[#This Row],[Fecha Inicio grupo]]+3*7-7)</f>
        <v/>
      </c>
      <c r="V208" s="244" t="str">
        <f>IF(F208="","",EDATE(Tabla1[[#This Row],[Fecha Inicio grupo]],3))</f>
        <v/>
      </c>
      <c r="W208" s="29"/>
      <c r="X208" s="29"/>
      <c r="Y208" s="75"/>
      <c r="Z208" s="75"/>
      <c r="AA208" s="75"/>
      <c r="AB208" s="75"/>
      <c r="AC208" s="75"/>
      <c r="AD208" s="75"/>
      <c r="AE208" s="75"/>
      <c r="AF208" s="75"/>
      <c r="AG208" s="75"/>
      <c r="AH208" s="75"/>
      <c r="AI208" s="75"/>
      <c r="AJ208" s="75"/>
      <c r="AK208" s="75"/>
      <c r="AL208" s="75"/>
      <c r="AM208" s="75"/>
      <c r="AN208" s="75"/>
      <c r="AO208" s="144"/>
      <c r="AP208" s="246" t="str">
        <f>IF(F208="","",IFERROR(VLOOKUP(SUBSTITUTE(SUBSTITUTE(Tabla1[[#This Row],[Uso Sistemas]],"T","P"),"N","F"),Parámetros!$M$2:$N$17,2,0),"Completar hasta 3ra sem. para evaluar a Probacionista"))</f>
        <v/>
      </c>
      <c r="AQ208" s="39"/>
      <c r="AR208" s="39"/>
      <c r="AS208" s="39"/>
      <c r="AT208" s="28"/>
      <c r="AU208" s="55"/>
      <c r="AV208" s="55"/>
      <c r="AW208" s="55"/>
      <c r="AX208" s="248" t="str">
        <f>IF(V208="","",EOMONTH(EDATE(Tabla1[[#This Row],[Fecha Finalización]],2),0))</f>
        <v/>
      </c>
      <c r="AY208" s="39"/>
      <c r="AZ208" s="249" t="str">
        <f>IF(V208="","",EOMONTH(EDATE(Tabla1[[#This Row],[Fecha Finalización]],3),0))</f>
        <v/>
      </c>
      <c r="BA208" s="39"/>
      <c r="BB208" s="39"/>
      <c r="BC208" s="235"/>
      <c r="BD208" s="233" t="str">
        <f>IF(F208="","",Tabla1[[#This Row],[sem 01]]&amp;Tabla1[[#This Row],[sem 02]]&amp;Tabla1[[#This Row],[sem 03]])</f>
        <v/>
      </c>
      <c r="BE208" s="234" t="str">
        <f>IF(TRIM(F208)="","",$B$1&amp;"-"&amp;SUBSTITUTE(Tabla1[[#This Row],[Mes Inscrito]]," ","")&amp;"-"&amp;SUBSTITUTE(Tabla1[[#This Row],[Dia de clases Inscrito]]," ","")&amp;"-"&amp;SUBSTITUTE(Tabla1[[#This Row],[Horario Inscrito]]," ","")&amp;"-"&amp;Tabla1[[#This Row],[Fecha Inicio grupo]])</f>
        <v/>
      </c>
      <c r="BF208" s="251" t="str">
        <f>IF(F208="","",Tabla1[[#This Row],[Curso]])</f>
        <v/>
      </c>
      <c r="BG208" s="252" t="str">
        <f>+IF(TRIM(F208)="","",$B$1&amp;"-"&amp;TRIM(Tabla1[[#This Row],[Mes Inscrito]])&amp;"-"&amp;TRIM(Tabla1[[#This Row],[Dia de clases Inscrito]])&amp;"-"&amp;TRIM(Tabla1[[#This Row],[Horario Inscrito]])&amp;"-"&amp;TRIM(Tabla1[[#This Row],[Fecha Inicio grupo]])&amp;"-"&amp;TRIM(Tabla1[[#This Row],[Tipo Incrito]]))</f>
        <v/>
      </c>
      <c r="BH208" s="308" t="str">
        <f>IF(F208="","",OR(IFERROR(SEARCH("CG",Tabla1[[#This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8" s="309" t="str">
        <f>IF(F208&lt;&gt;"",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8" s="309" t="str">
        <f>IF(F208&lt;&gt;"",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8" s="309" t="str">
        <f>IF(Tabla1[[#This Row],[Fecha Inicio grupo]]="","",IFERROR(VLOOKUP(Tabla1[[#This Row],[Mes de Alta como miembro]],Parámetros!$AM$2:$AN$16,2,0),"01/01/1900"))</f>
        <v/>
      </c>
    </row>
    <row r="209" spans="1:63" ht="14.45">
      <c r="A209" s="68">
        <v>206</v>
      </c>
      <c r="B209" s="29"/>
      <c r="C209" s="34"/>
      <c r="D209" s="42"/>
      <c r="E209" s="64"/>
      <c r="F209" s="45"/>
      <c r="G209" s="45"/>
      <c r="H209" s="163"/>
      <c r="I209" s="42"/>
      <c r="J209" s="28"/>
      <c r="K209" s="69"/>
      <c r="L209" s="68"/>
      <c r="M209" s="46"/>
      <c r="N209" s="238" t="str">
        <f ca="1">IF(Tabla1[[#This Row],[Fecha de nac]]="","",IF(Tabla1[[#This Row],[Fecha Finalización]] &gt;=TODAY(), DATEDIF(Tabla1[[#This Row],[Fecha de nac]],TODAY(),"y"), ROUNDDOWN((Tabla1[[#This Row],[Fecha Finalización]] -Tabla1[[#This Row],[Fecha de nac]])/365,0)))</f>
        <v/>
      </c>
      <c r="O209" s="169"/>
      <c r="P209" s="34"/>
      <c r="Q209" s="67"/>
      <c r="R209" s="67"/>
      <c r="S209" s="67"/>
      <c r="T209" s="67"/>
      <c r="U209" s="243" t="str">
        <f>IF(F209="","",Tabla1[[#This Row],[Fecha Inicio grupo]]+3*7-7)</f>
        <v/>
      </c>
      <c r="V209" s="244" t="str">
        <f>IF(F209="","",EDATE(Tabla1[[#This Row],[Fecha Inicio grupo]],3))</f>
        <v/>
      </c>
      <c r="W209" s="29"/>
      <c r="X209" s="29"/>
      <c r="Y209" s="75"/>
      <c r="Z209" s="75"/>
      <c r="AA209" s="75"/>
      <c r="AB209" s="75"/>
      <c r="AC209" s="75"/>
      <c r="AD209" s="75"/>
      <c r="AE209" s="75"/>
      <c r="AF209" s="75"/>
      <c r="AG209" s="75"/>
      <c r="AH209" s="75"/>
      <c r="AI209" s="75"/>
      <c r="AJ209" s="75"/>
      <c r="AK209" s="75"/>
      <c r="AL209" s="75"/>
      <c r="AM209" s="75"/>
      <c r="AN209" s="75"/>
      <c r="AO209" s="144"/>
      <c r="AP209" s="246" t="str">
        <f>IF(F209="","",IFERROR(VLOOKUP(SUBSTITUTE(SUBSTITUTE(Tabla1[[#This Row],[Uso Sistemas]],"T","P"),"N","F"),Parámetros!$M$2:$N$17,2,0),"Completar hasta 3ra sem. para evaluar a Probacionista"))</f>
        <v/>
      </c>
      <c r="AQ209" s="39"/>
      <c r="AR209" s="39"/>
      <c r="AS209" s="39"/>
      <c r="AT209" s="28"/>
      <c r="AU209" s="55"/>
      <c r="AV209" s="55"/>
      <c r="AW209" s="55"/>
      <c r="AX209" s="248" t="str">
        <f>IF(V209="","",EOMONTH(EDATE(Tabla1[[#This Row],[Fecha Finalización]],2),0))</f>
        <v/>
      </c>
      <c r="AY209" s="39"/>
      <c r="AZ209" s="249" t="str">
        <f>IF(V209="","",EOMONTH(EDATE(Tabla1[[#This Row],[Fecha Finalización]],3),0))</f>
        <v/>
      </c>
      <c r="BA209" s="39"/>
      <c r="BB209" s="39"/>
      <c r="BC209" s="235"/>
      <c r="BD209" s="233" t="str">
        <f>IF(F209="","",Tabla1[[#This Row],[sem 01]]&amp;Tabla1[[#This Row],[sem 02]]&amp;Tabla1[[#This Row],[sem 03]])</f>
        <v/>
      </c>
      <c r="BE209" s="234" t="str">
        <f>IF(TRIM(F209)="","",$B$1&amp;"-"&amp;SUBSTITUTE(Tabla1[[#This Row],[Mes Inscrito]]," ","")&amp;"-"&amp;SUBSTITUTE(Tabla1[[#This Row],[Dia de clases Inscrito]]," ","")&amp;"-"&amp;SUBSTITUTE(Tabla1[[#This Row],[Horario Inscrito]]," ","")&amp;"-"&amp;Tabla1[[#This Row],[Fecha Inicio grupo]])</f>
        <v/>
      </c>
      <c r="BF209" s="251" t="str">
        <f>IF(F209="","",Tabla1[[#This Row],[Curso]])</f>
        <v/>
      </c>
      <c r="BG209" s="252" t="str">
        <f>+IF(TRIM(F209)="","",$B$1&amp;"-"&amp;TRIM(Tabla1[[#This Row],[Mes Inscrito]])&amp;"-"&amp;TRIM(Tabla1[[#This Row],[Dia de clases Inscrito]])&amp;"-"&amp;TRIM(Tabla1[[#This Row],[Horario Inscrito]])&amp;"-"&amp;TRIM(Tabla1[[#This Row],[Fecha Inicio grupo]])&amp;"-"&amp;TRIM(Tabla1[[#This Row],[Tipo Incrito]]))</f>
        <v/>
      </c>
      <c r="BH209" s="308" t="str">
        <f>IF(F209="","",OR(IFERROR(SEARCH("CG",Tabla1[[#This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9" s="309" t="str">
        <f>IF(F209&lt;&gt;"",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9" s="309" t="str">
        <f>IF(F209&lt;&gt;"",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9" s="309" t="str">
        <f>IF(Tabla1[[#This Row],[Fecha Inicio grupo]]="","",IFERROR(VLOOKUP(Tabla1[[#This Row],[Mes de Alta como miembro]],Parámetros!$AM$2:$AN$16,2,0),"01/01/1900"))</f>
        <v/>
      </c>
    </row>
    <row r="210" spans="1:63" ht="14.45">
      <c r="A210" s="68">
        <v>207</v>
      </c>
      <c r="B210" s="29"/>
      <c r="C210" s="34"/>
      <c r="D210" s="42"/>
      <c r="E210" s="64"/>
      <c r="F210" s="45"/>
      <c r="G210" s="45"/>
      <c r="H210" s="163"/>
      <c r="I210" s="42"/>
      <c r="J210" s="28"/>
      <c r="K210" s="69"/>
      <c r="L210" s="68"/>
      <c r="M210" s="46"/>
      <c r="N210" s="238" t="str">
        <f ca="1">IF(Tabla1[[#This Row],[Fecha de nac]]="","",IF(Tabla1[[#This Row],[Fecha Finalización]] &gt;=TODAY(), DATEDIF(Tabla1[[#This Row],[Fecha de nac]],TODAY(),"y"), ROUNDDOWN((Tabla1[[#This Row],[Fecha Finalización]] -Tabla1[[#This Row],[Fecha de nac]])/365,0)))</f>
        <v/>
      </c>
      <c r="O210" s="169"/>
      <c r="P210" s="34"/>
      <c r="Q210" s="67"/>
      <c r="R210" s="67"/>
      <c r="S210" s="67"/>
      <c r="T210" s="67"/>
      <c r="U210" s="243" t="str">
        <f>IF(F210="","",Tabla1[[#This Row],[Fecha Inicio grupo]]+3*7-7)</f>
        <v/>
      </c>
      <c r="V210" s="244" t="str">
        <f>IF(F210="","",EDATE(Tabla1[[#This Row],[Fecha Inicio grupo]],3))</f>
        <v/>
      </c>
      <c r="W210" s="29"/>
      <c r="X210" s="29"/>
      <c r="Y210" s="75"/>
      <c r="Z210" s="75"/>
      <c r="AA210" s="75"/>
      <c r="AB210" s="75"/>
      <c r="AC210" s="75"/>
      <c r="AD210" s="75"/>
      <c r="AE210" s="75"/>
      <c r="AF210" s="75"/>
      <c r="AG210" s="75"/>
      <c r="AH210" s="75"/>
      <c r="AI210" s="75"/>
      <c r="AJ210" s="75"/>
      <c r="AK210" s="75"/>
      <c r="AL210" s="75"/>
      <c r="AM210" s="75"/>
      <c r="AN210" s="75"/>
      <c r="AO210" s="144"/>
      <c r="AP210" s="246" t="str">
        <f>IF(F210="","",IFERROR(VLOOKUP(SUBSTITUTE(SUBSTITUTE(Tabla1[[#This Row],[Uso Sistemas]],"T","P"),"N","F"),Parámetros!$M$2:$N$17,2,0),"Completar hasta 3ra sem. para evaluar a Probacionista"))</f>
        <v/>
      </c>
      <c r="AQ210" s="39"/>
      <c r="AR210" s="39"/>
      <c r="AS210" s="39"/>
      <c r="AT210" s="28"/>
      <c r="AU210" s="55"/>
      <c r="AV210" s="55"/>
      <c r="AW210" s="55"/>
      <c r="AX210" s="248" t="str">
        <f>IF(V210="","",EOMONTH(EDATE(Tabla1[[#This Row],[Fecha Finalización]],2),0))</f>
        <v/>
      </c>
      <c r="AY210" s="39"/>
      <c r="AZ210" s="249" t="str">
        <f>IF(V210="","",EOMONTH(EDATE(Tabla1[[#This Row],[Fecha Finalización]],3),0))</f>
        <v/>
      </c>
      <c r="BA210" s="39"/>
      <c r="BB210" s="39"/>
      <c r="BC210" s="235"/>
      <c r="BD210" s="233" t="str">
        <f>IF(F210="","",Tabla1[[#This Row],[sem 01]]&amp;Tabla1[[#This Row],[sem 02]]&amp;Tabla1[[#This Row],[sem 03]])</f>
        <v/>
      </c>
      <c r="BE210" s="234" t="str">
        <f>IF(TRIM(F210)="","",$B$1&amp;"-"&amp;SUBSTITUTE(Tabla1[[#This Row],[Mes Inscrito]]," ","")&amp;"-"&amp;SUBSTITUTE(Tabla1[[#This Row],[Dia de clases Inscrito]]," ","")&amp;"-"&amp;SUBSTITUTE(Tabla1[[#This Row],[Horario Inscrito]]," ","")&amp;"-"&amp;Tabla1[[#This Row],[Fecha Inicio grupo]])</f>
        <v/>
      </c>
      <c r="BF210" s="251" t="str">
        <f>IF(F210="","",Tabla1[[#This Row],[Curso]])</f>
        <v/>
      </c>
      <c r="BG210" s="252" t="str">
        <f>+IF(TRIM(F210)="","",$B$1&amp;"-"&amp;TRIM(Tabla1[[#This Row],[Mes Inscrito]])&amp;"-"&amp;TRIM(Tabla1[[#This Row],[Dia de clases Inscrito]])&amp;"-"&amp;TRIM(Tabla1[[#This Row],[Horario Inscrito]])&amp;"-"&amp;TRIM(Tabla1[[#This Row],[Fecha Inicio grupo]])&amp;"-"&amp;TRIM(Tabla1[[#This Row],[Tipo Incrito]]))</f>
        <v/>
      </c>
      <c r="BH210" s="308" t="str">
        <f>IF(F210="","",OR(IFERROR(SEARCH("CG",Tabla1[[#This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0" s="309" t="str">
        <f>IF(F210&lt;&gt;"",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0" s="309" t="str">
        <f>IF(F210&lt;&gt;"",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0" s="309" t="str">
        <f>IF(Tabla1[[#This Row],[Fecha Inicio grupo]]="","",IFERROR(VLOOKUP(Tabla1[[#This Row],[Mes de Alta como miembro]],Parámetros!$AM$2:$AN$16,2,0),"01/01/1900"))</f>
        <v/>
      </c>
    </row>
    <row r="211" spans="1:63" ht="14.45">
      <c r="A211" s="68">
        <v>208</v>
      </c>
      <c r="B211" s="29"/>
      <c r="C211" s="34"/>
      <c r="D211" s="42"/>
      <c r="E211" s="64"/>
      <c r="F211" s="45"/>
      <c r="G211" s="45"/>
      <c r="H211" s="163"/>
      <c r="I211" s="42"/>
      <c r="J211" s="28"/>
      <c r="K211" s="69"/>
      <c r="L211" s="68"/>
      <c r="M211" s="46"/>
      <c r="N211" s="238" t="str">
        <f ca="1">IF(Tabla1[[#This Row],[Fecha de nac]]="","",IF(Tabla1[[#This Row],[Fecha Finalización]] &gt;=TODAY(), DATEDIF(Tabla1[[#This Row],[Fecha de nac]],TODAY(),"y"), ROUNDDOWN((Tabla1[[#This Row],[Fecha Finalización]] -Tabla1[[#This Row],[Fecha de nac]])/365,0)))</f>
        <v/>
      </c>
      <c r="O211" s="169"/>
      <c r="P211" s="34"/>
      <c r="Q211" s="67"/>
      <c r="R211" s="67"/>
      <c r="S211" s="67"/>
      <c r="T211" s="67"/>
      <c r="U211" s="243" t="str">
        <f>IF(F211="","",Tabla1[[#This Row],[Fecha Inicio grupo]]+3*7-7)</f>
        <v/>
      </c>
      <c r="V211" s="244" t="str">
        <f>IF(F211="","",EDATE(Tabla1[[#This Row],[Fecha Inicio grupo]],3))</f>
        <v/>
      </c>
      <c r="W211" s="29"/>
      <c r="X211" s="29"/>
      <c r="Y211" s="75"/>
      <c r="Z211" s="75"/>
      <c r="AA211" s="75"/>
      <c r="AB211" s="75"/>
      <c r="AC211" s="75"/>
      <c r="AD211" s="75"/>
      <c r="AE211" s="75"/>
      <c r="AF211" s="75"/>
      <c r="AG211" s="75"/>
      <c r="AH211" s="75"/>
      <c r="AI211" s="75"/>
      <c r="AJ211" s="75"/>
      <c r="AK211" s="75"/>
      <c r="AL211" s="75"/>
      <c r="AM211" s="75"/>
      <c r="AN211" s="75"/>
      <c r="AO211" s="144"/>
      <c r="AP211" s="246" t="str">
        <f>IF(F211="","",IFERROR(VLOOKUP(SUBSTITUTE(SUBSTITUTE(Tabla1[[#This Row],[Uso Sistemas]],"T","P"),"N","F"),Parámetros!$M$2:$N$17,2,0),"Completar hasta 3ra sem. para evaluar a Probacionista"))</f>
        <v/>
      </c>
      <c r="AQ211" s="39"/>
      <c r="AR211" s="39"/>
      <c r="AS211" s="39"/>
      <c r="AT211" s="28"/>
      <c r="AU211" s="55"/>
      <c r="AV211" s="55"/>
      <c r="AW211" s="55"/>
      <c r="AX211" s="248" t="str">
        <f>IF(V211="","",EOMONTH(EDATE(Tabla1[[#This Row],[Fecha Finalización]],2),0))</f>
        <v/>
      </c>
      <c r="AY211" s="39"/>
      <c r="AZ211" s="249" t="str">
        <f>IF(V211="","",EOMONTH(EDATE(Tabla1[[#This Row],[Fecha Finalización]],3),0))</f>
        <v/>
      </c>
      <c r="BA211" s="39"/>
      <c r="BB211" s="39"/>
      <c r="BC211" s="235"/>
      <c r="BD211" s="233" t="str">
        <f>IF(F211="","",Tabla1[[#This Row],[sem 01]]&amp;Tabla1[[#This Row],[sem 02]]&amp;Tabla1[[#This Row],[sem 03]])</f>
        <v/>
      </c>
      <c r="BE211" s="234" t="str">
        <f>IF(TRIM(F211)="","",$B$1&amp;"-"&amp;SUBSTITUTE(Tabla1[[#This Row],[Mes Inscrito]]," ","")&amp;"-"&amp;SUBSTITUTE(Tabla1[[#This Row],[Dia de clases Inscrito]]," ","")&amp;"-"&amp;SUBSTITUTE(Tabla1[[#This Row],[Horario Inscrito]]," ","")&amp;"-"&amp;Tabla1[[#This Row],[Fecha Inicio grupo]])</f>
        <v/>
      </c>
      <c r="BF211" s="251" t="str">
        <f>IF(F211="","",Tabla1[[#This Row],[Curso]])</f>
        <v/>
      </c>
      <c r="BG211" s="252" t="str">
        <f>+IF(TRIM(F211)="","",$B$1&amp;"-"&amp;TRIM(Tabla1[[#This Row],[Mes Inscrito]])&amp;"-"&amp;TRIM(Tabla1[[#This Row],[Dia de clases Inscrito]])&amp;"-"&amp;TRIM(Tabla1[[#This Row],[Horario Inscrito]])&amp;"-"&amp;TRIM(Tabla1[[#This Row],[Fecha Inicio grupo]])&amp;"-"&amp;TRIM(Tabla1[[#This Row],[Tipo Incrito]]))</f>
        <v/>
      </c>
      <c r="BH211" s="308" t="str">
        <f>IF(F211="","",OR(IFERROR(SEARCH("CG",Tabla1[[#This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1" s="309" t="str">
        <f>IF(F211&lt;&gt;"",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1" s="309" t="str">
        <f>IF(F211&lt;&gt;"",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1" s="309" t="str">
        <f>IF(Tabla1[[#This Row],[Fecha Inicio grupo]]="","",IFERROR(VLOOKUP(Tabla1[[#This Row],[Mes de Alta como miembro]],Parámetros!$AM$2:$AN$16,2,0),"01/01/1900"))</f>
        <v/>
      </c>
    </row>
    <row r="212" spans="1:63" ht="14.45">
      <c r="A212" s="68">
        <v>209</v>
      </c>
      <c r="B212" s="29"/>
      <c r="C212" s="34"/>
      <c r="D212" s="42"/>
      <c r="E212" s="64"/>
      <c r="F212" s="45"/>
      <c r="G212" s="45"/>
      <c r="H212" s="163"/>
      <c r="I212" s="42"/>
      <c r="J212" s="28"/>
      <c r="K212" s="69"/>
      <c r="L212" s="68"/>
      <c r="M212" s="46"/>
      <c r="N212" s="238" t="str">
        <f ca="1">IF(Tabla1[[#This Row],[Fecha de nac]]="","",IF(Tabla1[[#This Row],[Fecha Finalización]] &gt;=TODAY(), DATEDIF(Tabla1[[#This Row],[Fecha de nac]],TODAY(),"y"), ROUNDDOWN((Tabla1[[#This Row],[Fecha Finalización]] -Tabla1[[#This Row],[Fecha de nac]])/365,0)))</f>
        <v/>
      </c>
      <c r="O212" s="169"/>
      <c r="P212" s="34"/>
      <c r="Q212" s="67"/>
      <c r="R212" s="67"/>
      <c r="S212" s="67"/>
      <c r="T212" s="67"/>
      <c r="U212" s="243" t="str">
        <f>IF(F212="","",Tabla1[[#This Row],[Fecha Inicio grupo]]+3*7-7)</f>
        <v/>
      </c>
      <c r="V212" s="244" t="str">
        <f>IF(F212="","",EDATE(Tabla1[[#This Row],[Fecha Inicio grupo]],3))</f>
        <v/>
      </c>
      <c r="W212" s="29"/>
      <c r="X212" s="29"/>
      <c r="Y212" s="75"/>
      <c r="Z212" s="75"/>
      <c r="AA212" s="75"/>
      <c r="AB212" s="75"/>
      <c r="AC212" s="75"/>
      <c r="AD212" s="75"/>
      <c r="AE212" s="75"/>
      <c r="AF212" s="75"/>
      <c r="AG212" s="75"/>
      <c r="AH212" s="75"/>
      <c r="AI212" s="75"/>
      <c r="AJ212" s="75"/>
      <c r="AK212" s="75"/>
      <c r="AL212" s="75"/>
      <c r="AM212" s="75"/>
      <c r="AN212" s="75"/>
      <c r="AO212" s="144"/>
      <c r="AP212" s="246" t="str">
        <f>IF(F212="","",IFERROR(VLOOKUP(SUBSTITUTE(SUBSTITUTE(Tabla1[[#This Row],[Uso Sistemas]],"T","P"),"N","F"),Parámetros!$M$2:$N$17,2,0),"Completar hasta 3ra sem. para evaluar a Probacionista"))</f>
        <v/>
      </c>
      <c r="AQ212" s="39"/>
      <c r="AR212" s="39"/>
      <c r="AS212" s="39"/>
      <c r="AT212" s="28"/>
      <c r="AU212" s="55"/>
      <c r="AV212" s="55"/>
      <c r="AW212" s="55"/>
      <c r="AX212" s="248" t="str">
        <f>IF(V212="","",EOMONTH(EDATE(Tabla1[[#This Row],[Fecha Finalización]],2),0))</f>
        <v/>
      </c>
      <c r="AY212" s="39"/>
      <c r="AZ212" s="249" t="str">
        <f>IF(V212="","",EOMONTH(EDATE(Tabla1[[#This Row],[Fecha Finalización]],3),0))</f>
        <v/>
      </c>
      <c r="BA212" s="39"/>
      <c r="BB212" s="39"/>
      <c r="BC212" s="235"/>
      <c r="BD212" s="233" t="str">
        <f>IF(F212="","",Tabla1[[#This Row],[sem 01]]&amp;Tabla1[[#This Row],[sem 02]]&amp;Tabla1[[#This Row],[sem 03]])</f>
        <v/>
      </c>
      <c r="BE212" s="234" t="str">
        <f>IF(TRIM(F212)="","",$B$1&amp;"-"&amp;SUBSTITUTE(Tabla1[[#This Row],[Mes Inscrito]]," ","")&amp;"-"&amp;SUBSTITUTE(Tabla1[[#This Row],[Dia de clases Inscrito]]," ","")&amp;"-"&amp;SUBSTITUTE(Tabla1[[#This Row],[Horario Inscrito]]," ","")&amp;"-"&amp;Tabla1[[#This Row],[Fecha Inicio grupo]])</f>
        <v/>
      </c>
      <c r="BF212" s="251" t="str">
        <f>IF(F212="","",Tabla1[[#This Row],[Curso]])</f>
        <v/>
      </c>
      <c r="BG212" s="252" t="str">
        <f>+IF(TRIM(F212)="","",$B$1&amp;"-"&amp;TRIM(Tabla1[[#This Row],[Mes Inscrito]])&amp;"-"&amp;TRIM(Tabla1[[#This Row],[Dia de clases Inscrito]])&amp;"-"&amp;TRIM(Tabla1[[#This Row],[Horario Inscrito]])&amp;"-"&amp;TRIM(Tabla1[[#This Row],[Fecha Inicio grupo]])&amp;"-"&amp;TRIM(Tabla1[[#This Row],[Tipo Incrito]]))</f>
        <v/>
      </c>
      <c r="BH212" s="308" t="str">
        <f>IF(F212="","",OR(IFERROR(SEARCH("CG",Tabla1[[#This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2" s="309" t="str">
        <f>IF(F212&lt;&gt;"",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2" s="309" t="str">
        <f>IF(F212&lt;&gt;"",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2" s="309" t="str">
        <f>IF(Tabla1[[#This Row],[Fecha Inicio grupo]]="","",IFERROR(VLOOKUP(Tabla1[[#This Row],[Mes de Alta como miembro]],Parámetros!$AM$2:$AN$16,2,0),"01/01/1900"))</f>
        <v/>
      </c>
    </row>
    <row r="213" spans="1:63" ht="14.45">
      <c r="A213" s="68">
        <v>210</v>
      </c>
      <c r="B213" s="29"/>
      <c r="C213" s="34"/>
      <c r="D213" s="42"/>
      <c r="E213" s="64"/>
      <c r="F213" s="45"/>
      <c r="G213" s="45"/>
      <c r="H213" s="163"/>
      <c r="I213" s="42"/>
      <c r="J213" s="28"/>
      <c r="K213" s="69"/>
      <c r="L213" s="68"/>
      <c r="M213" s="46"/>
      <c r="N213" s="238" t="str">
        <f ca="1">IF(Tabla1[[#This Row],[Fecha de nac]]="","",IF(Tabla1[[#This Row],[Fecha Finalización]] &gt;=TODAY(), DATEDIF(Tabla1[[#This Row],[Fecha de nac]],TODAY(),"y"), ROUNDDOWN((Tabla1[[#This Row],[Fecha Finalización]] -Tabla1[[#This Row],[Fecha de nac]])/365,0)))</f>
        <v/>
      </c>
      <c r="O213" s="169"/>
      <c r="P213" s="34"/>
      <c r="Q213" s="67"/>
      <c r="R213" s="67"/>
      <c r="S213" s="67"/>
      <c r="T213" s="67"/>
      <c r="U213" s="243" t="str">
        <f>IF(F213="","",Tabla1[[#This Row],[Fecha Inicio grupo]]+3*7-7)</f>
        <v/>
      </c>
      <c r="V213" s="244" t="str">
        <f>IF(F213="","",EDATE(Tabla1[[#This Row],[Fecha Inicio grupo]],3))</f>
        <v/>
      </c>
      <c r="W213" s="29"/>
      <c r="X213" s="29"/>
      <c r="Y213" s="75"/>
      <c r="Z213" s="75"/>
      <c r="AA213" s="75"/>
      <c r="AB213" s="75"/>
      <c r="AC213" s="75"/>
      <c r="AD213" s="75"/>
      <c r="AE213" s="75"/>
      <c r="AF213" s="75"/>
      <c r="AG213" s="75"/>
      <c r="AH213" s="75"/>
      <c r="AI213" s="75"/>
      <c r="AJ213" s="75"/>
      <c r="AK213" s="75"/>
      <c r="AL213" s="75"/>
      <c r="AM213" s="75"/>
      <c r="AN213" s="75"/>
      <c r="AO213" s="144"/>
      <c r="AP213" s="246" t="str">
        <f>IF(F213="","",IFERROR(VLOOKUP(SUBSTITUTE(SUBSTITUTE(Tabla1[[#This Row],[Uso Sistemas]],"T","P"),"N","F"),Parámetros!$M$2:$N$17,2,0),"Completar hasta 3ra sem. para evaluar a Probacionista"))</f>
        <v/>
      </c>
      <c r="AQ213" s="39"/>
      <c r="AR213" s="39"/>
      <c r="AS213" s="39"/>
      <c r="AT213" s="28"/>
      <c r="AU213" s="55"/>
      <c r="AV213" s="55"/>
      <c r="AW213" s="55"/>
      <c r="AX213" s="248" t="str">
        <f>IF(V213="","",EOMONTH(EDATE(Tabla1[[#This Row],[Fecha Finalización]],2),0))</f>
        <v/>
      </c>
      <c r="AY213" s="39"/>
      <c r="AZ213" s="249" t="str">
        <f>IF(V213="","",EOMONTH(EDATE(Tabla1[[#This Row],[Fecha Finalización]],3),0))</f>
        <v/>
      </c>
      <c r="BA213" s="39"/>
      <c r="BB213" s="39"/>
      <c r="BC213" s="235"/>
      <c r="BD213" s="233" t="str">
        <f>IF(F213="","",Tabla1[[#This Row],[sem 01]]&amp;Tabla1[[#This Row],[sem 02]]&amp;Tabla1[[#This Row],[sem 03]])</f>
        <v/>
      </c>
      <c r="BE213" s="234" t="str">
        <f>IF(TRIM(F213)="","",$B$1&amp;"-"&amp;SUBSTITUTE(Tabla1[[#This Row],[Mes Inscrito]]," ","")&amp;"-"&amp;SUBSTITUTE(Tabla1[[#This Row],[Dia de clases Inscrito]]," ","")&amp;"-"&amp;SUBSTITUTE(Tabla1[[#This Row],[Horario Inscrito]]," ","")&amp;"-"&amp;Tabla1[[#This Row],[Fecha Inicio grupo]])</f>
        <v/>
      </c>
      <c r="BF213" s="251" t="str">
        <f>IF(F213="","",Tabla1[[#This Row],[Curso]])</f>
        <v/>
      </c>
      <c r="BG213" s="252" t="str">
        <f>+IF(TRIM(F213)="","",$B$1&amp;"-"&amp;TRIM(Tabla1[[#This Row],[Mes Inscrito]])&amp;"-"&amp;TRIM(Tabla1[[#This Row],[Dia de clases Inscrito]])&amp;"-"&amp;TRIM(Tabla1[[#This Row],[Horario Inscrito]])&amp;"-"&amp;TRIM(Tabla1[[#This Row],[Fecha Inicio grupo]])&amp;"-"&amp;TRIM(Tabla1[[#This Row],[Tipo Incrito]]))</f>
        <v/>
      </c>
      <c r="BH213" s="308" t="str">
        <f>IF(F213="","",OR(IFERROR(SEARCH("CG",Tabla1[[#This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3" s="309" t="str">
        <f>IF(F213&lt;&gt;"",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3" s="309" t="str">
        <f>IF(F213&lt;&gt;"",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3" s="309" t="str">
        <f>IF(Tabla1[[#This Row],[Fecha Inicio grupo]]="","",IFERROR(VLOOKUP(Tabla1[[#This Row],[Mes de Alta como miembro]],Parámetros!$AM$2:$AN$16,2,0),"01/01/1900"))</f>
        <v/>
      </c>
    </row>
    <row r="214" spans="1:63" ht="14.45">
      <c r="A214" s="68">
        <v>211</v>
      </c>
      <c r="B214" s="29"/>
      <c r="C214" s="34"/>
      <c r="D214" s="42"/>
      <c r="E214" s="64"/>
      <c r="F214" s="45"/>
      <c r="G214" s="45"/>
      <c r="H214" s="163"/>
      <c r="I214" s="42"/>
      <c r="J214" s="28"/>
      <c r="K214" s="69"/>
      <c r="L214" s="68"/>
      <c r="M214" s="46"/>
      <c r="N214" s="238" t="str">
        <f ca="1">IF(Tabla1[[#This Row],[Fecha de nac]]="","",IF(Tabla1[[#This Row],[Fecha Finalización]] &gt;=TODAY(), DATEDIF(Tabla1[[#This Row],[Fecha de nac]],TODAY(),"y"), ROUNDDOWN((Tabla1[[#This Row],[Fecha Finalización]] -Tabla1[[#This Row],[Fecha de nac]])/365,0)))</f>
        <v/>
      </c>
      <c r="O214" s="169"/>
      <c r="P214" s="34"/>
      <c r="Q214" s="67"/>
      <c r="R214" s="67"/>
      <c r="S214" s="67"/>
      <c r="T214" s="67"/>
      <c r="U214" s="243" t="str">
        <f>IF(F214="","",Tabla1[[#This Row],[Fecha Inicio grupo]]+3*7-7)</f>
        <v/>
      </c>
      <c r="V214" s="244" t="str">
        <f>IF(F214="","",EDATE(Tabla1[[#This Row],[Fecha Inicio grupo]],3))</f>
        <v/>
      </c>
      <c r="W214" s="29"/>
      <c r="X214" s="29"/>
      <c r="Y214" s="75"/>
      <c r="Z214" s="75"/>
      <c r="AA214" s="75"/>
      <c r="AB214" s="75"/>
      <c r="AC214" s="75"/>
      <c r="AD214" s="75"/>
      <c r="AE214" s="75"/>
      <c r="AF214" s="75"/>
      <c r="AG214" s="75"/>
      <c r="AH214" s="75"/>
      <c r="AI214" s="75"/>
      <c r="AJ214" s="75"/>
      <c r="AK214" s="75"/>
      <c r="AL214" s="75"/>
      <c r="AM214" s="75"/>
      <c r="AN214" s="75"/>
      <c r="AO214" s="144"/>
      <c r="AP214" s="246" t="str">
        <f>IF(F214="","",IFERROR(VLOOKUP(SUBSTITUTE(SUBSTITUTE(Tabla1[[#This Row],[Uso Sistemas]],"T","P"),"N","F"),Parámetros!$M$2:$N$17,2,0),"Completar hasta 3ra sem. para evaluar a Probacionista"))</f>
        <v/>
      </c>
      <c r="AQ214" s="39"/>
      <c r="AR214" s="39"/>
      <c r="AS214" s="39"/>
      <c r="AT214" s="28"/>
      <c r="AU214" s="55"/>
      <c r="AV214" s="55"/>
      <c r="AW214" s="55"/>
      <c r="AX214" s="248" t="str">
        <f>IF(V214="","",EOMONTH(EDATE(Tabla1[[#This Row],[Fecha Finalización]],2),0))</f>
        <v/>
      </c>
      <c r="AY214" s="39"/>
      <c r="AZ214" s="249" t="str">
        <f>IF(V214="","",EOMONTH(EDATE(Tabla1[[#This Row],[Fecha Finalización]],3),0))</f>
        <v/>
      </c>
      <c r="BA214" s="39"/>
      <c r="BB214" s="39"/>
      <c r="BC214" s="235"/>
      <c r="BD214" s="233" t="str">
        <f>IF(F214="","",Tabla1[[#This Row],[sem 01]]&amp;Tabla1[[#This Row],[sem 02]]&amp;Tabla1[[#This Row],[sem 03]])</f>
        <v/>
      </c>
      <c r="BE214" s="234" t="str">
        <f>IF(TRIM(F214)="","",$B$1&amp;"-"&amp;SUBSTITUTE(Tabla1[[#This Row],[Mes Inscrito]]," ","")&amp;"-"&amp;SUBSTITUTE(Tabla1[[#This Row],[Dia de clases Inscrito]]," ","")&amp;"-"&amp;SUBSTITUTE(Tabla1[[#This Row],[Horario Inscrito]]," ","")&amp;"-"&amp;Tabla1[[#This Row],[Fecha Inicio grupo]])</f>
        <v/>
      </c>
      <c r="BF214" s="251" t="str">
        <f>IF(F214="","",Tabla1[[#This Row],[Curso]])</f>
        <v/>
      </c>
      <c r="BG214" s="252" t="str">
        <f>+IF(TRIM(F214)="","",$B$1&amp;"-"&amp;TRIM(Tabla1[[#This Row],[Mes Inscrito]])&amp;"-"&amp;TRIM(Tabla1[[#This Row],[Dia de clases Inscrito]])&amp;"-"&amp;TRIM(Tabla1[[#This Row],[Horario Inscrito]])&amp;"-"&amp;TRIM(Tabla1[[#This Row],[Fecha Inicio grupo]])&amp;"-"&amp;TRIM(Tabla1[[#This Row],[Tipo Incrito]]))</f>
        <v/>
      </c>
      <c r="BH214" s="308" t="str">
        <f>IF(F214="","",OR(IFERROR(SEARCH("CG",Tabla1[[#This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4" s="309" t="str">
        <f>IF(F214&lt;&gt;"",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4" s="309" t="str">
        <f>IF(F214&lt;&gt;"",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4" s="309" t="str">
        <f>IF(Tabla1[[#This Row],[Fecha Inicio grupo]]="","",IFERROR(VLOOKUP(Tabla1[[#This Row],[Mes de Alta como miembro]],Parámetros!$AM$2:$AN$16,2,0),"01/01/1900"))</f>
        <v/>
      </c>
    </row>
    <row r="215" spans="1:63" ht="14.45">
      <c r="A215" s="68">
        <v>212</v>
      </c>
      <c r="B215" s="29"/>
      <c r="C215" s="34"/>
      <c r="D215" s="42"/>
      <c r="E215" s="64"/>
      <c r="F215" s="45"/>
      <c r="G215" s="45"/>
      <c r="H215" s="163"/>
      <c r="I215" s="42"/>
      <c r="J215" s="28"/>
      <c r="K215" s="69"/>
      <c r="L215" s="68"/>
      <c r="M215" s="46"/>
      <c r="N215" s="238" t="str">
        <f ca="1">IF(Tabla1[[#This Row],[Fecha de nac]]="","",IF(Tabla1[[#This Row],[Fecha Finalización]] &gt;=TODAY(), DATEDIF(Tabla1[[#This Row],[Fecha de nac]],TODAY(),"y"), ROUNDDOWN((Tabla1[[#This Row],[Fecha Finalización]] -Tabla1[[#This Row],[Fecha de nac]])/365,0)))</f>
        <v/>
      </c>
      <c r="O215" s="169"/>
      <c r="P215" s="34"/>
      <c r="Q215" s="67"/>
      <c r="R215" s="67"/>
      <c r="S215" s="67"/>
      <c r="T215" s="67"/>
      <c r="U215" s="243" t="str">
        <f>IF(F215="","",Tabla1[[#This Row],[Fecha Inicio grupo]]+3*7-7)</f>
        <v/>
      </c>
      <c r="V215" s="244" t="str">
        <f>IF(F215="","",EDATE(Tabla1[[#This Row],[Fecha Inicio grupo]],3))</f>
        <v/>
      </c>
      <c r="W215" s="29"/>
      <c r="X215" s="29"/>
      <c r="Y215" s="75"/>
      <c r="Z215" s="75"/>
      <c r="AA215" s="75"/>
      <c r="AB215" s="75"/>
      <c r="AC215" s="75"/>
      <c r="AD215" s="75"/>
      <c r="AE215" s="75"/>
      <c r="AF215" s="75"/>
      <c r="AG215" s="75"/>
      <c r="AH215" s="75"/>
      <c r="AI215" s="75"/>
      <c r="AJ215" s="75"/>
      <c r="AK215" s="75"/>
      <c r="AL215" s="75"/>
      <c r="AM215" s="75"/>
      <c r="AN215" s="75"/>
      <c r="AO215" s="144"/>
      <c r="AP215" s="246" t="str">
        <f>IF(F215="","",IFERROR(VLOOKUP(SUBSTITUTE(SUBSTITUTE(Tabla1[[#This Row],[Uso Sistemas]],"T","P"),"N","F"),Parámetros!$M$2:$N$17,2,0),"Completar hasta 3ra sem. para evaluar a Probacionista"))</f>
        <v/>
      </c>
      <c r="AQ215" s="39"/>
      <c r="AR215" s="39"/>
      <c r="AS215" s="39"/>
      <c r="AT215" s="28"/>
      <c r="AU215" s="55"/>
      <c r="AV215" s="55"/>
      <c r="AW215" s="55"/>
      <c r="AX215" s="248" t="str">
        <f>IF(V215="","",EOMONTH(EDATE(Tabla1[[#This Row],[Fecha Finalización]],2),0))</f>
        <v/>
      </c>
      <c r="AY215" s="39"/>
      <c r="AZ215" s="249" t="str">
        <f>IF(V215="","",EOMONTH(EDATE(Tabla1[[#This Row],[Fecha Finalización]],3),0))</f>
        <v/>
      </c>
      <c r="BA215" s="39"/>
      <c r="BB215" s="39"/>
      <c r="BC215" s="235"/>
      <c r="BD215" s="233" t="str">
        <f>IF(F215="","",Tabla1[[#This Row],[sem 01]]&amp;Tabla1[[#This Row],[sem 02]]&amp;Tabla1[[#This Row],[sem 03]])</f>
        <v/>
      </c>
      <c r="BE215" s="234" t="str">
        <f>IF(TRIM(F215)="","",$B$1&amp;"-"&amp;SUBSTITUTE(Tabla1[[#This Row],[Mes Inscrito]]," ","")&amp;"-"&amp;SUBSTITUTE(Tabla1[[#This Row],[Dia de clases Inscrito]]," ","")&amp;"-"&amp;SUBSTITUTE(Tabla1[[#This Row],[Horario Inscrito]]," ","")&amp;"-"&amp;Tabla1[[#This Row],[Fecha Inicio grupo]])</f>
        <v/>
      </c>
      <c r="BF215" s="251" t="str">
        <f>IF(F215="","",Tabla1[[#This Row],[Curso]])</f>
        <v/>
      </c>
      <c r="BG215" s="252" t="str">
        <f>+IF(TRIM(F215)="","",$B$1&amp;"-"&amp;TRIM(Tabla1[[#This Row],[Mes Inscrito]])&amp;"-"&amp;TRIM(Tabla1[[#This Row],[Dia de clases Inscrito]])&amp;"-"&amp;TRIM(Tabla1[[#This Row],[Horario Inscrito]])&amp;"-"&amp;TRIM(Tabla1[[#This Row],[Fecha Inicio grupo]])&amp;"-"&amp;TRIM(Tabla1[[#This Row],[Tipo Incrito]]))</f>
        <v/>
      </c>
      <c r="BH215" s="308" t="str">
        <f>IF(F215="","",OR(IFERROR(SEARCH("CG",Tabla1[[#This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5" s="309" t="str">
        <f>IF(F215&lt;&gt;"",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5" s="309" t="str">
        <f>IF(F215&lt;&gt;"",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5" s="309" t="str">
        <f>IF(Tabla1[[#This Row],[Fecha Inicio grupo]]="","",IFERROR(VLOOKUP(Tabla1[[#This Row],[Mes de Alta como miembro]],Parámetros!$AM$2:$AN$16,2,0),"01/01/1900"))</f>
        <v/>
      </c>
    </row>
    <row r="216" spans="1:63" ht="14.45">
      <c r="A216" s="68">
        <v>213</v>
      </c>
      <c r="B216" s="29"/>
      <c r="C216" s="34"/>
      <c r="D216" s="42"/>
      <c r="E216" s="64"/>
      <c r="F216" s="45"/>
      <c r="G216" s="45"/>
      <c r="H216" s="163"/>
      <c r="I216" s="42"/>
      <c r="J216" s="28"/>
      <c r="K216" s="69"/>
      <c r="L216" s="68"/>
      <c r="M216" s="46"/>
      <c r="N216" s="238" t="str">
        <f ca="1">IF(Tabla1[[#This Row],[Fecha de nac]]="","",IF(Tabla1[[#This Row],[Fecha Finalización]] &gt;=TODAY(), DATEDIF(Tabla1[[#This Row],[Fecha de nac]],TODAY(),"y"), ROUNDDOWN((Tabla1[[#This Row],[Fecha Finalización]] -Tabla1[[#This Row],[Fecha de nac]])/365,0)))</f>
        <v/>
      </c>
      <c r="O216" s="169"/>
      <c r="P216" s="34"/>
      <c r="Q216" s="67"/>
      <c r="R216" s="67"/>
      <c r="S216" s="67"/>
      <c r="T216" s="67"/>
      <c r="U216" s="243" t="str">
        <f>IF(F216="","",Tabla1[[#This Row],[Fecha Inicio grupo]]+3*7-7)</f>
        <v/>
      </c>
      <c r="V216" s="244" t="str">
        <f>IF(F216="","",EDATE(Tabla1[[#This Row],[Fecha Inicio grupo]],3))</f>
        <v/>
      </c>
      <c r="W216" s="29"/>
      <c r="X216" s="29"/>
      <c r="Y216" s="75"/>
      <c r="Z216" s="75"/>
      <c r="AA216" s="75"/>
      <c r="AB216" s="75"/>
      <c r="AC216" s="75"/>
      <c r="AD216" s="75"/>
      <c r="AE216" s="75"/>
      <c r="AF216" s="75"/>
      <c r="AG216" s="75"/>
      <c r="AH216" s="75"/>
      <c r="AI216" s="75"/>
      <c r="AJ216" s="75"/>
      <c r="AK216" s="75"/>
      <c r="AL216" s="75"/>
      <c r="AM216" s="75"/>
      <c r="AN216" s="75"/>
      <c r="AO216" s="144"/>
      <c r="AP216" s="246" t="str">
        <f>IF(F216="","",IFERROR(VLOOKUP(SUBSTITUTE(SUBSTITUTE(Tabla1[[#This Row],[Uso Sistemas]],"T","P"),"N","F"),Parámetros!$M$2:$N$17,2,0),"Completar hasta 3ra sem. para evaluar a Probacionista"))</f>
        <v/>
      </c>
      <c r="AQ216" s="39"/>
      <c r="AR216" s="39"/>
      <c r="AS216" s="39"/>
      <c r="AT216" s="28"/>
      <c r="AU216" s="55"/>
      <c r="AV216" s="55"/>
      <c r="AW216" s="55"/>
      <c r="AX216" s="248" t="str">
        <f>IF(V216="","",EOMONTH(EDATE(Tabla1[[#This Row],[Fecha Finalización]],2),0))</f>
        <v/>
      </c>
      <c r="AY216" s="39"/>
      <c r="AZ216" s="249" t="str">
        <f>IF(V216="","",EOMONTH(EDATE(Tabla1[[#This Row],[Fecha Finalización]],3),0))</f>
        <v/>
      </c>
      <c r="BA216" s="39"/>
      <c r="BB216" s="39"/>
      <c r="BC216" s="235"/>
      <c r="BD216" s="233" t="str">
        <f>IF(F216="","",Tabla1[[#This Row],[sem 01]]&amp;Tabla1[[#This Row],[sem 02]]&amp;Tabla1[[#This Row],[sem 03]])</f>
        <v/>
      </c>
      <c r="BE216" s="234" t="str">
        <f>IF(TRIM(F216)="","",$B$1&amp;"-"&amp;SUBSTITUTE(Tabla1[[#This Row],[Mes Inscrito]]," ","")&amp;"-"&amp;SUBSTITUTE(Tabla1[[#This Row],[Dia de clases Inscrito]]," ","")&amp;"-"&amp;SUBSTITUTE(Tabla1[[#This Row],[Horario Inscrito]]," ","")&amp;"-"&amp;Tabla1[[#This Row],[Fecha Inicio grupo]])</f>
        <v/>
      </c>
      <c r="BF216" s="251" t="str">
        <f>IF(F216="","",Tabla1[[#This Row],[Curso]])</f>
        <v/>
      </c>
      <c r="BG216" s="252" t="str">
        <f>+IF(TRIM(F216)="","",$B$1&amp;"-"&amp;TRIM(Tabla1[[#This Row],[Mes Inscrito]])&amp;"-"&amp;TRIM(Tabla1[[#This Row],[Dia de clases Inscrito]])&amp;"-"&amp;TRIM(Tabla1[[#This Row],[Horario Inscrito]])&amp;"-"&amp;TRIM(Tabla1[[#This Row],[Fecha Inicio grupo]])&amp;"-"&amp;TRIM(Tabla1[[#This Row],[Tipo Incrito]]))</f>
        <v/>
      </c>
      <c r="BH216" s="308" t="str">
        <f>IF(F216="","",OR(IFERROR(SEARCH("CG",Tabla1[[#This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6" s="309" t="str">
        <f>IF(F216&lt;&gt;"",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6" s="309" t="str">
        <f>IF(F216&lt;&gt;"",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6" s="309" t="str">
        <f>IF(Tabla1[[#This Row],[Fecha Inicio grupo]]="","",IFERROR(VLOOKUP(Tabla1[[#This Row],[Mes de Alta como miembro]],Parámetros!$AM$2:$AN$16,2,0),"01/01/1900"))</f>
        <v/>
      </c>
    </row>
    <row r="217" spans="1:63" ht="14.45">
      <c r="A217" s="68">
        <v>214</v>
      </c>
      <c r="B217" s="29"/>
      <c r="C217" s="34"/>
      <c r="D217" s="42"/>
      <c r="E217" s="64"/>
      <c r="F217" s="45"/>
      <c r="G217" s="45"/>
      <c r="H217" s="163"/>
      <c r="I217" s="42"/>
      <c r="J217" s="28"/>
      <c r="K217" s="69"/>
      <c r="L217" s="68"/>
      <c r="M217" s="46"/>
      <c r="N217" s="238" t="str">
        <f ca="1">IF(Tabla1[[#This Row],[Fecha de nac]]="","",IF(Tabla1[[#This Row],[Fecha Finalización]] &gt;=TODAY(), DATEDIF(Tabla1[[#This Row],[Fecha de nac]],TODAY(),"y"), ROUNDDOWN((Tabla1[[#This Row],[Fecha Finalización]] -Tabla1[[#This Row],[Fecha de nac]])/365,0)))</f>
        <v/>
      </c>
      <c r="O217" s="169"/>
      <c r="P217" s="34"/>
      <c r="Q217" s="67"/>
      <c r="R217" s="67"/>
      <c r="S217" s="67"/>
      <c r="T217" s="67"/>
      <c r="U217" s="243" t="str">
        <f>IF(F217="","",Tabla1[[#This Row],[Fecha Inicio grupo]]+3*7-7)</f>
        <v/>
      </c>
      <c r="V217" s="244" t="str">
        <f>IF(F217="","",EDATE(Tabla1[[#This Row],[Fecha Inicio grupo]],3))</f>
        <v/>
      </c>
      <c r="W217" s="29"/>
      <c r="X217" s="29"/>
      <c r="Y217" s="75"/>
      <c r="Z217" s="75"/>
      <c r="AA217" s="75"/>
      <c r="AB217" s="75"/>
      <c r="AC217" s="75"/>
      <c r="AD217" s="75"/>
      <c r="AE217" s="75"/>
      <c r="AF217" s="75"/>
      <c r="AG217" s="75"/>
      <c r="AH217" s="75"/>
      <c r="AI217" s="75"/>
      <c r="AJ217" s="75"/>
      <c r="AK217" s="75"/>
      <c r="AL217" s="75"/>
      <c r="AM217" s="75"/>
      <c r="AN217" s="75"/>
      <c r="AO217" s="144"/>
      <c r="AP217" s="246" t="str">
        <f>IF(F217="","",IFERROR(VLOOKUP(SUBSTITUTE(SUBSTITUTE(Tabla1[[#This Row],[Uso Sistemas]],"T","P"),"N","F"),Parámetros!$M$2:$N$17,2,0),"Completar hasta 3ra sem. para evaluar a Probacionista"))</f>
        <v/>
      </c>
      <c r="AQ217" s="39"/>
      <c r="AR217" s="39"/>
      <c r="AS217" s="39"/>
      <c r="AT217" s="28"/>
      <c r="AU217" s="55"/>
      <c r="AV217" s="55"/>
      <c r="AW217" s="55"/>
      <c r="AX217" s="248" t="str">
        <f>IF(V217="","",EOMONTH(EDATE(Tabla1[[#This Row],[Fecha Finalización]],2),0))</f>
        <v/>
      </c>
      <c r="AY217" s="39"/>
      <c r="AZ217" s="249" t="str">
        <f>IF(V217="","",EOMONTH(EDATE(Tabla1[[#This Row],[Fecha Finalización]],3),0))</f>
        <v/>
      </c>
      <c r="BA217" s="39"/>
      <c r="BB217" s="39"/>
      <c r="BC217" s="235"/>
      <c r="BD217" s="233" t="str">
        <f>IF(F217="","",Tabla1[[#This Row],[sem 01]]&amp;Tabla1[[#This Row],[sem 02]]&amp;Tabla1[[#This Row],[sem 03]])</f>
        <v/>
      </c>
      <c r="BE217" s="234" t="str">
        <f>IF(TRIM(F217)="","",$B$1&amp;"-"&amp;SUBSTITUTE(Tabla1[[#This Row],[Mes Inscrito]]," ","")&amp;"-"&amp;SUBSTITUTE(Tabla1[[#This Row],[Dia de clases Inscrito]]," ","")&amp;"-"&amp;SUBSTITUTE(Tabla1[[#This Row],[Horario Inscrito]]," ","")&amp;"-"&amp;Tabla1[[#This Row],[Fecha Inicio grupo]])</f>
        <v/>
      </c>
      <c r="BF217" s="251" t="str">
        <f>IF(F217="","",Tabla1[[#This Row],[Curso]])</f>
        <v/>
      </c>
      <c r="BG217" s="252" t="str">
        <f>+IF(TRIM(F217)="","",$B$1&amp;"-"&amp;TRIM(Tabla1[[#This Row],[Mes Inscrito]])&amp;"-"&amp;TRIM(Tabla1[[#This Row],[Dia de clases Inscrito]])&amp;"-"&amp;TRIM(Tabla1[[#This Row],[Horario Inscrito]])&amp;"-"&amp;TRIM(Tabla1[[#This Row],[Fecha Inicio grupo]])&amp;"-"&amp;TRIM(Tabla1[[#This Row],[Tipo Incrito]]))</f>
        <v/>
      </c>
      <c r="BH217" s="308" t="str">
        <f>IF(F217="","",OR(IFERROR(SEARCH("CG",Tabla1[[#This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7" s="309" t="str">
        <f>IF(F217&lt;&gt;"",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7" s="309" t="str">
        <f>IF(F217&lt;&gt;"",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7" s="309" t="str">
        <f>IF(Tabla1[[#This Row],[Fecha Inicio grupo]]="","",IFERROR(VLOOKUP(Tabla1[[#This Row],[Mes de Alta como miembro]],Parámetros!$AM$2:$AN$16,2,0),"01/01/1900"))</f>
        <v/>
      </c>
    </row>
    <row r="218" spans="1:63" ht="14.45">
      <c r="A218" s="68">
        <v>215</v>
      </c>
      <c r="B218" s="29"/>
      <c r="C218" s="34"/>
      <c r="D218" s="42"/>
      <c r="E218" s="64"/>
      <c r="F218" s="45"/>
      <c r="G218" s="45"/>
      <c r="H218" s="163"/>
      <c r="I218" s="42"/>
      <c r="J218" s="28"/>
      <c r="K218" s="69"/>
      <c r="L218" s="68"/>
      <c r="M218" s="46"/>
      <c r="N218" s="238" t="str">
        <f ca="1">IF(Tabla1[[#This Row],[Fecha de nac]]="","",IF(Tabla1[[#This Row],[Fecha Finalización]] &gt;=TODAY(), DATEDIF(Tabla1[[#This Row],[Fecha de nac]],TODAY(),"y"), ROUNDDOWN((Tabla1[[#This Row],[Fecha Finalización]] -Tabla1[[#This Row],[Fecha de nac]])/365,0)))</f>
        <v/>
      </c>
      <c r="O218" s="169"/>
      <c r="P218" s="34"/>
      <c r="Q218" s="67"/>
      <c r="R218" s="67"/>
      <c r="S218" s="67"/>
      <c r="T218" s="67"/>
      <c r="U218" s="243" t="str">
        <f>IF(F218="","",Tabla1[[#This Row],[Fecha Inicio grupo]]+3*7-7)</f>
        <v/>
      </c>
      <c r="V218" s="244" t="str">
        <f>IF(F218="","",EDATE(Tabla1[[#This Row],[Fecha Inicio grupo]],3))</f>
        <v/>
      </c>
      <c r="W218" s="29"/>
      <c r="X218" s="29"/>
      <c r="Y218" s="75"/>
      <c r="Z218" s="75"/>
      <c r="AA218" s="75"/>
      <c r="AB218" s="75"/>
      <c r="AC218" s="75"/>
      <c r="AD218" s="75"/>
      <c r="AE218" s="75"/>
      <c r="AF218" s="75"/>
      <c r="AG218" s="75"/>
      <c r="AH218" s="75"/>
      <c r="AI218" s="75"/>
      <c r="AJ218" s="75"/>
      <c r="AK218" s="75"/>
      <c r="AL218" s="75"/>
      <c r="AM218" s="75"/>
      <c r="AN218" s="75"/>
      <c r="AO218" s="144"/>
      <c r="AP218" s="246" t="str">
        <f>IF(F218="","",IFERROR(VLOOKUP(SUBSTITUTE(SUBSTITUTE(Tabla1[[#This Row],[Uso Sistemas]],"T","P"),"N","F"),Parámetros!$M$2:$N$17,2,0),"Completar hasta 3ra sem. para evaluar a Probacionista"))</f>
        <v/>
      </c>
      <c r="AQ218" s="39"/>
      <c r="AR218" s="39"/>
      <c r="AS218" s="39"/>
      <c r="AT218" s="28"/>
      <c r="AU218" s="55"/>
      <c r="AV218" s="55"/>
      <c r="AW218" s="55"/>
      <c r="AX218" s="248" t="str">
        <f>IF(V218="","",EOMONTH(EDATE(Tabla1[[#This Row],[Fecha Finalización]],2),0))</f>
        <v/>
      </c>
      <c r="AY218" s="39"/>
      <c r="AZ218" s="249" t="str">
        <f>IF(V218="","",EOMONTH(EDATE(Tabla1[[#This Row],[Fecha Finalización]],3),0))</f>
        <v/>
      </c>
      <c r="BA218" s="39"/>
      <c r="BB218" s="39"/>
      <c r="BC218" s="235"/>
      <c r="BD218" s="233" t="str">
        <f>IF(F218="","",Tabla1[[#This Row],[sem 01]]&amp;Tabla1[[#This Row],[sem 02]]&amp;Tabla1[[#This Row],[sem 03]])</f>
        <v/>
      </c>
      <c r="BE218" s="234" t="str">
        <f>IF(TRIM(F218)="","",$B$1&amp;"-"&amp;SUBSTITUTE(Tabla1[[#This Row],[Mes Inscrito]]," ","")&amp;"-"&amp;SUBSTITUTE(Tabla1[[#This Row],[Dia de clases Inscrito]]," ","")&amp;"-"&amp;SUBSTITUTE(Tabla1[[#This Row],[Horario Inscrito]]," ","")&amp;"-"&amp;Tabla1[[#This Row],[Fecha Inicio grupo]])</f>
        <v/>
      </c>
      <c r="BF218" s="251" t="str">
        <f>IF(F218="","",Tabla1[[#This Row],[Curso]])</f>
        <v/>
      </c>
      <c r="BG218" s="252" t="str">
        <f>+IF(TRIM(F218)="","",$B$1&amp;"-"&amp;TRIM(Tabla1[[#This Row],[Mes Inscrito]])&amp;"-"&amp;TRIM(Tabla1[[#This Row],[Dia de clases Inscrito]])&amp;"-"&amp;TRIM(Tabla1[[#This Row],[Horario Inscrito]])&amp;"-"&amp;TRIM(Tabla1[[#This Row],[Fecha Inicio grupo]])&amp;"-"&amp;TRIM(Tabla1[[#This Row],[Tipo Incrito]]))</f>
        <v/>
      </c>
      <c r="BH218" s="308" t="str">
        <f>IF(F218="","",OR(IFERROR(SEARCH("CG",Tabla1[[#This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8" s="309" t="str">
        <f>IF(F218&lt;&gt;"",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8" s="309" t="str">
        <f>IF(F218&lt;&gt;"",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8" s="309" t="str">
        <f>IF(Tabla1[[#This Row],[Fecha Inicio grupo]]="","",IFERROR(VLOOKUP(Tabla1[[#This Row],[Mes de Alta como miembro]],Parámetros!$AM$2:$AN$16,2,0),"01/01/1900"))</f>
        <v/>
      </c>
    </row>
    <row r="219" spans="1:63" ht="14.45">
      <c r="A219" s="68">
        <v>216</v>
      </c>
      <c r="B219" s="29"/>
      <c r="C219" s="34"/>
      <c r="D219" s="42"/>
      <c r="E219" s="64"/>
      <c r="F219" s="45"/>
      <c r="G219" s="45"/>
      <c r="H219" s="163"/>
      <c r="I219" s="42"/>
      <c r="J219" s="28"/>
      <c r="K219" s="69"/>
      <c r="L219" s="68"/>
      <c r="M219" s="46"/>
      <c r="N219" s="238" t="str">
        <f ca="1">IF(Tabla1[[#This Row],[Fecha de nac]]="","",IF(Tabla1[[#This Row],[Fecha Finalización]] &gt;=TODAY(), DATEDIF(Tabla1[[#This Row],[Fecha de nac]],TODAY(),"y"), ROUNDDOWN((Tabla1[[#This Row],[Fecha Finalización]] -Tabla1[[#This Row],[Fecha de nac]])/365,0)))</f>
        <v/>
      </c>
      <c r="O219" s="169"/>
      <c r="P219" s="34"/>
      <c r="Q219" s="67"/>
      <c r="R219" s="67"/>
      <c r="S219" s="67"/>
      <c r="T219" s="67"/>
      <c r="U219" s="243" t="str">
        <f>IF(F219="","",Tabla1[[#This Row],[Fecha Inicio grupo]]+3*7-7)</f>
        <v/>
      </c>
      <c r="V219" s="244" t="str">
        <f>IF(F219="","",EDATE(Tabla1[[#This Row],[Fecha Inicio grupo]],3))</f>
        <v/>
      </c>
      <c r="W219" s="29"/>
      <c r="X219" s="29"/>
      <c r="Y219" s="75"/>
      <c r="Z219" s="75"/>
      <c r="AA219" s="75"/>
      <c r="AB219" s="75"/>
      <c r="AC219" s="75"/>
      <c r="AD219" s="75"/>
      <c r="AE219" s="75"/>
      <c r="AF219" s="75"/>
      <c r="AG219" s="75"/>
      <c r="AH219" s="75"/>
      <c r="AI219" s="75"/>
      <c r="AJ219" s="75"/>
      <c r="AK219" s="75"/>
      <c r="AL219" s="75"/>
      <c r="AM219" s="75"/>
      <c r="AN219" s="75"/>
      <c r="AO219" s="144"/>
      <c r="AP219" s="246" t="str">
        <f>IF(F219="","",IFERROR(VLOOKUP(SUBSTITUTE(SUBSTITUTE(Tabla1[[#This Row],[Uso Sistemas]],"T","P"),"N","F"),Parámetros!$M$2:$N$17,2,0),"Completar hasta 3ra sem. para evaluar a Probacionista"))</f>
        <v/>
      </c>
      <c r="AQ219" s="39"/>
      <c r="AR219" s="39"/>
      <c r="AS219" s="39"/>
      <c r="AT219" s="28"/>
      <c r="AU219" s="55"/>
      <c r="AV219" s="55"/>
      <c r="AW219" s="55"/>
      <c r="AX219" s="248" t="str">
        <f>IF(V219="","",EOMONTH(EDATE(Tabla1[[#This Row],[Fecha Finalización]],2),0))</f>
        <v/>
      </c>
      <c r="AY219" s="39"/>
      <c r="AZ219" s="249" t="str">
        <f>IF(V219="","",EOMONTH(EDATE(Tabla1[[#This Row],[Fecha Finalización]],3),0))</f>
        <v/>
      </c>
      <c r="BA219" s="39"/>
      <c r="BB219" s="39"/>
      <c r="BC219" s="235"/>
      <c r="BD219" s="233" t="str">
        <f>IF(F219="","",Tabla1[[#This Row],[sem 01]]&amp;Tabla1[[#This Row],[sem 02]]&amp;Tabla1[[#This Row],[sem 03]])</f>
        <v/>
      </c>
      <c r="BE219" s="234" t="str">
        <f>IF(TRIM(F219)="","",$B$1&amp;"-"&amp;SUBSTITUTE(Tabla1[[#This Row],[Mes Inscrito]]," ","")&amp;"-"&amp;SUBSTITUTE(Tabla1[[#This Row],[Dia de clases Inscrito]]," ","")&amp;"-"&amp;SUBSTITUTE(Tabla1[[#This Row],[Horario Inscrito]]," ","")&amp;"-"&amp;Tabla1[[#This Row],[Fecha Inicio grupo]])</f>
        <v/>
      </c>
      <c r="BF219" s="251" t="str">
        <f>IF(F219="","",Tabla1[[#This Row],[Curso]])</f>
        <v/>
      </c>
      <c r="BG219" s="252" t="str">
        <f>+IF(TRIM(F219)="","",$B$1&amp;"-"&amp;TRIM(Tabla1[[#This Row],[Mes Inscrito]])&amp;"-"&amp;TRIM(Tabla1[[#This Row],[Dia de clases Inscrito]])&amp;"-"&amp;TRIM(Tabla1[[#This Row],[Horario Inscrito]])&amp;"-"&amp;TRIM(Tabla1[[#This Row],[Fecha Inicio grupo]])&amp;"-"&amp;TRIM(Tabla1[[#This Row],[Tipo Incrito]]))</f>
        <v/>
      </c>
      <c r="BH219" s="308" t="str">
        <f>IF(F219="","",OR(IFERROR(SEARCH("CG",Tabla1[[#This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9" s="309" t="str">
        <f>IF(F219&lt;&gt;"",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9" s="309" t="str">
        <f>IF(F219&lt;&gt;"",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9" s="309" t="str">
        <f>IF(Tabla1[[#This Row],[Fecha Inicio grupo]]="","",IFERROR(VLOOKUP(Tabla1[[#This Row],[Mes de Alta como miembro]],Parámetros!$AM$2:$AN$16,2,0),"01/01/1900"))</f>
        <v/>
      </c>
    </row>
    <row r="220" spans="1:63" ht="14.45">
      <c r="A220" s="68">
        <v>217</v>
      </c>
      <c r="B220" s="29"/>
      <c r="C220" s="34"/>
      <c r="D220" s="42"/>
      <c r="E220" s="64"/>
      <c r="F220" s="45"/>
      <c r="G220" s="45"/>
      <c r="H220" s="163"/>
      <c r="I220" s="42"/>
      <c r="J220" s="28"/>
      <c r="K220" s="69"/>
      <c r="L220" s="68"/>
      <c r="M220" s="46"/>
      <c r="N220" s="238" t="str">
        <f ca="1">IF(Tabla1[[#This Row],[Fecha de nac]]="","",IF(Tabla1[[#This Row],[Fecha Finalización]] &gt;=TODAY(), DATEDIF(Tabla1[[#This Row],[Fecha de nac]],TODAY(),"y"), ROUNDDOWN((Tabla1[[#This Row],[Fecha Finalización]] -Tabla1[[#This Row],[Fecha de nac]])/365,0)))</f>
        <v/>
      </c>
      <c r="O220" s="169"/>
      <c r="P220" s="34"/>
      <c r="Q220" s="67"/>
      <c r="R220" s="67"/>
      <c r="S220" s="67"/>
      <c r="T220" s="67"/>
      <c r="U220" s="243" t="str">
        <f>IF(F220="","",Tabla1[[#This Row],[Fecha Inicio grupo]]+3*7-7)</f>
        <v/>
      </c>
      <c r="V220" s="244" t="str">
        <f>IF(F220="","",EDATE(Tabla1[[#This Row],[Fecha Inicio grupo]],3))</f>
        <v/>
      </c>
      <c r="W220" s="29"/>
      <c r="X220" s="29"/>
      <c r="Y220" s="75"/>
      <c r="Z220" s="75"/>
      <c r="AA220" s="75"/>
      <c r="AB220" s="75"/>
      <c r="AC220" s="75"/>
      <c r="AD220" s="75"/>
      <c r="AE220" s="75"/>
      <c r="AF220" s="75"/>
      <c r="AG220" s="75"/>
      <c r="AH220" s="75"/>
      <c r="AI220" s="75"/>
      <c r="AJ220" s="75"/>
      <c r="AK220" s="75"/>
      <c r="AL220" s="75"/>
      <c r="AM220" s="75"/>
      <c r="AN220" s="75"/>
      <c r="AO220" s="144"/>
      <c r="AP220" s="246" t="str">
        <f>IF(F220="","",IFERROR(VLOOKUP(SUBSTITUTE(SUBSTITUTE(Tabla1[[#This Row],[Uso Sistemas]],"T","P"),"N","F"),Parámetros!$M$2:$N$17,2,0),"Completar hasta 3ra sem. para evaluar a Probacionista"))</f>
        <v/>
      </c>
      <c r="AQ220" s="39"/>
      <c r="AR220" s="39"/>
      <c r="AS220" s="39"/>
      <c r="AT220" s="28"/>
      <c r="AU220" s="55"/>
      <c r="AV220" s="55"/>
      <c r="AW220" s="55"/>
      <c r="AX220" s="248" t="str">
        <f>IF(V220="","",EOMONTH(EDATE(Tabla1[[#This Row],[Fecha Finalización]],2),0))</f>
        <v/>
      </c>
      <c r="AY220" s="39"/>
      <c r="AZ220" s="249" t="str">
        <f>IF(V220="","",EOMONTH(EDATE(Tabla1[[#This Row],[Fecha Finalización]],3),0))</f>
        <v/>
      </c>
      <c r="BA220" s="39"/>
      <c r="BB220" s="39"/>
      <c r="BC220" s="235"/>
      <c r="BD220" s="233" t="str">
        <f>IF(F220="","",Tabla1[[#This Row],[sem 01]]&amp;Tabla1[[#This Row],[sem 02]]&amp;Tabla1[[#This Row],[sem 03]])</f>
        <v/>
      </c>
      <c r="BE220" s="234" t="str">
        <f>IF(TRIM(F220)="","",$B$1&amp;"-"&amp;SUBSTITUTE(Tabla1[[#This Row],[Mes Inscrito]]," ","")&amp;"-"&amp;SUBSTITUTE(Tabla1[[#This Row],[Dia de clases Inscrito]]," ","")&amp;"-"&amp;SUBSTITUTE(Tabla1[[#This Row],[Horario Inscrito]]," ","")&amp;"-"&amp;Tabla1[[#This Row],[Fecha Inicio grupo]])</f>
        <v/>
      </c>
      <c r="BF220" s="251" t="str">
        <f>IF(F220="","",Tabla1[[#This Row],[Curso]])</f>
        <v/>
      </c>
      <c r="BG220" s="252" t="str">
        <f>+IF(TRIM(F220)="","",$B$1&amp;"-"&amp;TRIM(Tabla1[[#This Row],[Mes Inscrito]])&amp;"-"&amp;TRIM(Tabla1[[#This Row],[Dia de clases Inscrito]])&amp;"-"&amp;TRIM(Tabla1[[#This Row],[Horario Inscrito]])&amp;"-"&amp;TRIM(Tabla1[[#This Row],[Fecha Inicio grupo]])&amp;"-"&amp;TRIM(Tabla1[[#This Row],[Tipo Incrito]]))</f>
        <v/>
      </c>
      <c r="BH220" s="308" t="str">
        <f>IF(F220="","",OR(IFERROR(SEARCH("CG",Tabla1[[#This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0" s="309" t="str">
        <f>IF(F220&lt;&gt;"",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0" s="309" t="str">
        <f>IF(F220&lt;&gt;"",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0" s="309" t="str">
        <f>IF(Tabla1[[#This Row],[Fecha Inicio grupo]]="","",IFERROR(VLOOKUP(Tabla1[[#This Row],[Mes de Alta como miembro]],Parámetros!$AM$2:$AN$16,2,0),"01/01/1900"))</f>
        <v/>
      </c>
    </row>
    <row r="221" spans="1:63" ht="14.45">
      <c r="A221" s="68">
        <v>218</v>
      </c>
      <c r="B221" s="29"/>
      <c r="C221" s="34"/>
      <c r="D221" s="42"/>
      <c r="E221" s="64"/>
      <c r="F221" s="45"/>
      <c r="G221" s="45"/>
      <c r="H221" s="163"/>
      <c r="I221" s="42"/>
      <c r="J221" s="28"/>
      <c r="K221" s="69"/>
      <c r="L221" s="68"/>
      <c r="M221" s="46"/>
      <c r="N221" s="238" t="str">
        <f ca="1">IF(Tabla1[[#This Row],[Fecha de nac]]="","",IF(Tabla1[[#This Row],[Fecha Finalización]] &gt;=TODAY(), DATEDIF(Tabla1[[#This Row],[Fecha de nac]],TODAY(),"y"), ROUNDDOWN((Tabla1[[#This Row],[Fecha Finalización]] -Tabla1[[#This Row],[Fecha de nac]])/365,0)))</f>
        <v/>
      </c>
      <c r="O221" s="169"/>
      <c r="P221" s="34"/>
      <c r="Q221" s="67"/>
      <c r="R221" s="67"/>
      <c r="S221" s="67"/>
      <c r="T221" s="67"/>
      <c r="U221" s="243" t="str">
        <f>IF(F221="","",Tabla1[[#This Row],[Fecha Inicio grupo]]+3*7-7)</f>
        <v/>
      </c>
      <c r="V221" s="244" t="str">
        <f>IF(F221="","",EDATE(Tabla1[[#This Row],[Fecha Inicio grupo]],3))</f>
        <v/>
      </c>
      <c r="W221" s="29"/>
      <c r="X221" s="29"/>
      <c r="Y221" s="75"/>
      <c r="Z221" s="75"/>
      <c r="AA221" s="75"/>
      <c r="AB221" s="75"/>
      <c r="AC221" s="75"/>
      <c r="AD221" s="75"/>
      <c r="AE221" s="75"/>
      <c r="AF221" s="75"/>
      <c r="AG221" s="75"/>
      <c r="AH221" s="75"/>
      <c r="AI221" s="75"/>
      <c r="AJ221" s="75"/>
      <c r="AK221" s="75"/>
      <c r="AL221" s="75"/>
      <c r="AM221" s="75"/>
      <c r="AN221" s="75"/>
      <c r="AO221" s="144"/>
      <c r="AP221" s="246" t="str">
        <f>IF(F221="","",IFERROR(VLOOKUP(SUBSTITUTE(SUBSTITUTE(Tabla1[[#This Row],[Uso Sistemas]],"T","P"),"N","F"),Parámetros!$M$2:$N$17,2,0),"Completar hasta 3ra sem. para evaluar a Probacionista"))</f>
        <v/>
      </c>
      <c r="AQ221" s="39"/>
      <c r="AR221" s="39"/>
      <c r="AS221" s="39"/>
      <c r="AT221" s="28"/>
      <c r="AU221" s="55"/>
      <c r="AV221" s="55"/>
      <c r="AW221" s="55"/>
      <c r="AX221" s="248" t="str">
        <f>IF(V221="","",EOMONTH(EDATE(Tabla1[[#This Row],[Fecha Finalización]],2),0))</f>
        <v/>
      </c>
      <c r="AY221" s="39"/>
      <c r="AZ221" s="249" t="str">
        <f>IF(V221="","",EOMONTH(EDATE(Tabla1[[#This Row],[Fecha Finalización]],3),0))</f>
        <v/>
      </c>
      <c r="BA221" s="39"/>
      <c r="BB221" s="39"/>
      <c r="BC221" s="235"/>
      <c r="BD221" s="233" t="str">
        <f>IF(F221="","",Tabla1[[#This Row],[sem 01]]&amp;Tabla1[[#This Row],[sem 02]]&amp;Tabla1[[#This Row],[sem 03]])</f>
        <v/>
      </c>
      <c r="BE221" s="234" t="str">
        <f>IF(TRIM(F221)="","",$B$1&amp;"-"&amp;SUBSTITUTE(Tabla1[[#This Row],[Mes Inscrito]]," ","")&amp;"-"&amp;SUBSTITUTE(Tabla1[[#This Row],[Dia de clases Inscrito]]," ","")&amp;"-"&amp;SUBSTITUTE(Tabla1[[#This Row],[Horario Inscrito]]," ","")&amp;"-"&amp;Tabla1[[#This Row],[Fecha Inicio grupo]])</f>
        <v/>
      </c>
      <c r="BF221" s="251" t="str">
        <f>IF(F221="","",Tabla1[[#This Row],[Curso]])</f>
        <v/>
      </c>
      <c r="BG221" s="252" t="str">
        <f>+IF(TRIM(F221)="","",$B$1&amp;"-"&amp;TRIM(Tabla1[[#This Row],[Mes Inscrito]])&amp;"-"&amp;TRIM(Tabla1[[#This Row],[Dia de clases Inscrito]])&amp;"-"&amp;TRIM(Tabla1[[#This Row],[Horario Inscrito]])&amp;"-"&amp;TRIM(Tabla1[[#This Row],[Fecha Inicio grupo]])&amp;"-"&amp;TRIM(Tabla1[[#This Row],[Tipo Incrito]]))</f>
        <v/>
      </c>
      <c r="BH221" s="308" t="str">
        <f>IF(F221="","",OR(IFERROR(SEARCH("CG",Tabla1[[#This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1" s="309" t="str">
        <f>IF(F221&lt;&gt;"",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1" s="309" t="str">
        <f>IF(F221&lt;&gt;"",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1" s="309" t="str">
        <f>IF(Tabla1[[#This Row],[Fecha Inicio grupo]]="","",IFERROR(VLOOKUP(Tabla1[[#This Row],[Mes de Alta como miembro]],Parámetros!$AM$2:$AN$16,2,0),"01/01/1900"))</f>
        <v/>
      </c>
    </row>
    <row r="222" spans="1:63" ht="14.45">
      <c r="A222" s="68">
        <v>219</v>
      </c>
      <c r="B222" s="29"/>
      <c r="C222" s="34"/>
      <c r="D222" s="42"/>
      <c r="E222" s="64"/>
      <c r="F222" s="45"/>
      <c r="G222" s="45"/>
      <c r="H222" s="163"/>
      <c r="I222" s="42"/>
      <c r="J222" s="28"/>
      <c r="K222" s="69"/>
      <c r="L222" s="68"/>
      <c r="M222" s="46"/>
      <c r="N222" s="238" t="str">
        <f ca="1">IF(Tabla1[[#This Row],[Fecha de nac]]="","",IF(Tabla1[[#This Row],[Fecha Finalización]] &gt;=TODAY(), DATEDIF(Tabla1[[#This Row],[Fecha de nac]],TODAY(),"y"), ROUNDDOWN((Tabla1[[#This Row],[Fecha Finalización]] -Tabla1[[#This Row],[Fecha de nac]])/365,0)))</f>
        <v/>
      </c>
      <c r="O222" s="169"/>
      <c r="P222" s="34"/>
      <c r="Q222" s="67"/>
      <c r="R222" s="67"/>
      <c r="S222" s="67"/>
      <c r="T222" s="67"/>
      <c r="U222" s="243" t="str">
        <f>IF(F222="","",Tabla1[[#This Row],[Fecha Inicio grupo]]+3*7-7)</f>
        <v/>
      </c>
      <c r="V222" s="244" t="str">
        <f>IF(F222="","",EDATE(Tabla1[[#This Row],[Fecha Inicio grupo]],3))</f>
        <v/>
      </c>
      <c r="W222" s="29"/>
      <c r="X222" s="29"/>
      <c r="Y222" s="75"/>
      <c r="Z222" s="75"/>
      <c r="AA222" s="75"/>
      <c r="AB222" s="75"/>
      <c r="AC222" s="75"/>
      <c r="AD222" s="75"/>
      <c r="AE222" s="75"/>
      <c r="AF222" s="75"/>
      <c r="AG222" s="75"/>
      <c r="AH222" s="75"/>
      <c r="AI222" s="75"/>
      <c r="AJ222" s="75"/>
      <c r="AK222" s="75"/>
      <c r="AL222" s="75"/>
      <c r="AM222" s="75"/>
      <c r="AN222" s="75"/>
      <c r="AO222" s="144"/>
      <c r="AP222" s="246" t="str">
        <f>IF(F222="","",IFERROR(VLOOKUP(SUBSTITUTE(SUBSTITUTE(Tabla1[[#This Row],[Uso Sistemas]],"T","P"),"N","F"),Parámetros!$M$2:$N$17,2,0),"Completar hasta 3ra sem. para evaluar a Probacionista"))</f>
        <v/>
      </c>
      <c r="AQ222" s="39"/>
      <c r="AR222" s="39"/>
      <c r="AS222" s="39"/>
      <c r="AT222" s="28"/>
      <c r="AU222" s="55"/>
      <c r="AV222" s="55"/>
      <c r="AW222" s="55"/>
      <c r="AX222" s="248" t="str">
        <f>IF(V222="","",EOMONTH(EDATE(Tabla1[[#This Row],[Fecha Finalización]],2),0))</f>
        <v/>
      </c>
      <c r="AY222" s="39"/>
      <c r="AZ222" s="249" t="str">
        <f>IF(V222="","",EOMONTH(EDATE(Tabla1[[#This Row],[Fecha Finalización]],3),0))</f>
        <v/>
      </c>
      <c r="BA222" s="39"/>
      <c r="BB222" s="39"/>
      <c r="BC222" s="235"/>
      <c r="BD222" s="233" t="str">
        <f>IF(F222="","",Tabla1[[#This Row],[sem 01]]&amp;Tabla1[[#This Row],[sem 02]]&amp;Tabla1[[#This Row],[sem 03]])</f>
        <v/>
      </c>
      <c r="BE222" s="234" t="str">
        <f>IF(TRIM(F222)="","",$B$1&amp;"-"&amp;SUBSTITUTE(Tabla1[[#This Row],[Mes Inscrito]]," ","")&amp;"-"&amp;SUBSTITUTE(Tabla1[[#This Row],[Dia de clases Inscrito]]," ","")&amp;"-"&amp;SUBSTITUTE(Tabla1[[#This Row],[Horario Inscrito]]," ","")&amp;"-"&amp;Tabla1[[#This Row],[Fecha Inicio grupo]])</f>
        <v/>
      </c>
      <c r="BF222" s="251" t="str">
        <f>IF(F222="","",Tabla1[[#This Row],[Curso]])</f>
        <v/>
      </c>
      <c r="BG222" s="252" t="str">
        <f>+IF(TRIM(F222)="","",$B$1&amp;"-"&amp;TRIM(Tabla1[[#This Row],[Mes Inscrito]])&amp;"-"&amp;TRIM(Tabla1[[#This Row],[Dia de clases Inscrito]])&amp;"-"&amp;TRIM(Tabla1[[#This Row],[Horario Inscrito]])&amp;"-"&amp;TRIM(Tabla1[[#This Row],[Fecha Inicio grupo]])&amp;"-"&amp;TRIM(Tabla1[[#This Row],[Tipo Incrito]]))</f>
        <v/>
      </c>
      <c r="BH222" s="308" t="str">
        <f>IF(F222="","",OR(IFERROR(SEARCH("CG",Tabla1[[#This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2" s="309" t="str">
        <f>IF(F222&lt;&gt;"",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2" s="309" t="str">
        <f>IF(F222&lt;&gt;"",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2" s="309" t="str">
        <f>IF(Tabla1[[#This Row],[Fecha Inicio grupo]]="","",IFERROR(VLOOKUP(Tabla1[[#This Row],[Mes de Alta como miembro]],Parámetros!$AM$2:$AN$16,2,0),"01/01/1900"))</f>
        <v/>
      </c>
    </row>
    <row r="223" spans="1:63" ht="14.45">
      <c r="A223" s="68">
        <v>220</v>
      </c>
      <c r="B223" s="29"/>
      <c r="C223" s="34"/>
      <c r="D223" s="42"/>
      <c r="E223" s="64"/>
      <c r="F223" s="45"/>
      <c r="G223" s="45"/>
      <c r="H223" s="163"/>
      <c r="I223" s="42"/>
      <c r="J223" s="28"/>
      <c r="K223" s="69"/>
      <c r="L223" s="68"/>
      <c r="M223" s="46"/>
      <c r="N223" s="238" t="str">
        <f ca="1">IF(Tabla1[[#This Row],[Fecha de nac]]="","",IF(Tabla1[[#This Row],[Fecha Finalización]] &gt;=TODAY(), DATEDIF(Tabla1[[#This Row],[Fecha de nac]],TODAY(),"y"), ROUNDDOWN((Tabla1[[#This Row],[Fecha Finalización]] -Tabla1[[#This Row],[Fecha de nac]])/365,0)))</f>
        <v/>
      </c>
      <c r="O223" s="169"/>
      <c r="P223" s="34"/>
      <c r="Q223" s="67"/>
      <c r="R223" s="67"/>
      <c r="S223" s="67"/>
      <c r="T223" s="67"/>
      <c r="U223" s="243" t="str">
        <f>IF(F223="","",Tabla1[[#This Row],[Fecha Inicio grupo]]+3*7-7)</f>
        <v/>
      </c>
      <c r="V223" s="244" t="str">
        <f>IF(F223="","",EDATE(Tabla1[[#This Row],[Fecha Inicio grupo]],3))</f>
        <v/>
      </c>
      <c r="W223" s="29"/>
      <c r="X223" s="29"/>
      <c r="Y223" s="75"/>
      <c r="Z223" s="75"/>
      <c r="AA223" s="75"/>
      <c r="AB223" s="75"/>
      <c r="AC223" s="75"/>
      <c r="AD223" s="75"/>
      <c r="AE223" s="75"/>
      <c r="AF223" s="75"/>
      <c r="AG223" s="75"/>
      <c r="AH223" s="75"/>
      <c r="AI223" s="75"/>
      <c r="AJ223" s="75"/>
      <c r="AK223" s="75"/>
      <c r="AL223" s="75"/>
      <c r="AM223" s="75"/>
      <c r="AN223" s="75"/>
      <c r="AO223" s="144"/>
      <c r="AP223" s="246" t="str">
        <f>IF(F223="","",IFERROR(VLOOKUP(SUBSTITUTE(SUBSTITUTE(Tabla1[[#This Row],[Uso Sistemas]],"T","P"),"N","F"),Parámetros!$M$2:$N$17,2,0),"Completar hasta 3ra sem. para evaluar a Probacionista"))</f>
        <v/>
      </c>
      <c r="AQ223" s="39"/>
      <c r="AR223" s="39"/>
      <c r="AS223" s="39"/>
      <c r="AT223" s="28"/>
      <c r="AU223" s="55"/>
      <c r="AV223" s="55"/>
      <c r="AW223" s="55"/>
      <c r="AX223" s="248" t="str">
        <f>IF(V223="","",EOMONTH(EDATE(Tabla1[[#This Row],[Fecha Finalización]],2),0))</f>
        <v/>
      </c>
      <c r="AY223" s="39"/>
      <c r="AZ223" s="249" t="str">
        <f>IF(V223="","",EOMONTH(EDATE(Tabla1[[#This Row],[Fecha Finalización]],3),0))</f>
        <v/>
      </c>
      <c r="BA223" s="39"/>
      <c r="BB223" s="39"/>
      <c r="BC223" s="235"/>
      <c r="BD223" s="233" t="str">
        <f>IF(F223="","",Tabla1[[#This Row],[sem 01]]&amp;Tabla1[[#This Row],[sem 02]]&amp;Tabla1[[#This Row],[sem 03]])</f>
        <v/>
      </c>
      <c r="BE223" s="234" t="str">
        <f>IF(TRIM(F223)="","",$B$1&amp;"-"&amp;SUBSTITUTE(Tabla1[[#This Row],[Mes Inscrito]]," ","")&amp;"-"&amp;SUBSTITUTE(Tabla1[[#This Row],[Dia de clases Inscrito]]," ","")&amp;"-"&amp;SUBSTITUTE(Tabla1[[#This Row],[Horario Inscrito]]," ","")&amp;"-"&amp;Tabla1[[#This Row],[Fecha Inicio grupo]])</f>
        <v/>
      </c>
      <c r="BF223" s="251" t="str">
        <f>IF(F223="","",Tabla1[[#This Row],[Curso]])</f>
        <v/>
      </c>
      <c r="BG223" s="252" t="str">
        <f>+IF(TRIM(F223)="","",$B$1&amp;"-"&amp;TRIM(Tabla1[[#This Row],[Mes Inscrito]])&amp;"-"&amp;TRIM(Tabla1[[#This Row],[Dia de clases Inscrito]])&amp;"-"&amp;TRIM(Tabla1[[#This Row],[Horario Inscrito]])&amp;"-"&amp;TRIM(Tabla1[[#This Row],[Fecha Inicio grupo]])&amp;"-"&amp;TRIM(Tabla1[[#This Row],[Tipo Incrito]]))</f>
        <v/>
      </c>
      <c r="BH223" s="308" t="str">
        <f>IF(F223="","",OR(IFERROR(SEARCH("CG",Tabla1[[#This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3" s="309" t="str">
        <f>IF(F223&lt;&gt;"",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3" s="309" t="str">
        <f>IF(F223&lt;&gt;"",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3" s="309" t="str">
        <f>IF(Tabla1[[#This Row],[Fecha Inicio grupo]]="","",IFERROR(VLOOKUP(Tabla1[[#This Row],[Mes de Alta como miembro]],Parámetros!$AM$2:$AN$16,2,0),"01/01/1900"))</f>
        <v/>
      </c>
    </row>
    <row r="224" spans="1:63" ht="14.45">
      <c r="A224" s="68">
        <v>221</v>
      </c>
      <c r="B224" s="29"/>
      <c r="C224" s="34"/>
      <c r="D224" s="42"/>
      <c r="E224" s="64"/>
      <c r="F224" s="45"/>
      <c r="G224" s="45"/>
      <c r="H224" s="163"/>
      <c r="I224" s="42"/>
      <c r="J224" s="28"/>
      <c r="K224" s="69"/>
      <c r="L224" s="68"/>
      <c r="M224" s="46"/>
      <c r="N224" s="238" t="str">
        <f ca="1">IF(Tabla1[[#This Row],[Fecha de nac]]="","",IF(Tabla1[[#This Row],[Fecha Finalización]] &gt;=TODAY(), DATEDIF(Tabla1[[#This Row],[Fecha de nac]],TODAY(),"y"), ROUNDDOWN((Tabla1[[#This Row],[Fecha Finalización]] -Tabla1[[#This Row],[Fecha de nac]])/365,0)))</f>
        <v/>
      </c>
      <c r="O224" s="169"/>
      <c r="P224" s="34"/>
      <c r="Q224" s="67"/>
      <c r="R224" s="67"/>
      <c r="S224" s="67"/>
      <c r="T224" s="67"/>
      <c r="U224" s="243" t="str">
        <f>IF(F224="","",Tabla1[[#This Row],[Fecha Inicio grupo]]+3*7-7)</f>
        <v/>
      </c>
      <c r="V224" s="244" t="str">
        <f>IF(F224="","",EDATE(Tabla1[[#This Row],[Fecha Inicio grupo]],3))</f>
        <v/>
      </c>
      <c r="W224" s="29"/>
      <c r="X224" s="29"/>
      <c r="Y224" s="75"/>
      <c r="Z224" s="75"/>
      <c r="AA224" s="75"/>
      <c r="AB224" s="75"/>
      <c r="AC224" s="75"/>
      <c r="AD224" s="75"/>
      <c r="AE224" s="75"/>
      <c r="AF224" s="75"/>
      <c r="AG224" s="75"/>
      <c r="AH224" s="75"/>
      <c r="AI224" s="75"/>
      <c r="AJ224" s="75"/>
      <c r="AK224" s="75"/>
      <c r="AL224" s="75"/>
      <c r="AM224" s="75"/>
      <c r="AN224" s="75"/>
      <c r="AO224" s="144"/>
      <c r="AP224" s="246" t="str">
        <f>IF(F224="","",IFERROR(VLOOKUP(SUBSTITUTE(SUBSTITUTE(Tabla1[[#This Row],[Uso Sistemas]],"T","P"),"N","F"),Parámetros!$M$2:$N$17,2,0),"Completar hasta 3ra sem. para evaluar a Probacionista"))</f>
        <v/>
      </c>
      <c r="AQ224" s="39"/>
      <c r="AR224" s="39"/>
      <c r="AS224" s="39"/>
      <c r="AT224" s="28"/>
      <c r="AU224" s="55"/>
      <c r="AV224" s="55"/>
      <c r="AW224" s="55"/>
      <c r="AX224" s="248" t="str">
        <f>IF(V224="","",EOMONTH(EDATE(Tabla1[[#This Row],[Fecha Finalización]],2),0))</f>
        <v/>
      </c>
      <c r="AY224" s="39"/>
      <c r="AZ224" s="249" t="str">
        <f>IF(V224="","",EOMONTH(EDATE(Tabla1[[#This Row],[Fecha Finalización]],3),0))</f>
        <v/>
      </c>
      <c r="BA224" s="39"/>
      <c r="BB224" s="39"/>
      <c r="BC224" s="235"/>
      <c r="BD224" s="233" t="str">
        <f>IF(F224="","",Tabla1[[#This Row],[sem 01]]&amp;Tabla1[[#This Row],[sem 02]]&amp;Tabla1[[#This Row],[sem 03]])</f>
        <v/>
      </c>
      <c r="BE224" s="234" t="str">
        <f>IF(TRIM(F224)="","",$B$1&amp;"-"&amp;SUBSTITUTE(Tabla1[[#This Row],[Mes Inscrito]]," ","")&amp;"-"&amp;SUBSTITUTE(Tabla1[[#This Row],[Dia de clases Inscrito]]," ","")&amp;"-"&amp;SUBSTITUTE(Tabla1[[#This Row],[Horario Inscrito]]," ","")&amp;"-"&amp;Tabla1[[#This Row],[Fecha Inicio grupo]])</f>
        <v/>
      </c>
      <c r="BF224" s="251" t="str">
        <f>IF(F224="","",Tabla1[[#This Row],[Curso]])</f>
        <v/>
      </c>
      <c r="BG224" s="252" t="str">
        <f>+IF(TRIM(F224)="","",$B$1&amp;"-"&amp;TRIM(Tabla1[[#This Row],[Mes Inscrito]])&amp;"-"&amp;TRIM(Tabla1[[#This Row],[Dia de clases Inscrito]])&amp;"-"&amp;TRIM(Tabla1[[#This Row],[Horario Inscrito]])&amp;"-"&amp;TRIM(Tabla1[[#This Row],[Fecha Inicio grupo]])&amp;"-"&amp;TRIM(Tabla1[[#This Row],[Tipo Incrito]]))</f>
        <v/>
      </c>
      <c r="BH224" s="308" t="str">
        <f>IF(F224="","",OR(IFERROR(SEARCH("CG",Tabla1[[#This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4" s="309" t="str">
        <f>IF(F224&lt;&gt;"",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4" s="309" t="str">
        <f>IF(F224&lt;&gt;"",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4" s="309" t="str">
        <f>IF(Tabla1[[#This Row],[Fecha Inicio grupo]]="","",IFERROR(VLOOKUP(Tabla1[[#This Row],[Mes de Alta como miembro]],Parámetros!$AM$2:$AN$16,2,0),"01/01/1900"))</f>
        <v/>
      </c>
    </row>
    <row r="225" spans="1:63" ht="14.45">
      <c r="A225" s="68">
        <v>222</v>
      </c>
      <c r="B225" s="29"/>
      <c r="C225" s="34"/>
      <c r="D225" s="42"/>
      <c r="E225" s="64"/>
      <c r="F225" s="45"/>
      <c r="G225" s="45"/>
      <c r="H225" s="163"/>
      <c r="I225" s="42"/>
      <c r="J225" s="28"/>
      <c r="K225" s="69"/>
      <c r="L225" s="68"/>
      <c r="M225" s="46"/>
      <c r="N225" s="238" t="str">
        <f ca="1">IF(Tabla1[[#This Row],[Fecha de nac]]="","",IF(Tabla1[[#This Row],[Fecha Finalización]] &gt;=TODAY(), DATEDIF(Tabla1[[#This Row],[Fecha de nac]],TODAY(),"y"), ROUNDDOWN((Tabla1[[#This Row],[Fecha Finalización]] -Tabla1[[#This Row],[Fecha de nac]])/365,0)))</f>
        <v/>
      </c>
      <c r="O225" s="169"/>
      <c r="P225" s="34"/>
      <c r="Q225" s="67"/>
      <c r="R225" s="67"/>
      <c r="S225" s="67"/>
      <c r="T225" s="67"/>
      <c r="U225" s="243" t="str">
        <f>IF(F225="","",Tabla1[[#This Row],[Fecha Inicio grupo]]+3*7-7)</f>
        <v/>
      </c>
      <c r="V225" s="244" t="str">
        <f>IF(F225="","",EDATE(Tabla1[[#This Row],[Fecha Inicio grupo]],3))</f>
        <v/>
      </c>
      <c r="W225" s="29"/>
      <c r="X225" s="29"/>
      <c r="Y225" s="75"/>
      <c r="Z225" s="75"/>
      <c r="AA225" s="75"/>
      <c r="AB225" s="75"/>
      <c r="AC225" s="75"/>
      <c r="AD225" s="75"/>
      <c r="AE225" s="75"/>
      <c r="AF225" s="75"/>
      <c r="AG225" s="75"/>
      <c r="AH225" s="75"/>
      <c r="AI225" s="75"/>
      <c r="AJ225" s="75"/>
      <c r="AK225" s="75"/>
      <c r="AL225" s="75"/>
      <c r="AM225" s="75"/>
      <c r="AN225" s="75"/>
      <c r="AO225" s="144"/>
      <c r="AP225" s="246" t="str">
        <f>IF(F225="","",IFERROR(VLOOKUP(SUBSTITUTE(SUBSTITUTE(Tabla1[[#This Row],[Uso Sistemas]],"T","P"),"N","F"),Parámetros!$M$2:$N$17,2,0),"Completar hasta 3ra sem. para evaluar a Probacionista"))</f>
        <v/>
      </c>
      <c r="AQ225" s="39"/>
      <c r="AR225" s="39"/>
      <c r="AS225" s="39"/>
      <c r="AT225" s="28"/>
      <c r="AU225" s="55"/>
      <c r="AV225" s="55"/>
      <c r="AW225" s="55"/>
      <c r="AX225" s="248" t="str">
        <f>IF(V225="","",EOMONTH(EDATE(Tabla1[[#This Row],[Fecha Finalización]],2),0))</f>
        <v/>
      </c>
      <c r="AY225" s="39"/>
      <c r="AZ225" s="249" t="str">
        <f>IF(V225="","",EOMONTH(EDATE(Tabla1[[#This Row],[Fecha Finalización]],3),0))</f>
        <v/>
      </c>
      <c r="BA225" s="39"/>
      <c r="BB225" s="39"/>
      <c r="BC225" s="235"/>
      <c r="BD225" s="233" t="str">
        <f>IF(F225="","",Tabla1[[#This Row],[sem 01]]&amp;Tabla1[[#This Row],[sem 02]]&amp;Tabla1[[#This Row],[sem 03]])</f>
        <v/>
      </c>
      <c r="BE225" s="234" t="str">
        <f>IF(TRIM(F225)="","",$B$1&amp;"-"&amp;SUBSTITUTE(Tabla1[[#This Row],[Mes Inscrito]]," ","")&amp;"-"&amp;SUBSTITUTE(Tabla1[[#This Row],[Dia de clases Inscrito]]," ","")&amp;"-"&amp;SUBSTITUTE(Tabla1[[#This Row],[Horario Inscrito]]," ","")&amp;"-"&amp;Tabla1[[#This Row],[Fecha Inicio grupo]])</f>
        <v/>
      </c>
      <c r="BF225" s="251" t="str">
        <f>IF(F225="","",Tabla1[[#This Row],[Curso]])</f>
        <v/>
      </c>
      <c r="BG225" s="252" t="str">
        <f>+IF(TRIM(F225)="","",$B$1&amp;"-"&amp;TRIM(Tabla1[[#This Row],[Mes Inscrito]])&amp;"-"&amp;TRIM(Tabla1[[#This Row],[Dia de clases Inscrito]])&amp;"-"&amp;TRIM(Tabla1[[#This Row],[Horario Inscrito]])&amp;"-"&amp;TRIM(Tabla1[[#This Row],[Fecha Inicio grupo]])&amp;"-"&amp;TRIM(Tabla1[[#This Row],[Tipo Incrito]]))</f>
        <v/>
      </c>
      <c r="BH225" s="308" t="str">
        <f>IF(F225="","",OR(IFERROR(SEARCH("CG",Tabla1[[#This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5" s="309" t="str">
        <f>IF(F225&lt;&gt;"",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5" s="309" t="str">
        <f>IF(F225&lt;&gt;"",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5" s="309" t="str">
        <f>IF(Tabla1[[#This Row],[Fecha Inicio grupo]]="","",IFERROR(VLOOKUP(Tabla1[[#This Row],[Mes de Alta como miembro]],Parámetros!$AM$2:$AN$16,2,0),"01/01/1900"))</f>
        <v/>
      </c>
    </row>
    <row r="226" spans="1:63" ht="14.45">
      <c r="A226" s="68">
        <v>223</v>
      </c>
      <c r="B226" s="29"/>
      <c r="C226" s="34"/>
      <c r="D226" s="42"/>
      <c r="E226" s="64"/>
      <c r="F226" s="45"/>
      <c r="G226" s="45"/>
      <c r="H226" s="163"/>
      <c r="I226" s="42"/>
      <c r="J226" s="28"/>
      <c r="K226" s="69"/>
      <c r="L226" s="68"/>
      <c r="M226" s="46"/>
      <c r="N226" s="238" t="str">
        <f ca="1">IF(Tabla1[[#This Row],[Fecha de nac]]="","",IF(Tabla1[[#This Row],[Fecha Finalización]] &gt;=TODAY(), DATEDIF(Tabla1[[#This Row],[Fecha de nac]],TODAY(),"y"), ROUNDDOWN((Tabla1[[#This Row],[Fecha Finalización]] -Tabla1[[#This Row],[Fecha de nac]])/365,0)))</f>
        <v/>
      </c>
      <c r="O226" s="169"/>
      <c r="P226" s="34"/>
      <c r="Q226" s="67"/>
      <c r="R226" s="67"/>
      <c r="S226" s="67"/>
      <c r="T226" s="67"/>
      <c r="U226" s="243" t="str">
        <f>IF(F226="","",Tabla1[[#This Row],[Fecha Inicio grupo]]+3*7-7)</f>
        <v/>
      </c>
      <c r="V226" s="244" t="str">
        <f>IF(F226="","",EDATE(Tabla1[[#This Row],[Fecha Inicio grupo]],3))</f>
        <v/>
      </c>
      <c r="W226" s="29"/>
      <c r="X226" s="29"/>
      <c r="Y226" s="75"/>
      <c r="Z226" s="75"/>
      <c r="AA226" s="75"/>
      <c r="AB226" s="75"/>
      <c r="AC226" s="75"/>
      <c r="AD226" s="75"/>
      <c r="AE226" s="75"/>
      <c r="AF226" s="75"/>
      <c r="AG226" s="75"/>
      <c r="AH226" s="75"/>
      <c r="AI226" s="75"/>
      <c r="AJ226" s="75"/>
      <c r="AK226" s="75"/>
      <c r="AL226" s="75"/>
      <c r="AM226" s="75"/>
      <c r="AN226" s="75"/>
      <c r="AO226" s="144"/>
      <c r="AP226" s="246" t="str">
        <f>IF(F226="","",IFERROR(VLOOKUP(SUBSTITUTE(SUBSTITUTE(Tabla1[[#This Row],[Uso Sistemas]],"T","P"),"N","F"),Parámetros!$M$2:$N$17,2,0),"Completar hasta 3ra sem. para evaluar a Probacionista"))</f>
        <v/>
      </c>
      <c r="AQ226" s="39"/>
      <c r="AR226" s="39"/>
      <c r="AS226" s="39"/>
      <c r="AT226" s="28"/>
      <c r="AU226" s="55"/>
      <c r="AV226" s="55"/>
      <c r="AW226" s="55"/>
      <c r="AX226" s="248" t="str">
        <f>IF(V226="","",EOMONTH(EDATE(Tabla1[[#This Row],[Fecha Finalización]],2),0))</f>
        <v/>
      </c>
      <c r="AY226" s="39"/>
      <c r="AZ226" s="249" t="str">
        <f>IF(V226="","",EOMONTH(EDATE(Tabla1[[#This Row],[Fecha Finalización]],3),0))</f>
        <v/>
      </c>
      <c r="BA226" s="39"/>
      <c r="BB226" s="39"/>
      <c r="BC226" s="235"/>
      <c r="BD226" s="233" t="str">
        <f>IF(F226="","",Tabla1[[#This Row],[sem 01]]&amp;Tabla1[[#This Row],[sem 02]]&amp;Tabla1[[#This Row],[sem 03]])</f>
        <v/>
      </c>
      <c r="BE226" s="234" t="str">
        <f>IF(TRIM(F226)="","",$B$1&amp;"-"&amp;SUBSTITUTE(Tabla1[[#This Row],[Mes Inscrito]]," ","")&amp;"-"&amp;SUBSTITUTE(Tabla1[[#This Row],[Dia de clases Inscrito]]," ","")&amp;"-"&amp;SUBSTITUTE(Tabla1[[#This Row],[Horario Inscrito]]," ","")&amp;"-"&amp;Tabla1[[#This Row],[Fecha Inicio grupo]])</f>
        <v/>
      </c>
      <c r="BF226" s="251" t="str">
        <f>IF(F226="","",Tabla1[[#This Row],[Curso]])</f>
        <v/>
      </c>
      <c r="BG226" s="252" t="str">
        <f>+IF(TRIM(F226)="","",$B$1&amp;"-"&amp;TRIM(Tabla1[[#This Row],[Mes Inscrito]])&amp;"-"&amp;TRIM(Tabla1[[#This Row],[Dia de clases Inscrito]])&amp;"-"&amp;TRIM(Tabla1[[#This Row],[Horario Inscrito]])&amp;"-"&amp;TRIM(Tabla1[[#This Row],[Fecha Inicio grupo]])&amp;"-"&amp;TRIM(Tabla1[[#This Row],[Tipo Incrito]]))</f>
        <v/>
      </c>
      <c r="BH226" s="308" t="str">
        <f>IF(F226="","",OR(IFERROR(SEARCH("CG",Tabla1[[#This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6" s="309" t="str">
        <f>IF(F226&lt;&gt;"",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6" s="309" t="str">
        <f>IF(F226&lt;&gt;"",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6" s="309" t="str">
        <f>IF(Tabla1[[#This Row],[Fecha Inicio grupo]]="","",IFERROR(VLOOKUP(Tabla1[[#This Row],[Mes de Alta como miembro]],Parámetros!$AM$2:$AN$16,2,0),"01/01/1900"))</f>
        <v/>
      </c>
    </row>
    <row r="227" spans="1:63" ht="14.45">
      <c r="A227" s="68">
        <v>224</v>
      </c>
      <c r="B227" s="29"/>
      <c r="C227" s="34"/>
      <c r="D227" s="42"/>
      <c r="E227" s="64"/>
      <c r="F227" s="45"/>
      <c r="G227" s="45"/>
      <c r="H227" s="163"/>
      <c r="I227" s="42"/>
      <c r="J227" s="28"/>
      <c r="K227" s="69"/>
      <c r="L227" s="68"/>
      <c r="M227" s="46"/>
      <c r="N227" s="238" t="str">
        <f ca="1">IF(Tabla1[[#This Row],[Fecha de nac]]="","",IF(Tabla1[[#This Row],[Fecha Finalización]] &gt;=TODAY(), DATEDIF(Tabla1[[#This Row],[Fecha de nac]],TODAY(),"y"), ROUNDDOWN((Tabla1[[#This Row],[Fecha Finalización]] -Tabla1[[#This Row],[Fecha de nac]])/365,0)))</f>
        <v/>
      </c>
      <c r="O227" s="169"/>
      <c r="P227" s="34"/>
      <c r="Q227" s="67"/>
      <c r="R227" s="67"/>
      <c r="S227" s="67"/>
      <c r="T227" s="67"/>
      <c r="U227" s="243" t="str">
        <f>IF(F227="","",Tabla1[[#This Row],[Fecha Inicio grupo]]+3*7-7)</f>
        <v/>
      </c>
      <c r="V227" s="244" t="str">
        <f>IF(F227="","",EDATE(Tabla1[[#This Row],[Fecha Inicio grupo]],3))</f>
        <v/>
      </c>
      <c r="W227" s="29"/>
      <c r="X227" s="29"/>
      <c r="Y227" s="75"/>
      <c r="Z227" s="75"/>
      <c r="AA227" s="75"/>
      <c r="AB227" s="75"/>
      <c r="AC227" s="75"/>
      <c r="AD227" s="75"/>
      <c r="AE227" s="75"/>
      <c r="AF227" s="75"/>
      <c r="AG227" s="75"/>
      <c r="AH227" s="75"/>
      <c r="AI227" s="75"/>
      <c r="AJ227" s="75"/>
      <c r="AK227" s="75"/>
      <c r="AL227" s="75"/>
      <c r="AM227" s="75"/>
      <c r="AN227" s="75"/>
      <c r="AO227" s="144"/>
      <c r="AP227" s="246" t="str">
        <f>IF(F227="","",IFERROR(VLOOKUP(SUBSTITUTE(SUBSTITUTE(Tabla1[[#This Row],[Uso Sistemas]],"T","P"),"N","F"),Parámetros!$M$2:$N$17,2,0),"Completar hasta 3ra sem. para evaluar a Probacionista"))</f>
        <v/>
      </c>
      <c r="AQ227" s="39"/>
      <c r="AR227" s="39"/>
      <c r="AS227" s="39"/>
      <c r="AT227" s="28"/>
      <c r="AU227" s="55"/>
      <c r="AV227" s="55"/>
      <c r="AW227" s="55"/>
      <c r="AX227" s="248" t="str">
        <f>IF(V227="","",EOMONTH(EDATE(Tabla1[[#This Row],[Fecha Finalización]],2),0))</f>
        <v/>
      </c>
      <c r="AY227" s="39"/>
      <c r="AZ227" s="249" t="str">
        <f>IF(V227="","",EOMONTH(EDATE(Tabla1[[#This Row],[Fecha Finalización]],3),0))</f>
        <v/>
      </c>
      <c r="BA227" s="39"/>
      <c r="BB227" s="39"/>
      <c r="BC227" s="235"/>
      <c r="BD227" s="233" t="str">
        <f>IF(F227="","",Tabla1[[#This Row],[sem 01]]&amp;Tabla1[[#This Row],[sem 02]]&amp;Tabla1[[#This Row],[sem 03]])</f>
        <v/>
      </c>
      <c r="BE227" s="234" t="str">
        <f>IF(TRIM(F227)="","",$B$1&amp;"-"&amp;SUBSTITUTE(Tabla1[[#This Row],[Mes Inscrito]]," ","")&amp;"-"&amp;SUBSTITUTE(Tabla1[[#This Row],[Dia de clases Inscrito]]," ","")&amp;"-"&amp;SUBSTITUTE(Tabla1[[#This Row],[Horario Inscrito]]," ","")&amp;"-"&amp;Tabla1[[#This Row],[Fecha Inicio grupo]])</f>
        <v/>
      </c>
      <c r="BF227" s="251" t="str">
        <f>IF(F227="","",Tabla1[[#This Row],[Curso]])</f>
        <v/>
      </c>
      <c r="BG227" s="252" t="str">
        <f>+IF(TRIM(F227)="","",$B$1&amp;"-"&amp;TRIM(Tabla1[[#This Row],[Mes Inscrito]])&amp;"-"&amp;TRIM(Tabla1[[#This Row],[Dia de clases Inscrito]])&amp;"-"&amp;TRIM(Tabla1[[#This Row],[Horario Inscrito]])&amp;"-"&amp;TRIM(Tabla1[[#This Row],[Fecha Inicio grupo]])&amp;"-"&amp;TRIM(Tabla1[[#This Row],[Tipo Incrito]]))</f>
        <v/>
      </c>
      <c r="BH227" s="308" t="str">
        <f>IF(F227="","",OR(IFERROR(SEARCH("CG",Tabla1[[#This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7" s="309" t="str">
        <f>IF(F227&lt;&gt;"",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7" s="309" t="str">
        <f>IF(F227&lt;&gt;"",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7" s="309" t="str">
        <f>IF(Tabla1[[#This Row],[Fecha Inicio grupo]]="","",IFERROR(VLOOKUP(Tabla1[[#This Row],[Mes de Alta como miembro]],Parámetros!$AM$2:$AN$16,2,0),"01/01/1900"))</f>
        <v/>
      </c>
    </row>
    <row r="228" spans="1:63" ht="14.45">
      <c r="A228" s="68">
        <v>225</v>
      </c>
      <c r="B228" s="29"/>
      <c r="C228" s="34"/>
      <c r="D228" s="42"/>
      <c r="E228" s="64"/>
      <c r="F228" s="45"/>
      <c r="G228" s="45"/>
      <c r="H228" s="163"/>
      <c r="I228" s="42"/>
      <c r="J228" s="28"/>
      <c r="K228" s="69"/>
      <c r="L228" s="68"/>
      <c r="M228" s="46"/>
      <c r="N228" s="238" t="str">
        <f ca="1">IF(Tabla1[[#This Row],[Fecha de nac]]="","",IF(Tabla1[[#This Row],[Fecha Finalización]] &gt;=TODAY(), DATEDIF(Tabla1[[#This Row],[Fecha de nac]],TODAY(),"y"), ROUNDDOWN((Tabla1[[#This Row],[Fecha Finalización]] -Tabla1[[#This Row],[Fecha de nac]])/365,0)))</f>
        <v/>
      </c>
      <c r="O228" s="169"/>
      <c r="P228" s="34"/>
      <c r="Q228" s="67"/>
      <c r="R228" s="67"/>
      <c r="S228" s="67"/>
      <c r="T228" s="67"/>
      <c r="U228" s="243" t="str">
        <f>IF(F228="","",Tabla1[[#This Row],[Fecha Inicio grupo]]+3*7-7)</f>
        <v/>
      </c>
      <c r="V228" s="244" t="str">
        <f>IF(F228="","",EDATE(Tabla1[[#This Row],[Fecha Inicio grupo]],3))</f>
        <v/>
      </c>
      <c r="W228" s="29"/>
      <c r="X228" s="29"/>
      <c r="Y228" s="75"/>
      <c r="Z228" s="75"/>
      <c r="AA228" s="75"/>
      <c r="AB228" s="75"/>
      <c r="AC228" s="75"/>
      <c r="AD228" s="75"/>
      <c r="AE228" s="75"/>
      <c r="AF228" s="75"/>
      <c r="AG228" s="75"/>
      <c r="AH228" s="75"/>
      <c r="AI228" s="75"/>
      <c r="AJ228" s="75"/>
      <c r="AK228" s="75"/>
      <c r="AL228" s="75"/>
      <c r="AM228" s="75"/>
      <c r="AN228" s="75"/>
      <c r="AO228" s="144"/>
      <c r="AP228" s="246" t="str">
        <f>IF(F228="","",IFERROR(VLOOKUP(SUBSTITUTE(SUBSTITUTE(Tabla1[[#This Row],[Uso Sistemas]],"T","P"),"N","F"),Parámetros!$M$2:$N$17,2,0),"Completar hasta 3ra sem. para evaluar a Probacionista"))</f>
        <v/>
      </c>
      <c r="AQ228" s="39"/>
      <c r="AR228" s="39"/>
      <c r="AS228" s="39"/>
      <c r="AT228" s="28"/>
      <c r="AU228" s="55"/>
      <c r="AV228" s="55"/>
      <c r="AW228" s="55"/>
      <c r="AX228" s="248" t="str">
        <f>IF(V228="","",EOMONTH(EDATE(Tabla1[[#This Row],[Fecha Finalización]],2),0))</f>
        <v/>
      </c>
      <c r="AY228" s="39"/>
      <c r="AZ228" s="249" t="str">
        <f>IF(V228="","",EOMONTH(EDATE(Tabla1[[#This Row],[Fecha Finalización]],3),0))</f>
        <v/>
      </c>
      <c r="BA228" s="39"/>
      <c r="BB228" s="39"/>
      <c r="BC228" s="235"/>
      <c r="BD228" s="233" t="str">
        <f>IF(F228="","",Tabla1[[#This Row],[sem 01]]&amp;Tabla1[[#This Row],[sem 02]]&amp;Tabla1[[#This Row],[sem 03]])</f>
        <v/>
      </c>
      <c r="BE228" s="234" t="str">
        <f>IF(TRIM(F228)="","",$B$1&amp;"-"&amp;SUBSTITUTE(Tabla1[[#This Row],[Mes Inscrito]]," ","")&amp;"-"&amp;SUBSTITUTE(Tabla1[[#This Row],[Dia de clases Inscrito]]," ","")&amp;"-"&amp;SUBSTITUTE(Tabla1[[#This Row],[Horario Inscrito]]," ","")&amp;"-"&amp;Tabla1[[#This Row],[Fecha Inicio grupo]])</f>
        <v/>
      </c>
      <c r="BF228" s="251" t="str">
        <f>IF(F228="","",Tabla1[[#This Row],[Curso]])</f>
        <v/>
      </c>
      <c r="BG228" s="252" t="str">
        <f>+IF(TRIM(F228)="","",$B$1&amp;"-"&amp;TRIM(Tabla1[[#This Row],[Mes Inscrito]])&amp;"-"&amp;TRIM(Tabla1[[#This Row],[Dia de clases Inscrito]])&amp;"-"&amp;TRIM(Tabla1[[#This Row],[Horario Inscrito]])&amp;"-"&amp;TRIM(Tabla1[[#This Row],[Fecha Inicio grupo]])&amp;"-"&amp;TRIM(Tabla1[[#This Row],[Tipo Incrito]]))</f>
        <v/>
      </c>
      <c r="BH228" s="308" t="str">
        <f>IF(F228="","",OR(IFERROR(SEARCH("CG",Tabla1[[#This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8" s="309" t="str">
        <f>IF(F228&lt;&gt;"",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8" s="309" t="str">
        <f>IF(F228&lt;&gt;"",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8" s="309" t="str">
        <f>IF(Tabla1[[#This Row],[Fecha Inicio grupo]]="","",IFERROR(VLOOKUP(Tabla1[[#This Row],[Mes de Alta como miembro]],Parámetros!$AM$2:$AN$16,2,0),"01/01/1900"))</f>
        <v/>
      </c>
    </row>
    <row r="229" spans="1:63" ht="14.45">
      <c r="A229" s="68">
        <v>226</v>
      </c>
      <c r="B229" s="29"/>
      <c r="C229" s="34"/>
      <c r="D229" s="42"/>
      <c r="E229" s="64"/>
      <c r="F229" s="45"/>
      <c r="G229" s="45"/>
      <c r="H229" s="163"/>
      <c r="I229" s="42"/>
      <c r="J229" s="28"/>
      <c r="K229" s="69"/>
      <c r="L229" s="68"/>
      <c r="M229" s="46"/>
      <c r="N229" s="238" t="str">
        <f ca="1">IF(Tabla1[[#This Row],[Fecha de nac]]="","",IF(Tabla1[[#This Row],[Fecha Finalización]] &gt;=TODAY(), DATEDIF(Tabla1[[#This Row],[Fecha de nac]],TODAY(),"y"), ROUNDDOWN((Tabla1[[#This Row],[Fecha Finalización]] -Tabla1[[#This Row],[Fecha de nac]])/365,0)))</f>
        <v/>
      </c>
      <c r="O229" s="169"/>
      <c r="P229" s="34"/>
      <c r="Q229" s="67"/>
      <c r="R229" s="67"/>
      <c r="S229" s="67"/>
      <c r="T229" s="67"/>
      <c r="U229" s="243" t="str">
        <f>IF(F229="","",Tabla1[[#This Row],[Fecha Inicio grupo]]+3*7-7)</f>
        <v/>
      </c>
      <c r="V229" s="244" t="str">
        <f>IF(F229="","",EDATE(Tabla1[[#This Row],[Fecha Inicio grupo]],3))</f>
        <v/>
      </c>
      <c r="W229" s="29"/>
      <c r="X229" s="29"/>
      <c r="Y229" s="75"/>
      <c r="Z229" s="75"/>
      <c r="AA229" s="75"/>
      <c r="AB229" s="75"/>
      <c r="AC229" s="75"/>
      <c r="AD229" s="75"/>
      <c r="AE229" s="75"/>
      <c r="AF229" s="75"/>
      <c r="AG229" s="75"/>
      <c r="AH229" s="75"/>
      <c r="AI229" s="75"/>
      <c r="AJ229" s="75"/>
      <c r="AK229" s="75"/>
      <c r="AL229" s="75"/>
      <c r="AM229" s="75"/>
      <c r="AN229" s="75"/>
      <c r="AO229" s="144"/>
      <c r="AP229" s="246" t="str">
        <f>IF(F229="","",IFERROR(VLOOKUP(SUBSTITUTE(SUBSTITUTE(Tabla1[[#This Row],[Uso Sistemas]],"T","P"),"N","F"),Parámetros!$M$2:$N$17,2,0),"Completar hasta 3ra sem. para evaluar a Probacionista"))</f>
        <v/>
      </c>
      <c r="AQ229" s="39"/>
      <c r="AR229" s="39"/>
      <c r="AS229" s="39"/>
      <c r="AT229" s="28"/>
      <c r="AU229" s="55"/>
      <c r="AV229" s="55"/>
      <c r="AW229" s="55"/>
      <c r="AX229" s="248" t="str">
        <f>IF(V229="","",EOMONTH(EDATE(Tabla1[[#This Row],[Fecha Finalización]],2),0))</f>
        <v/>
      </c>
      <c r="AY229" s="39"/>
      <c r="AZ229" s="249" t="str">
        <f>IF(V229="","",EOMONTH(EDATE(Tabla1[[#This Row],[Fecha Finalización]],3),0))</f>
        <v/>
      </c>
      <c r="BA229" s="39"/>
      <c r="BB229" s="39"/>
      <c r="BC229" s="235"/>
      <c r="BD229" s="233" t="str">
        <f>IF(F229="","",Tabla1[[#This Row],[sem 01]]&amp;Tabla1[[#This Row],[sem 02]]&amp;Tabla1[[#This Row],[sem 03]])</f>
        <v/>
      </c>
      <c r="BE229" s="234" t="str">
        <f>IF(TRIM(F229)="","",$B$1&amp;"-"&amp;SUBSTITUTE(Tabla1[[#This Row],[Mes Inscrito]]," ","")&amp;"-"&amp;SUBSTITUTE(Tabla1[[#This Row],[Dia de clases Inscrito]]," ","")&amp;"-"&amp;SUBSTITUTE(Tabla1[[#This Row],[Horario Inscrito]]," ","")&amp;"-"&amp;Tabla1[[#This Row],[Fecha Inicio grupo]])</f>
        <v/>
      </c>
      <c r="BF229" s="251" t="str">
        <f>IF(F229="","",Tabla1[[#This Row],[Curso]])</f>
        <v/>
      </c>
      <c r="BG229" s="252" t="str">
        <f>+IF(TRIM(F229)="","",$B$1&amp;"-"&amp;TRIM(Tabla1[[#This Row],[Mes Inscrito]])&amp;"-"&amp;TRIM(Tabla1[[#This Row],[Dia de clases Inscrito]])&amp;"-"&amp;TRIM(Tabla1[[#This Row],[Horario Inscrito]])&amp;"-"&amp;TRIM(Tabla1[[#This Row],[Fecha Inicio grupo]])&amp;"-"&amp;TRIM(Tabla1[[#This Row],[Tipo Incrito]]))</f>
        <v/>
      </c>
      <c r="BH229" s="308" t="str">
        <f>IF(F229="","",OR(IFERROR(SEARCH("CG",Tabla1[[#This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9" s="309" t="str">
        <f>IF(F229&lt;&gt;"",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9" s="309" t="str">
        <f>IF(F229&lt;&gt;"",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9" s="309" t="str">
        <f>IF(Tabla1[[#This Row],[Fecha Inicio grupo]]="","",IFERROR(VLOOKUP(Tabla1[[#This Row],[Mes de Alta como miembro]],Parámetros!$AM$2:$AN$16,2,0),"01/01/1900"))</f>
        <v/>
      </c>
    </row>
    <row r="230" spans="1:63" ht="14.45">
      <c r="A230" s="68">
        <v>227</v>
      </c>
      <c r="B230" s="29"/>
      <c r="C230" s="34"/>
      <c r="D230" s="42"/>
      <c r="E230" s="64"/>
      <c r="F230" s="45"/>
      <c r="G230" s="45"/>
      <c r="H230" s="163"/>
      <c r="I230" s="42"/>
      <c r="J230" s="28"/>
      <c r="K230" s="69"/>
      <c r="L230" s="68"/>
      <c r="M230" s="46"/>
      <c r="N230" s="238" t="str">
        <f ca="1">IF(Tabla1[[#This Row],[Fecha de nac]]="","",IF(Tabla1[[#This Row],[Fecha Finalización]] &gt;=TODAY(), DATEDIF(Tabla1[[#This Row],[Fecha de nac]],TODAY(),"y"), ROUNDDOWN((Tabla1[[#This Row],[Fecha Finalización]] -Tabla1[[#This Row],[Fecha de nac]])/365,0)))</f>
        <v/>
      </c>
      <c r="O230" s="169"/>
      <c r="P230" s="34"/>
      <c r="Q230" s="67"/>
      <c r="R230" s="67"/>
      <c r="S230" s="67"/>
      <c r="T230" s="67"/>
      <c r="U230" s="243" t="str">
        <f>IF(F230="","",Tabla1[[#This Row],[Fecha Inicio grupo]]+3*7-7)</f>
        <v/>
      </c>
      <c r="V230" s="244" t="str">
        <f>IF(F230="","",EDATE(Tabla1[[#This Row],[Fecha Inicio grupo]],3))</f>
        <v/>
      </c>
      <c r="W230" s="29"/>
      <c r="X230" s="29"/>
      <c r="Y230" s="75"/>
      <c r="Z230" s="75"/>
      <c r="AA230" s="75"/>
      <c r="AB230" s="75"/>
      <c r="AC230" s="75"/>
      <c r="AD230" s="75"/>
      <c r="AE230" s="75"/>
      <c r="AF230" s="75"/>
      <c r="AG230" s="75"/>
      <c r="AH230" s="75"/>
      <c r="AI230" s="75"/>
      <c r="AJ230" s="75"/>
      <c r="AK230" s="75"/>
      <c r="AL230" s="75"/>
      <c r="AM230" s="75"/>
      <c r="AN230" s="75"/>
      <c r="AO230" s="144"/>
      <c r="AP230" s="246" t="str">
        <f>IF(F230="","",IFERROR(VLOOKUP(SUBSTITUTE(SUBSTITUTE(Tabla1[[#This Row],[Uso Sistemas]],"T","P"),"N","F"),Parámetros!$M$2:$N$17,2,0),"Completar hasta 3ra sem. para evaluar a Probacionista"))</f>
        <v/>
      </c>
      <c r="AQ230" s="39"/>
      <c r="AR230" s="39"/>
      <c r="AS230" s="39"/>
      <c r="AT230" s="28"/>
      <c r="AU230" s="55"/>
      <c r="AV230" s="55"/>
      <c r="AW230" s="55"/>
      <c r="AX230" s="248" t="str">
        <f>IF(V230="","",EOMONTH(EDATE(Tabla1[[#This Row],[Fecha Finalización]],2),0))</f>
        <v/>
      </c>
      <c r="AY230" s="39"/>
      <c r="AZ230" s="249" t="str">
        <f>IF(V230="","",EOMONTH(EDATE(Tabla1[[#This Row],[Fecha Finalización]],3),0))</f>
        <v/>
      </c>
      <c r="BA230" s="39"/>
      <c r="BB230" s="39"/>
      <c r="BC230" s="235"/>
      <c r="BD230" s="233" t="str">
        <f>IF(F230="","",Tabla1[[#This Row],[sem 01]]&amp;Tabla1[[#This Row],[sem 02]]&amp;Tabla1[[#This Row],[sem 03]])</f>
        <v/>
      </c>
      <c r="BE230" s="234" t="str">
        <f>IF(TRIM(F230)="","",$B$1&amp;"-"&amp;SUBSTITUTE(Tabla1[[#This Row],[Mes Inscrito]]," ","")&amp;"-"&amp;SUBSTITUTE(Tabla1[[#This Row],[Dia de clases Inscrito]]," ","")&amp;"-"&amp;SUBSTITUTE(Tabla1[[#This Row],[Horario Inscrito]]," ","")&amp;"-"&amp;Tabla1[[#This Row],[Fecha Inicio grupo]])</f>
        <v/>
      </c>
      <c r="BF230" s="251" t="str">
        <f>IF(F230="","",Tabla1[[#This Row],[Curso]])</f>
        <v/>
      </c>
      <c r="BG230" s="252" t="str">
        <f>+IF(TRIM(F230)="","",$B$1&amp;"-"&amp;TRIM(Tabla1[[#This Row],[Mes Inscrito]])&amp;"-"&amp;TRIM(Tabla1[[#This Row],[Dia de clases Inscrito]])&amp;"-"&amp;TRIM(Tabla1[[#This Row],[Horario Inscrito]])&amp;"-"&amp;TRIM(Tabla1[[#This Row],[Fecha Inicio grupo]])&amp;"-"&amp;TRIM(Tabla1[[#This Row],[Tipo Incrito]]))</f>
        <v/>
      </c>
      <c r="BH230" s="308" t="str">
        <f>IF(F230="","",OR(IFERROR(SEARCH("CG",Tabla1[[#This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0" s="309" t="str">
        <f>IF(F230&lt;&gt;"",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0" s="309" t="str">
        <f>IF(F230&lt;&gt;"",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0" s="309" t="str">
        <f>IF(Tabla1[[#This Row],[Fecha Inicio grupo]]="","",IFERROR(VLOOKUP(Tabla1[[#This Row],[Mes de Alta como miembro]],Parámetros!$AM$2:$AN$16,2,0),"01/01/1900"))</f>
        <v/>
      </c>
    </row>
    <row r="231" spans="1:63" ht="14.45">
      <c r="A231" s="68">
        <v>228</v>
      </c>
      <c r="B231" s="29"/>
      <c r="C231" s="34"/>
      <c r="D231" s="42"/>
      <c r="E231" s="64"/>
      <c r="F231" s="45"/>
      <c r="G231" s="45"/>
      <c r="H231" s="163"/>
      <c r="I231" s="42"/>
      <c r="J231" s="28"/>
      <c r="K231" s="69"/>
      <c r="L231" s="68"/>
      <c r="M231" s="46"/>
      <c r="N231" s="238" t="str">
        <f ca="1">IF(Tabla1[[#This Row],[Fecha de nac]]="","",IF(Tabla1[[#This Row],[Fecha Finalización]] &gt;=TODAY(), DATEDIF(Tabla1[[#This Row],[Fecha de nac]],TODAY(),"y"), ROUNDDOWN((Tabla1[[#This Row],[Fecha Finalización]] -Tabla1[[#This Row],[Fecha de nac]])/365,0)))</f>
        <v/>
      </c>
      <c r="O231" s="169"/>
      <c r="P231" s="34"/>
      <c r="Q231" s="67"/>
      <c r="R231" s="67"/>
      <c r="S231" s="67"/>
      <c r="T231" s="67"/>
      <c r="U231" s="243" t="str">
        <f>IF(F231="","",Tabla1[[#This Row],[Fecha Inicio grupo]]+3*7-7)</f>
        <v/>
      </c>
      <c r="V231" s="244" t="str">
        <f>IF(F231="","",EDATE(Tabla1[[#This Row],[Fecha Inicio grupo]],3))</f>
        <v/>
      </c>
      <c r="W231" s="29"/>
      <c r="X231" s="29"/>
      <c r="Y231" s="75"/>
      <c r="Z231" s="75"/>
      <c r="AA231" s="75"/>
      <c r="AB231" s="75"/>
      <c r="AC231" s="75"/>
      <c r="AD231" s="75"/>
      <c r="AE231" s="75"/>
      <c r="AF231" s="75"/>
      <c r="AG231" s="75"/>
      <c r="AH231" s="75"/>
      <c r="AI231" s="75"/>
      <c r="AJ231" s="75"/>
      <c r="AK231" s="75"/>
      <c r="AL231" s="75"/>
      <c r="AM231" s="75"/>
      <c r="AN231" s="75"/>
      <c r="AO231" s="144"/>
      <c r="AP231" s="246" t="str">
        <f>IF(F231="","",IFERROR(VLOOKUP(SUBSTITUTE(SUBSTITUTE(Tabla1[[#This Row],[Uso Sistemas]],"T","P"),"N","F"),Parámetros!$M$2:$N$17,2,0),"Completar hasta 3ra sem. para evaluar a Probacionista"))</f>
        <v/>
      </c>
      <c r="AQ231" s="39"/>
      <c r="AR231" s="39"/>
      <c r="AS231" s="39"/>
      <c r="AT231" s="28"/>
      <c r="AU231" s="55"/>
      <c r="AV231" s="55"/>
      <c r="AW231" s="55"/>
      <c r="AX231" s="248" t="str">
        <f>IF(V231="","",EOMONTH(EDATE(Tabla1[[#This Row],[Fecha Finalización]],2),0))</f>
        <v/>
      </c>
      <c r="AY231" s="39"/>
      <c r="AZ231" s="249" t="str">
        <f>IF(V231="","",EOMONTH(EDATE(Tabla1[[#This Row],[Fecha Finalización]],3),0))</f>
        <v/>
      </c>
      <c r="BA231" s="39"/>
      <c r="BB231" s="39"/>
      <c r="BC231" s="235"/>
      <c r="BD231" s="233" t="str">
        <f>IF(F231="","",Tabla1[[#This Row],[sem 01]]&amp;Tabla1[[#This Row],[sem 02]]&amp;Tabla1[[#This Row],[sem 03]])</f>
        <v/>
      </c>
      <c r="BE231" s="234" t="str">
        <f>IF(TRIM(F231)="","",$B$1&amp;"-"&amp;SUBSTITUTE(Tabla1[[#This Row],[Mes Inscrito]]," ","")&amp;"-"&amp;SUBSTITUTE(Tabla1[[#This Row],[Dia de clases Inscrito]]," ","")&amp;"-"&amp;SUBSTITUTE(Tabla1[[#This Row],[Horario Inscrito]]," ","")&amp;"-"&amp;Tabla1[[#This Row],[Fecha Inicio grupo]])</f>
        <v/>
      </c>
      <c r="BF231" s="251" t="str">
        <f>IF(F231="","",Tabla1[[#This Row],[Curso]])</f>
        <v/>
      </c>
      <c r="BG231" s="252" t="str">
        <f>+IF(TRIM(F231)="","",$B$1&amp;"-"&amp;TRIM(Tabla1[[#This Row],[Mes Inscrito]])&amp;"-"&amp;TRIM(Tabla1[[#This Row],[Dia de clases Inscrito]])&amp;"-"&amp;TRIM(Tabla1[[#This Row],[Horario Inscrito]])&amp;"-"&amp;TRIM(Tabla1[[#This Row],[Fecha Inicio grupo]])&amp;"-"&amp;TRIM(Tabla1[[#This Row],[Tipo Incrito]]))</f>
        <v/>
      </c>
      <c r="BH231" s="308" t="str">
        <f>IF(F231="","",OR(IFERROR(SEARCH("CG",Tabla1[[#This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1" s="309" t="str">
        <f>IF(F231&lt;&gt;"",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1" s="309" t="str">
        <f>IF(F231&lt;&gt;"",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1" s="309" t="str">
        <f>IF(Tabla1[[#This Row],[Fecha Inicio grupo]]="","",IFERROR(VLOOKUP(Tabla1[[#This Row],[Mes de Alta como miembro]],Parámetros!$AM$2:$AN$16,2,0),"01/01/1900"))</f>
        <v/>
      </c>
    </row>
    <row r="232" spans="1:63" ht="14.45">
      <c r="A232" s="68">
        <v>229</v>
      </c>
      <c r="B232" s="29"/>
      <c r="C232" s="34"/>
      <c r="D232" s="42"/>
      <c r="E232" s="64"/>
      <c r="F232" s="45"/>
      <c r="G232" s="45"/>
      <c r="H232" s="163"/>
      <c r="I232" s="42"/>
      <c r="J232" s="28"/>
      <c r="K232" s="69"/>
      <c r="L232" s="68"/>
      <c r="M232" s="46"/>
      <c r="N232" s="238" t="str">
        <f ca="1">IF(Tabla1[[#This Row],[Fecha de nac]]="","",IF(Tabla1[[#This Row],[Fecha Finalización]] &gt;=TODAY(), DATEDIF(Tabla1[[#This Row],[Fecha de nac]],TODAY(),"y"), ROUNDDOWN((Tabla1[[#This Row],[Fecha Finalización]] -Tabla1[[#This Row],[Fecha de nac]])/365,0)))</f>
        <v/>
      </c>
      <c r="O232" s="169"/>
      <c r="P232" s="34"/>
      <c r="Q232" s="67"/>
      <c r="R232" s="67"/>
      <c r="S232" s="67"/>
      <c r="T232" s="67"/>
      <c r="U232" s="243" t="str">
        <f>IF(F232="","",Tabla1[[#This Row],[Fecha Inicio grupo]]+3*7-7)</f>
        <v/>
      </c>
      <c r="V232" s="244" t="str">
        <f>IF(F232="","",EDATE(Tabla1[[#This Row],[Fecha Inicio grupo]],3))</f>
        <v/>
      </c>
      <c r="W232" s="29"/>
      <c r="X232" s="29"/>
      <c r="Y232" s="75"/>
      <c r="Z232" s="75"/>
      <c r="AA232" s="75"/>
      <c r="AB232" s="75"/>
      <c r="AC232" s="75"/>
      <c r="AD232" s="75"/>
      <c r="AE232" s="75"/>
      <c r="AF232" s="75"/>
      <c r="AG232" s="75"/>
      <c r="AH232" s="75"/>
      <c r="AI232" s="75"/>
      <c r="AJ232" s="75"/>
      <c r="AK232" s="75"/>
      <c r="AL232" s="75"/>
      <c r="AM232" s="75"/>
      <c r="AN232" s="75"/>
      <c r="AO232" s="144"/>
      <c r="AP232" s="246" t="str">
        <f>IF(F232="","",IFERROR(VLOOKUP(SUBSTITUTE(SUBSTITUTE(Tabla1[[#This Row],[Uso Sistemas]],"T","P"),"N","F"),Parámetros!$M$2:$N$17,2,0),"Completar hasta 3ra sem. para evaluar a Probacionista"))</f>
        <v/>
      </c>
      <c r="AQ232" s="39"/>
      <c r="AR232" s="39"/>
      <c r="AS232" s="39"/>
      <c r="AT232" s="28"/>
      <c r="AU232" s="55"/>
      <c r="AV232" s="55"/>
      <c r="AW232" s="55"/>
      <c r="AX232" s="248" t="str">
        <f>IF(V232="","",EOMONTH(EDATE(Tabla1[[#This Row],[Fecha Finalización]],2),0))</f>
        <v/>
      </c>
      <c r="AY232" s="39"/>
      <c r="AZ232" s="249" t="str">
        <f>IF(V232="","",EOMONTH(EDATE(Tabla1[[#This Row],[Fecha Finalización]],3),0))</f>
        <v/>
      </c>
      <c r="BA232" s="39"/>
      <c r="BB232" s="39"/>
      <c r="BC232" s="235"/>
      <c r="BD232" s="233" t="str">
        <f>IF(F232="","",Tabla1[[#This Row],[sem 01]]&amp;Tabla1[[#This Row],[sem 02]]&amp;Tabla1[[#This Row],[sem 03]])</f>
        <v/>
      </c>
      <c r="BE232" s="234" t="str">
        <f>IF(TRIM(F232)="","",$B$1&amp;"-"&amp;SUBSTITUTE(Tabla1[[#This Row],[Mes Inscrito]]," ","")&amp;"-"&amp;SUBSTITUTE(Tabla1[[#This Row],[Dia de clases Inscrito]]," ","")&amp;"-"&amp;SUBSTITUTE(Tabla1[[#This Row],[Horario Inscrito]]," ","")&amp;"-"&amp;Tabla1[[#This Row],[Fecha Inicio grupo]])</f>
        <v/>
      </c>
      <c r="BF232" s="251" t="str">
        <f>IF(F232="","",Tabla1[[#This Row],[Curso]])</f>
        <v/>
      </c>
      <c r="BG232" s="252" t="str">
        <f>+IF(TRIM(F232)="","",$B$1&amp;"-"&amp;TRIM(Tabla1[[#This Row],[Mes Inscrito]])&amp;"-"&amp;TRIM(Tabla1[[#This Row],[Dia de clases Inscrito]])&amp;"-"&amp;TRIM(Tabla1[[#This Row],[Horario Inscrito]])&amp;"-"&amp;TRIM(Tabla1[[#This Row],[Fecha Inicio grupo]])&amp;"-"&amp;TRIM(Tabla1[[#This Row],[Tipo Incrito]]))</f>
        <v/>
      </c>
      <c r="BH232" s="308" t="str">
        <f>IF(F232="","",OR(IFERROR(SEARCH("CG",Tabla1[[#This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2" s="309" t="str">
        <f>IF(F232&lt;&gt;"",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2" s="309" t="str">
        <f>IF(F232&lt;&gt;"",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2" s="309" t="str">
        <f>IF(Tabla1[[#This Row],[Fecha Inicio grupo]]="","",IFERROR(VLOOKUP(Tabla1[[#This Row],[Mes de Alta como miembro]],Parámetros!$AM$2:$AN$16,2,0),"01/01/1900"))</f>
        <v/>
      </c>
    </row>
    <row r="233" spans="1:63" ht="14.45">
      <c r="A233" s="68">
        <v>230</v>
      </c>
      <c r="B233" s="29"/>
      <c r="C233" s="34"/>
      <c r="D233" s="42"/>
      <c r="E233" s="64"/>
      <c r="F233" s="45"/>
      <c r="G233" s="45"/>
      <c r="H233" s="163"/>
      <c r="I233" s="42"/>
      <c r="J233" s="28"/>
      <c r="K233" s="69"/>
      <c r="L233" s="68"/>
      <c r="M233" s="46"/>
      <c r="N233" s="238" t="str">
        <f ca="1">IF(Tabla1[[#This Row],[Fecha de nac]]="","",IF(Tabla1[[#This Row],[Fecha Finalización]] &gt;=TODAY(), DATEDIF(Tabla1[[#This Row],[Fecha de nac]],TODAY(),"y"), ROUNDDOWN((Tabla1[[#This Row],[Fecha Finalización]] -Tabla1[[#This Row],[Fecha de nac]])/365,0)))</f>
        <v/>
      </c>
      <c r="O233" s="169"/>
      <c r="P233" s="34"/>
      <c r="Q233" s="67"/>
      <c r="R233" s="67"/>
      <c r="S233" s="67"/>
      <c r="T233" s="67"/>
      <c r="U233" s="243" t="str">
        <f>IF(F233="","",Tabla1[[#This Row],[Fecha Inicio grupo]]+3*7-7)</f>
        <v/>
      </c>
      <c r="V233" s="244" t="str">
        <f>IF(F233="","",EDATE(Tabla1[[#This Row],[Fecha Inicio grupo]],3))</f>
        <v/>
      </c>
      <c r="W233" s="29"/>
      <c r="X233" s="29"/>
      <c r="Y233" s="75"/>
      <c r="Z233" s="75"/>
      <c r="AA233" s="75"/>
      <c r="AB233" s="75"/>
      <c r="AC233" s="75"/>
      <c r="AD233" s="75"/>
      <c r="AE233" s="75"/>
      <c r="AF233" s="75"/>
      <c r="AG233" s="75"/>
      <c r="AH233" s="75"/>
      <c r="AI233" s="75"/>
      <c r="AJ233" s="75"/>
      <c r="AK233" s="75"/>
      <c r="AL233" s="75"/>
      <c r="AM233" s="75"/>
      <c r="AN233" s="75"/>
      <c r="AO233" s="144"/>
      <c r="AP233" s="246" t="str">
        <f>IF(F233="","",IFERROR(VLOOKUP(SUBSTITUTE(SUBSTITUTE(Tabla1[[#This Row],[Uso Sistemas]],"T","P"),"N","F"),Parámetros!$M$2:$N$17,2,0),"Completar hasta 3ra sem. para evaluar a Probacionista"))</f>
        <v/>
      </c>
      <c r="AQ233" s="39"/>
      <c r="AR233" s="39"/>
      <c r="AS233" s="39"/>
      <c r="AT233" s="28"/>
      <c r="AU233" s="55"/>
      <c r="AV233" s="55"/>
      <c r="AW233" s="55"/>
      <c r="AX233" s="248" t="str">
        <f>IF(V233="","",EOMONTH(EDATE(Tabla1[[#This Row],[Fecha Finalización]],2),0))</f>
        <v/>
      </c>
      <c r="AY233" s="39"/>
      <c r="AZ233" s="249" t="str">
        <f>IF(V233="","",EOMONTH(EDATE(Tabla1[[#This Row],[Fecha Finalización]],3),0))</f>
        <v/>
      </c>
      <c r="BA233" s="39"/>
      <c r="BB233" s="39"/>
      <c r="BC233" s="235"/>
      <c r="BD233" s="233" t="str">
        <f>IF(F233="","",Tabla1[[#This Row],[sem 01]]&amp;Tabla1[[#This Row],[sem 02]]&amp;Tabla1[[#This Row],[sem 03]])</f>
        <v/>
      </c>
      <c r="BE233" s="234" t="str">
        <f>IF(TRIM(F233)="","",$B$1&amp;"-"&amp;SUBSTITUTE(Tabla1[[#This Row],[Mes Inscrito]]," ","")&amp;"-"&amp;SUBSTITUTE(Tabla1[[#This Row],[Dia de clases Inscrito]]," ","")&amp;"-"&amp;SUBSTITUTE(Tabla1[[#This Row],[Horario Inscrito]]," ","")&amp;"-"&amp;Tabla1[[#This Row],[Fecha Inicio grupo]])</f>
        <v/>
      </c>
      <c r="BF233" s="251" t="str">
        <f>IF(F233="","",Tabla1[[#This Row],[Curso]])</f>
        <v/>
      </c>
      <c r="BG233" s="252" t="str">
        <f>+IF(TRIM(F233)="","",$B$1&amp;"-"&amp;TRIM(Tabla1[[#This Row],[Mes Inscrito]])&amp;"-"&amp;TRIM(Tabla1[[#This Row],[Dia de clases Inscrito]])&amp;"-"&amp;TRIM(Tabla1[[#This Row],[Horario Inscrito]])&amp;"-"&amp;TRIM(Tabla1[[#This Row],[Fecha Inicio grupo]])&amp;"-"&amp;TRIM(Tabla1[[#This Row],[Tipo Incrito]]))</f>
        <v/>
      </c>
      <c r="BH233" s="308" t="str">
        <f>IF(F233="","",OR(IFERROR(SEARCH("CG",Tabla1[[#This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3" s="309" t="str">
        <f>IF(F233&lt;&gt;"",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3" s="309" t="str">
        <f>IF(F233&lt;&gt;"",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3" s="309" t="str">
        <f>IF(Tabla1[[#This Row],[Fecha Inicio grupo]]="","",IFERROR(VLOOKUP(Tabla1[[#This Row],[Mes de Alta como miembro]],Parámetros!$AM$2:$AN$16,2,0),"01/01/1900"))</f>
        <v/>
      </c>
    </row>
    <row r="234" spans="1:63" ht="14.45">
      <c r="A234" s="68">
        <v>231</v>
      </c>
      <c r="B234" s="29"/>
      <c r="C234" s="34"/>
      <c r="D234" s="42"/>
      <c r="E234" s="64"/>
      <c r="F234" s="45"/>
      <c r="G234" s="45"/>
      <c r="H234" s="163"/>
      <c r="I234" s="42"/>
      <c r="J234" s="28"/>
      <c r="K234" s="69"/>
      <c r="L234" s="68"/>
      <c r="M234" s="46"/>
      <c r="N234" s="238" t="str">
        <f ca="1">IF(Tabla1[[#This Row],[Fecha de nac]]="","",IF(Tabla1[[#This Row],[Fecha Finalización]] &gt;=TODAY(), DATEDIF(Tabla1[[#This Row],[Fecha de nac]],TODAY(),"y"), ROUNDDOWN((Tabla1[[#This Row],[Fecha Finalización]] -Tabla1[[#This Row],[Fecha de nac]])/365,0)))</f>
        <v/>
      </c>
      <c r="O234" s="169"/>
      <c r="P234" s="34"/>
      <c r="Q234" s="67"/>
      <c r="R234" s="67"/>
      <c r="S234" s="67"/>
      <c r="T234" s="67"/>
      <c r="U234" s="243" t="str">
        <f>IF(F234="","",Tabla1[[#This Row],[Fecha Inicio grupo]]+3*7-7)</f>
        <v/>
      </c>
      <c r="V234" s="244" t="str">
        <f>IF(F234="","",EDATE(Tabla1[[#This Row],[Fecha Inicio grupo]],3))</f>
        <v/>
      </c>
      <c r="W234" s="29"/>
      <c r="X234" s="29"/>
      <c r="Y234" s="75"/>
      <c r="Z234" s="75"/>
      <c r="AA234" s="75"/>
      <c r="AB234" s="75"/>
      <c r="AC234" s="75"/>
      <c r="AD234" s="75"/>
      <c r="AE234" s="75"/>
      <c r="AF234" s="75"/>
      <c r="AG234" s="75"/>
      <c r="AH234" s="75"/>
      <c r="AI234" s="75"/>
      <c r="AJ234" s="75"/>
      <c r="AK234" s="75"/>
      <c r="AL234" s="75"/>
      <c r="AM234" s="75"/>
      <c r="AN234" s="75"/>
      <c r="AO234" s="144"/>
      <c r="AP234" s="246" t="str">
        <f>IF(F234="","",IFERROR(VLOOKUP(SUBSTITUTE(SUBSTITUTE(Tabla1[[#This Row],[Uso Sistemas]],"T","P"),"N","F"),Parámetros!$M$2:$N$17,2,0),"Completar hasta 3ra sem. para evaluar a Probacionista"))</f>
        <v/>
      </c>
      <c r="AQ234" s="39"/>
      <c r="AR234" s="39"/>
      <c r="AS234" s="39"/>
      <c r="AT234" s="28"/>
      <c r="AU234" s="55"/>
      <c r="AV234" s="55"/>
      <c r="AW234" s="55"/>
      <c r="AX234" s="248" t="str">
        <f>IF(V234="","",EOMONTH(EDATE(Tabla1[[#This Row],[Fecha Finalización]],2),0))</f>
        <v/>
      </c>
      <c r="AY234" s="39"/>
      <c r="AZ234" s="249" t="str">
        <f>IF(V234="","",EOMONTH(EDATE(Tabla1[[#This Row],[Fecha Finalización]],3),0))</f>
        <v/>
      </c>
      <c r="BA234" s="39"/>
      <c r="BB234" s="39"/>
      <c r="BC234" s="235"/>
      <c r="BD234" s="233" t="str">
        <f>IF(F234="","",Tabla1[[#This Row],[sem 01]]&amp;Tabla1[[#This Row],[sem 02]]&amp;Tabla1[[#This Row],[sem 03]])</f>
        <v/>
      </c>
      <c r="BE234" s="234" t="str">
        <f>IF(TRIM(F234)="","",$B$1&amp;"-"&amp;SUBSTITUTE(Tabla1[[#This Row],[Mes Inscrito]]," ","")&amp;"-"&amp;SUBSTITUTE(Tabla1[[#This Row],[Dia de clases Inscrito]]," ","")&amp;"-"&amp;SUBSTITUTE(Tabla1[[#This Row],[Horario Inscrito]]," ","")&amp;"-"&amp;Tabla1[[#This Row],[Fecha Inicio grupo]])</f>
        <v/>
      </c>
      <c r="BF234" s="251" t="str">
        <f>IF(F234="","",Tabla1[[#This Row],[Curso]])</f>
        <v/>
      </c>
      <c r="BG234" s="252" t="str">
        <f>+IF(TRIM(F234)="","",$B$1&amp;"-"&amp;TRIM(Tabla1[[#This Row],[Mes Inscrito]])&amp;"-"&amp;TRIM(Tabla1[[#This Row],[Dia de clases Inscrito]])&amp;"-"&amp;TRIM(Tabla1[[#This Row],[Horario Inscrito]])&amp;"-"&amp;TRIM(Tabla1[[#This Row],[Fecha Inicio grupo]])&amp;"-"&amp;TRIM(Tabla1[[#This Row],[Tipo Incrito]]))</f>
        <v/>
      </c>
      <c r="BH234" s="308" t="str">
        <f>IF(F234="","",OR(IFERROR(SEARCH("CG",Tabla1[[#This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4" s="309" t="str">
        <f>IF(F234&lt;&gt;"",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4" s="309" t="str">
        <f>IF(F234&lt;&gt;"",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4" s="309" t="str">
        <f>IF(Tabla1[[#This Row],[Fecha Inicio grupo]]="","",IFERROR(VLOOKUP(Tabla1[[#This Row],[Mes de Alta como miembro]],Parámetros!$AM$2:$AN$16,2,0),"01/01/1900"))</f>
        <v/>
      </c>
    </row>
    <row r="235" spans="1:63" ht="14.45">
      <c r="A235" s="68">
        <v>232</v>
      </c>
      <c r="B235" s="29"/>
      <c r="C235" s="34"/>
      <c r="D235" s="42"/>
      <c r="E235" s="64"/>
      <c r="F235" s="45"/>
      <c r="G235" s="45"/>
      <c r="H235" s="163"/>
      <c r="I235" s="42"/>
      <c r="J235" s="28"/>
      <c r="K235" s="69"/>
      <c r="L235" s="68"/>
      <c r="M235" s="46"/>
      <c r="N235" s="238" t="str">
        <f ca="1">IF(Tabla1[[#This Row],[Fecha de nac]]="","",IF(Tabla1[[#This Row],[Fecha Finalización]] &gt;=TODAY(), DATEDIF(Tabla1[[#This Row],[Fecha de nac]],TODAY(),"y"), ROUNDDOWN((Tabla1[[#This Row],[Fecha Finalización]] -Tabla1[[#This Row],[Fecha de nac]])/365,0)))</f>
        <v/>
      </c>
      <c r="O235" s="169"/>
      <c r="P235" s="34"/>
      <c r="Q235" s="67"/>
      <c r="R235" s="67"/>
      <c r="S235" s="67"/>
      <c r="T235" s="67"/>
      <c r="U235" s="243" t="str">
        <f>IF(F235="","",Tabla1[[#This Row],[Fecha Inicio grupo]]+3*7-7)</f>
        <v/>
      </c>
      <c r="V235" s="244" t="str">
        <f>IF(F235="","",EDATE(Tabla1[[#This Row],[Fecha Inicio grupo]],3))</f>
        <v/>
      </c>
      <c r="W235" s="29"/>
      <c r="X235" s="29"/>
      <c r="Y235" s="75"/>
      <c r="Z235" s="75"/>
      <c r="AA235" s="75"/>
      <c r="AB235" s="75"/>
      <c r="AC235" s="75"/>
      <c r="AD235" s="75"/>
      <c r="AE235" s="75"/>
      <c r="AF235" s="75"/>
      <c r="AG235" s="75"/>
      <c r="AH235" s="75"/>
      <c r="AI235" s="75"/>
      <c r="AJ235" s="75"/>
      <c r="AK235" s="75"/>
      <c r="AL235" s="75"/>
      <c r="AM235" s="75"/>
      <c r="AN235" s="75"/>
      <c r="AO235" s="144"/>
      <c r="AP235" s="246" t="str">
        <f>IF(F235="","",IFERROR(VLOOKUP(SUBSTITUTE(SUBSTITUTE(Tabla1[[#This Row],[Uso Sistemas]],"T","P"),"N","F"),Parámetros!$M$2:$N$17,2,0),"Completar hasta 3ra sem. para evaluar a Probacionista"))</f>
        <v/>
      </c>
      <c r="AQ235" s="39"/>
      <c r="AR235" s="39"/>
      <c r="AS235" s="39"/>
      <c r="AT235" s="28"/>
      <c r="AU235" s="55"/>
      <c r="AV235" s="55"/>
      <c r="AW235" s="55"/>
      <c r="AX235" s="248" t="str">
        <f>IF(V235="","",EOMONTH(EDATE(Tabla1[[#This Row],[Fecha Finalización]],2),0))</f>
        <v/>
      </c>
      <c r="AY235" s="39"/>
      <c r="AZ235" s="249" t="str">
        <f>IF(V235="","",EOMONTH(EDATE(Tabla1[[#This Row],[Fecha Finalización]],3),0))</f>
        <v/>
      </c>
      <c r="BA235" s="39"/>
      <c r="BB235" s="39"/>
      <c r="BC235" s="235"/>
      <c r="BD235" s="233" t="str">
        <f>IF(F235="","",Tabla1[[#This Row],[sem 01]]&amp;Tabla1[[#This Row],[sem 02]]&amp;Tabla1[[#This Row],[sem 03]])</f>
        <v/>
      </c>
      <c r="BE235" s="234" t="str">
        <f>IF(TRIM(F235)="","",$B$1&amp;"-"&amp;SUBSTITUTE(Tabla1[[#This Row],[Mes Inscrito]]," ","")&amp;"-"&amp;SUBSTITUTE(Tabla1[[#This Row],[Dia de clases Inscrito]]," ","")&amp;"-"&amp;SUBSTITUTE(Tabla1[[#This Row],[Horario Inscrito]]," ","")&amp;"-"&amp;Tabla1[[#This Row],[Fecha Inicio grupo]])</f>
        <v/>
      </c>
      <c r="BF235" s="251" t="str">
        <f>IF(F235="","",Tabla1[[#This Row],[Curso]])</f>
        <v/>
      </c>
      <c r="BG235" s="252" t="str">
        <f>+IF(TRIM(F235)="","",$B$1&amp;"-"&amp;TRIM(Tabla1[[#This Row],[Mes Inscrito]])&amp;"-"&amp;TRIM(Tabla1[[#This Row],[Dia de clases Inscrito]])&amp;"-"&amp;TRIM(Tabla1[[#This Row],[Horario Inscrito]])&amp;"-"&amp;TRIM(Tabla1[[#This Row],[Fecha Inicio grupo]])&amp;"-"&amp;TRIM(Tabla1[[#This Row],[Tipo Incrito]]))</f>
        <v/>
      </c>
      <c r="BH235" s="308" t="str">
        <f>IF(F235="","",OR(IFERROR(SEARCH("CG",Tabla1[[#This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5" s="309" t="str">
        <f>IF(F235&lt;&gt;"",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5" s="309" t="str">
        <f>IF(F235&lt;&gt;"",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5" s="309" t="str">
        <f>IF(Tabla1[[#This Row],[Fecha Inicio grupo]]="","",IFERROR(VLOOKUP(Tabla1[[#This Row],[Mes de Alta como miembro]],Parámetros!$AM$2:$AN$16,2,0),"01/01/1900"))</f>
        <v/>
      </c>
    </row>
    <row r="236" spans="1:63" ht="14.45">
      <c r="A236" s="68">
        <v>233</v>
      </c>
      <c r="B236" s="29"/>
      <c r="C236" s="34"/>
      <c r="D236" s="42"/>
      <c r="E236" s="64"/>
      <c r="F236" s="45"/>
      <c r="G236" s="45"/>
      <c r="H236" s="163"/>
      <c r="I236" s="42"/>
      <c r="J236" s="28"/>
      <c r="K236" s="69"/>
      <c r="L236" s="68"/>
      <c r="M236" s="46"/>
      <c r="N236" s="238" t="str">
        <f ca="1">IF(Tabla1[[#This Row],[Fecha de nac]]="","",IF(Tabla1[[#This Row],[Fecha Finalización]] &gt;=TODAY(), DATEDIF(Tabla1[[#This Row],[Fecha de nac]],TODAY(),"y"), ROUNDDOWN((Tabla1[[#This Row],[Fecha Finalización]] -Tabla1[[#This Row],[Fecha de nac]])/365,0)))</f>
        <v/>
      </c>
      <c r="O236" s="169"/>
      <c r="P236" s="34"/>
      <c r="Q236" s="67"/>
      <c r="R236" s="67"/>
      <c r="S236" s="67"/>
      <c r="T236" s="67"/>
      <c r="U236" s="243" t="str">
        <f>IF(F236="","",Tabla1[[#This Row],[Fecha Inicio grupo]]+3*7-7)</f>
        <v/>
      </c>
      <c r="V236" s="244" t="str">
        <f>IF(F236="","",EDATE(Tabla1[[#This Row],[Fecha Inicio grupo]],3))</f>
        <v/>
      </c>
      <c r="W236" s="29"/>
      <c r="X236" s="29"/>
      <c r="Y236" s="75"/>
      <c r="Z236" s="75"/>
      <c r="AA236" s="75"/>
      <c r="AB236" s="75"/>
      <c r="AC236" s="75"/>
      <c r="AD236" s="75"/>
      <c r="AE236" s="75"/>
      <c r="AF236" s="75"/>
      <c r="AG236" s="75"/>
      <c r="AH236" s="75"/>
      <c r="AI236" s="75"/>
      <c r="AJ236" s="75"/>
      <c r="AK236" s="75"/>
      <c r="AL236" s="75"/>
      <c r="AM236" s="75"/>
      <c r="AN236" s="75"/>
      <c r="AO236" s="144"/>
      <c r="AP236" s="246" t="str">
        <f>IF(F236="","",IFERROR(VLOOKUP(SUBSTITUTE(SUBSTITUTE(Tabla1[[#This Row],[Uso Sistemas]],"T","P"),"N","F"),Parámetros!$M$2:$N$17,2,0),"Completar hasta 3ra sem. para evaluar a Probacionista"))</f>
        <v/>
      </c>
      <c r="AQ236" s="39"/>
      <c r="AR236" s="39"/>
      <c r="AS236" s="39"/>
      <c r="AT236" s="28"/>
      <c r="AU236" s="55"/>
      <c r="AV236" s="55"/>
      <c r="AW236" s="55"/>
      <c r="AX236" s="248" t="str">
        <f>IF(V236="","",EOMONTH(EDATE(Tabla1[[#This Row],[Fecha Finalización]],2),0))</f>
        <v/>
      </c>
      <c r="AY236" s="39"/>
      <c r="AZ236" s="249" t="str">
        <f>IF(V236="","",EOMONTH(EDATE(Tabla1[[#This Row],[Fecha Finalización]],3),0))</f>
        <v/>
      </c>
      <c r="BA236" s="39"/>
      <c r="BB236" s="39"/>
      <c r="BC236" s="235"/>
      <c r="BD236" s="233" t="str">
        <f>IF(F236="","",Tabla1[[#This Row],[sem 01]]&amp;Tabla1[[#This Row],[sem 02]]&amp;Tabla1[[#This Row],[sem 03]])</f>
        <v/>
      </c>
      <c r="BE236" s="234" t="str">
        <f>IF(TRIM(F236)="","",$B$1&amp;"-"&amp;SUBSTITUTE(Tabla1[[#This Row],[Mes Inscrito]]," ","")&amp;"-"&amp;SUBSTITUTE(Tabla1[[#This Row],[Dia de clases Inscrito]]," ","")&amp;"-"&amp;SUBSTITUTE(Tabla1[[#This Row],[Horario Inscrito]]," ","")&amp;"-"&amp;Tabla1[[#This Row],[Fecha Inicio grupo]])</f>
        <v/>
      </c>
      <c r="BF236" s="251" t="str">
        <f>IF(F236="","",Tabla1[[#This Row],[Curso]])</f>
        <v/>
      </c>
      <c r="BG236" s="252" t="str">
        <f>+IF(TRIM(F236)="","",$B$1&amp;"-"&amp;TRIM(Tabla1[[#This Row],[Mes Inscrito]])&amp;"-"&amp;TRIM(Tabla1[[#This Row],[Dia de clases Inscrito]])&amp;"-"&amp;TRIM(Tabla1[[#This Row],[Horario Inscrito]])&amp;"-"&amp;TRIM(Tabla1[[#This Row],[Fecha Inicio grupo]])&amp;"-"&amp;TRIM(Tabla1[[#This Row],[Tipo Incrito]]))</f>
        <v/>
      </c>
      <c r="BH236" s="308" t="str">
        <f>IF(F236="","",OR(IFERROR(SEARCH("CG",Tabla1[[#This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6" s="309" t="str">
        <f>IF(F236&lt;&gt;"",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6" s="309" t="str">
        <f>IF(F236&lt;&gt;"",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6" s="309" t="str">
        <f>IF(Tabla1[[#This Row],[Fecha Inicio grupo]]="","",IFERROR(VLOOKUP(Tabla1[[#This Row],[Mes de Alta como miembro]],Parámetros!$AM$2:$AN$16,2,0),"01/01/1900"))</f>
        <v/>
      </c>
    </row>
    <row r="237" spans="1:63" ht="14.45">
      <c r="A237" s="68">
        <v>234</v>
      </c>
      <c r="B237" s="29"/>
      <c r="C237" s="34"/>
      <c r="D237" s="42"/>
      <c r="E237" s="64"/>
      <c r="F237" s="45"/>
      <c r="G237" s="45"/>
      <c r="H237" s="163"/>
      <c r="I237" s="42"/>
      <c r="J237" s="28"/>
      <c r="K237" s="69"/>
      <c r="L237" s="68"/>
      <c r="M237" s="46"/>
      <c r="N237" s="238" t="str">
        <f ca="1">IF(Tabla1[[#This Row],[Fecha de nac]]="","",IF(Tabla1[[#This Row],[Fecha Finalización]] &gt;=TODAY(), DATEDIF(Tabla1[[#This Row],[Fecha de nac]],TODAY(),"y"), ROUNDDOWN((Tabla1[[#This Row],[Fecha Finalización]] -Tabla1[[#This Row],[Fecha de nac]])/365,0)))</f>
        <v/>
      </c>
      <c r="O237" s="169"/>
      <c r="P237" s="34"/>
      <c r="Q237" s="67"/>
      <c r="R237" s="67"/>
      <c r="S237" s="67"/>
      <c r="T237" s="67"/>
      <c r="U237" s="243" t="str">
        <f>IF(F237="","",Tabla1[[#This Row],[Fecha Inicio grupo]]+3*7-7)</f>
        <v/>
      </c>
      <c r="V237" s="244" t="str">
        <f>IF(F237="","",EDATE(Tabla1[[#This Row],[Fecha Inicio grupo]],3))</f>
        <v/>
      </c>
      <c r="W237" s="29"/>
      <c r="X237" s="29"/>
      <c r="Y237" s="75"/>
      <c r="Z237" s="75"/>
      <c r="AA237" s="75"/>
      <c r="AB237" s="75"/>
      <c r="AC237" s="75"/>
      <c r="AD237" s="75"/>
      <c r="AE237" s="75"/>
      <c r="AF237" s="75"/>
      <c r="AG237" s="75"/>
      <c r="AH237" s="75"/>
      <c r="AI237" s="75"/>
      <c r="AJ237" s="75"/>
      <c r="AK237" s="75"/>
      <c r="AL237" s="75"/>
      <c r="AM237" s="75"/>
      <c r="AN237" s="75"/>
      <c r="AO237" s="144"/>
      <c r="AP237" s="246" t="str">
        <f>IF(F237="","",IFERROR(VLOOKUP(SUBSTITUTE(SUBSTITUTE(Tabla1[[#This Row],[Uso Sistemas]],"T","P"),"N","F"),Parámetros!$M$2:$N$17,2,0),"Completar hasta 3ra sem. para evaluar a Probacionista"))</f>
        <v/>
      </c>
      <c r="AQ237" s="39"/>
      <c r="AR237" s="39"/>
      <c r="AS237" s="39"/>
      <c r="AT237" s="28"/>
      <c r="AU237" s="55"/>
      <c r="AV237" s="55"/>
      <c r="AW237" s="55"/>
      <c r="AX237" s="248" t="str">
        <f>IF(V237="","",EOMONTH(EDATE(Tabla1[[#This Row],[Fecha Finalización]],2),0))</f>
        <v/>
      </c>
      <c r="AY237" s="39"/>
      <c r="AZ237" s="249" t="str">
        <f>IF(V237="","",EOMONTH(EDATE(Tabla1[[#This Row],[Fecha Finalización]],3),0))</f>
        <v/>
      </c>
      <c r="BA237" s="39"/>
      <c r="BB237" s="39"/>
      <c r="BC237" s="235"/>
      <c r="BD237" s="233" t="str">
        <f>IF(F237="","",Tabla1[[#This Row],[sem 01]]&amp;Tabla1[[#This Row],[sem 02]]&amp;Tabla1[[#This Row],[sem 03]])</f>
        <v/>
      </c>
      <c r="BE237" s="234" t="str">
        <f>IF(TRIM(F237)="","",$B$1&amp;"-"&amp;SUBSTITUTE(Tabla1[[#This Row],[Mes Inscrito]]," ","")&amp;"-"&amp;SUBSTITUTE(Tabla1[[#This Row],[Dia de clases Inscrito]]," ","")&amp;"-"&amp;SUBSTITUTE(Tabla1[[#This Row],[Horario Inscrito]]," ","")&amp;"-"&amp;Tabla1[[#This Row],[Fecha Inicio grupo]])</f>
        <v/>
      </c>
      <c r="BF237" s="251" t="str">
        <f>IF(F237="","",Tabla1[[#This Row],[Curso]])</f>
        <v/>
      </c>
      <c r="BG237" s="252" t="str">
        <f>+IF(TRIM(F237)="","",$B$1&amp;"-"&amp;TRIM(Tabla1[[#This Row],[Mes Inscrito]])&amp;"-"&amp;TRIM(Tabla1[[#This Row],[Dia de clases Inscrito]])&amp;"-"&amp;TRIM(Tabla1[[#This Row],[Horario Inscrito]])&amp;"-"&amp;TRIM(Tabla1[[#This Row],[Fecha Inicio grupo]])&amp;"-"&amp;TRIM(Tabla1[[#This Row],[Tipo Incrito]]))</f>
        <v/>
      </c>
      <c r="BH237" s="308" t="str">
        <f>IF(F237="","",OR(IFERROR(SEARCH("CG",Tabla1[[#This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7" s="309" t="str">
        <f>IF(F237&lt;&gt;"",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7" s="309" t="str">
        <f>IF(F237&lt;&gt;"",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7" s="309" t="str">
        <f>IF(Tabla1[[#This Row],[Fecha Inicio grupo]]="","",IFERROR(VLOOKUP(Tabla1[[#This Row],[Mes de Alta como miembro]],Parámetros!$AM$2:$AN$16,2,0),"01/01/1900"))</f>
        <v/>
      </c>
    </row>
    <row r="238" spans="1:63" ht="14.45">
      <c r="A238" s="68">
        <v>235</v>
      </c>
      <c r="B238" s="29"/>
      <c r="C238" s="34"/>
      <c r="D238" s="42"/>
      <c r="E238" s="64"/>
      <c r="F238" s="45"/>
      <c r="G238" s="45"/>
      <c r="H238" s="163"/>
      <c r="I238" s="42"/>
      <c r="J238" s="28"/>
      <c r="K238" s="69"/>
      <c r="L238" s="68"/>
      <c r="M238" s="46"/>
      <c r="N238" s="238" t="str">
        <f ca="1">IF(Tabla1[[#This Row],[Fecha de nac]]="","",IF(Tabla1[[#This Row],[Fecha Finalización]] &gt;=TODAY(), DATEDIF(Tabla1[[#This Row],[Fecha de nac]],TODAY(),"y"), ROUNDDOWN((Tabla1[[#This Row],[Fecha Finalización]] -Tabla1[[#This Row],[Fecha de nac]])/365,0)))</f>
        <v/>
      </c>
      <c r="O238" s="169"/>
      <c r="P238" s="34"/>
      <c r="Q238" s="67"/>
      <c r="R238" s="67"/>
      <c r="S238" s="67"/>
      <c r="T238" s="67"/>
      <c r="U238" s="243" t="str">
        <f>IF(F238="","",Tabla1[[#This Row],[Fecha Inicio grupo]]+3*7-7)</f>
        <v/>
      </c>
      <c r="V238" s="244" t="str">
        <f>IF(F238="","",EDATE(Tabla1[[#This Row],[Fecha Inicio grupo]],3))</f>
        <v/>
      </c>
      <c r="W238" s="29"/>
      <c r="X238" s="29"/>
      <c r="Y238" s="75"/>
      <c r="Z238" s="75"/>
      <c r="AA238" s="75"/>
      <c r="AB238" s="75"/>
      <c r="AC238" s="75"/>
      <c r="AD238" s="75"/>
      <c r="AE238" s="75"/>
      <c r="AF238" s="75"/>
      <c r="AG238" s="75"/>
      <c r="AH238" s="75"/>
      <c r="AI238" s="75"/>
      <c r="AJ238" s="75"/>
      <c r="AK238" s="75"/>
      <c r="AL238" s="75"/>
      <c r="AM238" s="75"/>
      <c r="AN238" s="75"/>
      <c r="AO238" s="144"/>
      <c r="AP238" s="246" t="str">
        <f>IF(F238="","",IFERROR(VLOOKUP(SUBSTITUTE(SUBSTITUTE(Tabla1[[#This Row],[Uso Sistemas]],"T","P"),"N","F"),Parámetros!$M$2:$N$17,2,0),"Completar hasta 3ra sem. para evaluar a Probacionista"))</f>
        <v/>
      </c>
      <c r="AQ238" s="39"/>
      <c r="AR238" s="39"/>
      <c r="AS238" s="39"/>
      <c r="AT238" s="28"/>
      <c r="AU238" s="55"/>
      <c r="AV238" s="55"/>
      <c r="AW238" s="55"/>
      <c r="AX238" s="248" t="str">
        <f>IF(V238="","",EOMONTH(EDATE(Tabla1[[#This Row],[Fecha Finalización]],2),0))</f>
        <v/>
      </c>
      <c r="AY238" s="39"/>
      <c r="AZ238" s="249" t="str">
        <f>IF(V238="","",EOMONTH(EDATE(Tabla1[[#This Row],[Fecha Finalización]],3),0))</f>
        <v/>
      </c>
      <c r="BA238" s="39"/>
      <c r="BB238" s="39"/>
      <c r="BC238" s="235"/>
      <c r="BD238" s="233" t="str">
        <f>IF(F238="","",Tabla1[[#This Row],[sem 01]]&amp;Tabla1[[#This Row],[sem 02]]&amp;Tabla1[[#This Row],[sem 03]])</f>
        <v/>
      </c>
      <c r="BE238" s="234" t="str">
        <f>IF(TRIM(F238)="","",$B$1&amp;"-"&amp;SUBSTITUTE(Tabla1[[#This Row],[Mes Inscrito]]," ","")&amp;"-"&amp;SUBSTITUTE(Tabla1[[#This Row],[Dia de clases Inscrito]]," ","")&amp;"-"&amp;SUBSTITUTE(Tabla1[[#This Row],[Horario Inscrito]]," ","")&amp;"-"&amp;Tabla1[[#This Row],[Fecha Inicio grupo]])</f>
        <v/>
      </c>
      <c r="BF238" s="251" t="str">
        <f>IF(F238="","",Tabla1[[#This Row],[Curso]])</f>
        <v/>
      </c>
      <c r="BG238" s="252" t="str">
        <f>+IF(TRIM(F238)="","",$B$1&amp;"-"&amp;TRIM(Tabla1[[#This Row],[Mes Inscrito]])&amp;"-"&amp;TRIM(Tabla1[[#This Row],[Dia de clases Inscrito]])&amp;"-"&amp;TRIM(Tabla1[[#This Row],[Horario Inscrito]])&amp;"-"&amp;TRIM(Tabla1[[#This Row],[Fecha Inicio grupo]])&amp;"-"&amp;TRIM(Tabla1[[#This Row],[Tipo Incrito]]))</f>
        <v/>
      </c>
      <c r="BH238" s="308" t="str">
        <f>IF(F238="","",OR(IFERROR(SEARCH("CG",Tabla1[[#This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8" s="309" t="str">
        <f>IF(F238&lt;&gt;"",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8" s="309" t="str">
        <f>IF(F238&lt;&gt;"",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8" s="309" t="str">
        <f>IF(Tabla1[[#This Row],[Fecha Inicio grupo]]="","",IFERROR(VLOOKUP(Tabla1[[#This Row],[Mes de Alta como miembro]],Parámetros!$AM$2:$AN$16,2,0),"01/01/1900"))</f>
        <v/>
      </c>
    </row>
    <row r="239" spans="1:63" ht="14.45">
      <c r="A239" s="68">
        <v>236</v>
      </c>
      <c r="B239" s="29"/>
      <c r="C239" s="34"/>
      <c r="D239" s="42"/>
      <c r="E239" s="64"/>
      <c r="F239" s="45"/>
      <c r="G239" s="45"/>
      <c r="H239" s="163"/>
      <c r="I239" s="42"/>
      <c r="J239" s="28"/>
      <c r="K239" s="69"/>
      <c r="L239" s="68"/>
      <c r="M239" s="46"/>
      <c r="N239" s="238" t="str">
        <f ca="1">IF(Tabla1[[#This Row],[Fecha de nac]]="","",IF(Tabla1[[#This Row],[Fecha Finalización]] &gt;=TODAY(), DATEDIF(Tabla1[[#This Row],[Fecha de nac]],TODAY(),"y"), ROUNDDOWN((Tabla1[[#This Row],[Fecha Finalización]] -Tabla1[[#This Row],[Fecha de nac]])/365,0)))</f>
        <v/>
      </c>
      <c r="O239" s="169"/>
      <c r="P239" s="34"/>
      <c r="Q239" s="67"/>
      <c r="R239" s="67"/>
      <c r="S239" s="67"/>
      <c r="T239" s="67"/>
      <c r="U239" s="243" t="str">
        <f>IF(F239="","",Tabla1[[#This Row],[Fecha Inicio grupo]]+3*7-7)</f>
        <v/>
      </c>
      <c r="V239" s="244" t="str">
        <f>IF(F239="","",EDATE(Tabla1[[#This Row],[Fecha Inicio grupo]],3))</f>
        <v/>
      </c>
      <c r="W239" s="29"/>
      <c r="X239" s="29"/>
      <c r="Y239" s="75"/>
      <c r="Z239" s="75"/>
      <c r="AA239" s="75"/>
      <c r="AB239" s="75"/>
      <c r="AC239" s="75"/>
      <c r="AD239" s="75"/>
      <c r="AE239" s="75"/>
      <c r="AF239" s="75"/>
      <c r="AG239" s="75"/>
      <c r="AH239" s="75"/>
      <c r="AI239" s="75"/>
      <c r="AJ239" s="75"/>
      <c r="AK239" s="75"/>
      <c r="AL239" s="75"/>
      <c r="AM239" s="75"/>
      <c r="AN239" s="75"/>
      <c r="AO239" s="144"/>
      <c r="AP239" s="246" t="str">
        <f>IF(F239="","",IFERROR(VLOOKUP(SUBSTITUTE(SUBSTITUTE(Tabla1[[#This Row],[Uso Sistemas]],"T","P"),"N","F"),Parámetros!$M$2:$N$17,2,0),"Completar hasta 3ra sem. para evaluar a Probacionista"))</f>
        <v/>
      </c>
      <c r="AQ239" s="39"/>
      <c r="AR239" s="39"/>
      <c r="AS239" s="39"/>
      <c r="AT239" s="28"/>
      <c r="AU239" s="55"/>
      <c r="AV239" s="55"/>
      <c r="AW239" s="55"/>
      <c r="AX239" s="248" t="str">
        <f>IF(V239="","",EOMONTH(EDATE(Tabla1[[#This Row],[Fecha Finalización]],2),0))</f>
        <v/>
      </c>
      <c r="AY239" s="39"/>
      <c r="AZ239" s="249" t="str">
        <f>IF(V239="","",EOMONTH(EDATE(Tabla1[[#This Row],[Fecha Finalización]],3),0))</f>
        <v/>
      </c>
      <c r="BA239" s="39"/>
      <c r="BB239" s="39"/>
      <c r="BC239" s="235"/>
      <c r="BD239" s="233" t="str">
        <f>IF(F239="","",Tabla1[[#This Row],[sem 01]]&amp;Tabla1[[#This Row],[sem 02]]&amp;Tabla1[[#This Row],[sem 03]])</f>
        <v/>
      </c>
      <c r="BE239" s="234" t="str">
        <f>IF(TRIM(F239)="","",$B$1&amp;"-"&amp;SUBSTITUTE(Tabla1[[#This Row],[Mes Inscrito]]," ","")&amp;"-"&amp;SUBSTITUTE(Tabla1[[#This Row],[Dia de clases Inscrito]]," ","")&amp;"-"&amp;SUBSTITUTE(Tabla1[[#This Row],[Horario Inscrito]]," ","")&amp;"-"&amp;Tabla1[[#This Row],[Fecha Inicio grupo]])</f>
        <v/>
      </c>
      <c r="BF239" s="251" t="str">
        <f>IF(F239="","",Tabla1[[#This Row],[Curso]])</f>
        <v/>
      </c>
      <c r="BG239" s="252" t="str">
        <f>+IF(TRIM(F239)="","",$B$1&amp;"-"&amp;TRIM(Tabla1[[#This Row],[Mes Inscrito]])&amp;"-"&amp;TRIM(Tabla1[[#This Row],[Dia de clases Inscrito]])&amp;"-"&amp;TRIM(Tabla1[[#This Row],[Horario Inscrito]])&amp;"-"&amp;TRIM(Tabla1[[#This Row],[Fecha Inicio grupo]])&amp;"-"&amp;TRIM(Tabla1[[#This Row],[Tipo Incrito]]))</f>
        <v/>
      </c>
      <c r="BH239" s="308" t="str">
        <f>IF(F239="","",OR(IFERROR(SEARCH("CG",Tabla1[[#This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9" s="309" t="str">
        <f>IF(F239&lt;&gt;"",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9" s="309" t="str">
        <f>IF(F239&lt;&gt;"",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9" s="309" t="str">
        <f>IF(Tabla1[[#This Row],[Fecha Inicio grupo]]="","",IFERROR(VLOOKUP(Tabla1[[#This Row],[Mes de Alta como miembro]],Parámetros!$AM$2:$AN$16,2,0),"01/01/1900"))</f>
        <v/>
      </c>
    </row>
    <row r="240" spans="1:63" ht="14.45">
      <c r="A240" s="68">
        <v>237</v>
      </c>
      <c r="B240" s="29"/>
      <c r="C240" s="34"/>
      <c r="D240" s="42"/>
      <c r="E240" s="64"/>
      <c r="F240" s="45"/>
      <c r="G240" s="45"/>
      <c r="H240" s="163"/>
      <c r="I240" s="42"/>
      <c r="J240" s="28"/>
      <c r="K240" s="69"/>
      <c r="L240" s="68"/>
      <c r="M240" s="46"/>
      <c r="N240" s="238" t="str">
        <f ca="1">IF(Tabla1[[#This Row],[Fecha de nac]]="","",IF(Tabla1[[#This Row],[Fecha Finalización]] &gt;=TODAY(), DATEDIF(Tabla1[[#This Row],[Fecha de nac]],TODAY(),"y"), ROUNDDOWN((Tabla1[[#This Row],[Fecha Finalización]] -Tabla1[[#This Row],[Fecha de nac]])/365,0)))</f>
        <v/>
      </c>
      <c r="O240" s="169"/>
      <c r="P240" s="34"/>
      <c r="Q240" s="67"/>
      <c r="R240" s="67"/>
      <c r="S240" s="67"/>
      <c r="T240" s="67"/>
      <c r="U240" s="243" t="str">
        <f>IF(F240="","",Tabla1[[#This Row],[Fecha Inicio grupo]]+3*7-7)</f>
        <v/>
      </c>
      <c r="V240" s="244" t="str">
        <f>IF(F240="","",EDATE(Tabla1[[#This Row],[Fecha Inicio grupo]],3))</f>
        <v/>
      </c>
      <c r="W240" s="29"/>
      <c r="X240" s="29"/>
      <c r="Y240" s="75"/>
      <c r="Z240" s="75"/>
      <c r="AA240" s="75"/>
      <c r="AB240" s="75"/>
      <c r="AC240" s="75"/>
      <c r="AD240" s="75"/>
      <c r="AE240" s="75"/>
      <c r="AF240" s="75"/>
      <c r="AG240" s="75"/>
      <c r="AH240" s="75"/>
      <c r="AI240" s="75"/>
      <c r="AJ240" s="75"/>
      <c r="AK240" s="75"/>
      <c r="AL240" s="75"/>
      <c r="AM240" s="75"/>
      <c r="AN240" s="75"/>
      <c r="AO240" s="144"/>
      <c r="AP240" s="246" t="str">
        <f>IF(F240="","",IFERROR(VLOOKUP(SUBSTITUTE(SUBSTITUTE(Tabla1[[#This Row],[Uso Sistemas]],"T","P"),"N","F"),Parámetros!$M$2:$N$17,2,0),"Completar hasta 3ra sem. para evaluar a Probacionista"))</f>
        <v/>
      </c>
      <c r="AQ240" s="39"/>
      <c r="AR240" s="39"/>
      <c r="AS240" s="39"/>
      <c r="AT240" s="28"/>
      <c r="AU240" s="55"/>
      <c r="AV240" s="55"/>
      <c r="AW240" s="55"/>
      <c r="AX240" s="248" t="str">
        <f>IF(V240="","",EOMONTH(EDATE(Tabla1[[#This Row],[Fecha Finalización]],2),0))</f>
        <v/>
      </c>
      <c r="AY240" s="39"/>
      <c r="AZ240" s="249" t="str">
        <f>IF(V240="","",EOMONTH(EDATE(Tabla1[[#This Row],[Fecha Finalización]],3),0))</f>
        <v/>
      </c>
      <c r="BA240" s="39"/>
      <c r="BB240" s="39"/>
      <c r="BC240" s="235"/>
      <c r="BD240" s="233" t="str">
        <f>IF(F240="","",Tabla1[[#This Row],[sem 01]]&amp;Tabla1[[#This Row],[sem 02]]&amp;Tabla1[[#This Row],[sem 03]])</f>
        <v/>
      </c>
      <c r="BE240" s="234" t="str">
        <f>IF(TRIM(F240)="","",$B$1&amp;"-"&amp;SUBSTITUTE(Tabla1[[#This Row],[Mes Inscrito]]," ","")&amp;"-"&amp;SUBSTITUTE(Tabla1[[#This Row],[Dia de clases Inscrito]]," ","")&amp;"-"&amp;SUBSTITUTE(Tabla1[[#This Row],[Horario Inscrito]]," ","")&amp;"-"&amp;Tabla1[[#This Row],[Fecha Inicio grupo]])</f>
        <v/>
      </c>
      <c r="BF240" s="251" t="str">
        <f>IF(F240="","",Tabla1[[#This Row],[Curso]])</f>
        <v/>
      </c>
      <c r="BG240" s="252" t="str">
        <f>+IF(TRIM(F240)="","",$B$1&amp;"-"&amp;TRIM(Tabla1[[#This Row],[Mes Inscrito]])&amp;"-"&amp;TRIM(Tabla1[[#This Row],[Dia de clases Inscrito]])&amp;"-"&amp;TRIM(Tabla1[[#This Row],[Horario Inscrito]])&amp;"-"&amp;TRIM(Tabla1[[#This Row],[Fecha Inicio grupo]])&amp;"-"&amp;TRIM(Tabla1[[#This Row],[Tipo Incrito]]))</f>
        <v/>
      </c>
      <c r="BH240" s="308" t="str">
        <f>IF(F240="","",OR(IFERROR(SEARCH("CG",Tabla1[[#This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0" s="309" t="str">
        <f>IF(F240&lt;&gt;"",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0" s="309" t="str">
        <f>IF(F240&lt;&gt;"",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0" s="309" t="str">
        <f>IF(Tabla1[[#This Row],[Fecha Inicio grupo]]="","",IFERROR(VLOOKUP(Tabla1[[#This Row],[Mes de Alta como miembro]],Parámetros!$AM$2:$AN$16,2,0),"01/01/1900"))</f>
        <v/>
      </c>
    </row>
    <row r="241" spans="1:63" ht="14.45">
      <c r="A241" s="68">
        <v>238</v>
      </c>
      <c r="B241" s="29"/>
      <c r="C241" s="34"/>
      <c r="D241" s="42"/>
      <c r="E241" s="64"/>
      <c r="F241" s="45"/>
      <c r="G241" s="45"/>
      <c r="H241" s="163"/>
      <c r="I241" s="42"/>
      <c r="J241" s="28"/>
      <c r="K241" s="69"/>
      <c r="L241" s="68"/>
      <c r="M241" s="46"/>
      <c r="N241" s="238" t="str">
        <f ca="1">IF(Tabla1[[#This Row],[Fecha de nac]]="","",IF(Tabla1[[#This Row],[Fecha Finalización]] &gt;=TODAY(), DATEDIF(Tabla1[[#This Row],[Fecha de nac]],TODAY(),"y"), ROUNDDOWN((Tabla1[[#This Row],[Fecha Finalización]] -Tabla1[[#This Row],[Fecha de nac]])/365,0)))</f>
        <v/>
      </c>
      <c r="O241" s="169"/>
      <c r="P241" s="34"/>
      <c r="Q241" s="67"/>
      <c r="R241" s="67"/>
      <c r="S241" s="67"/>
      <c r="T241" s="67"/>
      <c r="U241" s="243" t="str">
        <f>IF(F241="","",Tabla1[[#This Row],[Fecha Inicio grupo]]+3*7-7)</f>
        <v/>
      </c>
      <c r="V241" s="244" t="str">
        <f>IF(F241="","",EDATE(Tabla1[[#This Row],[Fecha Inicio grupo]],3))</f>
        <v/>
      </c>
      <c r="W241" s="29"/>
      <c r="X241" s="29"/>
      <c r="Y241" s="75"/>
      <c r="Z241" s="75"/>
      <c r="AA241" s="75"/>
      <c r="AB241" s="75"/>
      <c r="AC241" s="75"/>
      <c r="AD241" s="75"/>
      <c r="AE241" s="75"/>
      <c r="AF241" s="75"/>
      <c r="AG241" s="75"/>
      <c r="AH241" s="75"/>
      <c r="AI241" s="75"/>
      <c r="AJ241" s="75"/>
      <c r="AK241" s="75"/>
      <c r="AL241" s="75"/>
      <c r="AM241" s="75"/>
      <c r="AN241" s="75"/>
      <c r="AO241" s="144"/>
      <c r="AP241" s="246" t="str">
        <f>IF(F241="","",IFERROR(VLOOKUP(SUBSTITUTE(SUBSTITUTE(Tabla1[[#This Row],[Uso Sistemas]],"T","P"),"N","F"),Parámetros!$M$2:$N$17,2,0),"Completar hasta 3ra sem. para evaluar a Probacionista"))</f>
        <v/>
      </c>
      <c r="AQ241" s="39"/>
      <c r="AR241" s="39"/>
      <c r="AS241" s="39"/>
      <c r="AT241" s="28"/>
      <c r="AU241" s="55"/>
      <c r="AV241" s="55"/>
      <c r="AW241" s="55"/>
      <c r="AX241" s="248" t="str">
        <f>IF(V241="","",EOMONTH(EDATE(Tabla1[[#This Row],[Fecha Finalización]],2),0))</f>
        <v/>
      </c>
      <c r="AY241" s="39"/>
      <c r="AZ241" s="249" t="str">
        <f>IF(V241="","",EOMONTH(EDATE(Tabla1[[#This Row],[Fecha Finalización]],3),0))</f>
        <v/>
      </c>
      <c r="BA241" s="39"/>
      <c r="BB241" s="39"/>
      <c r="BC241" s="235"/>
      <c r="BD241" s="233" t="str">
        <f>IF(F241="","",Tabla1[[#This Row],[sem 01]]&amp;Tabla1[[#This Row],[sem 02]]&amp;Tabla1[[#This Row],[sem 03]])</f>
        <v/>
      </c>
      <c r="BE241" s="234" t="str">
        <f>IF(TRIM(F241)="","",$B$1&amp;"-"&amp;SUBSTITUTE(Tabla1[[#This Row],[Mes Inscrito]]," ","")&amp;"-"&amp;SUBSTITUTE(Tabla1[[#This Row],[Dia de clases Inscrito]]," ","")&amp;"-"&amp;SUBSTITUTE(Tabla1[[#This Row],[Horario Inscrito]]," ","")&amp;"-"&amp;Tabla1[[#This Row],[Fecha Inicio grupo]])</f>
        <v/>
      </c>
      <c r="BF241" s="251" t="str">
        <f>IF(F241="","",Tabla1[[#This Row],[Curso]])</f>
        <v/>
      </c>
      <c r="BG241" s="252" t="str">
        <f>+IF(TRIM(F241)="","",$B$1&amp;"-"&amp;TRIM(Tabla1[[#This Row],[Mes Inscrito]])&amp;"-"&amp;TRIM(Tabla1[[#This Row],[Dia de clases Inscrito]])&amp;"-"&amp;TRIM(Tabla1[[#This Row],[Horario Inscrito]])&amp;"-"&amp;TRIM(Tabla1[[#This Row],[Fecha Inicio grupo]])&amp;"-"&amp;TRIM(Tabla1[[#This Row],[Tipo Incrito]]))</f>
        <v/>
      </c>
      <c r="BH241" s="308" t="str">
        <f>IF(F241="","",OR(IFERROR(SEARCH("CG",Tabla1[[#This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1" s="309" t="str">
        <f>IF(F241&lt;&gt;"",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1" s="309" t="str">
        <f>IF(F241&lt;&gt;"",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1" s="309" t="str">
        <f>IF(Tabla1[[#This Row],[Fecha Inicio grupo]]="","",IFERROR(VLOOKUP(Tabla1[[#This Row],[Mes de Alta como miembro]],Parámetros!$AM$2:$AN$16,2,0),"01/01/1900"))</f>
        <v/>
      </c>
    </row>
    <row r="242" spans="1:63" ht="14.45">
      <c r="A242" s="68">
        <v>239</v>
      </c>
      <c r="B242" s="29"/>
      <c r="C242" s="34"/>
      <c r="D242" s="42"/>
      <c r="E242" s="64"/>
      <c r="F242" s="45"/>
      <c r="G242" s="45"/>
      <c r="H242" s="163"/>
      <c r="I242" s="42"/>
      <c r="J242" s="28"/>
      <c r="K242" s="69"/>
      <c r="L242" s="68"/>
      <c r="M242" s="46"/>
      <c r="N242" s="238" t="str">
        <f ca="1">IF(Tabla1[[#This Row],[Fecha de nac]]="","",IF(Tabla1[[#This Row],[Fecha Finalización]] &gt;=TODAY(), DATEDIF(Tabla1[[#This Row],[Fecha de nac]],TODAY(),"y"), ROUNDDOWN((Tabla1[[#This Row],[Fecha Finalización]] -Tabla1[[#This Row],[Fecha de nac]])/365,0)))</f>
        <v/>
      </c>
      <c r="O242" s="169"/>
      <c r="P242" s="34"/>
      <c r="Q242" s="67"/>
      <c r="R242" s="67"/>
      <c r="S242" s="67"/>
      <c r="T242" s="67"/>
      <c r="U242" s="243" t="str">
        <f>IF(F242="","",Tabla1[[#This Row],[Fecha Inicio grupo]]+3*7-7)</f>
        <v/>
      </c>
      <c r="V242" s="244" t="str">
        <f>IF(F242="","",EDATE(Tabla1[[#This Row],[Fecha Inicio grupo]],3))</f>
        <v/>
      </c>
      <c r="W242" s="29"/>
      <c r="X242" s="29"/>
      <c r="Y242" s="75"/>
      <c r="Z242" s="75"/>
      <c r="AA242" s="75"/>
      <c r="AB242" s="75"/>
      <c r="AC242" s="75"/>
      <c r="AD242" s="75"/>
      <c r="AE242" s="75"/>
      <c r="AF242" s="75"/>
      <c r="AG242" s="75"/>
      <c r="AH242" s="75"/>
      <c r="AI242" s="75"/>
      <c r="AJ242" s="75"/>
      <c r="AK242" s="75"/>
      <c r="AL242" s="75"/>
      <c r="AM242" s="75"/>
      <c r="AN242" s="75"/>
      <c r="AO242" s="144"/>
      <c r="AP242" s="246" t="str">
        <f>IF(F242="","",IFERROR(VLOOKUP(SUBSTITUTE(SUBSTITUTE(Tabla1[[#This Row],[Uso Sistemas]],"T","P"),"N","F"),Parámetros!$M$2:$N$17,2,0),"Completar hasta 3ra sem. para evaluar a Probacionista"))</f>
        <v/>
      </c>
      <c r="AQ242" s="39"/>
      <c r="AR242" s="39"/>
      <c r="AS242" s="39"/>
      <c r="AT242" s="28"/>
      <c r="AU242" s="55"/>
      <c r="AV242" s="55"/>
      <c r="AW242" s="55"/>
      <c r="AX242" s="248" t="str">
        <f>IF(V242="","",EOMONTH(EDATE(Tabla1[[#This Row],[Fecha Finalización]],2),0))</f>
        <v/>
      </c>
      <c r="AY242" s="39"/>
      <c r="AZ242" s="249" t="str">
        <f>IF(V242="","",EOMONTH(EDATE(Tabla1[[#This Row],[Fecha Finalización]],3),0))</f>
        <v/>
      </c>
      <c r="BA242" s="39"/>
      <c r="BB242" s="39"/>
      <c r="BC242" s="235"/>
      <c r="BD242" s="233" t="str">
        <f>IF(F242="","",Tabla1[[#This Row],[sem 01]]&amp;Tabla1[[#This Row],[sem 02]]&amp;Tabla1[[#This Row],[sem 03]])</f>
        <v/>
      </c>
      <c r="BE242" s="234" t="str">
        <f>IF(TRIM(F242)="","",$B$1&amp;"-"&amp;SUBSTITUTE(Tabla1[[#This Row],[Mes Inscrito]]," ","")&amp;"-"&amp;SUBSTITUTE(Tabla1[[#This Row],[Dia de clases Inscrito]]," ","")&amp;"-"&amp;SUBSTITUTE(Tabla1[[#This Row],[Horario Inscrito]]," ","")&amp;"-"&amp;Tabla1[[#This Row],[Fecha Inicio grupo]])</f>
        <v/>
      </c>
      <c r="BF242" s="251" t="str">
        <f>IF(F242="","",Tabla1[[#This Row],[Curso]])</f>
        <v/>
      </c>
      <c r="BG242" s="252" t="str">
        <f>+IF(TRIM(F242)="","",$B$1&amp;"-"&amp;TRIM(Tabla1[[#This Row],[Mes Inscrito]])&amp;"-"&amp;TRIM(Tabla1[[#This Row],[Dia de clases Inscrito]])&amp;"-"&amp;TRIM(Tabla1[[#This Row],[Horario Inscrito]])&amp;"-"&amp;TRIM(Tabla1[[#This Row],[Fecha Inicio grupo]])&amp;"-"&amp;TRIM(Tabla1[[#This Row],[Tipo Incrito]]))</f>
        <v/>
      </c>
      <c r="BH242" s="308" t="str">
        <f>IF(F242="","",OR(IFERROR(SEARCH("CG",Tabla1[[#This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2" s="309" t="str">
        <f>IF(F242&lt;&gt;"",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2" s="309" t="str">
        <f>IF(F242&lt;&gt;"",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2" s="309" t="str">
        <f>IF(Tabla1[[#This Row],[Fecha Inicio grupo]]="","",IFERROR(VLOOKUP(Tabla1[[#This Row],[Mes de Alta como miembro]],Parámetros!$AM$2:$AN$16,2,0),"01/01/1900"))</f>
        <v/>
      </c>
    </row>
    <row r="243" spans="1:63" ht="14.45">
      <c r="A243" s="68">
        <v>240</v>
      </c>
      <c r="B243" s="29"/>
      <c r="C243" s="34"/>
      <c r="D243" s="42"/>
      <c r="E243" s="64"/>
      <c r="F243" s="45"/>
      <c r="G243" s="45"/>
      <c r="H243" s="163"/>
      <c r="I243" s="42"/>
      <c r="J243" s="28"/>
      <c r="K243" s="69"/>
      <c r="L243" s="68"/>
      <c r="M243" s="46"/>
      <c r="N243" s="238" t="str">
        <f ca="1">IF(Tabla1[[#This Row],[Fecha de nac]]="","",IF(Tabla1[[#This Row],[Fecha Finalización]] &gt;=TODAY(), DATEDIF(Tabla1[[#This Row],[Fecha de nac]],TODAY(),"y"), ROUNDDOWN((Tabla1[[#This Row],[Fecha Finalización]] -Tabla1[[#This Row],[Fecha de nac]])/365,0)))</f>
        <v/>
      </c>
      <c r="O243" s="169"/>
      <c r="P243" s="34"/>
      <c r="Q243" s="67"/>
      <c r="R243" s="67"/>
      <c r="S243" s="67"/>
      <c r="T243" s="67"/>
      <c r="U243" s="243" t="str">
        <f>IF(F243="","",Tabla1[[#This Row],[Fecha Inicio grupo]]+3*7-7)</f>
        <v/>
      </c>
      <c r="V243" s="244" t="str">
        <f>IF(F243="","",EDATE(Tabla1[[#This Row],[Fecha Inicio grupo]],3))</f>
        <v/>
      </c>
      <c r="W243" s="29"/>
      <c r="X243" s="29"/>
      <c r="Y243" s="75"/>
      <c r="Z243" s="75"/>
      <c r="AA243" s="75"/>
      <c r="AB243" s="75"/>
      <c r="AC243" s="75"/>
      <c r="AD243" s="75"/>
      <c r="AE243" s="75"/>
      <c r="AF243" s="75"/>
      <c r="AG243" s="75"/>
      <c r="AH243" s="75"/>
      <c r="AI243" s="75"/>
      <c r="AJ243" s="75"/>
      <c r="AK243" s="75"/>
      <c r="AL243" s="75"/>
      <c r="AM243" s="75"/>
      <c r="AN243" s="75"/>
      <c r="AO243" s="144"/>
      <c r="AP243" s="246" t="str">
        <f>IF(F243="","",IFERROR(VLOOKUP(SUBSTITUTE(SUBSTITUTE(Tabla1[[#This Row],[Uso Sistemas]],"T","P"),"N","F"),Parámetros!$M$2:$N$17,2,0),"Completar hasta 3ra sem. para evaluar a Probacionista"))</f>
        <v/>
      </c>
      <c r="AQ243" s="39"/>
      <c r="AR243" s="39"/>
      <c r="AS243" s="39"/>
      <c r="AT243" s="28"/>
      <c r="AU243" s="55"/>
      <c r="AV243" s="55"/>
      <c r="AW243" s="55"/>
      <c r="AX243" s="248" t="str">
        <f>IF(V243="","",EOMONTH(EDATE(Tabla1[[#This Row],[Fecha Finalización]],2),0))</f>
        <v/>
      </c>
      <c r="AY243" s="39"/>
      <c r="AZ243" s="249" t="str">
        <f>IF(V243="","",EOMONTH(EDATE(Tabla1[[#This Row],[Fecha Finalización]],3),0))</f>
        <v/>
      </c>
      <c r="BA243" s="39"/>
      <c r="BB243" s="39"/>
      <c r="BC243" s="235"/>
      <c r="BD243" s="233" t="str">
        <f>IF(F243="","",Tabla1[[#This Row],[sem 01]]&amp;Tabla1[[#This Row],[sem 02]]&amp;Tabla1[[#This Row],[sem 03]])</f>
        <v/>
      </c>
      <c r="BE243" s="234" t="str">
        <f>IF(TRIM(F243)="","",$B$1&amp;"-"&amp;SUBSTITUTE(Tabla1[[#This Row],[Mes Inscrito]]," ","")&amp;"-"&amp;SUBSTITUTE(Tabla1[[#This Row],[Dia de clases Inscrito]]," ","")&amp;"-"&amp;SUBSTITUTE(Tabla1[[#This Row],[Horario Inscrito]]," ","")&amp;"-"&amp;Tabla1[[#This Row],[Fecha Inicio grupo]])</f>
        <v/>
      </c>
      <c r="BF243" s="251" t="str">
        <f>IF(F243="","",Tabla1[[#This Row],[Curso]])</f>
        <v/>
      </c>
      <c r="BG243" s="252" t="str">
        <f>+IF(TRIM(F243)="","",$B$1&amp;"-"&amp;TRIM(Tabla1[[#This Row],[Mes Inscrito]])&amp;"-"&amp;TRIM(Tabla1[[#This Row],[Dia de clases Inscrito]])&amp;"-"&amp;TRIM(Tabla1[[#This Row],[Horario Inscrito]])&amp;"-"&amp;TRIM(Tabla1[[#This Row],[Fecha Inicio grupo]])&amp;"-"&amp;TRIM(Tabla1[[#This Row],[Tipo Incrito]]))</f>
        <v/>
      </c>
      <c r="BH243" s="308" t="str">
        <f>IF(F243="","",OR(IFERROR(SEARCH("CG",Tabla1[[#This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3" s="309" t="str">
        <f>IF(F243&lt;&gt;"",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3" s="309" t="str">
        <f>IF(F243&lt;&gt;"",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3" s="309" t="str">
        <f>IF(Tabla1[[#This Row],[Fecha Inicio grupo]]="","",IFERROR(VLOOKUP(Tabla1[[#This Row],[Mes de Alta como miembro]],Parámetros!$AM$2:$AN$16,2,0),"01/01/1900"))</f>
        <v/>
      </c>
    </row>
    <row r="244" spans="1:63" ht="14.45">
      <c r="A244" s="68">
        <v>241</v>
      </c>
      <c r="B244" s="29"/>
      <c r="C244" s="34"/>
      <c r="D244" s="42"/>
      <c r="E244" s="64"/>
      <c r="F244" s="45"/>
      <c r="G244" s="45"/>
      <c r="H244" s="163"/>
      <c r="I244" s="42"/>
      <c r="J244" s="28"/>
      <c r="K244" s="69"/>
      <c r="L244" s="68"/>
      <c r="M244" s="46"/>
      <c r="N244" s="238" t="str">
        <f ca="1">IF(Tabla1[[#This Row],[Fecha de nac]]="","",IF(Tabla1[[#This Row],[Fecha Finalización]] &gt;=TODAY(), DATEDIF(Tabla1[[#This Row],[Fecha de nac]],TODAY(),"y"), ROUNDDOWN((Tabla1[[#This Row],[Fecha Finalización]] -Tabla1[[#This Row],[Fecha de nac]])/365,0)))</f>
        <v/>
      </c>
      <c r="O244" s="169"/>
      <c r="P244" s="34"/>
      <c r="Q244" s="67"/>
      <c r="R244" s="67"/>
      <c r="S244" s="67"/>
      <c r="T244" s="67"/>
      <c r="U244" s="243" t="str">
        <f>IF(F244="","",Tabla1[[#This Row],[Fecha Inicio grupo]]+3*7-7)</f>
        <v/>
      </c>
      <c r="V244" s="244" t="str">
        <f>IF(F244="","",EDATE(Tabla1[[#This Row],[Fecha Inicio grupo]],3))</f>
        <v/>
      </c>
      <c r="W244" s="29"/>
      <c r="X244" s="29"/>
      <c r="Y244" s="75"/>
      <c r="Z244" s="75"/>
      <c r="AA244" s="75"/>
      <c r="AB244" s="75"/>
      <c r="AC244" s="75"/>
      <c r="AD244" s="75"/>
      <c r="AE244" s="75"/>
      <c r="AF244" s="75"/>
      <c r="AG244" s="75"/>
      <c r="AH244" s="75"/>
      <c r="AI244" s="75"/>
      <c r="AJ244" s="75"/>
      <c r="AK244" s="75"/>
      <c r="AL244" s="75"/>
      <c r="AM244" s="75"/>
      <c r="AN244" s="75"/>
      <c r="AO244" s="144"/>
      <c r="AP244" s="246" t="str">
        <f>IF(F244="","",IFERROR(VLOOKUP(SUBSTITUTE(SUBSTITUTE(Tabla1[[#This Row],[Uso Sistemas]],"T","P"),"N","F"),Parámetros!$M$2:$N$17,2,0),"Completar hasta 3ra sem. para evaluar a Probacionista"))</f>
        <v/>
      </c>
      <c r="AQ244" s="39"/>
      <c r="AR244" s="39"/>
      <c r="AS244" s="39"/>
      <c r="AT244" s="28"/>
      <c r="AU244" s="55"/>
      <c r="AV244" s="55"/>
      <c r="AW244" s="55"/>
      <c r="AX244" s="248" t="str">
        <f>IF(V244="","",EOMONTH(EDATE(Tabla1[[#This Row],[Fecha Finalización]],2),0))</f>
        <v/>
      </c>
      <c r="AY244" s="39"/>
      <c r="AZ244" s="249" t="str">
        <f>IF(V244="","",EOMONTH(EDATE(Tabla1[[#This Row],[Fecha Finalización]],3),0))</f>
        <v/>
      </c>
      <c r="BA244" s="39"/>
      <c r="BB244" s="39"/>
      <c r="BC244" s="235"/>
      <c r="BD244" s="233" t="str">
        <f>IF(F244="","",Tabla1[[#This Row],[sem 01]]&amp;Tabla1[[#This Row],[sem 02]]&amp;Tabla1[[#This Row],[sem 03]])</f>
        <v/>
      </c>
      <c r="BE244" s="234" t="str">
        <f>IF(TRIM(F244)="","",$B$1&amp;"-"&amp;SUBSTITUTE(Tabla1[[#This Row],[Mes Inscrito]]," ","")&amp;"-"&amp;SUBSTITUTE(Tabla1[[#This Row],[Dia de clases Inscrito]]," ","")&amp;"-"&amp;SUBSTITUTE(Tabla1[[#This Row],[Horario Inscrito]]," ","")&amp;"-"&amp;Tabla1[[#This Row],[Fecha Inicio grupo]])</f>
        <v/>
      </c>
      <c r="BF244" s="251" t="str">
        <f>IF(F244="","",Tabla1[[#This Row],[Curso]])</f>
        <v/>
      </c>
      <c r="BG244" s="252" t="str">
        <f>+IF(TRIM(F244)="","",$B$1&amp;"-"&amp;TRIM(Tabla1[[#This Row],[Mes Inscrito]])&amp;"-"&amp;TRIM(Tabla1[[#This Row],[Dia de clases Inscrito]])&amp;"-"&amp;TRIM(Tabla1[[#This Row],[Horario Inscrito]])&amp;"-"&amp;TRIM(Tabla1[[#This Row],[Fecha Inicio grupo]])&amp;"-"&amp;TRIM(Tabla1[[#This Row],[Tipo Incrito]]))</f>
        <v/>
      </c>
      <c r="BH244" s="308" t="str">
        <f>IF(F244="","",OR(IFERROR(SEARCH("CG",Tabla1[[#This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4" s="309" t="str">
        <f>IF(F244&lt;&gt;"",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4" s="309" t="str">
        <f>IF(F244&lt;&gt;"",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4" s="309" t="str">
        <f>IF(Tabla1[[#This Row],[Fecha Inicio grupo]]="","",IFERROR(VLOOKUP(Tabla1[[#This Row],[Mes de Alta como miembro]],Parámetros!$AM$2:$AN$16,2,0),"01/01/1900"))</f>
        <v/>
      </c>
    </row>
    <row r="245" spans="1:63" ht="14.45">
      <c r="A245" s="68">
        <v>242</v>
      </c>
      <c r="B245" s="29"/>
      <c r="C245" s="34"/>
      <c r="D245" s="42"/>
      <c r="E245" s="64"/>
      <c r="F245" s="45"/>
      <c r="G245" s="45"/>
      <c r="H245" s="163"/>
      <c r="I245" s="42"/>
      <c r="J245" s="28"/>
      <c r="K245" s="69"/>
      <c r="L245" s="68"/>
      <c r="M245" s="46"/>
      <c r="N245" s="238" t="str">
        <f ca="1">IF(Tabla1[[#This Row],[Fecha de nac]]="","",IF(Tabla1[[#This Row],[Fecha Finalización]] &gt;=TODAY(), DATEDIF(Tabla1[[#This Row],[Fecha de nac]],TODAY(),"y"), ROUNDDOWN((Tabla1[[#This Row],[Fecha Finalización]] -Tabla1[[#This Row],[Fecha de nac]])/365,0)))</f>
        <v/>
      </c>
      <c r="O245" s="169"/>
      <c r="P245" s="34"/>
      <c r="Q245" s="67"/>
      <c r="R245" s="67"/>
      <c r="S245" s="67"/>
      <c r="T245" s="67"/>
      <c r="U245" s="243" t="str">
        <f>IF(F245="","",Tabla1[[#This Row],[Fecha Inicio grupo]]+3*7-7)</f>
        <v/>
      </c>
      <c r="V245" s="244" t="str">
        <f>IF(F245="","",EDATE(Tabla1[[#This Row],[Fecha Inicio grupo]],3))</f>
        <v/>
      </c>
      <c r="W245" s="29"/>
      <c r="X245" s="29"/>
      <c r="Y245" s="75"/>
      <c r="Z245" s="75"/>
      <c r="AA245" s="75"/>
      <c r="AB245" s="75"/>
      <c r="AC245" s="75"/>
      <c r="AD245" s="75"/>
      <c r="AE245" s="75"/>
      <c r="AF245" s="75"/>
      <c r="AG245" s="75"/>
      <c r="AH245" s="75"/>
      <c r="AI245" s="75"/>
      <c r="AJ245" s="75"/>
      <c r="AK245" s="75"/>
      <c r="AL245" s="75"/>
      <c r="AM245" s="75"/>
      <c r="AN245" s="75"/>
      <c r="AO245" s="144"/>
      <c r="AP245" s="246" t="str">
        <f>IF(F245="","",IFERROR(VLOOKUP(SUBSTITUTE(SUBSTITUTE(Tabla1[[#This Row],[Uso Sistemas]],"T","P"),"N","F"),Parámetros!$M$2:$N$17,2,0),"Completar hasta 3ra sem. para evaluar a Probacionista"))</f>
        <v/>
      </c>
      <c r="AQ245" s="39"/>
      <c r="AR245" s="39"/>
      <c r="AS245" s="39"/>
      <c r="AT245" s="28"/>
      <c r="AU245" s="55"/>
      <c r="AV245" s="55"/>
      <c r="AW245" s="55"/>
      <c r="AX245" s="248" t="str">
        <f>IF(V245="","",EOMONTH(EDATE(Tabla1[[#This Row],[Fecha Finalización]],2),0))</f>
        <v/>
      </c>
      <c r="AY245" s="39"/>
      <c r="AZ245" s="249" t="str">
        <f>IF(V245="","",EOMONTH(EDATE(Tabla1[[#This Row],[Fecha Finalización]],3),0))</f>
        <v/>
      </c>
      <c r="BA245" s="39"/>
      <c r="BB245" s="39"/>
      <c r="BC245" s="235"/>
      <c r="BD245" s="233" t="str">
        <f>IF(F245="","",Tabla1[[#This Row],[sem 01]]&amp;Tabla1[[#This Row],[sem 02]]&amp;Tabla1[[#This Row],[sem 03]])</f>
        <v/>
      </c>
      <c r="BE245" s="234" t="str">
        <f>IF(TRIM(F245)="","",$B$1&amp;"-"&amp;SUBSTITUTE(Tabla1[[#This Row],[Mes Inscrito]]," ","")&amp;"-"&amp;SUBSTITUTE(Tabla1[[#This Row],[Dia de clases Inscrito]]," ","")&amp;"-"&amp;SUBSTITUTE(Tabla1[[#This Row],[Horario Inscrito]]," ","")&amp;"-"&amp;Tabla1[[#This Row],[Fecha Inicio grupo]])</f>
        <v/>
      </c>
      <c r="BF245" s="251" t="str">
        <f>IF(F245="","",Tabla1[[#This Row],[Curso]])</f>
        <v/>
      </c>
      <c r="BG245" s="252" t="str">
        <f>+IF(TRIM(F245)="","",$B$1&amp;"-"&amp;TRIM(Tabla1[[#This Row],[Mes Inscrito]])&amp;"-"&amp;TRIM(Tabla1[[#This Row],[Dia de clases Inscrito]])&amp;"-"&amp;TRIM(Tabla1[[#This Row],[Horario Inscrito]])&amp;"-"&amp;TRIM(Tabla1[[#This Row],[Fecha Inicio grupo]])&amp;"-"&amp;TRIM(Tabla1[[#This Row],[Tipo Incrito]]))</f>
        <v/>
      </c>
      <c r="BH245" s="308" t="str">
        <f>IF(F245="","",OR(IFERROR(SEARCH("CG",Tabla1[[#This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5" s="309" t="str">
        <f>IF(F245&lt;&gt;"",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5" s="309" t="str">
        <f>IF(F245&lt;&gt;"",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5" s="309" t="str">
        <f>IF(Tabla1[[#This Row],[Fecha Inicio grupo]]="","",IFERROR(VLOOKUP(Tabla1[[#This Row],[Mes de Alta como miembro]],Parámetros!$AM$2:$AN$16,2,0),"01/01/1900"))</f>
        <v/>
      </c>
    </row>
    <row r="246" spans="1:63" ht="14.45">
      <c r="A246" s="68">
        <v>243</v>
      </c>
      <c r="B246" s="29"/>
      <c r="C246" s="34"/>
      <c r="D246" s="42"/>
      <c r="E246" s="64"/>
      <c r="F246" s="45"/>
      <c r="G246" s="45"/>
      <c r="H246" s="163"/>
      <c r="I246" s="42"/>
      <c r="J246" s="28"/>
      <c r="K246" s="69"/>
      <c r="L246" s="68"/>
      <c r="M246" s="46"/>
      <c r="N246" s="238" t="str">
        <f ca="1">IF(Tabla1[[#This Row],[Fecha de nac]]="","",IF(Tabla1[[#This Row],[Fecha Finalización]] &gt;=TODAY(), DATEDIF(Tabla1[[#This Row],[Fecha de nac]],TODAY(),"y"), ROUNDDOWN((Tabla1[[#This Row],[Fecha Finalización]] -Tabla1[[#This Row],[Fecha de nac]])/365,0)))</f>
        <v/>
      </c>
      <c r="O246" s="169"/>
      <c r="P246" s="34"/>
      <c r="Q246" s="67"/>
      <c r="R246" s="67"/>
      <c r="S246" s="67"/>
      <c r="T246" s="67"/>
      <c r="U246" s="243" t="str">
        <f>IF(F246="","",Tabla1[[#This Row],[Fecha Inicio grupo]]+3*7-7)</f>
        <v/>
      </c>
      <c r="V246" s="244" t="str">
        <f>IF(F246="","",EDATE(Tabla1[[#This Row],[Fecha Inicio grupo]],3))</f>
        <v/>
      </c>
      <c r="W246" s="29"/>
      <c r="X246" s="29"/>
      <c r="Y246" s="75"/>
      <c r="Z246" s="75"/>
      <c r="AA246" s="75"/>
      <c r="AB246" s="75"/>
      <c r="AC246" s="75"/>
      <c r="AD246" s="75"/>
      <c r="AE246" s="75"/>
      <c r="AF246" s="75"/>
      <c r="AG246" s="75"/>
      <c r="AH246" s="75"/>
      <c r="AI246" s="75"/>
      <c r="AJ246" s="75"/>
      <c r="AK246" s="75"/>
      <c r="AL246" s="75"/>
      <c r="AM246" s="75"/>
      <c r="AN246" s="75"/>
      <c r="AO246" s="144"/>
      <c r="AP246" s="246" t="str">
        <f>IF(F246="","",IFERROR(VLOOKUP(SUBSTITUTE(SUBSTITUTE(Tabla1[[#This Row],[Uso Sistemas]],"T","P"),"N","F"),Parámetros!$M$2:$N$17,2,0),"Completar hasta 3ra sem. para evaluar a Probacionista"))</f>
        <v/>
      </c>
      <c r="AQ246" s="39"/>
      <c r="AR246" s="39"/>
      <c r="AS246" s="39"/>
      <c r="AT246" s="28"/>
      <c r="AU246" s="55"/>
      <c r="AV246" s="55"/>
      <c r="AW246" s="55"/>
      <c r="AX246" s="248" t="str">
        <f>IF(V246="","",EOMONTH(EDATE(Tabla1[[#This Row],[Fecha Finalización]],2),0))</f>
        <v/>
      </c>
      <c r="AY246" s="39"/>
      <c r="AZ246" s="249" t="str">
        <f>IF(V246="","",EOMONTH(EDATE(Tabla1[[#This Row],[Fecha Finalización]],3),0))</f>
        <v/>
      </c>
      <c r="BA246" s="39"/>
      <c r="BB246" s="39"/>
      <c r="BC246" s="235"/>
      <c r="BD246" s="233" t="str">
        <f>IF(F246="","",Tabla1[[#This Row],[sem 01]]&amp;Tabla1[[#This Row],[sem 02]]&amp;Tabla1[[#This Row],[sem 03]])</f>
        <v/>
      </c>
      <c r="BE246" s="234" t="str">
        <f>IF(TRIM(F246)="","",$B$1&amp;"-"&amp;SUBSTITUTE(Tabla1[[#This Row],[Mes Inscrito]]," ","")&amp;"-"&amp;SUBSTITUTE(Tabla1[[#This Row],[Dia de clases Inscrito]]," ","")&amp;"-"&amp;SUBSTITUTE(Tabla1[[#This Row],[Horario Inscrito]]," ","")&amp;"-"&amp;Tabla1[[#This Row],[Fecha Inicio grupo]])</f>
        <v/>
      </c>
      <c r="BF246" s="251" t="str">
        <f>IF(F246="","",Tabla1[[#This Row],[Curso]])</f>
        <v/>
      </c>
      <c r="BG246" s="252" t="str">
        <f>+IF(TRIM(F246)="","",$B$1&amp;"-"&amp;TRIM(Tabla1[[#This Row],[Mes Inscrito]])&amp;"-"&amp;TRIM(Tabla1[[#This Row],[Dia de clases Inscrito]])&amp;"-"&amp;TRIM(Tabla1[[#This Row],[Horario Inscrito]])&amp;"-"&amp;TRIM(Tabla1[[#This Row],[Fecha Inicio grupo]])&amp;"-"&amp;TRIM(Tabla1[[#This Row],[Tipo Incrito]]))</f>
        <v/>
      </c>
      <c r="BH246" s="308" t="str">
        <f>IF(F246="","",OR(IFERROR(SEARCH("CG",Tabla1[[#This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6" s="309" t="str">
        <f>IF(F246&lt;&gt;"",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6" s="309" t="str">
        <f>IF(F246&lt;&gt;"",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6" s="309" t="str">
        <f>IF(Tabla1[[#This Row],[Fecha Inicio grupo]]="","",IFERROR(VLOOKUP(Tabla1[[#This Row],[Mes de Alta como miembro]],Parámetros!$AM$2:$AN$16,2,0),"01/01/1900"))</f>
        <v/>
      </c>
    </row>
    <row r="247" spans="1:63" ht="14.45">
      <c r="A247" s="68">
        <v>244</v>
      </c>
      <c r="B247" s="29"/>
      <c r="C247" s="34"/>
      <c r="D247" s="42"/>
      <c r="E247" s="64"/>
      <c r="F247" s="45"/>
      <c r="G247" s="45"/>
      <c r="H247" s="163"/>
      <c r="I247" s="42"/>
      <c r="J247" s="28"/>
      <c r="K247" s="69"/>
      <c r="L247" s="68"/>
      <c r="M247" s="46"/>
      <c r="N247" s="238" t="str">
        <f ca="1">IF(Tabla1[[#This Row],[Fecha de nac]]="","",IF(Tabla1[[#This Row],[Fecha Finalización]] &gt;=TODAY(), DATEDIF(Tabla1[[#This Row],[Fecha de nac]],TODAY(),"y"), ROUNDDOWN((Tabla1[[#This Row],[Fecha Finalización]] -Tabla1[[#This Row],[Fecha de nac]])/365,0)))</f>
        <v/>
      </c>
      <c r="O247" s="169"/>
      <c r="P247" s="34"/>
      <c r="Q247" s="67"/>
      <c r="R247" s="67"/>
      <c r="S247" s="67"/>
      <c r="T247" s="67"/>
      <c r="U247" s="243" t="str">
        <f>IF(F247="","",Tabla1[[#This Row],[Fecha Inicio grupo]]+3*7-7)</f>
        <v/>
      </c>
      <c r="V247" s="244" t="str">
        <f>IF(F247="","",EDATE(Tabla1[[#This Row],[Fecha Inicio grupo]],3))</f>
        <v/>
      </c>
      <c r="W247" s="29"/>
      <c r="X247" s="29"/>
      <c r="Y247" s="75"/>
      <c r="Z247" s="75"/>
      <c r="AA247" s="75"/>
      <c r="AB247" s="75"/>
      <c r="AC247" s="75"/>
      <c r="AD247" s="75"/>
      <c r="AE247" s="75"/>
      <c r="AF247" s="75"/>
      <c r="AG247" s="75"/>
      <c r="AH247" s="75"/>
      <c r="AI247" s="75"/>
      <c r="AJ247" s="75"/>
      <c r="AK247" s="75"/>
      <c r="AL247" s="75"/>
      <c r="AM247" s="75"/>
      <c r="AN247" s="75"/>
      <c r="AO247" s="144"/>
      <c r="AP247" s="246" t="str">
        <f>IF(F247="","",IFERROR(VLOOKUP(SUBSTITUTE(SUBSTITUTE(Tabla1[[#This Row],[Uso Sistemas]],"T","P"),"N","F"),Parámetros!$M$2:$N$17,2,0),"Completar hasta 3ra sem. para evaluar a Probacionista"))</f>
        <v/>
      </c>
      <c r="AQ247" s="39"/>
      <c r="AR247" s="39"/>
      <c r="AS247" s="39"/>
      <c r="AT247" s="28"/>
      <c r="AU247" s="55"/>
      <c r="AV247" s="55"/>
      <c r="AW247" s="55"/>
      <c r="AX247" s="248" t="str">
        <f>IF(V247="","",EOMONTH(EDATE(Tabla1[[#This Row],[Fecha Finalización]],2),0))</f>
        <v/>
      </c>
      <c r="AY247" s="39"/>
      <c r="AZ247" s="249" t="str">
        <f>IF(V247="","",EOMONTH(EDATE(Tabla1[[#This Row],[Fecha Finalización]],3),0))</f>
        <v/>
      </c>
      <c r="BA247" s="39"/>
      <c r="BB247" s="39"/>
      <c r="BC247" s="235"/>
      <c r="BD247" s="233" t="str">
        <f>IF(F247="","",Tabla1[[#This Row],[sem 01]]&amp;Tabla1[[#This Row],[sem 02]]&amp;Tabla1[[#This Row],[sem 03]])</f>
        <v/>
      </c>
      <c r="BE247" s="234" t="str">
        <f>IF(TRIM(F247)="","",$B$1&amp;"-"&amp;SUBSTITUTE(Tabla1[[#This Row],[Mes Inscrito]]," ","")&amp;"-"&amp;SUBSTITUTE(Tabla1[[#This Row],[Dia de clases Inscrito]]," ","")&amp;"-"&amp;SUBSTITUTE(Tabla1[[#This Row],[Horario Inscrito]]," ","")&amp;"-"&amp;Tabla1[[#This Row],[Fecha Inicio grupo]])</f>
        <v/>
      </c>
      <c r="BF247" s="251" t="str">
        <f>IF(F247="","",Tabla1[[#This Row],[Curso]])</f>
        <v/>
      </c>
      <c r="BG247" s="252" t="str">
        <f>+IF(TRIM(F247)="","",$B$1&amp;"-"&amp;TRIM(Tabla1[[#This Row],[Mes Inscrito]])&amp;"-"&amp;TRIM(Tabla1[[#This Row],[Dia de clases Inscrito]])&amp;"-"&amp;TRIM(Tabla1[[#This Row],[Horario Inscrito]])&amp;"-"&amp;TRIM(Tabla1[[#This Row],[Fecha Inicio grupo]])&amp;"-"&amp;TRIM(Tabla1[[#This Row],[Tipo Incrito]]))</f>
        <v/>
      </c>
      <c r="BH247" s="308" t="str">
        <f>IF(F247="","",OR(IFERROR(SEARCH("CG",Tabla1[[#This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7" s="309" t="str">
        <f>IF(F247&lt;&gt;"",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7" s="309" t="str">
        <f>IF(F247&lt;&gt;"",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7" s="309" t="str">
        <f>IF(Tabla1[[#This Row],[Fecha Inicio grupo]]="","",IFERROR(VLOOKUP(Tabla1[[#This Row],[Mes de Alta como miembro]],Parámetros!$AM$2:$AN$16,2,0),"01/01/1900"))</f>
        <v/>
      </c>
    </row>
    <row r="248" spans="1:63" ht="14.45">
      <c r="A248" s="68">
        <v>245</v>
      </c>
      <c r="B248" s="29"/>
      <c r="C248" s="34"/>
      <c r="D248" s="42"/>
      <c r="E248" s="64"/>
      <c r="F248" s="45"/>
      <c r="G248" s="45"/>
      <c r="H248" s="163"/>
      <c r="I248" s="42"/>
      <c r="J248" s="28"/>
      <c r="K248" s="69"/>
      <c r="L248" s="68"/>
      <c r="M248" s="46"/>
      <c r="N248" s="238" t="str">
        <f ca="1">IF(Tabla1[[#This Row],[Fecha de nac]]="","",IF(Tabla1[[#This Row],[Fecha Finalización]] &gt;=TODAY(), DATEDIF(Tabla1[[#This Row],[Fecha de nac]],TODAY(),"y"), ROUNDDOWN((Tabla1[[#This Row],[Fecha Finalización]] -Tabla1[[#This Row],[Fecha de nac]])/365,0)))</f>
        <v/>
      </c>
      <c r="O248" s="169"/>
      <c r="P248" s="34"/>
      <c r="Q248" s="67"/>
      <c r="R248" s="67"/>
      <c r="S248" s="67"/>
      <c r="T248" s="67"/>
      <c r="U248" s="243" t="str">
        <f>IF(F248="","",Tabla1[[#This Row],[Fecha Inicio grupo]]+3*7-7)</f>
        <v/>
      </c>
      <c r="V248" s="244" t="str">
        <f>IF(F248="","",EDATE(Tabla1[[#This Row],[Fecha Inicio grupo]],3))</f>
        <v/>
      </c>
      <c r="W248" s="29"/>
      <c r="X248" s="29"/>
      <c r="Y248" s="75"/>
      <c r="Z248" s="75"/>
      <c r="AA248" s="75"/>
      <c r="AB248" s="75"/>
      <c r="AC248" s="75"/>
      <c r="AD248" s="75"/>
      <c r="AE248" s="75"/>
      <c r="AF248" s="75"/>
      <c r="AG248" s="75"/>
      <c r="AH248" s="75"/>
      <c r="AI248" s="75"/>
      <c r="AJ248" s="75"/>
      <c r="AK248" s="75"/>
      <c r="AL248" s="75"/>
      <c r="AM248" s="75"/>
      <c r="AN248" s="75"/>
      <c r="AO248" s="144"/>
      <c r="AP248" s="246" t="str">
        <f>IF(F248="","",IFERROR(VLOOKUP(SUBSTITUTE(SUBSTITUTE(Tabla1[[#This Row],[Uso Sistemas]],"T","P"),"N","F"),Parámetros!$M$2:$N$17,2,0),"Completar hasta 3ra sem. para evaluar a Probacionista"))</f>
        <v/>
      </c>
      <c r="AQ248" s="39"/>
      <c r="AR248" s="39"/>
      <c r="AS248" s="39"/>
      <c r="AT248" s="28"/>
      <c r="AU248" s="55"/>
      <c r="AV248" s="55"/>
      <c r="AW248" s="55"/>
      <c r="AX248" s="248" t="str">
        <f>IF(V248="","",EOMONTH(EDATE(Tabla1[[#This Row],[Fecha Finalización]],2),0))</f>
        <v/>
      </c>
      <c r="AY248" s="39"/>
      <c r="AZ248" s="249" t="str">
        <f>IF(V248="","",EOMONTH(EDATE(Tabla1[[#This Row],[Fecha Finalización]],3),0))</f>
        <v/>
      </c>
      <c r="BA248" s="39"/>
      <c r="BB248" s="39"/>
      <c r="BC248" s="235"/>
      <c r="BD248" s="233" t="str">
        <f>IF(F248="","",Tabla1[[#This Row],[sem 01]]&amp;Tabla1[[#This Row],[sem 02]]&amp;Tabla1[[#This Row],[sem 03]])</f>
        <v/>
      </c>
      <c r="BE248" s="234" t="str">
        <f>IF(TRIM(F248)="","",$B$1&amp;"-"&amp;SUBSTITUTE(Tabla1[[#This Row],[Mes Inscrito]]," ","")&amp;"-"&amp;SUBSTITUTE(Tabla1[[#This Row],[Dia de clases Inscrito]]," ","")&amp;"-"&amp;SUBSTITUTE(Tabla1[[#This Row],[Horario Inscrito]]," ","")&amp;"-"&amp;Tabla1[[#This Row],[Fecha Inicio grupo]])</f>
        <v/>
      </c>
      <c r="BF248" s="251" t="str">
        <f>IF(F248="","",Tabla1[[#This Row],[Curso]])</f>
        <v/>
      </c>
      <c r="BG248" s="252" t="str">
        <f>+IF(TRIM(F248)="","",$B$1&amp;"-"&amp;TRIM(Tabla1[[#This Row],[Mes Inscrito]])&amp;"-"&amp;TRIM(Tabla1[[#This Row],[Dia de clases Inscrito]])&amp;"-"&amp;TRIM(Tabla1[[#This Row],[Horario Inscrito]])&amp;"-"&amp;TRIM(Tabla1[[#This Row],[Fecha Inicio grupo]])&amp;"-"&amp;TRIM(Tabla1[[#This Row],[Tipo Incrito]]))</f>
        <v/>
      </c>
      <c r="BH248" s="308" t="str">
        <f>IF(F248="","",OR(IFERROR(SEARCH("CG",Tabla1[[#This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8" s="309" t="str">
        <f>IF(F248&lt;&gt;"",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8" s="309" t="str">
        <f>IF(F248&lt;&gt;"",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8" s="309" t="str">
        <f>IF(Tabla1[[#This Row],[Fecha Inicio grupo]]="","",IFERROR(VLOOKUP(Tabla1[[#This Row],[Mes de Alta como miembro]],Parámetros!$AM$2:$AN$16,2,0),"01/01/1900"))</f>
        <v/>
      </c>
    </row>
    <row r="249" spans="1:63" ht="14.45">
      <c r="A249" s="68">
        <v>246</v>
      </c>
      <c r="B249" s="29"/>
      <c r="C249" s="34"/>
      <c r="D249" s="42"/>
      <c r="E249" s="64"/>
      <c r="F249" s="45"/>
      <c r="G249" s="45"/>
      <c r="H249" s="163"/>
      <c r="I249" s="42"/>
      <c r="J249" s="28"/>
      <c r="K249" s="69"/>
      <c r="L249" s="68"/>
      <c r="M249" s="46"/>
      <c r="N249" s="238" t="str">
        <f ca="1">IF(Tabla1[[#This Row],[Fecha de nac]]="","",IF(Tabla1[[#This Row],[Fecha Finalización]] &gt;=TODAY(), DATEDIF(Tabla1[[#This Row],[Fecha de nac]],TODAY(),"y"), ROUNDDOWN((Tabla1[[#This Row],[Fecha Finalización]] -Tabla1[[#This Row],[Fecha de nac]])/365,0)))</f>
        <v/>
      </c>
      <c r="O249" s="169"/>
      <c r="P249" s="34"/>
      <c r="Q249" s="67"/>
      <c r="R249" s="67"/>
      <c r="S249" s="67"/>
      <c r="T249" s="67"/>
      <c r="U249" s="243" t="str">
        <f>IF(F249="","",Tabla1[[#This Row],[Fecha Inicio grupo]]+3*7-7)</f>
        <v/>
      </c>
      <c r="V249" s="244" t="str">
        <f>IF(F249="","",EDATE(Tabla1[[#This Row],[Fecha Inicio grupo]],3))</f>
        <v/>
      </c>
      <c r="W249" s="29"/>
      <c r="X249" s="29"/>
      <c r="Y249" s="75"/>
      <c r="Z249" s="75"/>
      <c r="AA249" s="75"/>
      <c r="AB249" s="75"/>
      <c r="AC249" s="75"/>
      <c r="AD249" s="75"/>
      <c r="AE249" s="75"/>
      <c r="AF249" s="75"/>
      <c r="AG249" s="75"/>
      <c r="AH249" s="75"/>
      <c r="AI249" s="75"/>
      <c r="AJ249" s="75"/>
      <c r="AK249" s="75"/>
      <c r="AL249" s="75"/>
      <c r="AM249" s="75"/>
      <c r="AN249" s="75"/>
      <c r="AO249" s="144"/>
      <c r="AP249" s="246" t="str">
        <f>IF(F249="","",IFERROR(VLOOKUP(SUBSTITUTE(SUBSTITUTE(Tabla1[[#This Row],[Uso Sistemas]],"T","P"),"N","F"),Parámetros!$M$2:$N$17,2,0),"Completar hasta 3ra sem. para evaluar a Probacionista"))</f>
        <v/>
      </c>
      <c r="AQ249" s="39"/>
      <c r="AR249" s="39"/>
      <c r="AS249" s="39"/>
      <c r="AT249" s="28"/>
      <c r="AU249" s="55"/>
      <c r="AV249" s="55"/>
      <c r="AW249" s="55"/>
      <c r="AX249" s="248" t="str">
        <f>IF(V249="","",EOMONTH(EDATE(Tabla1[[#This Row],[Fecha Finalización]],2),0))</f>
        <v/>
      </c>
      <c r="AY249" s="39"/>
      <c r="AZ249" s="249" t="str">
        <f>IF(V249="","",EOMONTH(EDATE(Tabla1[[#This Row],[Fecha Finalización]],3),0))</f>
        <v/>
      </c>
      <c r="BA249" s="39"/>
      <c r="BB249" s="39"/>
      <c r="BC249" s="235"/>
      <c r="BD249" s="233" t="str">
        <f>IF(F249="","",Tabla1[[#This Row],[sem 01]]&amp;Tabla1[[#This Row],[sem 02]]&amp;Tabla1[[#This Row],[sem 03]])</f>
        <v/>
      </c>
      <c r="BE249" s="234" t="str">
        <f>IF(TRIM(F249)="","",$B$1&amp;"-"&amp;SUBSTITUTE(Tabla1[[#This Row],[Mes Inscrito]]," ","")&amp;"-"&amp;SUBSTITUTE(Tabla1[[#This Row],[Dia de clases Inscrito]]," ","")&amp;"-"&amp;SUBSTITUTE(Tabla1[[#This Row],[Horario Inscrito]]," ","")&amp;"-"&amp;Tabla1[[#This Row],[Fecha Inicio grupo]])</f>
        <v/>
      </c>
      <c r="BF249" s="251" t="str">
        <f>IF(F249="","",Tabla1[[#This Row],[Curso]])</f>
        <v/>
      </c>
      <c r="BG249" s="252" t="str">
        <f>+IF(TRIM(F249)="","",$B$1&amp;"-"&amp;TRIM(Tabla1[[#This Row],[Mes Inscrito]])&amp;"-"&amp;TRIM(Tabla1[[#This Row],[Dia de clases Inscrito]])&amp;"-"&amp;TRIM(Tabla1[[#This Row],[Horario Inscrito]])&amp;"-"&amp;TRIM(Tabla1[[#This Row],[Fecha Inicio grupo]])&amp;"-"&amp;TRIM(Tabla1[[#This Row],[Tipo Incrito]]))</f>
        <v/>
      </c>
      <c r="BH249" s="308" t="str">
        <f>IF(F249="","",OR(IFERROR(SEARCH("CG",Tabla1[[#This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9" s="309" t="str">
        <f>IF(F249&lt;&gt;"",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9" s="309" t="str">
        <f>IF(F249&lt;&gt;"",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9" s="309" t="str">
        <f>IF(Tabla1[[#This Row],[Fecha Inicio grupo]]="","",IFERROR(VLOOKUP(Tabla1[[#This Row],[Mes de Alta como miembro]],Parámetros!$AM$2:$AN$16,2,0),"01/01/1900"))</f>
        <v/>
      </c>
    </row>
    <row r="250" spans="1:63" ht="14.45">
      <c r="A250" s="68">
        <v>247</v>
      </c>
      <c r="B250" s="29"/>
      <c r="C250" s="34"/>
      <c r="D250" s="42"/>
      <c r="E250" s="64"/>
      <c r="F250" s="45"/>
      <c r="G250" s="45"/>
      <c r="H250" s="163"/>
      <c r="I250" s="42"/>
      <c r="J250" s="28"/>
      <c r="K250" s="69"/>
      <c r="L250" s="68"/>
      <c r="M250" s="46"/>
      <c r="N250" s="238" t="str">
        <f ca="1">IF(Tabla1[[#This Row],[Fecha de nac]]="","",IF(Tabla1[[#This Row],[Fecha Finalización]] &gt;=TODAY(), DATEDIF(Tabla1[[#This Row],[Fecha de nac]],TODAY(),"y"), ROUNDDOWN((Tabla1[[#This Row],[Fecha Finalización]] -Tabla1[[#This Row],[Fecha de nac]])/365,0)))</f>
        <v/>
      </c>
      <c r="O250" s="169"/>
      <c r="P250" s="34"/>
      <c r="Q250" s="67"/>
      <c r="R250" s="67"/>
      <c r="S250" s="67"/>
      <c r="T250" s="67"/>
      <c r="U250" s="243" t="str">
        <f>IF(F250="","",Tabla1[[#This Row],[Fecha Inicio grupo]]+3*7-7)</f>
        <v/>
      </c>
      <c r="V250" s="244" t="str">
        <f>IF(F250="","",EDATE(Tabla1[[#This Row],[Fecha Inicio grupo]],3))</f>
        <v/>
      </c>
      <c r="W250" s="29"/>
      <c r="X250" s="29"/>
      <c r="Y250" s="75"/>
      <c r="Z250" s="75"/>
      <c r="AA250" s="75"/>
      <c r="AB250" s="75"/>
      <c r="AC250" s="75"/>
      <c r="AD250" s="75"/>
      <c r="AE250" s="75"/>
      <c r="AF250" s="75"/>
      <c r="AG250" s="75"/>
      <c r="AH250" s="75"/>
      <c r="AI250" s="75"/>
      <c r="AJ250" s="75"/>
      <c r="AK250" s="75"/>
      <c r="AL250" s="75"/>
      <c r="AM250" s="75"/>
      <c r="AN250" s="75"/>
      <c r="AO250" s="144"/>
      <c r="AP250" s="246" t="str">
        <f>IF(F250="","",IFERROR(VLOOKUP(SUBSTITUTE(SUBSTITUTE(Tabla1[[#This Row],[Uso Sistemas]],"T","P"),"N","F"),Parámetros!$M$2:$N$17,2,0),"Completar hasta 3ra sem. para evaluar a Probacionista"))</f>
        <v/>
      </c>
      <c r="AQ250" s="39"/>
      <c r="AR250" s="39"/>
      <c r="AS250" s="39"/>
      <c r="AT250" s="28"/>
      <c r="AU250" s="55"/>
      <c r="AV250" s="55"/>
      <c r="AW250" s="55"/>
      <c r="AX250" s="248" t="str">
        <f>IF(V250="","",EOMONTH(EDATE(Tabla1[[#This Row],[Fecha Finalización]],2),0))</f>
        <v/>
      </c>
      <c r="AY250" s="39"/>
      <c r="AZ250" s="249" t="str">
        <f>IF(V250="","",EOMONTH(EDATE(Tabla1[[#This Row],[Fecha Finalización]],3),0))</f>
        <v/>
      </c>
      <c r="BA250" s="39"/>
      <c r="BB250" s="39"/>
      <c r="BC250" s="235"/>
      <c r="BD250" s="233" t="str">
        <f>IF(F250="","",Tabla1[[#This Row],[sem 01]]&amp;Tabla1[[#This Row],[sem 02]]&amp;Tabla1[[#This Row],[sem 03]])</f>
        <v/>
      </c>
      <c r="BE250" s="234" t="str">
        <f>IF(TRIM(F250)="","",$B$1&amp;"-"&amp;SUBSTITUTE(Tabla1[[#This Row],[Mes Inscrito]]," ","")&amp;"-"&amp;SUBSTITUTE(Tabla1[[#This Row],[Dia de clases Inscrito]]," ","")&amp;"-"&amp;SUBSTITUTE(Tabla1[[#This Row],[Horario Inscrito]]," ","")&amp;"-"&amp;Tabla1[[#This Row],[Fecha Inicio grupo]])</f>
        <v/>
      </c>
      <c r="BF250" s="251" t="str">
        <f>IF(F250="","",Tabla1[[#This Row],[Curso]])</f>
        <v/>
      </c>
      <c r="BG250" s="252" t="str">
        <f>+IF(TRIM(F250)="","",$B$1&amp;"-"&amp;TRIM(Tabla1[[#This Row],[Mes Inscrito]])&amp;"-"&amp;TRIM(Tabla1[[#This Row],[Dia de clases Inscrito]])&amp;"-"&amp;TRIM(Tabla1[[#This Row],[Horario Inscrito]])&amp;"-"&amp;TRIM(Tabla1[[#This Row],[Fecha Inicio grupo]])&amp;"-"&amp;TRIM(Tabla1[[#This Row],[Tipo Incrito]]))</f>
        <v/>
      </c>
      <c r="BH250" s="308" t="str">
        <f>IF(F250="","",OR(IFERROR(SEARCH("CG",Tabla1[[#This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0" s="309" t="str">
        <f>IF(F250&lt;&gt;"",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0" s="309" t="str">
        <f>IF(F250&lt;&gt;"",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0" s="309" t="str">
        <f>IF(Tabla1[[#This Row],[Fecha Inicio grupo]]="","",IFERROR(VLOOKUP(Tabla1[[#This Row],[Mes de Alta como miembro]],Parámetros!$AM$2:$AN$16,2,0),"01/01/1900"))</f>
        <v/>
      </c>
    </row>
    <row r="251" spans="1:63" ht="14.45">
      <c r="A251" s="68">
        <v>248</v>
      </c>
      <c r="B251" s="29"/>
      <c r="C251" s="34"/>
      <c r="D251" s="42"/>
      <c r="E251" s="64"/>
      <c r="F251" s="45"/>
      <c r="G251" s="45"/>
      <c r="H251" s="163"/>
      <c r="I251" s="42"/>
      <c r="J251" s="28"/>
      <c r="K251" s="69"/>
      <c r="L251" s="68"/>
      <c r="M251" s="46"/>
      <c r="N251" s="238" t="str">
        <f ca="1">IF(Tabla1[[#This Row],[Fecha de nac]]="","",IF(Tabla1[[#This Row],[Fecha Finalización]] &gt;=TODAY(), DATEDIF(Tabla1[[#This Row],[Fecha de nac]],TODAY(),"y"), ROUNDDOWN((Tabla1[[#This Row],[Fecha Finalización]] -Tabla1[[#This Row],[Fecha de nac]])/365,0)))</f>
        <v/>
      </c>
      <c r="O251" s="169"/>
      <c r="P251" s="34"/>
      <c r="Q251" s="67"/>
      <c r="R251" s="67"/>
      <c r="S251" s="67"/>
      <c r="T251" s="67"/>
      <c r="U251" s="243" t="str">
        <f>IF(F251="","",Tabla1[[#This Row],[Fecha Inicio grupo]]+3*7-7)</f>
        <v/>
      </c>
      <c r="V251" s="244" t="str">
        <f>IF(F251="","",EDATE(Tabla1[[#This Row],[Fecha Inicio grupo]],3))</f>
        <v/>
      </c>
      <c r="W251" s="29"/>
      <c r="X251" s="29"/>
      <c r="Y251" s="75"/>
      <c r="Z251" s="75"/>
      <c r="AA251" s="75"/>
      <c r="AB251" s="75"/>
      <c r="AC251" s="75"/>
      <c r="AD251" s="75"/>
      <c r="AE251" s="75"/>
      <c r="AF251" s="75"/>
      <c r="AG251" s="75"/>
      <c r="AH251" s="75"/>
      <c r="AI251" s="75"/>
      <c r="AJ251" s="75"/>
      <c r="AK251" s="75"/>
      <c r="AL251" s="75"/>
      <c r="AM251" s="75"/>
      <c r="AN251" s="75"/>
      <c r="AO251" s="144"/>
      <c r="AP251" s="246" t="str">
        <f>IF(F251="","",IFERROR(VLOOKUP(SUBSTITUTE(SUBSTITUTE(Tabla1[[#This Row],[Uso Sistemas]],"T","P"),"N","F"),Parámetros!$M$2:$N$17,2,0),"Completar hasta 3ra sem. para evaluar a Probacionista"))</f>
        <v/>
      </c>
      <c r="AQ251" s="39"/>
      <c r="AR251" s="39"/>
      <c r="AS251" s="39"/>
      <c r="AT251" s="28"/>
      <c r="AU251" s="55"/>
      <c r="AV251" s="55"/>
      <c r="AW251" s="55"/>
      <c r="AX251" s="248" t="str">
        <f>IF(V251="","",EOMONTH(EDATE(Tabla1[[#This Row],[Fecha Finalización]],2),0))</f>
        <v/>
      </c>
      <c r="AY251" s="39"/>
      <c r="AZ251" s="249" t="str">
        <f>IF(V251="","",EOMONTH(EDATE(Tabla1[[#This Row],[Fecha Finalización]],3),0))</f>
        <v/>
      </c>
      <c r="BA251" s="39"/>
      <c r="BB251" s="39"/>
      <c r="BC251" s="235"/>
      <c r="BD251" s="233" t="str">
        <f>IF(F251="","",Tabla1[[#This Row],[sem 01]]&amp;Tabla1[[#This Row],[sem 02]]&amp;Tabla1[[#This Row],[sem 03]])</f>
        <v/>
      </c>
      <c r="BE251" s="234" t="str">
        <f>IF(TRIM(F251)="","",$B$1&amp;"-"&amp;SUBSTITUTE(Tabla1[[#This Row],[Mes Inscrito]]," ","")&amp;"-"&amp;SUBSTITUTE(Tabla1[[#This Row],[Dia de clases Inscrito]]," ","")&amp;"-"&amp;SUBSTITUTE(Tabla1[[#This Row],[Horario Inscrito]]," ","")&amp;"-"&amp;Tabla1[[#This Row],[Fecha Inicio grupo]])</f>
        <v/>
      </c>
      <c r="BF251" s="251" t="str">
        <f>IF(F251="","",Tabla1[[#This Row],[Curso]])</f>
        <v/>
      </c>
      <c r="BG251" s="252" t="str">
        <f>+IF(TRIM(F251)="","",$B$1&amp;"-"&amp;TRIM(Tabla1[[#This Row],[Mes Inscrito]])&amp;"-"&amp;TRIM(Tabla1[[#This Row],[Dia de clases Inscrito]])&amp;"-"&amp;TRIM(Tabla1[[#This Row],[Horario Inscrito]])&amp;"-"&amp;TRIM(Tabla1[[#This Row],[Fecha Inicio grupo]])&amp;"-"&amp;TRIM(Tabla1[[#This Row],[Tipo Incrito]]))</f>
        <v/>
      </c>
      <c r="BH251" s="308" t="str">
        <f>IF(F251="","",OR(IFERROR(SEARCH("CG",Tabla1[[#This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1" s="309" t="str">
        <f>IF(F251&lt;&gt;"",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1" s="309" t="str">
        <f>IF(F251&lt;&gt;"",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1" s="309" t="str">
        <f>IF(Tabla1[[#This Row],[Fecha Inicio grupo]]="","",IFERROR(VLOOKUP(Tabla1[[#This Row],[Mes de Alta como miembro]],Parámetros!$AM$2:$AN$16,2,0),"01/01/1900"))</f>
        <v/>
      </c>
    </row>
    <row r="252" spans="1:63" ht="14.45">
      <c r="A252" s="68">
        <v>249</v>
      </c>
      <c r="B252" s="29"/>
      <c r="C252" s="34"/>
      <c r="D252" s="42"/>
      <c r="E252" s="64"/>
      <c r="F252" s="45"/>
      <c r="G252" s="45"/>
      <c r="H252" s="163"/>
      <c r="I252" s="42"/>
      <c r="J252" s="28"/>
      <c r="K252" s="69"/>
      <c r="L252" s="68"/>
      <c r="M252" s="46"/>
      <c r="N252" s="238" t="str">
        <f ca="1">IF(Tabla1[[#This Row],[Fecha de nac]]="","",IF(Tabla1[[#This Row],[Fecha Finalización]] &gt;=TODAY(), DATEDIF(Tabla1[[#This Row],[Fecha de nac]],TODAY(),"y"), ROUNDDOWN((Tabla1[[#This Row],[Fecha Finalización]] -Tabla1[[#This Row],[Fecha de nac]])/365,0)))</f>
        <v/>
      </c>
      <c r="O252" s="169"/>
      <c r="P252" s="34"/>
      <c r="Q252" s="67"/>
      <c r="R252" s="67"/>
      <c r="S252" s="67"/>
      <c r="T252" s="67"/>
      <c r="U252" s="243" t="str">
        <f>IF(F252="","",Tabla1[[#This Row],[Fecha Inicio grupo]]+3*7-7)</f>
        <v/>
      </c>
      <c r="V252" s="244" t="str">
        <f>IF(F252="","",EDATE(Tabla1[[#This Row],[Fecha Inicio grupo]],3))</f>
        <v/>
      </c>
      <c r="W252" s="29"/>
      <c r="X252" s="29"/>
      <c r="Y252" s="75"/>
      <c r="Z252" s="75"/>
      <c r="AA252" s="75"/>
      <c r="AB252" s="75"/>
      <c r="AC252" s="75"/>
      <c r="AD252" s="75"/>
      <c r="AE252" s="75"/>
      <c r="AF252" s="75"/>
      <c r="AG252" s="75"/>
      <c r="AH252" s="75"/>
      <c r="AI252" s="75"/>
      <c r="AJ252" s="75"/>
      <c r="AK252" s="75"/>
      <c r="AL252" s="75"/>
      <c r="AM252" s="75"/>
      <c r="AN252" s="75"/>
      <c r="AO252" s="144"/>
      <c r="AP252" s="246" t="str">
        <f>IF(F252="","",IFERROR(VLOOKUP(SUBSTITUTE(SUBSTITUTE(Tabla1[[#This Row],[Uso Sistemas]],"T","P"),"N","F"),Parámetros!$M$2:$N$17,2,0),"Completar hasta 3ra sem. para evaluar a Probacionista"))</f>
        <v/>
      </c>
      <c r="AQ252" s="39"/>
      <c r="AR252" s="39"/>
      <c r="AS252" s="39"/>
      <c r="AT252" s="28"/>
      <c r="AU252" s="55"/>
      <c r="AV252" s="55"/>
      <c r="AW252" s="55"/>
      <c r="AX252" s="248" t="str">
        <f>IF(V252="","",EOMONTH(EDATE(Tabla1[[#This Row],[Fecha Finalización]],2),0))</f>
        <v/>
      </c>
      <c r="AY252" s="39"/>
      <c r="AZ252" s="249" t="str">
        <f>IF(V252="","",EOMONTH(EDATE(Tabla1[[#This Row],[Fecha Finalización]],3),0))</f>
        <v/>
      </c>
      <c r="BA252" s="39"/>
      <c r="BB252" s="39"/>
      <c r="BC252" s="235"/>
      <c r="BD252" s="233" t="str">
        <f>IF(F252="","",Tabla1[[#This Row],[sem 01]]&amp;Tabla1[[#This Row],[sem 02]]&amp;Tabla1[[#This Row],[sem 03]])</f>
        <v/>
      </c>
      <c r="BE252" s="234" t="str">
        <f>IF(TRIM(F252)="","",$B$1&amp;"-"&amp;SUBSTITUTE(Tabla1[[#This Row],[Mes Inscrito]]," ","")&amp;"-"&amp;SUBSTITUTE(Tabla1[[#This Row],[Dia de clases Inscrito]]," ","")&amp;"-"&amp;SUBSTITUTE(Tabla1[[#This Row],[Horario Inscrito]]," ","")&amp;"-"&amp;Tabla1[[#This Row],[Fecha Inicio grupo]])</f>
        <v/>
      </c>
      <c r="BF252" s="251" t="str">
        <f>IF(F252="","",Tabla1[[#This Row],[Curso]])</f>
        <v/>
      </c>
      <c r="BG252" s="252" t="str">
        <f>+IF(TRIM(F252)="","",$B$1&amp;"-"&amp;TRIM(Tabla1[[#This Row],[Mes Inscrito]])&amp;"-"&amp;TRIM(Tabla1[[#This Row],[Dia de clases Inscrito]])&amp;"-"&amp;TRIM(Tabla1[[#This Row],[Horario Inscrito]])&amp;"-"&amp;TRIM(Tabla1[[#This Row],[Fecha Inicio grupo]])&amp;"-"&amp;TRIM(Tabla1[[#This Row],[Tipo Incrito]]))</f>
        <v/>
      </c>
      <c r="BH252" s="308" t="str">
        <f>IF(F252="","",OR(IFERROR(SEARCH("CG",Tabla1[[#This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2" s="309" t="str">
        <f>IF(F252&lt;&gt;"",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2" s="309" t="str">
        <f>IF(F252&lt;&gt;"",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2" s="309" t="str">
        <f>IF(Tabla1[[#This Row],[Fecha Inicio grupo]]="","",IFERROR(VLOOKUP(Tabla1[[#This Row],[Mes de Alta como miembro]],Parámetros!$AM$2:$AN$16,2,0),"01/01/1900"))</f>
        <v/>
      </c>
    </row>
    <row r="253" spans="1:63" ht="14.45">
      <c r="A253" s="68">
        <v>250</v>
      </c>
      <c r="B253" s="29"/>
      <c r="C253" s="34"/>
      <c r="D253" s="42"/>
      <c r="E253" s="64"/>
      <c r="F253" s="45"/>
      <c r="G253" s="45"/>
      <c r="H253" s="163"/>
      <c r="I253" s="42"/>
      <c r="J253" s="28"/>
      <c r="K253" s="69"/>
      <c r="L253" s="68"/>
      <c r="M253" s="46"/>
      <c r="N253" s="238" t="str">
        <f ca="1">IF(Tabla1[[#This Row],[Fecha de nac]]="","",IF(Tabla1[[#This Row],[Fecha Finalización]] &gt;=TODAY(), DATEDIF(Tabla1[[#This Row],[Fecha de nac]],TODAY(),"y"), ROUNDDOWN((Tabla1[[#This Row],[Fecha Finalización]] -Tabla1[[#This Row],[Fecha de nac]])/365,0)))</f>
        <v/>
      </c>
      <c r="O253" s="169"/>
      <c r="P253" s="34"/>
      <c r="Q253" s="67"/>
      <c r="R253" s="67"/>
      <c r="S253" s="67"/>
      <c r="T253" s="67"/>
      <c r="U253" s="243" t="str">
        <f>IF(F253="","",Tabla1[[#This Row],[Fecha Inicio grupo]]+3*7-7)</f>
        <v/>
      </c>
      <c r="V253" s="244" t="str">
        <f>IF(F253="","",EDATE(Tabla1[[#This Row],[Fecha Inicio grupo]],3))</f>
        <v/>
      </c>
      <c r="W253" s="29"/>
      <c r="X253" s="29"/>
      <c r="Y253" s="75"/>
      <c r="Z253" s="75"/>
      <c r="AA253" s="75"/>
      <c r="AB253" s="75"/>
      <c r="AC253" s="75"/>
      <c r="AD253" s="75"/>
      <c r="AE253" s="75"/>
      <c r="AF253" s="75"/>
      <c r="AG253" s="75"/>
      <c r="AH253" s="75"/>
      <c r="AI253" s="75"/>
      <c r="AJ253" s="75"/>
      <c r="AK253" s="75"/>
      <c r="AL253" s="75"/>
      <c r="AM253" s="75"/>
      <c r="AN253" s="75"/>
      <c r="AO253" s="144"/>
      <c r="AP253" s="246" t="str">
        <f>IF(F253="","",IFERROR(VLOOKUP(SUBSTITUTE(SUBSTITUTE(Tabla1[[#This Row],[Uso Sistemas]],"T","P"),"N","F"),Parámetros!$M$2:$N$17,2,0),"Completar hasta 3ra sem. para evaluar a Probacionista"))</f>
        <v/>
      </c>
      <c r="AQ253" s="39"/>
      <c r="AR253" s="39"/>
      <c r="AS253" s="39"/>
      <c r="AT253" s="28"/>
      <c r="AU253" s="55"/>
      <c r="AV253" s="55"/>
      <c r="AW253" s="55"/>
      <c r="AX253" s="248" t="str">
        <f>IF(V253="","",EOMONTH(EDATE(Tabla1[[#This Row],[Fecha Finalización]],2),0))</f>
        <v/>
      </c>
      <c r="AY253" s="39"/>
      <c r="AZ253" s="249" t="str">
        <f>IF(V253="","",EOMONTH(EDATE(Tabla1[[#This Row],[Fecha Finalización]],3),0))</f>
        <v/>
      </c>
      <c r="BA253" s="39"/>
      <c r="BB253" s="39"/>
      <c r="BC253" s="235"/>
      <c r="BD253" s="233" t="str">
        <f>IF(F253="","",Tabla1[[#This Row],[sem 01]]&amp;Tabla1[[#This Row],[sem 02]]&amp;Tabla1[[#This Row],[sem 03]])</f>
        <v/>
      </c>
      <c r="BE253" s="234" t="str">
        <f>IF(TRIM(F253)="","",$B$1&amp;"-"&amp;SUBSTITUTE(Tabla1[[#This Row],[Mes Inscrito]]," ","")&amp;"-"&amp;SUBSTITUTE(Tabla1[[#This Row],[Dia de clases Inscrito]]," ","")&amp;"-"&amp;SUBSTITUTE(Tabla1[[#This Row],[Horario Inscrito]]," ","")&amp;"-"&amp;Tabla1[[#This Row],[Fecha Inicio grupo]])</f>
        <v/>
      </c>
      <c r="BF253" s="251" t="str">
        <f>IF(F253="","",Tabla1[[#This Row],[Curso]])</f>
        <v/>
      </c>
      <c r="BG253" s="252" t="str">
        <f>+IF(TRIM(F253)="","",$B$1&amp;"-"&amp;TRIM(Tabla1[[#This Row],[Mes Inscrito]])&amp;"-"&amp;TRIM(Tabla1[[#This Row],[Dia de clases Inscrito]])&amp;"-"&amp;TRIM(Tabla1[[#This Row],[Horario Inscrito]])&amp;"-"&amp;TRIM(Tabla1[[#This Row],[Fecha Inicio grupo]])&amp;"-"&amp;TRIM(Tabla1[[#This Row],[Tipo Incrito]]))</f>
        <v/>
      </c>
      <c r="BH253" s="308" t="str">
        <f>IF(F253="","",OR(IFERROR(SEARCH("CG",Tabla1[[#This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3" s="309" t="str">
        <f>IF(F253&lt;&gt;"",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3" s="309" t="str">
        <f>IF(F253&lt;&gt;"",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3" s="309" t="str">
        <f>IF(Tabla1[[#This Row],[Fecha Inicio grupo]]="","",IFERROR(VLOOKUP(Tabla1[[#This Row],[Mes de Alta como miembro]],Parámetros!$AM$2:$AN$16,2,0),"01/01/1900"))</f>
        <v/>
      </c>
    </row>
    <row r="254" spans="1:63" ht="14.45">
      <c r="A254" s="68">
        <v>251</v>
      </c>
      <c r="B254" s="29"/>
      <c r="C254" s="34"/>
      <c r="D254" s="42"/>
      <c r="E254" s="64"/>
      <c r="F254" s="45"/>
      <c r="G254" s="45"/>
      <c r="H254" s="163"/>
      <c r="I254" s="42"/>
      <c r="J254" s="28"/>
      <c r="K254" s="69"/>
      <c r="L254" s="68"/>
      <c r="M254" s="46"/>
      <c r="N254" s="238" t="str">
        <f ca="1">IF(Tabla1[[#This Row],[Fecha de nac]]="","",IF(Tabla1[[#This Row],[Fecha Finalización]] &gt;=TODAY(), DATEDIF(Tabla1[[#This Row],[Fecha de nac]],TODAY(),"y"), ROUNDDOWN((Tabla1[[#This Row],[Fecha Finalización]] -Tabla1[[#This Row],[Fecha de nac]])/365,0)))</f>
        <v/>
      </c>
      <c r="O254" s="169"/>
      <c r="P254" s="34"/>
      <c r="Q254" s="67"/>
      <c r="R254" s="67"/>
      <c r="S254" s="67"/>
      <c r="T254" s="67"/>
      <c r="U254" s="243" t="str">
        <f>IF(F254="","",Tabla1[[#This Row],[Fecha Inicio grupo]]+3*7-7)</f>
        <v/>
      </c>
      <c r="V254" s="244" t="str">
        <f>IF(F254="","",EDATE(Tabla1[[#This Row],[Fecha Inicio grupo]],3))</f>
        <v/>
      </c>
      <c r="W254" s="29"/>
      <c r="X254" s="29"/>
      <c r="Y254" s="75"/>
      <c r="Z254" s="75"/>
      <c r="AA254" s="75"/>
      <c r="AB254" s="75"/>
      <c r="AC254" s="75"/>
      <c r="AD254" s="75"/>
      <c r="AE254" s="75"/>
      <c r="AF254" s="75"/>
      <c r="AG254" s="75"/>
      <c r="AH254" s="75"/>
      <c r="AI254" s="75"/>
      <c r="AJ254" s="75"/>
      <c r="AK254" s="75"/>
      <c r="AL254" s="75"/>
      <c r="AM254" s="75"/>
      <c r="AN254" s="75"/>
      <c r="AO254" s="144"/>
      <c r="AP254" s="246" t="str">
        <f>IF(F254="","",IFERROR(VLOOKUP(SUBSTITUTE(SUBSTITUTE(Tabla1[[#This Row],[Uso Sistemas]],"T","P"),"N","F"),Parámetros!$M$2:$N$17,2,0),"Completar hasta 3ra sem. para evaluar a Probacionista"))</f>
        <v/>
      </c>
      <c r="AQ254" s="39"/>
      <c r="AR254" s="39"/>
      <c r="AS254" s="39"/>
      <c r="AT254" s="28"/>
      <c r="AU254" s="55"/>
      <c r="AV254" s="55"/>
      <c r="AW254" s="55"/>
      <c r="AX254" s="248" t="str">
        <f>IF(V254="","",EOMONTH(EDATE(Tabla1[[#This Row],[Fecha Finalización]],2),0))</f>
        <v/>
      </c>
      <c r="AY254" s="39"/>
      <c r="AZ254" s="249" t="str">
        <f>IF(V254="","",EOMONTH(EDATE(Tabla1[[#This Row],[Fecha Finalización]],3),0))</f>
        <v/>
      </c>
      <c r="BA254" s="39"/>
      <c r="BB254" s="39"/>
      <c r="BC254" s="235"/>
      <c r="BD254" s="233" t="str">
        <f>IF(F254="","",Tabla1[[#This Row],[sem 01]]&amp;Tabla1[[#This Row],[sem 02]]&amp;Tabla1[[#This Row],[sem 03]])</f>
        <v/>
      </c>
      <c r="BE254" s="234" t="str">
        <f>IF(TRIM(F254)="","",$B$1&amp;"-"&amp;SUBSTITUTE(Tabla1[[#This Row],[Mes Inscrito]]," ","")&amp;"-"&amp;SUBSTITUTE(Tabla1[[#This Row],[Dia de clases Inscrito]]," ","")&amp;"-"&amp;SUBSTITUTE(Tabla1[[#This Row],[Horario Inscrito]]," ","")&amp;"-"&amp;Tabla1[[#This Row],[Fecha Inicio grupo]])</f>
        <v/>
      </c>
      <c r="BF254" s="251" t="str">
        <f>IF(F254="","",Tabla1[[#This Row],[Curso]])</f>
        <v/>
      </c>
      <c r="BG254" s="252" t="str">
        <f>+IF(TRIM(F254)="","",$B$1&amp;"-"&amp;TRIM(Tabla1[[#This Row],[Mes Inscrito]])&amp;"-"&amp;TRIM(Tabla1[[#This Row],[Dia de clases Inscrito]])&amp;"-"&amp;TRIM(Tabla1[[#This Row],[Horario Inscrito]])&amp;"-"&amp;TRIM(Tabla1[[#This Row],[Fecha Inicio grupo]])&amp;"-"&amp;TRIM(Tabla1[[#This Row],[Tipo Incrito]]))</f>
        <v/>
      </c>
      <c r="BH254" s="308" t="str">
        <f>IF(F254="","",OR(IFERROR(SEARCH("CG",Tabla1[[#This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4" s="309" t="str">
        <f>IF(F254&lt;&gt;"",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4" s="309" t="str">
        <f>IF(F254&lt;&gt;"",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4" s="309" t="str">
        <f>IF(Tabla1[[#This Row],[Fecha Inicio grupo]]="","",IFERROR(VLOOKUP(Tabla1[[#This Row],[Mes de Alta como miembro]],Parámetros!$AM$2:$AN$16,2,0),"01/01/1900"))</f>
        <v/>
      </c>
    </row>
    <row r="255" spans="1:63" ht="14.45">
      <c r="A255" s="68">
        <v>252</v>
      </c>
      <c r="B255" s="29"/>
      <c r="C255" s="34"/>
      <c r="D255" s="42"/>
      <c r="E255" s="64"/>
      <c r="F255" s="45"/>
      <c r="G255" s="45"/>
      <c r="H255" s="163"/>
      <c r="I255" s="42"/>
      <c r="J255" s="28"/>
      <c r="K255" s="69"/>
      <c r="L255" s="68"/>
      <c r="M255" s="46"/>
      <c r="N255" s="238" t="str">
        <f ca="1">IF(Tabla1[[#This Row],[Fecha de nac]]="","",IF(Tabla1[[#This Row],[Fecha Finalización]] &gt;=TODAY(), DATEDIF(Tabla1[[#This Row],[Fecha de nac]],TODAY(),"y"), ROUNDDOWN((Tabla1[[#This Row],[Fecha Finalización]] -Tabla1[[#This Row],[Fecha de nac]])/365,0)))</f>
        <v/>
      </c>
      <c r="O255" s="169"/>
      <c r="P255" s="34"/>
      <c r="Q255" s="67"/>
      <c r="R255" s="67"/>
      <c r="S255" s="67"/>
      <c r="T255" s="67"/>
      <c r="U255" s="243" t="str">
        <f>IF(F255="","",Tabla1[[#This Row],[Fecha Inicio grupo]]+3*7-7)</f>
        <v/>
      </c>
      <c r="V255" s="244" t="str">
        <f>IF(F255="","",EDATE(Tabla1[[#This Row],[Fecha Inicio grupo]],3))</f>
        <v/>
      </c>
      <c r="W255" s="29"/>
      <c r="X255" s="29"/>
      <c r="Y255" s="75"/>
      <c r="Z255" s="75"/>
      <c r="AA255" s="75"/>
      <c r="AB255" s="75"/>
      <c r="AC255" s="75"/>
      <c r="AD255" s="75"/>
      <c r="AE255" s="75"/>
      <c r="AF255" s="75"/>
      <c r="AG255" s="75"/>
      <c r="AH255" s="75"/>
      <c r="AI255" s="75"/>
      <c r="AJ255" s="75"/>
      <c r="AK255" s="75"/>
      <c r="AL255" s="75"/>
      <c r="AM255" s="75"/>
      <c r="AN255" s="75"/>
      <c r="AO255" s="144"/>
      <c r="AP255" s="246" t="str">
        <f>IF(F255="","",IFERROR(VLOOKUP(SUBSTITUTE(SUBSTITUTE(Tabla1[[#This Row],[Uso Sistemas]],"T","P"),"N","F"),Parámetros!$M$2:$N$17,2,0),"Completar hasta 3ra sem. para evaluar a Probacionista"))</f>
        <v/>
      </c>
      <c r="AQ255" s="39"/>
      <c r="AR255" s="39"/>
      <c r="AS255" s="39"/>
      <c r="AT255" s="28"/>
      <c r="AU255" s="55"/>
      <c r="AV255" s="55"/>
      <c r="AW255" s="55"/>
      <c r="AX255" s="248" t="str">
        <f>IF(V255="","",EOMONTH(EDATE(Tabla1[[#This Row],[Fecha Finalización]],2),0))</f>
        <v/>
      </c>
      <c r="AY255" s="39"/>
      <c r="AZ255" s="249" t="str">
        <f>IF(V255="","",EOMONTH(EDATE(Tabla1[[#This Row],[Fecha Finalización]],3),0))</f>
        <v/>
      </c>
      <c r="BA255" s="39"/>
      <c r="BB255" s="39"/>
      <c r="BC255" s="235"/>
      <c r="BD255" s="233" t="str">
        <f>IF(F255="","",Tabla1[[#This Row],[sem 01]]&amp;Tabla1[[#This Row],[sem 02]]&amp;Tabla1[[#This Row],[sem 03]])</f>
        <v/>
      </c>
      <c r="BE255" s="234" t="str">
        <f>IF(TRIM(F255)="","",$B$1&amp;"-"&amp;SUBSTITUTE(Tabla1[[#This Row],[Mes Inscrito]]," ","")&amp;"-"&amp;SUBSTITUTE(Tabla1[[#This Row],[Dia de clases Inscrito]]," ","")&amp;"-"&amp;SUBSTITUTE(Tabla1[[#This Row],[Horario Inscrito]]," ","")&amp;"-"&amp;Tabla1[[#This Row],[Fecha Inicio grupo]])</f>
        <v/>
      </c>
      <c r="BF255" s="251" t="str">
        <f>IF(F255="","",Tabla1[[#This Row],[Curso]])</f>
        <v/>
      </c>
      <c r="BG255" s="252" t="str">
        <f>+IF(TRIM(F255)="","",$B$1&amp;"-"&amp;TRIM(Tabla1[[#This Row],[Mes Inscrito]])&amp;"-"&amp;TRIM(Tabla1[[#This Row],[Dia de clases Inscrito]])&amp;"-"&amp;TRIM(Tabla1[[#This Row],[Horario Inscrito]])&amp;"-"&amp;TRIM(Tabla1[[#This Row],[Fecha Inicio grupo]])&amp;"-"&amp;TRIM(Tabla1[[#This Row],[Tipo Incrito]]))</f>
        <v/>
      </c>
      <c r="BH255" s="308" t="str">
        <f>IF(F255="","",OR(IFERROR(SEARCH("CG",Tabla1[[#This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5" s="309" t="str">
        <f>IF(F255&lt;&gt;"",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5" s="309" t="str">
        <f>IF(F255&lt;&gt;"",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5" s="309" t="str">
        <f>IF(Tabla1[[#This Row],[Fecha Inicio grupo]]="","",IFERROR(VLOOKUP(Tabla1[[#This Row],[Mes de Alta como miembro]],Parámetros!$AM$2:$AN$16,2,0),"01/01/1900"))</f>
        <v/>
      </c>
    </row>
    <row r="256" spans="1:63" ht="14.45">
      <c r="A256" s="68">
        <v>253</v>
      </c>
      <c r="B256" s="29"/>
      <c r="C256" s="34"/>
      <c r="D256" s="42"/>
      <c r="E256" s="64"/>
      <c r="F256" s="45"/>
      <c r="G256" s="45"/>
      <c r="H256" s="163"/>
      <c r="I256" s="42"/>
      <c r="J256" s="28"/>
      <c r="K256" s="69"/>
      <c r="L256" s="68"/>
      <c r="M256" s="46"/>
      <c r="N256" s="238" t="str">
        <f ca="1">IF(Tabla1[[#This Row],[Fecha de nac]]="","",IF(Tabla1[[#This Row],[Fecha Finalización]] &gt;=TODAY(), DATEDIF(Tabla1[[#This Row],[Fecha de nac]],TODAY(),"y"), ROUNDDOWN((Tabla1[[#This Row],[Fecha Finalización]] -Tabla1[[#This Row],[Fecha de nac]])/365,0)))</f>
        <v/>
      </c>
      <c r="O256" s="169"/>
      <c r="P256" s="34"/>
      <c r="Q256" s="67"/>
      <c r="R256" s="67"/>
      <c r="S256" s="67"/>
      <c r="T256" s="67"/>
      <c r="U256" s="243" t="str">
        <f>IF(F256="","",Tabla1[[#This Row],[Fecha Inicio grupo]]+3*7-7)</f>
        <v/>
      </c>
      <c r="V256" s="244" t="str">
        <f>IF(F256="","",EDATE(Tabla1[[#This Row],[Fecha Inicio grupo]],3))</f>
        <v/>
      </c>
      <c r="W256" s="29"/>
      <c r="X256" s="29"/>
      <c r="Y256" s="75"/>
      <c r="Z256" s="75"/>
      <c r="AA256" s="75"/>
      <c r="AB256" s="75"/>
      <c r="AC256" s="75"/>
      <c r="AD256" s="75"/>
      <c r="AE256" s="75"/>
      <c r="AF256" s="75"/>
      <c r="AG256" s="75"/>
      <c r="AH256" s="75"/>
      <c r="AI256" s="75"/>
      <c r="AJ256" s="75"/>
      <c r="AK256" s="75"/>
      <c r="AL256" s="75"/>
      <c r="AM256" s="75"/>
      <c r="AN256" s="75"/>
      <c r="AO256" s="144"/>
      <c r="AP256" s="246" t="str">
        <f>IF(F256="","",IFERROR(VLOOKUP(SUBSTITUTE(SUBSTITUTE(Tabla1[[#This Row],[Uso Sistemas]],"T","P"),"N","F"),Parámetros!$M$2:$N$17,2,0),"Completar hasta 3ra sem. para evaluar a Probacionista"))</f>
        <v/>
      </c>
      <c r="AQ256" s="39"/>
      <c r="AR256" s="39"/>
      <c r="AS256" s="39"/>
      <c r="AT256" s="28"/>
      <c r="AU256" s="55"/>
      <c r="AV256" s="55"/>
      <c r="AW256" s="55"/>
      <c r="AX256" s="248" t="str">
        <f>IF(V256="","",EOMONTH(EDATE(Tabla1[[#This Row],[Fecha Finalización]],2),0))</f>
        <v/>
      </c>
      <c r="AY256" s="39"/>
      <c r="AZ256" s="249" t="str">
        <f>IF(V256="","",EOMONTH(EDATE(Tabla1[[#This Row],[Fecha Finalización]],3),0))</f>
        <v/>
      </c>
      <c r="BA256" s="39"/>
      <c r="BB256" s="39"/>
      <c r="BC256" s="235"/>
      <c r="BD256" s="233" t="str">
        <f>IF(F256="","",Tabla1[[#This Row],[sem 01]]&amp;Tabla1[[#This Row],[sem 02]]&amp;Tabla1[[#This Row],[sem 03]])</f>
        <v/>
      </c>
      <c r="BE256" s="234" t="str">
        <f>IF(TRIM(F256)="","",$B$1&amp;"-"&amp;SUBSTITUTE(Tabla1[[#This Row],[Mes Inscrito]]," ","")&amp;"-"&amp;SUBSTITUTE(Tabla1[[#This Row],[Dia de clases Inscrito]]," ","")&amp;"-"&amp;SUBSTITUTE(Tabla1[[#This Row],[Horario Inscrito]]," ","")&amp;"-"&amp;Tabla1[[#This Row],[Fecha Inicio grupo]])</f>
        <v/>
      </c>
      <c r="BF256" s="251" t="str">
        <f>IF(F256="","",Tabla1[[#This Row],[Curso]])</f>
        <v/>
      </c>
      <c r="BG256" s="252" t="str">
        <f>+IF(TRIM(F256)="","",$B$1&amp;"-"&amp;TRIM(Tabla1[[#This Row],[Mes Inscrito]])&amp;"-"&amp;TRIM(Tabla1[[#This Row],[Dia de clases Inscrito]])&amp;"-"&amp;TRIM(Tabla1[[#This Row],[Horario Inscrito]])&amp;"-"&amp;TRIM(Tabla1[[#This Row],[Fecha Inicio grupo]])&amp;"-"&amp;TRIM(Tabla1[[#This Row],[Tipo Incrito]]))</f>
        <v/>
      </c>
      <c r="BH256" s="308" t="str">
        <f>IF(F256="","",OR(IFERROR(SEARCH("CG",Tabla1[[#This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6" s="309" t="str">
        <f>IF(F256&lt;&gt;"",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6" s="309" t="str">
        <f>IF(F256&lt;&gt;"",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6" s="309" t="str">
        <f>IF(Tabla1[[#This Row],[Fecha Inicio grupo]]="","",IFERROR(VLOOKUP(Tabla1[[#This Row],[Mes de Alta como miembro]],Parámetros!$AM$2:$AN$16,2,0),"01/01/1900"))</f>
        <v/>
      </c>
    </row>
    <row r="257" spans="1:63" ht="14.45">
      <c r="A257" s="68">
        <v>254</v>
      </c>
      <c r="B257" s="29"/>
      <c r="C257" s="34"/>
      <c r="D257" s="42"/>
      <c r="E257" s="64"/>
      <c r="F257" s="45"/>
      <c r="G257" s="45"/>
      <c r="H257" s="163"/>
      <c r="I257" s="42"/>
      <c r="J257" s="28"/>
      <c r="K257" s="69"/>
      <c r="L257" s="68"/>
      <c r="M257" s="46"/>
      <c r="N257" s="238" t="str">
        <f ca="1">IF(Tabla1[[#This Row],[Fecha de nac]]="","",IF(Tabla1[[#This Row],[Fecha Finalización]] &gt;=TODAY(), DATEDIF(Tabla1[[#This Row],[Fecha de nac]],TODAY(),"y"), ROUNDDOWN((Tabla1[[#This Row],[Fecha Finalización]] -Tabla1[[#This Row],[Fecha de nac]])/365,0)))</f>
        <v/>
      </c>
      <c r="O257" s="169"/>
      <c r="P257" s="34"/>
      <c r="Q257" s="67"/>
      <c r="R257" s="67"/>
      <c r="S257" s="67"/>
      <c r="T257" s="67"/>
      <c r="U257" s="243" t="str">
        <f>IF(F257="","",Tabla1[[#This Row],[Fecha Inicio grupo]]+3*7-7)</f>
        <v/>
      </c>
      <c r="V257" s="244" t="str">
        <f>IF(F257="","",EDATE(Tabla1[[#This Row],[Fecha Inicio grupo]],3))</f>
        <v/>
      </c>
      <c r="W257" s="29"/>
      <c r="X257" s="29"/>
      <c r="Y257" s="75"/>
      <c r="Z257" s="75"/>
      <c r="AA257" s="75"/>
      <c r="AB257" s="75"/>
      <c r="AC257" s="75"/>
      <c r="AD257" s="75"/>
      <c r="AE257" s="75"/>
      <c r="AF257" s="75"/>
      <c r="AG257" s="75"/>
      <c r="AH257" s="75"/>
      <c r="AI257" s="75"/>
      <c r="AJ257" s="75"/>
      <c r="AK257" s="75"/>
      <c r="AL257" s="75"/>
      <c r="AM257" s="75"/>
      <c r="AN257" s="75"/>
      <c r="AO257" s="144"/>
      <c r="AP257" s="246" t="str">
        <f>IF(F257="","",IFERROR(VLOOKUP(SUBSTITUTE(SUBSTITUTE(Tabla1[[#This Row],[Uso Sistemas]],"T","P"),"N","F"),Parámetros!$M$2:$N$17,2,0),"Completar hasta 3ra sem. para evaluar a Probacionista"))</f>
        <v/>
      </c>
      <c r="AQ257" s="39"/>
      <c r="AR257" s="39"/>
      <c r="AS257" s="39"/>
      <c r="AT257" s="28"/>
      <c r="AU257" s="55"/>
      <c r="AV257" s="55"/>
      <c r="AW257" s="55"/>
      <c r="AX257" s="248" t="str">
        <f>IF(V257="","",EOMONTH(EDATE(Tabla1[[#This Row],[Fecha Finalización]],2),0))</f>
        <v/>
      </c>
      <c r="AY257" s="39"/>
      <c r="AZ257" s="249" t="str">
        <f>IF(V257="","",EOMONTH(EDATE(Tabla1[[#This Row],[Fecha Finalización]],3),0))</f>
        <v/>
      </c>
      <c r="BA257" s="39"/>
      <c r="BB257" s="39"/>
      <c r="BC257" s="235"/>
      <c r="BD257" s="233" t="str">
        <f>IF(F257="","",Tabla1[[#This Row],[sem 01]]&amp;Tabla1[[#This Row],[sem 02]]&amp;Tabla1[[#This Row],[sem 03]])</f>
        <v/>
      </c>
      <c r="BE257" s="234" t="str">
        <f>IF(TRIM(F257)="","",$B$1&amp;"-"&amp;SUBSTITUTE(Tabla1[[#This Row],[Mes Inscrito]]," ","")&amp;"-"&amp;SUBSTITUTE(Tabla1[[#This Row],[Dia de clases Inscrito]]," ","")&amp;"-"&amp;SUBSTITUTE(Tabla1[[#This Row],[Horario Inscrito]]," ","")&amp;"-"&amp;Tabla1[[#This Row],[Fecha Inicio grupo]])</f>
        <v/>
      </c>
      <c r="BF257" s="251" t="str">
        <f>IF(F257="","",Tabla1[[#This Row],[Curso]])</f>
        <v/>
      </c>
      <c r="BG257" s="252" t="str">
        <f>+IF(TRIM(F257)="","",$B$1&amp;"-"&amp;TRIM(Tabla1[[#This Row],[Mes Inscrito]])&amp;"-"&amp;TRIM(Tabla1[[#This Row],[Dia de clases Inscrito]])&amp;"-"&amp;TRIM(Tabla1[[#This Row],[Horario Inscrito]])&amp;"-"&amp;TRIM(Tabla1[[#This Row],[Fecha Inicio grupo]])&amp;"-"&amp;TRIM(Tabla1[[#This Row],[Tipo Incrito]]))</f>
        <v/>
      </c>
      <c r="BH257" s="308" t="str">
        <f>IF(F257="","",OR(IFERROR(SEARCH("CG",Tabla1[[#This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7" s="309" t="str">
        <f>IF(F257&lt;&gt;"",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7" s="309" t="str">
        <f>IF(F257&lt;&gt;"",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7" s="309" t="str">
        <f>IF(Tabla1[[#This Row],[Fecha Inicio grupo]]="","",IFERROR(VLOOKUP(Tabla1[[#This Row],[Mes de Alta como miembro]],Parámetros!$AM$2:$AN$16,2,0),"01/01/1900"))</f>
        <v/>
      </c>
    </row>
    <row r="258" spans="1:63" ht="14.45">
      <c r="A258" s="68">
        <v>255</v>
      </c>
      <c r="B258" s="29"/>
      <c r="C258" s="34"/>
      <c r="D258" s="42"/>
      <c r="E258" s="64"/>
      <c r="F258" s="45"/>
      <c r="G258" s="45"/>
      <c r="H258" s="163"/>
      <c r="I258" s="42"/>
      <c r="J258" s="28"/>
      <c r="K258" s="69"/>
      <c r="L258" s="68"/>
      <c r="M258" s="46"/>
      <c r="N258" s="238" t="str">
        <f ca="1">IF(Tabla1[[#This Row],[Fecha de nac]]="","",IF(Tabla1[[#This Row],[Fecha Finalización]] &gt;=TODAY(), DATEDIF(Tabla1[[#This Row],[Fecha de nac]],TODAY(),"y"), ROUNDDOWN((Tabla1[[#This Row],[Fecha Finalización]] -Tabla1[[#This Row],[Fecha de nac]])/365,0)))</f>
        <v/>
      </c>
      <c r="O258" s="169"/>
      <c r="P258" s="34"/>
      <c r="Q258" s="67"/>
      <c r="R258" s="67"/>
      <c r="S258" s="67"/>
      <c r="T258" s="67"/>
      <c r="U258" s="243" t="str">
        <f>IF(F258="","",Tabla1[[#This Row],[Fecha Inicio grupo]]+3*7-7)</f>
        <v/>
      </c>
      <c r="V258" s="244" t="str">
        <f>IF(F258="","",EDATE(Tabla1[[#This Row],[Fecha Inicio grupo]],3))</f>
        <v/>
      </c>
      <c r="W258" s="29"/>
      <c r="X258" s="29"/>
      <c r="Y258" s="75"/>
      <c r="Z258" s="75"/>
      <c r="AA258" s="75"/>
      <c r="AB258" s="75"/>
      <c r="AC258" s="75"/>
      <c r="AD258" s="75"/>
      <c r="AE258" s="75"/>
      <c r="AF258" s="75"/>
      <c r="AG258" s="75"/>
      <c r="AH258" s="75"/>
      <c r="AI258" s="75"/>
      <c r="AJ258" s="75"/>
      <c r="AK258" s="75"/>
      <c r="AL258" s="75"/>
      <c r="AM258" s="75"/>
      <c r="AN258" s="75"/>
      <c r="AO258" s="144"/>
      <c r="AP258" s="246" t="str">
        <f>IF(F258="","",IFERROR(VLOOKUP(SUBSTITUTE(SUBSTITUTE(Tabla1[[#This Row],[Uso Sistemas]],"T","P"),"N","F"),Parámetros!$M$2:$N$17,2,0),"Completar hasta 3ra sem. para evaluar a Probacionista"))</f>
        <v/>
      </c>
      <c r="AQ258" s="39"/>
      <c r="AR258" s="39"/>
      <c r="AS258" s="39"/>
      <c r="AT258" s="28"/>
      <c r="AU258" s="55"/>
      <c r="AV258" s="55"/>
      <c r="AW258" s="55"/>
      <c r="AX258" s="248" t="str">
        <f>IF(V258="","",EOMONTH(EDATE(Tabla1[[#This Row],[Fecha Finalización]],2),0))</f>
        <v/>
      </c>
      <c r="AY258" s="39"/>
      <c r="AZ258" s="249" t="str">
        <f>IF(V258="","",EOMONTH(EDATE(Tabla1[[#This Row],[Fecha Finalización]],3),0))</f>
        <v/>
      </c>
      <c r="BA258" s="39"/>
      <c r="BB258" s="39"/>
      <c r="BC258" s="235"/>
      <c r="BD258" s="233" t="str">
        <f>IF(F258="","",Tabla1[[#This Row],[sem 01]]&amp;Tabla1[[#This Row],[sem 02]]&amp;Tabla1[[#This Row],[sem 03]])</f>
        <v/>
      </c>
      <c r="BE258" s="234" t="str">
        <f>IF(TRIM(F258)="","",$B$1&amp;"-"&amp;SUBSTITUTE(Tabla1[[#This Row],[Mes Inscrito]]," ","")&amp;"-"&amp;SUBSTITUTE(Tabla1[[#This Row],[Dia de clases Inscrito]]," ","")&amp;"-"&amp;SUBSTITUTE(Tabla1[[#This Row],[Horario Inscrito]]," ","")&amp;"-"&amp;Tabla1[[#This Row],[Fecha Inicio grupo]])</f>
        <v/>
      </c>
      <c r="BF258" s="251" t="str">
        <f>IF(F258="","",Tabla1[[#This Row],[Curso]])</f>
        <v/>
      </c>
      <c r="BG258" s="252" t="str">
        <f>+IF(TRIM(F258)="","",$B$1&amp;"-"&amp;TRIM(Tabla1[[#This Row],[Mes Inscrito]])&amp;"-"&amp;TRIM(Tabla1[[#This Row],[Dia de clases Inscrito]])&amp;"-"&amp;TRIM(Tabla1[[#This Row],[Horario Inscrito]])&amp;"-"&amp;TRIM(Tabla1[[#This Row],[Fecha Inicio grupo]])&amp;"-"&amp;TRIM(Tabla1[[#This Row],[Tipo Incrito]]))</f>
        <v/>
      </c>
      <c r="BH258" s="308" t="str">
        <f>IF(F258="","",OR(IFERROR(SEARCH("CG",Tabla1[[#This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8" s="309" t="str">
        <f>IF(F258&lt;&gt;"",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8" s="309" t="str">
        <f>IF(F258&lt;&gt;"",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8" s="309" t="str">
        <f>IF(Tabla1[[#This Row],[Fecha Inicio grupo]]="","",IFERROR(VLOOKUP(Tabla1[[#This Row],[Mes de Alta como miembro]],Parámetros!$AM$2:$AN$16,2,0),"01/01/1900"))</f>
        <v/>
      </c>
    </row>
    <row r="259" spans="1:63" ht="14.45">
      <c r="A259" s="68">
        <v>256</v>
      </c>
      <c r="B259" s="29"/>
      <c r="C259" s="34"/>
      <c r="D259" s="42"/>
      <c r="E259" s="64"/>
      <c r="F259" s="45"/>
      <c r="G259" s="45"/>
      <c r="H259" s="163"/>
      <c r="I259" s="42"/>
      <c r="J259" s="28"/>
      <c r="K259" s="69"/>
      <c r="L259" s="68"/>
      <c r="M259" s="46"/>
      <c r="N259" s="238" t="str">
        <f ca="1">IF(Tabla1[[#This Row],[Fecha de nac]]="","",IF(Tabla1[[#This Row],[Fecha Finalización]] &gt;=TODAY(), DATEDIF(Tabla1[[#This Row],[Fecha de nac]],TODAY(),"y"), ROUNDDOWN((Tabla1[[#This Row],[Fecha Finalización]] -Tabla1[[#This Row],[Fecha de nac]])/365,0)))</f>
        <v/>
      </c>
      <c r="O259" s="169"/>
      <c r="P259" s="34"/>
      <c r="Q259" s="67"/>
      <c r="R259" s="67"/>
      <c r="S259" s="67"/>
      <c r="T259" s="67"/>
      <c r="U259" s="243" t="str">
        <f>IF(F259="","",Tabla1[[#This Row],[Fecha Inicio grupo]]+3*7-7)</f>
        <v/>
      </c>
      <c r="V259" s="244" t="str">
        <f>IF(F259="","",EDATE(Tabla1[[#This Row],[Fecha Inicio grupo]],3))</f>
        <v/>
      </c>
      <c r="W259" s="29"/>
      <c r="X259" s="29"/>
      <c r="Y259" s="75"/>
      <c r="Z259" s="75"/>
      <c r="AA259" s="75"/>
      <c r="AB259" s="75"/>
      <c r="AC259" s="75"/>
      <c r="AD259" s="75"/>
      <c r="AE259" s="75"/>
      <c r="AF259" s="75"/>
      <c r="AG259" s="75"/>
      <c r="AH259" s="75"/>
      <c r="AI259" s="75"/>
      <c r="AJ259" s="75"/>
      <c r="AK259" s="75"/>
      <c r="AL259" s="75"/>
      <c r="AM259" s="75"/>
      <c r="AN259" s="75"/>
      <c r="AO259" s="144"/>
      <c r="AP259" s="246" t="str">
        <f>IF(F259="","",IFERROR(VLOOKUP(SUBSTITUTE(SUBSTITUTE(Tabla1[[#This Row],[Uso Sistemas]],"T","P"),"N","F"),Parámetros!$M$2:$N$17,2,0),"Completar hasta 3ra sem. para evaluar a Probacionista"))</f>
        <v/>
      </c>
      <c r="AQ259" s="39"/>
      <c r="AR259" s="39"/>
      <c r="AS259" s="39"/>
      <c r="AT259" s="28"/>
      <c r="AU259" s="55"/>
      <c r="AV259" s="55"/>
      <c r="AW259" s="55"/>
      <c r="AX259" s="248" t="str">
        <f>IF(V259="","",EOMONTH(EDATE(Tabla1[[#This Row],[Fecha Finalización]],2),0))</f>
        <v/>
      </c>
      <c r="AY259" s="39"/>
      <c r="AZ259" s="249" t="str">
        <f>IF(V259="","",EOMONTH(EDATE(Tabla1[[#This Row],[Fecha Finalización]],3),0))</f>
        <v/>
      </c>
      <c r="BA259" s="39"/>
      <c r="BB259" s="39"/>
      <c r="BC259" s="235"/>
      <c r="BD259" s="233" t="str">
        <f>IF(F259="","",Tabla1[[#This Row],[sem 01]]&amp;Tabla1[[#This Row],[sem 02]]&amp;Tabla1[[#This Row],[sem 03]])</f>
        <v/>
      </c>
      <c r="BE259" s="234" t="str">
        <f>IF(TRIM(F259)="","",$B$1&amp;"-"&amp;SUBSTITUTE(Tabla1[[#This Row],[Mes Inscrito]]," ","")&amp;"-"&amp;SUBSTITUTE(Tabla1[[#This Row],[Dia de clases Inscrito]]," ","")&amp;"-"&amp;SUBSTITUTE(Tabla1[[#This Row],[Horario Inscrito]]," ","")&amp;"-"&amp;Tabla1[[#This Row],[Fecha Inicio grupo]])</f>
        <v/>
      </c>
      <c r="BF259" s="251" t="str">
        <f>IF(F259="","",Tabla1[[#This Row],[Curso]])</f>
        <v/>
      </c>
      <c r="BG259" s="252" t="str">
        <f>+IF(TRIM(F259)="","",$B$1&amp;"-"&amp;TRIM(Tabla1[[#This Row],[Mes Inscrito]])&amp;"-"&amp;TRIM(Tabla1[[#This Row],[Dia de clases Inscrito]])&amp;"-"&amp;TRIM(Tabla1[[#This Row],[Horario Inscrito]])&amp;"-"&amp;TRIM(Tabla1[[#This Row],[Fecha Inicio grupo]])&amp;"-"&amp;TRIM(Tabla1[[#This Row],[Tipo Incrito]]))</f>
        <v/>
      </c>
      <c r="BH259" s="308" t="str">
        <f>IF(F259="","",OR(IFERROR(SEARCH("CG",Tabla1[[#This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9" s="309" t="str">
        <f>IF(F259&lt;&gt;"",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9" s="309" t="str">
        <f>IF(F259&lt;&gt;"",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9" s="309" t="str">
        <f>IF(Tabla1[[#This Row],[Fecha Inicio grupo]]="","",IFERROR(VLOOKUP(Tabla1[[#This Row],[Mes de Alta como miembro]],Parámetros!$AM$2:$AN$16,2,0),"01/01/1900"))</f>
        <v/>
      </c>
    </row>
    <row r="260" spans="1:63" ht="14.45">
      <c r="A260" s="68">
        <v>257</v>
      </c>
      <c r="B260" s="29"/>
      <c r="C260" s="34"/>
      <c r="D260" s="42"/>
      <c r="E260" s="64"/>
      <c r="F260" s="45"/>
      <c r="G260" s="45"/>
      <c r="H260" s="163"/>
      <c r="I260" s="42"/>
      <c r="J260" s="28"/>
      <c r="K260" s="69"/>
      <c r="L260" s="68"/>
      <c r="M260" s="46"/>
      <c r="N260" s="238" t="str">
        <f ca="1">IF(Tabla1[[#This Row],[Fecha de nac]]="","",IF(Tabla1[[#This Row],[Fecha Finalización]] &gt;=TODAY(), DATEDIF(Tabla1[[#This Row],[Fecha de nac]],TODAY(),"y"), ROUNDDOWN((Tabla1[[#This Row],[Fecha Finalización]] -Tabla1[[#This Row],[Fecha de nac]])/365,0)))</f>
        <v/>
      </c>
      <c r="O260" s="169"/>
      <c r="P260" s="34"/>
      <c r="Q260" s="67"/>
      <c r="R260" s="67"/>
      <c r="S260" s="67"/>
      <c r="T260" s="67"/>
      <c r="U260" s="243" t="str">
        <f>IF(F260="","",Tabla1[[#This Row],[Fecha Inicio grupo]]+3*7-7)</f>
        <v/>
      </c>
      <c r="V260" s="244" t="str">
        <f>IF(F260="","",EDATE(Tabla1[[#This Row],[Fecha Inicio grupo]],3))</f>
        <v/>
      </c>
      <c r="W260" s="29"/>
      <c r="X260" s="29"/>
      <c r="Y260" s="75"/>
      <c r="Z260" s="75"/>
      <c r="AA260" s="75"/>
      <c r="AB260" s="75"/>
      <c r="AC260" s="75"/>
      <c r="AD260" s="75"/>
      <c r="AE260" s="75"/>
      <c r="AF260" s="75"/>
      <c r="AG260" s="75"/>
      <c r="AH260" s="75"/>
      <c r="AI260" s="75"/>
      <c r="AJ260" s="75"/>
      <c r="AK260" s="75"/>
      <c r="AL260" s="75"/>
      <c r="AM260" s="75"/>
      <c r="AN260" s="75"/>
      <c r="AO260" s="144"/>
      <c r="AP260" s="246" t="str">
        <f>IF(F260="","",IFERROR(VLOOKUP(SUBSTITUTE(SUBSTITUTE(Tabla1[[#This Row],[Uso Sistemas]],"T","P"),"N","F"),Parámetros!$M$2:$N$17,2,0),"Completar hasta 3ra sem. para evaluar a Probacionista"))</f>
        <v/>
      </c>
      <c r="AQ260" s="39"/>
      <c r="AR260" s="39"/>
      <c r="AS260" s="39"/>
      <c r="AT260" s="28"/>
      <c r="AU260" s="55"/>
      <c r="AV260" s="55"/>
      <c r="AW260" s="55"/>
      <c r="AX260" s="248" t="str">
        <f>IF(V260="","",EOMONTH(EDATE(Tabla1[[#This Row],[Fecha Finalización]],2),0))</f>
        <v/>
      </c>
      <c r="AY260" s="39"/>
      <c r="AZ260" s="249" t="str">
        <f>IF(V260="","",EOMONTH(EDATE(Tabla1[[#This Row],[Fecha Finalización]],3),0))</f>
        <v/>
      </c>
      <c r="BA260" s="39"/>
      <c r="BB260" s="39"/>
      <c r="BC260" s="235"/>
      <c r="BD260" s="233" t="str">
        <f>IF(F260="","",Tabla1[[#This Row],[sem 01]]&amp;Tabla1[[#This Row],[sem 02]]&amp;Tabla1[[#This Row],[sem 03]])</f>
        <v/>
      </c>
      <c r="BE260" s="234" t="str">
        <f>IF(TRIM(F260)="","",$B$1&amp;"-"&amp;SUBSTITUTE(Tabla1[[#This Row],[Mes Inscrito]]," ","")&amp;"-"&amp;SUBSTITUTE(Tabla1[[#This Row],[Dia de clases Inscrito]]," ","")&amp;"-"&amp;SUBSTITUTE(Tabla1[[#This Row],[Horario Inscrito]]," ","")&amp;"-"&amp;Tabla1[[#This Row],[Fecha Inicio grupo]])</f>
        <v/>
      </c>
      <c r="BF260" s="251" t="str">
        <f>IF(F260="","",Tabla1[[#This Row],[Curso]])</f>
        <v/>
      </c>
      <c r="BG260" s="252" t="str">
        <f>+IF(TRIM(F260)="","",$B$1&amp;"-"&amp;TRIM(Tabla1[[#This Row],[Mes Inscrito]])&amp;"-"&amp;TRIM(Tabla1[[#This Row],[Dia de clases Inscrito]])&amp;"-"&amp;TRIM(Tabla1[[#This Row],[Horario Inscrito]])&amp;"-"&amp;TRIM(Tabla1[[#This Row],[Fecha Inicio grupo]])&amp;"-"&amp;TRIM(Tabla1[[#This Row],[Tipo Incrito]]))</f>
        <v/>
      </c>
      <c r="BH260" s="308" t="str">
        <f>IF(F260="","",OR(IFERROR(SEARCH("CG",Tabla1[[#This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0" s="309" t="str">
        <f>IF(F260&lt;&gt;"",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0" s="309" t="str">
        <f>IF(F260&lt;&gt;"",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0" s="309" t="str">
        <f>IF(Tabla1[[#This Row],[Fecha Inicio grupo]]="","",IFERROR(VLOOKUP(Tabla1[[#This Row],[Mes de Alta como miembro]],Parámetros!$AM$2:$AN$16,2,0),"01/01/1900"))</f>
        <v/>
      </c>
    </row>
    <row r="261" spans="1:63" ht="14.45">
      <c r="A261" s="68">
        <v>258</v>
      </c>
      <c r="B261" s="29"/>
      <c r="C261" s="34"/>
      <c r="D261" s="42"/>
      <c r="E261" s="64"/>
      <c r="F261" s="45"/>
      <c r="G261" s="45"/>
      <c r="H261" s="163"/>
      <c r="I261" s="42"/>
      <c r="J261" s="28"/>
      <c r="K261" s="69"/>
      <c r="L261" s="68"/>
      <c r="M261" s="46"/>
      <c r="N261" s="238" t="str">
        <f ca="1">IF(Tabla1[[#This Row],[Fecha de nac]]="","",IF(Tabla1[[#This Row],[Fecha Finalización]] &gt;=TODAY(), DATEDIF(Tabla1[[#This Row],[Fecha de nac]],TODAY(),"y"), ROUNDDOWN((Tabla1[[#This Row],[Fecha Finalización]] -Tabla1[[#This Row],[Fecha de nac]])/365,0)))</f>
        <v/>
      </c>
      <c r="O261" s="169"/>
      <c r="P261" s="34"/>
      <c r="Q261" s="67"/>
      <c r="R261" s="67"/>
      <c r="S261" s="67"/>
      <c r="T261" s="67"/>
      <c r="U261" s="243" t="str">
        <f>IF(F261="","",Tabla1[[#This Row],[Fecha Inicio grupo]]+3*7-7)</f>
        <v/>
      </c>
      <c r="V261" s="244" t="str">
        <f>IF(F261="","",EDATE(Tabla1[[#This Row],[Fecha Inicio grupo]],3))</f>
        <v/>
      </c>
      <c r="W261" s="29"/>
      <c r="X261" s="29"/>
      <c r="Y261" s="75"/>
      <c r="Z261" s="75"/>
      <c r="AA261" s="75"/>
      <c r="AB261" s="75"/>
      <c r="AC261" s="75"/>
      <c r="AD261" s="75"/>
      <c r="AE261" s="75"/>
      <c r="AF261" s="75"/>
      <c r="AG261" s="75"/>
      <c r="AH261" s="75"/>
      <c r="AI261" s="75"/>
      <c r="AJ261" s="75"/>
      <c r="AK261" s="75"/>
      <c r="AL261" s="75"/>
      <c r="AM261" s="75"/>
      <c r="AN261" s="75"/>
      <c r="AO261" s="144"/>
      <c r="AP261" s="246" t="str">
        <f>IF(F261="","",IFERROR(VLOOKUP(SUBSTITUTE(SUBSTITUTE(Tabla1[[#This Row],[Uso Sistemas]],"T","P"),"N","F"),Parámetros!$M$2:$N$17,2,0),"Completar hasta 3ra sem. para evaluar a Probacionista"))</f>
        <v/>
      </c>
      <c r="AQ261" s="39"/>
      <c r="AR261" s="39"/>
      <c r="AS261" s="39"/>
      <c r="AT261" s="28"/>
      <c r="AU261" s="55"/>
      <c r="AV261" s="55"/>
      <c r="AW261" s="55"/>
      <c r="AX261" s="248" t="str">
        <f>IF(V261="","",EOMONTH(EDATE(Tabla1[[#This Row],[Fecha Finalización]],2),0))</f>
        <v/>
      </c>
      <c r="AY261" s="39"/>
      <c r="AZ261" s="249" t="str">
        <f>IF(V261="","",EOMONTH(EDATE(Tabla1[[#This Row],[Fecha Finalización]],3),0))</f>
        <v/>
      </c>
      <c r="BA261" s="39"/>
      <c r="BB261" s="39"/>
      <c r="BC261" s="235"/>
      <c r="BD261" s="233" t="str">
        <f>IF(F261="","",Tabla1[[#This Row],[sem 01]]&amp;Tabla1[[#This Row],[sem 02]]&amp;Tabla1[[#This Row],[sem 03]])</f>
        <v/>
      </c>
      <c r="BE261" s="234" t="str">
        <f>IF(TRIM(F261)="","",$B$1&amp;"-"&amp;SUBSTITUTE(Tabla1[[#This Row],[Mes Inscrito]]," ","")&amp;"-"&amp;SUBSTITUTE(Tabla1[[#This Row],[Dia de clases Inscrito]]," ","")&amp;"-"&amp;SUBSTITUTE(Tabla1[[#This Row],[Horario Inscrito]]," ","")&amp;"-"&amp;Tabla1[[#This Row],[Fecha Inicio grupo]])</f>
        <v/>
      </c>
      <c r="BF261" s="251" t="str">
        <f>IF(F261="","",Tabla1[[#This Row],[Curso]])</f>
        <v/>
      </c>
      <c r="BG261" s="252" t="str">
        <f>+IF(TRIM(F261)="","",$B$1&amp;"-"&amp;TRIM(Tabla1[[#This Row],[Mes Inscrito]])&amp;"-"&amp;TRIM(Tabla1[[#This Row],[Dia de clases Inscrito]])&amp;"-"&amp;TRIM(Tabla1[[#This Row],[Horario Inscrito]])&amp;"-"&amp;TRIM(Tabla1[[#This Row],[Fecha Inicio grupo]])&amp;"-"&amp;TRIM(Tabla1[[#This Row],[Tipo Incrito]]))</f>
        <v/>
      </c>
      <c r="BH261" s="308" t="str">
        <f>IF(F261="","",OR(IFERROR(SEARCH("CG",Tabla1[[#This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1" s="309" t="str">
        <f>IF(F261&lt;&gt;"",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1" s="309" t="str">
        <f>IF(F261&lt;&gt;"",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1" s="309" t="str">
        <f>IF(Tabla1[[#This Row],[Fecha Inicio grupo]]="","",IFERROR(VLOOKUP(Tabla1[[#This Row],[Mes de Alta como miembro]],Parámetros!$AM$2:$AN$16,2,0),"01/01/1900"))</f>
        <v/>
      </c>
    </row>
    <row r="262" spans="1:63" ht="14.45">
      <c r="A262" s="68">
        <v>259</v>
      </c>
      <c r="B262" s="29"/>
      <c r="C262" s="34"/>
      <c r="D262" s="42"/>
      <c r="E262" s="64"/>
      <c r="F262" s="45"/>
      <c r="G262" s="45"/>
      <c r="H262" s="163"/>
      <c r="I262" s="42"/>
      <c r="J262" s="28"/>
      <c r="K262" s="69"/>
      <c r="L262" s="68"/>
      <c r="M262" s="46"/>
      <c r="N262" s="238" t="str">
        <f ca="1">IF(Tabla1[[#This Row],[Fecha de nac]]="","",IF(Tabla1[[#This Row],[Fecha Finalización]] &gt;=TODAY(), DATEDIF(Tabla1[[#This Row],[Fecha de nac]],TODAY(),"y"), ROUNDDOWN((Tabla1[[#This Row],[Fecha Finalización]] -Tabla1[[#This Row],[Fecha de nac]])/365,0)))</f>
        <v/>
      </c>
      <c r="O262" s="169"/>
      <c r="P262" s="34"/>
      <c r="Q262" s="67"/>
      <c r="R262" s="67"/>
      <c r="S262" s="67"/>
      <c r="T262" s="67"/>
      <c r="U262" s="243" t="str">
        <f>IF(F262="","",Tabla1[[#This Row],[Fecha Inicio grupo]]+3*7-7)</f>
        <v/>
      </c>
      <c r="V262" s="244" t="str">
        <f>IF(F262="","",EDATE(Tabla1[[#This Row],[Fecha Inicio grupo]],3))</f>
        <v/>
      </c>
      <c r="W262" s="29"/>
      <c r="X262" s="29"/>
      <c r="Y262" s="75"/>
      <c r="Z262" s="75"/>
      <c r="AA262" s="75"/>
      <c r="AB262" s="75"/>
      <c r="AC262" s="75"/>
      <c r="AD262" s="75"/>
      <c r="AE262" s="75"/>
      <c r="AF262" s="75"/>
      <c r="AG262" s="75"/>
      <c r="AH262" s="75"/>
      <c r="AI262" s="75"/>
      <c r="AJ262" s="75"/>
      <c r="AK262" s="75"/>
      <c r="AL262" s="75"/>
      <c r="AM262" s="75"/>
      <c r="AN262" s="75"/>
      <c r="AO262" s="144"/>
      <c r="AP262" s="246" t="str">
        <f>IF(F262="","",IFERROR(VLOOKUP(SUBSTITUTE(SUBSTITUTE(Tabla1[[#This Row],[Uso Sistemas]],"T","P"),"N","F"),Parámetros!$M$2:$N$17,2,0),"Completar hasta 3ra sem. para evaluar a Probacionista"))</f>
        <v/>
      </c>
      <c r="AQ262" s="39"/>
      <c r="AR262" s="39"/>
      <c r="AS262" s="39"/>
      <c r="AT262" s="28"/>
      <c r="AU262" s="55"/>
      <c r="AV262" s="55"/>
      <c r="AW262" s="55"/>
      <c r="AX262" s="248" t="str">
        <f>IF(V262="","",EOMONTH(EDATE(Tabla1[[#This Row],[Fecha Finalización]],2),0))</f>
        <v/>
      </c>
      <c r="AY262" s="39"/>
      <c r="AZ262" s="249" t="str">
        <f>IF(V262="","",EOMONTH(EDATE(Tabla1[[#This Row],[Fecha Finalización]],3),0))</f>
        <v/>
      </c>
      <c r="BA262" s="39"/>
      <c r="BB262" s="39"/>
      <c r="BC262" s="235"/>
      <c r="BD262" s="233" t="str">
        <f>IF(F262="","",Tabla1[[#This Row],[sem 01]]&amp;Tabla1[[#This Row],[sem 02]]&amp;Tabla1[[#This Row],[sem 03]])</f>
        <v/>
      </c>
      <c r="BE262" s="234" t="str">
        <f>IF(TRIM(F262)="","",$B$1&amp;"-"&amp;SUBSTITUTE(Tabla1[[#This Row],[Mes Inscrito]]," ","")&amp;"-"&amp;SUBSTITUTE(Tabla1[[#This Row],[Dia de clases Inscrito]]," ","")&amp;"-"&amp;SUBSTITUTE(Tabla1[[#This Row],[Horario Inscrito]]," ","")&amp;"-"&amp;Tabla1[[#This Row],[Fecha Inicio grupo]])</f>
        <v/>
      </c>
      <c r="BF262" s="251" t="str">
        <f>IF(F262="","",Tabla1[[#This Row],[Curso]])</f>
        <v/>
      </c>
      <c r="BG262" s="252" t="str">
        <f>+IF(TRIM(F262)="","",$B$1&amp;"-"&amp;TRIM(Tabla1[[#This Row],[Mes Inscrito]])&amp;"-"&amp;TRIM(Tabla1[[#This Row],[Dia de clases Inscrito]])&amp;"-"&amp;TRIM(Tabla1[[#This Row],[Horario Inscrito]])&amp;"-"&amp;TRIM(Tabla1[[#This Row],[Fecha Inicio grupo]])&amp;"-"&amp;TRIM(Tabla1[[#This Row],[Tipo Incrito]]))</f>
        <v/>
      </c>
      <c r="BH262" s="308" t="str">
        <f>IF(F262="","",OR(IFERROR(SEARCH("CG",Tabla1[[#This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2" s="309" t="str">
        <f>IF(F262&lt;&gt;"",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2" s="309" t="str">
        <f>IF(F262&lt;&gt;"",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2" s="309" t="str">
        <f>IF(Tabla1[[#This Row],[Fecha Inicio grupo]]="","",IFERROR(VLOOKUP(Tabla1[[#This Row],[Mes de Alta como miembro]],Parámetros!$AM$2:$AN$16,2,0),"01/01/1900"))</f>
        <v/>
      </c>
    </row>
    <row r="263" spans="1:63" ht="14.45">
      <c r="A263" s="68">
        <v>260</v>
      </c>
      <c r="B263" s="29"/>
      <c r="C263" s="34"/>
      <c r="D263" s="42"/>
      <c r="E263" s="64"/>
      <c r="F263" s="45"/>
      <c r="G263" s="45"/>
      <c r="H263" s="163"/>
      <c r="I263" s="42"/>
      <c r="J263" s="28"/>
      <c r="K263" s="69"/>
      <c r="L263" s="68"/>
      <c r="M263" s="46"/>
      <c r="N263" s="238" t="str">
        <f ca="1">IF(Tabla1[[#This Row],[Fecha de nac]]="","",IF(Tabla1[[#This Row],[Fecha Finalización]] &gt;=TODAY(), DATEDIF(Tabla1[[#This Row],[Fecha de nac]],TODAY(),"y"), ROUNDDOWN((Tabla1[[#This Row],[Fecha Finalización]] -Tabla1[[#This Row],[Fecha de nac]])/365,0)))</f>
        <v/>
      </c>
      <c r="O263" s="169"/>
      <c r="P263" s="34"/>
      <c r="Q263" s="67"/>
      <c r="R263" s="67"/>
      <c r="S263" s="67"/>
      <c r="T263" s="67"/>
      <c r="U263" s="243" t="str">
        <f>IF(F263="","",Tabla1[[#This Row],[Fecha Inicio grupo]]+3*7-7)</f>
        <v/>
      </c>
      <c r="V263" s="244" t="str">
        <f>IF(F263="","",EDATE(Tabla1[[#This Row],[Fecha Inicio grupo]],3))</f>
        <v/>
      </c>
      <c r="W263" s="29"/>
      <c r="X263" s="29"/>
      <c r="Y263" s="75"/>
      <c r="Z263" s="75"/>
      <c r="AA263" s="75"/>
      <c r="AB263" s="75"/>
      <c r="AC263" s="75"/>
      <c r="AD263" s="75"/>
      <c r="AE263" s="75"/>
      <c r="AF263" s="75"/>
      <c r="AG263" s="75"/>
      <c r="AH263" s="75"/>
      <c r="AI263" s="75"/>
      <c r="AJ263" s="75"/>
      <c r="AK263" s="75"/>
      <c r="AL263" s="75"/>
      <c r="AM263" s="75"/>
      <c r="AN263" s="75"/>
      <c r="AO263" s="144"/>
      <c r="AP263" s="246" t="str">
        <f>IF(F263="","",IFERROR(VLOOKUP(SUBSTITUTE(SUBSTITUTE(Tabla1[[#This Row],[Uso Sistemas]],"T","P"),"N","F"),Parámetros!$M$2:$N$17,2,0),"Completar hasta 3ra sem. para evaluar a Probacionista"))</f>
        <v/>
      </c>
      <c r="AQ263" s="39"/>
      <c r="AR263" s="39"/>
      <c r="AS263" s="39"/>
      <c r="AT263" s="28"/>
      <c r="AU263" s="55"/>
      <c r="AV263" s="55"/>
      <c r="AW263" s="55"/>
      <c r="AX263" s="248" t="str">
        <f>IF(V263="","",EOMONTH(EDATE(Tabla1[[#This Row],[Fecha Finalización]],2),0))</f>
        <v/>
      </c>
      <c r="AY263" s="39"/>
      <c r="AZ263" s="249" t="str">
        <f>IF(V263="","",EOMONTH(EDATE(Tabla1[[#This Row],[Fecha Finalización]],3),0))</f>
        <v/>
      </c>
      <c r="BA263" s="39"/>
      <c r="BB263" s="39"/>
      <c r="BC263" s="235"/>
      <c r="BD263" s="233" t="str">
        <f>IF(F263="","",Tabla1[[#This Row],[sem 01]]&amp;Tabla1[[#This Row],[sem 02]]&amp;Tabla1[[#This Row],[sem 03]])</f>
        <v/>
      </c>
      <c r="BE263" s="234" t="str">
        <f>IF(TRIM(F263)="","",$B$1&amp;"-"&amp;SUBSTITUTE(Tabla1[[#This Row],[Mes Inscrito]]," ","")&amp;"-"&amp;SUBSTITUTE(Tabla1[[#This Row],[Dia de clases Inscrito]]," ","")&amp;"-"&amp;SUBSTITUTE(Tabla1[[#This Row],[Horario Inscrito]]," ","")&amp;"-"&amp;Tabla1[[#This Row],[Fecha Inicio grupo]])</f>
        <v/>
      </c>
      <c r="BF263" s="251" t="str">
        <f>IF(F263="","",Tabla1[[#This Row],[Curso]])</f>
        <v/>
      </c>
      <c r="BG263" s="252" t="str">
        <f>+IF(TRIM(F263)="","",$B$1&amp;"-"&amp;TRIM(Tabla1[[#This Row],[Mes Inscrito]])&amp;"-"&amp;TRIM(Tabla1[[#This Row],[Dia de clases Inscrito]])&amp;"-"&amp;TRIM(Tabla1[[#This Row],[Horario Inscrito]])&amp;"-"&amp;TRIM(Tabla1[[#This Row],[Fecha Inicio grupo]])&amp;"-"&amp;TRIM(Tabla1[[#This Row],[Tipo Incrito]]))</f>
        <v/>
      </c>
      <c r="BH263" s="308" t="str">
        <f>IF(F263="","",OR(IFERROR(SEARCH("CG",Tabla1[[#This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3" s="309" t="str">
        <f>IF(F263&lt;&gt;"",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3" s="309" t="str">
        <f>IF(F263&lt;&gt;"",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3" s="309" t="str">
        <f>IF(Tabla1[[#This Row],[Fecha Inicio grupo]]="","",IFERROR(VLOOKUP(Tabla1[[#This Row],[Mes de Alta como miembro]],Parámetros!$AM$2:$AN$16,2,0),"01/01/1900"))</f>
        <v/>
      </c>
    </row>
    <row r="264" spans="1:63" ht="14.45">
      <c r="A264" s="68">
        <v>261</v>
      </c>
      <c r="B264" s="29"/>
      <c r="C264" s="34"/>
      <c r="D264" s="42"/>
      <c r="E264" s="64"/>
      <c r="F264" s="45"/>
      <c r="G264" s="45"/>
      <c r="H264" s="163"/>
      <c r="I264" s="42"/>
      <c r="J264" s="28"/>
      <c r="K264" s="69"/>
      <c r="L264" s="68"/>
      <c r="M264" s="46"/>
      <c r="N264" s="238" t="str">
        <f ca="1">IF(Tabla1[[#This Row],[Fecha de nac]]="","",IF(Tabla1[[#This Row],[Fecha Finalización]] &gt;=TODAY(), DATEDIF(Tabla1[[#This Row],[Fecha de nac]],TODAY(),"y"), ROUNDDOWN((Tabla1[[#This Row],[Fecha Finalización]] -Tabla1[[#This Row],[Fecha de nac]])/365,0)))</f>
        <v/>
      </c>
      <c r="O264" s="169"/>
      <c r="P264" s="34"/>
      <c r="Q264" s="67"/>
      <c r="R264" s="67"/>
      <c r="S264" s="67"/>
      <c r="T264" s="67"/>
      <c r="U264" s="243" t="str">
        <f>IF(F264="","",Tabla1[[#This Row],[Fecha Inicio grupo]]+3*7-7)</f>
        <v/>
      </c>
      <c r="V264" s="244" t="str">
        <f>IF(F264="","",EDATE(Tabla1[[#This Row],[Fecha Inicio grupo]],3))</f>
        <v/>
      </c>
      <c r="W264" s="29"/>
      <c r="X264" s="29"/>
      <c r="Y264" s="75"/>
      <c r="Z264" s="75"/>
      <c r="AA264" s="75"/>
      <c r="AB264" s="75"/>
      <c r="AC264" s="75"/>
      <c r="AD264" s="75"/>
      <c r="AE264" s="75"/>
      <c r="AF264" s="75"/>
      <c r="AG264" s="75"/>
      <c r="AH264" s="75"/>
      <c r="AI264" s="75"/>
      <c r="AJ264" s="75"/>
      <c r="AK264" s="75"/>
      <c r="AL264" s="75"/>
      <c r="AM264" s="75"/>
      <c r="AN264" s="75"/>
      <c r="AO264" s="144"/>
      <c r="AP264" s="246" t="str">
        <f>IF(F264="","",IFERROR(VLOOKUP(SUBSTITUTE(SUBSTITUTE(Tabla1[[#This Row],[Uso Sistemas]],"T","P"),"N","F"),Parámetros!$M$2:$N$17,2,0),"Completar hasta 3ra sem. para evaluar a Probacionista"))</f>
        <v/>
      </c>
      <c r="AQ264" s="39"/>
      <c r="AR264" s="39"/>
      <c r="AS264" s="39"/>
      <c r="AT264" s="28"/>
      <c r="AU264" s="55"/>
      <c r="AV264" s="55"/>
      <c r="AW264" s="55"/>
      <c r="AX264" s="248" t="str">
        <f>IF(V264="","",EOMONTH(EDATE(Tabla1[[#This Row],[Fecha Finalización]],2),0))</f>
        <v/>
      </c>
      <c r="AY264" s="39"/>
      <c r="AZ264" s="249" t="str">
        <f>IF(V264="","",EOMONTH(EDATE(Tabla1[[#This Row],[Fecha Finalización]],3),0))</f>
        <v/>
      </c>
      <c r="BA264" s="39"/>
      <c r="BB264" s="39"/>
      <c r="BC264" s="235"/>
      <c r="BD264" s="233" t="str">
        <f>IF(F264="","",Tabla1[[#This Row],[sem 01]]&amp;Tabla1[[#This Row],[sem 02]]&amp;Tabla1[[#This Row],[sem 03]])</f>
        <v/>
      </c>
      <c r="BE264" s="234" t="str">
        <f>IF(TRIM(F264)="","",$B$1&amp;"-"&amp;SUBSTITUTE(Tabla1[[#This Row],[Mes Inscrito]]," ","")&amp;"-"&amp;SUBSTITUTE(Tabla1[[#This Row],[Dia de clases Inscrito]]," ","")&amp;"-"&amp;SUBSTITUTE(Tabla1[[#This Row],[Horario Inscrito]]," ","")&amp;"-"&amp;Tabla1[[#This Row],[Fecha Inicio grupo]])</f>
        <v/>
      </c>
      <c r="BF264" s="251" t="str">
        <f>IF(F264="","",Tabla1[[#This Row],[Curso]])</f>
        <v/>
      </c>
      <c r="BG264" s="252" t="str">
        <f>+IF(TRIM(F264)="","",$B$1&amp;"-"&amp;TRIM(Tabla1[[#This Row],[Mes Inscrito]])&amp;"-"&amp;TRIM(Tabla1[[#This Row],[Dia de clases Inscrito]])&amp;"-"&amp;TRIM(Tabla1[[#This Row],[Horario Inscrito]])&amp;"-"&amp;TRIM(Tabla1[[#This Row],[Fecha Inicio grupo]])&amp;"-"&amp;TRIM(Tabla1[[#This Row],[Tipo Incrito]]))</f>
        <v/>
      </c>
      <c r="BH264" s="308" t="str">
        <f>IF(F264="","",OR(IFERROR(SEARCH("CG",Tabla1[[#This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4" s="309" t="str">
        <f>IF(F264&lt;&gt;"",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4" s="309" t="str">
        <f>IF(F264&lt;&gt;"",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4" s="309" t="str">
        <f>IF(Tabla1[[#This Row],[Fecha Inicio grupo]]="","",IFERROR(VLOOKUP(Tabla1[[#This Row],[Mes de Alta como miembro]],Parámetros!$AM$2:$AN$16,2,0),"01/01/1900"))</f>
        <v/>
      </c>
    </row>
    <row r="265" spans="1:63" ht="14.45">
      <c r="A265" s="68">
        <v>262</v>
      </c>
      <c r="B265" s="29"/>
      <c r="C265" s="34"/>
      <c r="D265" s="42"/>
      <c r="E265" s="64"/>
      <c r="F265" s="45"/>
      <c r="G265" s="45"/>
      <c r="H265" s="163"/>
      <c r="I265" s="42"/>
      <c r="J265" s="28"/>
      <c r="K265" s="69"/>
      <c r="L265" s="68"/>
      <c r="M265" s="46"/>
      <c r="N265" s="238" t="str">
        <f ca="1">IF(Tabla1[[#This Row],[Fecha de nac]]="","",IF(Tabla1[[#This Row],[Fecha Finalización]] &gt;=TODAY(), DATEDIF(Tabla1[[#This Row],[Fecha de nac]],TODAY(),"y"), ROUNDDOWN((Tabla1[[#This Row],[Fecha Finalización]] -Tabla1[[#This Row],[Fecha de nac]])/365,0)))</f>
        <v/>
      </c>
      <c r="O265" s="169"/>
      <c r="P265" s="34"/>
      <c r="Q265" s="67"/>
      <c r="R265" s="67"/>
      <c r="S265" s="67"/>
      <c r="T265" s="67"/>
      <c r="U265" s="243" t="str">
        <f>IF(F265="","",Tabla1[[#This Row],[Fecha Inicio grupo]]+3*7-7)</f>
        <v/>
      </c>
      <c r="V265" s="244" t="str">
        <f>IF(F265="","",EDATE(Tabla1[[#This Row],[Fecha Inicio grupo]],3))</f>
        <v/>
      </c>
      <c r="W265" s="29"/>
      <c r="X265" s="29"/>
      <c r="Y265" s="75"/>
      <c r="Z265" s="75"/>
      <c r="AA265" s="75"/>
      <c r="AB265" s="75"/>
      <c r="AC265" s="75"/>
      <c r="AD265" s="75"/>
      <c r="AE265" s="75"/>
      <c r="AF265" s="75"/>
      <c r="AG265" s="75"/>
      <c r="AH265" s="75"/>
      <c r="AI265" s="75"/>
      <c r="AJ265" s="75"/>
      <c r="AK265" s="75"/>
      <c r="AL265" s="75"/>
      <c r="AM265" s="75"/>
      <c r="AN265" s="75"/>
      <c r="AO265" s="144"/>
      <c r="AP265" s="246" t="str">
        <f>IF(F265="","",IFERROR(VLOOKUP(SUBSTITUTE(SUBSTITUTE(Tabla1[[#This Row],[Uso Sistemas]],"T","P"),"N","F"),Parámetros!$M$2:$N$17,2,0),"Completar hasta 3ra sem. para evaluar a Probacionista"))</f>
        <v/>
      </c>
      <c r="AQ265" s="39"/>
      <c r="AR265" s="39"/>
      <c r="AS265" s="39"/>
      <c r="AT265" s="28"/>
      <c r="AU265" s="55"/>
      <c r="AV265" s="55"/>
      <c r="AW265" s="55"/>
      <c r="AX265" s="248" t="str">
        <f>IF(V265="","",EOMONTH(EDATE(Tabla1[[#This Row],[Fecha Finalización]],2),0))</f>
        <v/>
      </c>
      <c r="AY265" s="39"/>
      <c r="AZ265" s="249" t="str">
        <f>IF(V265="","",EOMONTH(EDATE(Tabla1[[#This Row],[Fecha Finalización]],3),0))</f>
        <v/>
      </c>
      <c r="BA265" s="39"/>
      <c r="BB265" s="39"/>
      <c r="BC265" s="235"/>
      <c r="BD265" s="233" t="str">
        <f>IF(F265="","",Tabla1[[#This Row],[sem 01]]&amp;Tabla1[[#This Row],[sem 02]]&amp;Tabla1[[#This Row],[sem 03]])</f>
        <v/>
      </c>
      <c r="BE265" s="234" t="str">
        <f>IF(TRIM(F265)="","",$B$1&amp;"-"&amp;SUBSTITUTE(Tabla1[[#This Row],[Mes Inscrito]]," ","")&amp;"-"&amp;SUBSTITUTE(Tabla1[[#This Row],[Dia de clases Inscrito]]," ","")&amp;"-"&amp;SUBSTITUTE(Tabla1[[#This Row],[Horario Inscrito]]," ","")&amp;"-"&amp;Tabla1[[#This Row],[Fecha Inicio grupo]])</f>
        <v/>
      </c>
      <c r="BF265" s="251" t="str">
        <f>IF(F265="","",Tabla1[[#This Row],[Curso]])</f>
        <v/>
      </c>
      <c r="BG265" s="252" t="str">
        <f>+IF(TRIM(F265)="","",$B$1&amp;"-"&amp;TRIM(Tabla1[[#This Row],[Mes Inscrito]])&amp;"-"&amp;TRIM(Tabla1[[#This Row],[Dia de clases Inscrito]])&amp;"-"&amp;TRIM(Tabla1[[#This Row],[Horario Inscrito]])&amp;"-"&amp;TRIM(Tabla1[[#This Row],[Fecha Inicio grupo]])&amp;"-"&amp;TRIM(Tabla1[[#This Row],[Tipo Incrito]]))</f>
        <v/>
      </c>
      <c r="BH265" s="308" t="str">
        <f>IF(F265="","",OR(IFERROR(SEARCH("CG",Tabla1[[#This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5" s="309" t="str">
        <f>IF(F265&lt;&gt;"",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5" s="309" t="str">
        <f>IF(F265&lt;&gt;"",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5" s="309" t="str">
        <f>IF(Tabla1[[#This Row],[Fecha Inicio grupo]]="","",IFERROR(VLOOKUP(Tabla1[[#This Row],[Mes de Alta como miembro]],Parámetros!$AM$2:$AN$16,2,0),"01/01/1900"))</f>
        <v/>
      </c>
    </row>
    <row r="266" spans="1:63" ht="14.45">
      <c r="A266" s="68">
        <v>263</v>
      </c>
      <c r="B266" s="29"/>
      <c r="C266" s="34"/>
      <c r="D266" s="42"/>
      <c r="E266" s="64"/>
      <c r="F266" s="45"/>
      <c r="G266" s="45"/>
      <c r="H266" s="163"/>
      <c r="I266" s="42"/>
      <c r="J266" s="28"/>
      <c r="K266" s="69"/>
      <c r="L266" s="68"/>
      <c r="M266" s="46"/>
      <c r="N266" s="238" t="str">
        <f ca="1">IF(Tabla1[[#This Row],[Fecha de nac]]="","",IF(Tabla1[[#This Row],[Fecha Finalización]] &gt;=TODAY(), DATEDIF(Tabla1[[#This Row],[Fecha de nac]],TODAY(),"y"), ROUNDDOWN((Tabla1[[#This Row],[Fecha Finalización]] -Tabla1[[#This Row],[Fecha de nac]])/365,0)))</f>
        <v/>
      </c>
      <c r="O266" s="169"/>
      <c r="P266" s="34"/>
      <c r="Q266" s="67"/>
      <c r="R266" s="67"/>
      <c r="S266" s="67"/>
      <c r="T266" s="67"/>
      <c r="U266" s="243" t="str">
        <f>IF(F266="","",Tabla1[[#This Row],[Fecha Inicio grupo]]+3*7-7)</f>
        <v/>
      </c>
      <c r="V266" s="244" t="str">
        <f>IF(F266="","",EDATE(Tabla1[[#This Row],[Fecha Inicio grupo]],3))</f>
        <v/>
      </c>
      <c r="W266" s="29"/>
      <c r="X266" s="29"/>
      <c r="Y266" s="75"/>
      <c r="Z266" s="75"/>
      <c r="AA266" s="75"/>
      <c r="AB266" s="75"/>
      <c r="AC266" s="75"/>
      <c r="AD266" s="75"/>
      <c r="AE266" s="75"/>
      <c r="AF266" s="75"/>
      <c r="AG266" s="75"/>
      <c r="AH266" s="75"/>
      <c r="AI266" s="75"/>
      <c r="AJ266" s="75"/>
      <c r="AK266" s="75"/>
      <c r="AL266" s="75"/>
      <c r="AM266" s="75"/>
      <c r="AN266" s="75"/>
      <c r="AO266" s="144"/>
      <c r="AP266" s="246" t="str">
        <f>IF(F266="","",IFERROR(VLOOKUP(SUBSTITUTE(SUBSTITUTE(Tabla1[[#This Row],[Uso Sistemas]],"T","P"),"N","F"),Parámetros!$M$2:$N$17,2,0),"Completar hasta 3ra sem. para evaluar a Probacionista"))</f>
        <v/>
      </c>
      <c r="AQ266" s="39"/>
      <c r="AR266" s="39"/>
      <c r="AS266" s="39"/>
      <c r="AT266" s="28"/>
      <c r="AU266" s="55"/>
      <c r="AV266" s="55"/>
      <c r="AW266" s="55"/>
      <c r="AX266" s="248" t="str">
        <f>IF(V266="","",EOMONTH(EDATE(Tabla1[[#This Row],[Fecha Finalización]],2),0))</f>
        <v/>
      </c>
      <c r="AY266" s="39"/>
      <c r="AZ266" s="249" t="str">
        <f>IF(V266="","",EOMONTH(EDATE(Tabla1[[#This Row],[Fecha Finalización]],3),0))</f>
        <v/>
      </c>
      <c r="BA266" s="39"/>
      <c r="BB266" s="39"/>
      <c r="BC266" s="235"/>
      <c r="BD266" s="233" t="str">
        <f>IF(F266="","",Tabla1[[#This Row],[sem 01]]&amp;Tabla1[[#This Row],[sem 02]]&amp;Tabla1[[#This Row],[sem 03]])</f>
        <v/>
      </c>
      <c r="BE266" s="234" t="str">
        <f>IF(TRIM(F266)="","",$B$1&amp;"-"&amp;SUBSTITUTE(Tabla1[[#This Row],[Mes Inscrito]]," ","")&amp;"-"&amp;SUBSTITUTE(Tabla1[[#This Row],[Dia de clases Inscrito]]," ","")&amp;"-"&amp;SUBSTITUTE(Tabla1[[#This Row],[Horario Inscrito]]," ","")&amp;"-"&amp;Tabla1[[#This Row],[Fecha Inicio grupo]])</f>
        <v/>
      </c>
      <c r="BF266" s="251" t="str">
        <f>IF(F266="","",Tabla1[[#This Row],[Curso]])</f>
        <v/>
      </c>
      <c r="BG266" s="252" t="str">
        <f>+IF(TRIM(F266)="","",$B$1&amp;"-"&amp;TRIM(Tabla1[[#This Row],[Mes Inscrito]])&amp;"-"&amp;TRIM(Tabla1[[#This Row],[Dia de clases Inscrito]])&amp;"-"&amp;TRIM(Tabla1[[#This Row],[Horario Inscrito]])&amp;"-"&amp;TRIM(Tabla1[[#This Row],[Fecha Inicio grupo]])&amp;"-"&amp;TRIM(Tabla1[[#This Row],[Tipo Incrito]]))</f>
        <v/>
      </c>
      <c r="BH266" s="308" t="str">
        <f>IF(F266="","",OR(IFERROR(SEARCH("CG",Tabla1[[#This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6" s="309" t="str">
        <f>IF(F266&lt;&gt;"",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6" s="309" t="str">
        <f>IF(F266&lt;&gt;"",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6" s="309" t="str">
        <f>IF(Tabla1[[#This Row],[Fecha Inicio grupo]]="","",IFERROR(VLOOKUP(Tabla1[[#This Row],[Mes de Alta como miembro]],Parámetros!$AM$2:$AN$16,2,0),"01/01/1900"))</f>
        <v/>
      </c>
    </row>
    <row r="267" spans="1:63" ht="14.45">
      <c r="A267" s="68">
        <v>264</v>
      </c>
      <c r="B267" s="29"/>
      <c r="C267" s="34"/>
      <c r="D267" s="42"/>
      <c r="E267" s="64"/>
      <c r="F267" s="45"/>
      <c r="G267" s="45"/>
      <c r="H267" s="163"/>
      <c r="I267" s="42"/>
      <c r="J267" s="28"/>
      <c r="K267" s="69"/>
      <c r="L267" s="68"/>
      <c r="M267" s="46"/>
      <c r="N267" s="238" t="str">
        <f ca="1">IF(Tabla1[[#This Row],[Fecha de nac]]="","",IF(Tabla1[[#This Row],[Fecha Finalización]] &gt;=TODAY(), DATEDIF(Tabla1[[#This Row],[Fecha de nac]],TODAY(),"y"), ROUNDDOWN((Tabla1[[#This Row],[Fecha Finalización]] -Tabla1[[#This Row],[Fecha de nac]])/365,0)))</f>
        <v/>
      </c>
      <c r="O267" s="169"/>
      <c r="P267" s="34"/>
      <c r="Q267" s="67"/>
      <c r="R267" s="67"/>
      <c r="S267" s="67"/>
      <c r="T267" s="67"/>
      <c r="U267" s="243" t="str">
        <f>IF(F267="","",Tabla1[[#This Row],[Fecha Inicio grupo]]+3*7-7)</f>
        <v/>
      </c>
      <c r="V267" s="244" t="str">
        <f>IF(F267="","",EDATE(Tabla1[[#This Row],[Fecha Inicio grupo]],3))</f>
        <v/>
      </c>
      <c r="W267" s="29"/>
      <c r="X267" s="29"/>
      <c r="Y267" s="75"/>
      <c r="Z267" s="75"/>
      <c r="AA267" s="75"/>
      <c r="AB267" s="75"/>
      <c r="AC267" s="75"/>
      <c r="AD267" s="75"/>
      <c r="AE267" s="75"/>
      <c r="AF267" s="75"/>
      <c r="AG267" s="75"/>
      <c r="AH267" s="75"/>
      <c r="AI267" s="75"/>
      <c r="AJ267" s="75"/>
      <c r="AK267" s="75"/>
      <c r="AL267" s="75"/>
      <c r="AM267" s="75"/>
      <c r="AN267" s="75"/>
      <c r="AO267" s="144"/>
      <c r="AP267" s="246" t="str">
        <f>IF(F267="","",IFERROR(VLOOKUP(SUBSTITUTE(SUBSTITUTE(Tabla1[[#This Row],[Uso Sistemas]],"T","P"),"N","F"),Parámetros!$M$2:$N$17,2,0),"Completar hasta 3ra sem. para evaluar a Probacionista"))</f>
        <v/>
      </c>
      <c r="AQ267" s="39"/>
      <c r="AR267" s="39"/>
      <c r="AS267" s="39"/>
      <c r="AT267" s="28"/>
      <c r="AU267" s="55"/>
      <c r="AV267" s="55"/>
      <c r="AW267" s="55"/>
      <c r="AX267" s="248" t="str">
        <f>IF(V267="","",EOMONTH(EDATE(Tabla1[[#This Row],[Fecha Finalización]],2),0))</f>
        <v/>
      </c>
      <c r="AY267" s="39"/>
      <c r="AZ267" s="249" t="str">
        <f>IF(V267="","",EOMONTH(EDATE(Tabla1[[#This Row],[Fecha Finalización]],3),0))</f>
        <v/>
      </c>
      <c r="BA267" s="39"/>
      <c r="BB267" s="39"/>
      <c r="BC267" s="235"/>
      <c r="BD267" s="233" t="str">
        <f>IF(F267="","",Tabla1[[#This Row],[sem 01]]&amp;Tabla1[[#This Row],[sem 02]]&amp;Tabla1[[#This Row],[sem 03]])</f>
        <v/>
      </c>
      <c r="BE267" s="234" t="str">
        <f>IF(TRIM(F267)="","",$B$1&amp;"-"&amp;SUBSTITUTE(Tabla1[[#This Row],[Mes Inscrito]]," ","")&amp;"-"&amp;SUBSTITUTE(Tabla1[[#This Row],[Dia de clases Inscrito]]," ","")&amp;"-"&amp;SUBSTITUTE(Tabla1[[#This Row],[Horario Inscrito]]," ","")&amp;"-"&amp;Tabla1[[#This Row],[Fecha Inicio grupo]])</f>
        <v/>
      </c>
      <c r="BF267" s="251" t="str">
        <f>IF(F267="","",Tabla1[[#This Row],[Curso]])</f>
        <v/>
      </c>
      <c r="BG267" s="252" t="str">
        <f>+IF(TRIM(F267)="","",$B$1&amp;"-"&amp;TRIM(Tabla1[[#This Row],[Mes Inscrito]])&amp;"-"&amp;TRIM(Tabla1[[#This Row],[Dia de clases Inscrito]])&amp;"-"&amp;TRIM(Tabla1[[#This Row],[Horario Inscrito]])&amp;"-"&amp;TRIM(Tabla1[[#This Row],[Fecha Inicio grupo]])&amp;"-"&amp;TRIM(Tabla1[[#This Row],[Tipo Incrito]]))</f>
        <v/>
      </c>
      <c r="BH267" s="308" t="str">
        <f>IF(F267="","",OR(IFERROR(SEARCH("CG",Tabla1[[#This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7" s="309" t="str">
        <f>IF(F267&lt;&gt;"",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7" s="309" t="str">
        <f>IF(F267&lt;&gt;"",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7" s="309" t="str">
        <f>IF(Tabla1[[#This Row],[Fecha Inicio grupo]]="","",IFERROR(VLOOKUP(Tabla1[[#This Row],[Mes de Alta como miembro]],Parámetros!$AM$2:$AN$16,2,0),"01/01/1900"))</f>
        <v/>
      </c>
    </row>
    <row r="268" spans="1:63" ht="14.45">
      <c r="A268" s="68">
        <v>265</v>
      </c>
      <c r="B268" s="29"/>
      <c r="C268" s="34"/>
      <c r="D268" s="42"/>
      <c r="E268" s="64"/>
      <c r="F268" s="45"/>
      <c r="G268" s="45"/>
      <c r="H268" s="163"/>
      <c r="I268" s="42"/>
      <c r="J268" s="28"/>
      <c r="K268" s="69"/>
      <c r="L268" s="68"/>
      <c r="M268" s="46"/>
      <c r="N268" s="238" t="str">
        <f ca="1">IF(Tabla1[[#This Row],[Fecha de nac]]="","",IF(Tabla1[[#This Row],[Fecha Finalización]] &gt;=TODAY(), DATEDIF(Tabla1[[#This Row],[Fecha de nac]],TODAY(),"y"), ROUNDDOWN((Tabla1[[#This Row],[Fecha Finalización]] -Tabla1[[#This Row],[Fecha de nac]])/365,0)))</f>
        <v/>
      </c>
      <c r="O268" s="169"/>
      <c r="P268" s="34"/>
      <c r="Q268" s="67"/>
      <c r="R268" s="67"/>
      <c r="S268" s="67"/>
      <c r="T268" s="67"/>
      <c r="U268" s="243" t="str">
        <f>IF(F268="","",Tabla1[[#This Row],[Fecha Inicio grupo]]+3*7-7)</f>
        <v/>
      </c>
      <c r="V268" s="244" t="str">
        <f>IF(F268="","",EDATE(Tabla1[[#This Row],[Fecha Inicio grupo]],3))</f>
        <v/>
      </c>
      <c r="W268" s="29"/>
      <c r="X268" s="29"/>
      <c r="Y268" s="75"/>
      <c r="Z268" s="75"/>
      <c r="AA268" s="75"/>
      <c r="AB268" s="75"/>
      <c r="AC268" s="75"/>
      <c r="AD268" s="75"/>
      <c r="AE268" s="75"/>
      <c r="AF268" s="75"/>
      <c r="AG268" s="75"/>
      <c r="AH268" s="75"/>
      <c r="AI268" s="75"/>
      <c r="AJ268" s="75"/>
      <c r="AK268" s="75"/>
      <c r="AL268" s="75"/>
      <c r="AM268" s="75"/>
      <c r="AN268" s="75"/>
      <c r="AO268" s="144"/>
      <c r="AP268" s="246" t="str">
        <f>IF(F268="","",IFERROR(VLOOKUP(SUBSTITUTE(SUBSTITUTE(Tabla1[[#This Row],[Uso Sistemas]],"T","P"),"N","F"),Parámetros!$M$2:$N$17,2,0),"Completar hasta 3ra sem. para evaluar a Probacionista"))</f>
        <v/>
      </c>
      <c r="AQ268" s="39"/>
      <c r="AR268" s="39"/>
      <c r="AS268" s="39"/>
      <c r="AT268" s="28"/>
      <c r="AU268" s="55"/>
      <c r="AV268" s="55"/>
      <c r="AW268" s="55"/>
      <c r="AX268" s="248" t="str">
        <f>IF(V268="","",EOMONTH(EDATE(Tabla1[[#This Row],[Fecha Finalización]],2),0))</f>
        <v/>
      </c>
      <c r="AY268" s="39"/>
      <c r="AZ268" s="249" t="str">
        <f>IF(V268="","",EOMONTH(EDATE(Tabla1[[#This Row],[Fecha Finalización]],3),0))</f>
        <v/>
      </c>
      <c r="BA268" s="39"/>
      <c r="BB268" s="39"/>
      <c r="BC268" s="235"/>
      <c r="BD268" s="233" t="str">
        <f>IF(F268="","",Tabla1[[#This Row],[sem 01]]&amp;Tabla1[[#This Row],[sem 02]]&amp;Tabla1[[#This Row],[sem 03]])</f>
        <v/>
      </c>
      <c r="BE268" s="234" t="str">
        <f>IF(TRIM(F268)="","",$B$1&amp;"-"&amp;SUBSTITUTE(Tabla1[[#This Row],[Mes Inscrito]]," ","")&amp;"-"&amp;SUBSTITUTE(Tabla1[[#This Row],[Dia de clases Inscrito]]," ","")&amp;"-"&amp;SUBSTITUTE(Tabla1[[#This Row],[Horario Inscrito]]," ","")&amp;"-"&amp;Tabla1[[#This Row],[Fecha Inicio grupo]])</f>
        <v/>
      </c>
      <c r="BF268" s="251" t="str">
        <f>IF(F268="","",Tabla1[[#This Row],[Curso]])</f>
        <v/>
      </c>
      <c r="BG268" s="252" t="str">
        <f>+IF(TRIM(F268)="","",$B$1&amp;"-"&amp;TRIM(Tabla1[[#This Row],[Mes Inscrito]])&amp;"-"&amp;TRIM(Tabla1[[#This Row],[Dia de clases Inscrito]])&amp;"-"&amp;TRIM(Tabla1[[#This Row],[Horario Inscrito]])&amp;"-"&amp;TRIM(Tabla1[[#This Row],[Fecha Inicio grupo]])&amp;"-"&amp;TRIM(Tabla1[[#This Row],[Tipo Incrito]]))</f>
        <v/>
      </c>
      <c r="BH268" s="308" t="str">
        <f>IF(F268="","",OR(IFERROR(SEARCH("CG",Tabla1[[#This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8" s="309" t="str">
        <f>IF(F268&lt;&gt;"",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8" s="309" t="str">
        <f>IF(F268&lt;&gt;"",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8" s="309" t="str">
        <f>IF(Tabla1[[#This Row],[Fecha Inicio grupo]]="","",IFERROR(VLOOKUP(Tabla1[[#This Row],[Mes de Alta como miembro]],Parámetros!$AM$2:$AN$16,2,0),"01/01/1900"))</f>
        <v/>
      </c>
    </row>
    <row r="269" spans="1:63" ht="14.45">
      <c r="A269" s="68">
        <v>266</v>
      </c>
      <c r="B269" s="29"/>
      <c r="C269" s="34"/>
      <c r="D269" s="42"/>
      <c r="E269" s="64"/>
      <c r="F269" s="45"/>
      <c r="G269" s="45"/>
      <c r="H269" s="163"/>
      <c r="I269" s="42"/>
      <c r="J269" s="28"/>
      <c r="K269" s="69"/>
      <c r="L269" s="68"/>
      <c r="M269" s="46"/>
      <c r="N269" s="238" t="str">
        <f ca="1">IF(Tabla1[[#This Row],[Fecha de nac]]="","",IF(Tabla1[[#This Row],[Fecha Finalización]] &gt;=TODAY(), DATEDIF(Tabla1[[#This Row],[Fecha de nac]],TODAY(),"y"), ROUNDDOWN((Tabla1[[#This Row],[Fecha Finalización]] -Tabla1[[#This Row],[Fecha de nac]])/365,0)))</f>
        <v/>
      </c>
      <c r="O269" s="169"/>
      <c r="P269" s="34"/>
      <c r="Q269" s="67"/>
      <c r="R269" s="67"/>
      <c r="S269" s="67"/>
      <c r="T269" s="67"/>
      <c r="U269" s="243" t="str">
        <f>IF(F269="","",Tabla1[[#This Row],[Fecha Inicio grupo]]+3*7-7)</f>
        <v/>
      </c>
      <c r="V269" s="244" t="str">
        <f>IF(F269="","",EDATE(Tabla1[[#This Row],[Fecha Inicio grupo]],3))</f>
        <v/>
      </c>
      <c r="W269" s="29"/>
      <c r="X269" s="29"/>
      <c r="Y269" s="75"/>
      <c r="Z269" s="75"/>
      <c r="AA269" s="75"/>
      <c r="AB269" s="75"/>
      <c r="AC269" s="75"/>
      <c r="AD269" s="75"/>
      <c r="AE269" s="75"/>
      <c r="AF269" s="75"/>
      <c r="AG269" s="75"/>
      <c r="AH269" s="75"/>
      <c r="AI269" s="75"/>
      <c r="AJ269" s="75"/>
      <c r="AK269" s="75"/>
      <c r="AL269" s="75"/>
      <c r="AM269" s="75"/>
      <c r="AN269" s="75"/>
      <c r="AO269" s="144"/>
      <c r="AP269" s="246" t="str">
        <f>IF(F269="","",IFERROR(VLOOKUP(SUBSTITUTE(SUBSTITUTE(Tabla1[[#This Row],[Uso Sistemas]],"T","P"),"N","F"),Parámetros!$M$2:$N$17,2,0),"Completar hasta 3ra sem. para evaluar a Probacionista"))</f>
        <v/>
      </c>
      <c r="AQ269" s="39"/>
      <c r="AR269" s="39"/>
      <c r="AS269" s="39"/>
      <c r="AT269" s="28"/>
      <c r="AU269" s="55"/>
      <c r="AV269" s="55"/>
      <c r="AW269" s="55"/>
      <c r="AX269" s="248" t="str">
        <f>IF(V269="","",EOMONTH(EDATE(Tabla1[[#This Row],[Fecha Finalización]],2),0))</f>
        <v/>
      </c>
      <c r="AY269" s="39"/>
      <c r="AZ269" s="249" t="str">
        <f>IF(V269="","",EOMONTH(EDATE(Tabla1[[#This Row],[Fecha Finalización]],3),0))</f>
        <v/>
      </c>
      <c r="BA269" s="39"/>
      <c r="BB269" s="39"/>
      <c r="BC269" s="235"/>
      <c r="BD269" s="233" t="str">
        <f>IF(F269="","",Tabla1[[#This Row],[sem 01]]&amp;Tabla1[[#This Row],[sem 02]]&amp;Tabla1[[#This Row],[sem 03]])</f>
        <v/>
      </c>
      <c r="BE269" s="234" t="str">
        <f>IF(TRIM(F269)="","",$B$1&amp;"-"&amp;SUBSTITUTE(Tabla1[[#This Row],[Mes Inscrito]]," ","")&amp;"-"&amp;SUBSTITUTE(Tabla1[[#This Row],[Dia de clases Inscrito]]," ","")&amp;"-"&amp;SUBSTITUTE(Tabla1[[#This Row],[Horario Inscrito]]," ","")&amp;"-"&amp;Tabla1[[#This Row],[Fecha Inicio grupo]])</f>
        <v/>
      </c>
      <c r="BF269" s="251" t="str">
        <f>IF(F269="","",Tabla1[[#This Row],[Curso]])</f>
        <v/>
      </c>
      <c r="BG269" s="252" t="str">
        <f>+IF(TRIM(F269)="","",$B$1&amp;"-"&amp;TRIM(Tabla1[[#This Row],[Mes Inscrito]])&amp;"-"&amp;TRIM(Tabla1[[#This Row],[Dia de clases Inscrito]])&amp;"-"&amp;TRIM(Tabla1[[#This Row],[Horario Inscrito]])&amp;"-"&amp;TRIM(Tabla1[[#This Row],[Fecha Inicio grupo]])&amp;"-"&amp;TRIM(Tabla1[[#This Row],[Tipo Incrito]]))</f>
        <v/>
      </c>
      <c r="BH269" s="308" t="str">
        <f>IF(F269="","",OR(IFERROR(SEARCH("CG",Tabla1[[#This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9" s="309" t="str">
        <f>IF(F269&lt;&gt;"",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9" s="309" t="str">
        <f>IF(F269&lt;&gt;"",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9" s="309" t="str">
        <f>IF(Tabla1[[#This Row],[Fecha Inicio grupo]]="","",IFERROR(VLOOKUP(Tabla1[[#This Row],[Mes de Alta como miembro]],Parámetros!$AM$2:$AN$16,2,0),"01/01/1900"))</f>
        <v/>
      </c>
    </row>
    <row r="270" spans="1:63" ht="14.45">
      <c r="A270" s="68">
        <v>267</v>
      </c>
      <c r="B270" s="29"/>
      <c r="C270" s="34"/>
      <c r="D270" s="42"/>
      <c r="E270" s="64"/>
      <c r="F270" s="45"/>
      <c r="G270" s="45"/>
      <c r="H270" s="163"/>
      <c r="I270" s="42"/>
      <c r="J270" s="28"/>
      <c r="K270" s="69"/>
      <c r="L270" s="68"/>
      <c r="M270" s="46"/>
      <c r="N270" s="238" t="str">
        <f ca="1">IF(Tabla1[[#This Row],[Fecha de nac]]="","",IF(Tabla1[[#This Row],[Fecha Finalización]] &gt;=TODAY(), DATEDIF(Tabla1[[#This Row],[Fecha de nac]],TODAY(),"y"), ROUNDDOWN((Tabla1[[#This Row],[Fecha Finalización]] -Tabla1[[#This Row],[Fecha de nac]])/365,0)))</f>
        <v/>
      </c>
      <c r="O270" s="169"/>
      <c r="P270" s="34"/>
      <c r="Q270" s="67"/>
      <c r="R270" s="67"/>
      <c r="S270" s="67"/>
      <c r="T270" s="67"/>
      <c r="U270" s="243" t="str">
        <f>IF(F270="","",Tabla1[[#This Row],[Fecha Inicio grupo]]+3*7-7)</f>
        <v/>
      </c>
      <c r="V270" s="244" t="str">
        <f>IF(F270="","",EDATE(Tabla1[[#This Row],[Fecha Inicio grupo]],3))</f>
        <v/>
      </c>
      <c r="W270" s="29"/>
      <c r="X270" s="29"/>
      <c r="Y270" s="75"/>
      <c r="Z270" s="75"/>
      <c r="AA270" s="75"/>
      <c r="AB270" s="75"/>
      <c r="AC270" s="75"/>
      <c r="AD270" s="75"/>
      <c r="AE270" s="75"/>
      <c r="AF270" s="75"/>
      <c r="AG270" s="75"/>
      <c r="AH270" s="75"/>
      <c r="AI270" s="75"/>
      <c r="AJ270" s="75"/>
      <c r="AK270" s="75"/>
      <c r="AL270" s="75"/>
      <c r="AM270" s="75"/>
      <c r="AN270" s="75"/>
      <c r="AO270" s="144"/>
      <c r="AP270" s="246" t="str">
        <f>IF(F270="","",IFERROR(VLOOKUP(SUBSTITUTE(SUBSTITUTE(Tabla1[[#This Row],[Uso Sistemas]],"T","P"),"N","F"),Parámetros!$M$2:$N$17,2,0),"Completar hasta 3ra sem. para evaluar a Probacionista"))</f>
        <v/>
      </c>
      <c r="AQ270" s="39"/>
      <c r="AR270" s="39"/>
      <c r="AS270" s="39"/>
      <c r="AT270" s="28"/>
      <c r="AU270" s="55"/>
      <c r="AV270" s="55"/>
      <c r="AW270" s="55"/>
      <c r="AX270" s="248" t="str">
        <f>IF(V270="","",EOMONTH(EDATE(Tabla1[[#This Row],[Fecha Finalización]],2),0))</f>
        <v/>
      </c>
      <c r="AY270" s="39"/>
      <c r="AZ270" s="249" t="str">
        <f>IF(V270="","",EOMONTH(EDATE(Tabla1[[#This Row],[Fecha Finalización]],3),0))</f>
        <v/>
      </c>
      <c r="BA270" s="39"/>
      <c r="BB270" s="39"/>
      <c r="BC270" s="235"/>
      <c r="BD270" s="233" t="str">
        <f>IF(F270="","",Tabla1[[#This Row],[sem 01]]&amp;Tabla1[[#This Row],[sem 02]]&amp;Tabla1[[#This Row],[sem 03]])</f>
        <v/>
      </c>
      <c r="BE270" s="234" t="str">
        <f>IF(TRIM(F270)="","",$B$1&amp;"-"&amp;SUBSTITUTE(Tabla1[[#This Row],[Mes Inscrito]]," ","")&amp;"-"&amp;SUBSTITUTE(Tabla1[[#This Row],[Dia de clases Inscrito]]," ","")&amp;"-"&amp;SUBSTITUTE(Tabla1[[#This Row],[Horario Inscrito]]," ","")&amp;"-"&amp;Tabla1[[#This Row],[Fecha Inicio grupo]])</f>
        <v/>
      </c>
      <c r="BF270" s="251" t="str">
        <f>IF(F270="","",Tabla1[[#This Row],[Curso]])</f>
        <v/>
      </c>
      <c r="BG270" s="252" t="str">
        <f>+IF(TRIM(F270)="","",$B$1&amp;"-"&amp;TRIM(Tabla1[[#This Row],[Mes Inscrito]])&amp;"-"&amp;TRIM(Tabla1[[#This Row],[Dia de clases Inscrito]])&amp;"-"&amp;TRIM(Tabla1[[#This Row],[Horario Inscrito]])&amp;"-"&amp;TRIM(Tabla1[[#This Row],[Fecha Inicio grupo]])&amp;"-"&amp;TRIM(Tabla1[[#This Row],[Tipo Incrito]]))</f>
        <v/>
      </c>
      <c r="BH270" s="308" t="str">
        <f>IF(F270="","",OR(IFERROR(SEARCH("CG",Tabla1[[#This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0" s="309" t="str">
        <f>IF(F270&lt;&gt;"",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0" s="309" t="str">
        <f>IF(F270&lt;&gt;"",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0" s="309" t="str">
        <f>IF(Tabla1[[#This Row],[Fecha Inicio grupo]]="","",IFERROR(VLOOKUP(Tabla1[[#This Row],[Mes de Alta como miembro]],Parámetros!$AM$2:$AN$16,2,0),"01/01/1900"))</f>
        <v/>
      </c>
    </row>
    <row r="271" spans="1:63" ht="14.45">
      <c r="A271" s="68">
        <v>268</v>
      </c>
      <c r="B271" s="29"/>
      <c r="C271" s="34"/>
      <c r="D271" s="42"/>
      <c r="E271" s="64"/>
      <c r="F271" s="45"/>
      <c r="G271" s="45"/>
      <c r="H271" s="163"/>
      <c r="I271" s="42"/>
      <c r="J271" s="28"/>
      <c r="K271" s="69"/>
      <c r="L271" s="68"/>
      <c r="M271" s="46"/>
      <c r="N271" s="238" t="str">
        <f ca="1">IF(Tabla1[[#This Row],[Fecha de nac]]="","",IF(Tabla1[[#This Row],[Fecha Finalización]] &gt;=TODAY(), DATEDIF(Tabla1[[#This Row],[Fecha de nac]],TODAY(),"y"), ROUNDDOWN((Tabla1[[#This Row],[Fecha Finalización]] -Tabla1[[#This Row],[Fecha de nac]])/365,0)))</f>
        <v/>
      </c>
      <c r="O271" s="169"/>
      <c r="P271" s="34"/>
      <c r="Q271" s="67"/>
      <c r="R271" s="67"/>
      <c r="S271" s="67"/>
      <c r="T271" s="67"/>
      <c r="U271" s="243" t="str">
        <f>IF(F271="","",Tabla1[[#This Row],[Fecha Inicio grupo]]+3*7-7)</f>
        <v/>
      </c>
      <c r="V271" s="244" t="str">
        <f>IF(F271="","",EDATE(Tabla1[[#This Row],[Fecha Inicio grupo]],3))</f>
        <v/>
      </c>
      <c r="W271" s="29"/>
      <c r="X271" s="29"/>
      <c r="Y271" s="75"/>
      <c r="Z271" s="75"/>
      <c r="AA271" s="75"/>
      <c r="AB271" s="75"/>
      <c r="AC271" s="75"/>
      <c r="AD271" s="75"/>
      <c r="AE271" s="75"/>
      <c r="AF271" s="75"/>
      <c r="AG271" s="75"/>
      <c r="AH271" s="75"/>
      <c r="AI271" s="75"/>
      <c r="AJ271" s="75"/>
      <c r="AK271" s="75"/>
      <c r="AL271" s="75"/>
      <c r="AM271" s="75"/>
      <c r="AN271" s="75"/>
      <c r="AO271" s="144"/>
      <c r="AP271" s="246" t="str">
        <f>IF(F271="","",IFERROR(VLOOKUP(SUBSTITUTE(SUBSTITUTE(Tabla1[[#This Row],[Uso Sistemas]],"T","P"),"N","F"),Parámetros!$M$2:$N$17,2,0),"Completar hasta 3ra sem. para evaluar a Probacionista"))</f>
        <v/>
      </c>
      <c r="AQ271" s="39"/>
      <c r="AR271" s="39"/>
      <c r="AS271" s="39"/>
      <c r="AT271" s="28"/>
      <c r="AU271" s="55"/>
      <c r="AV271" s="55"/>
      <c r="AW271" s="55"/>
      <c r="AX271" s="248" t="str">
        <f>IF(V271="","",EOMONTH(EDATE(Tabla1[[#This Row],[Fecha Finalización]],2),0))</f>
        <v/>
      </c>
      <c r="AY271" s="39"/>
      <c r="AZ271" s="249" t="str">
        <f>IF(V271="","",EOMONTH(EDATE(Tabla1[[#This Row],[Fecha Finalización]],3),0))</f>
        <v/>
      </c>
      <c r="BA271" s="39"/>
      <c r="BB271" s="39"/>
      <c r="BC271" s="235"/>
      <c r="BD271" s="233" t="str">
        <f>IF(F271="","",Tabla1[[#This Row],[sem 01]]&amp;Tabla1[[#This Row],[sem 02]]&amp;Tabla1[[#This Row],[sem 03]])</f>
        <v/>
      </c>
      <c r="BE271" s="234" t="str">
        <f>IF(TRIM(F271)="","",$B$1&amp;"-"&amp;SUBSTITUTE(Tabla1[[#This Row],[Mes Inscrito]]," ","")&amp;"-"&amp;SUBSTITUTE(Tabla1[[#This Row],[Dia de clases Inscrito]]," ","")&amp;"-"&amp;SUBSTITUTE(Tabla1[[#This Row],[Horario Inscrito]]," ","")&amp;"-"&amp;Tabla1[[#This Row],[Fecha Inicio grupo]])</f>
        <v/>
      </c>
      <c r="BF271" s="251" t="str">
        <f>IF(F271="","",Tabla1[[#This Row],[Curso]])</f>
        <v/>
      </c>
      <c r="BG271" s="252" t="str">
        <f>+IF(TRIM(F271)="","",$B$1&amp;"-"&amp;TRIM(Tabla1[[#This Row],[Mes Inscrito]])&amp;"-"&amp;TRIM(Tabla1[[#This Row],[Dia de clases Inscrito]])&amp;"-"&amp;TRIM(Tabla1[[#This Row],[Horario Inscrito]])&amp;"-"&amp;TRIM(Tabla1[[#This Row],[Fecha Inicio grupo]])&amp;"-"&amp;TRIM(Tabla1[[#This Row],[Tipo Incrito]]))</f>
        <v/>
      </c>
      <c r="BH271" s="308" t="str">
        <f>IF(F271="","",OR(IFERROR(SEARCH("CG",Tabla1[[#This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1" s="309" t="str">
        <f>IF(F271&lt;&gt;"",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1" s="309" t="str">
        <f>IF(F271&lt;&gt;"",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1" s="309" t="str">
        <f>IF(Tabla1[[#This Row],[Fecha Inicio grupo]]="","",IFERROR(VLOOKUP(Tabla1[[#This Row],[Mes de Alta como miembro]],Parámetros!$AM$2:$AN$16,2,0),"01/01/1900"))</f>
        <v/>
      </c>
    </row>
    <row r="272" spans="1:63" ht="14.45">
      <c r="A272" s="68">
        <v>269</v>
      </c>
      <c r="B272" s="29"/>
      <c r="C272" s="34"/>
      <c r="D272" s="42"/>
      <c r="E272" s="64"/>
      <c r="F272" s="45"/>
      <c r="G272" s="45"/>
      <c r="H272" s="163"/>
      <c r="I272" s="42"/>
      <c r="J272" s="28"/>
      <c r="K272" s="69"/>
      <c r="L272" s="68"/>
      <c r="M272" s="46"/>
      <c r="N272" s="238" t="str">
        <f ca="1">IF(Tabla1[[#This Row],[Fecha de nac]]="","",IF(Tabla1[[#This Row],[Fecha Finalización]] &gt;=TODAY(), DATEDIF(Tabla1[[#This Row],[Fecha de nac]],TODAY(),"y"), ROUNDDOWN((Tabla1[[#This Row],[Fecha Finalización]] -Tabla1[[#This Row],[Fecha de nac]])/365,0)))</f>
        <v/>
      </c>
      <c r="O272" s="169"/>
      <c r="P272" s="34"/>
      <c r="Q272" s="67"/>
      <c r="R272" s="67"/>
      <c r="S272" s="67"/>
      <c r="T272" s="67"/>
      <c r="U272" s="243" t="str">
        <f>IF(F272="","",Tabla1[[#This Row],[Fecha Inicio grupo]]+3*7-7)</f>
        <v/>
      </c>
      <c r="V272" s="244" t="str">
        <f>IF(F272="","",EDATE(Tabla1[[#This Row],[Fecha Inicio grupo]],3))</f>
        <v/>
      </c>
      <c r="W272" s="29"/>
      <c r="X272" s="29"/>
      <c r="Y272" s="75"/>
      <c r="Z272" s="75"/>
      <c r="AA272" s="75"/>
      <c r="AB272" s="75"/>
      <c r="AC272" s="75"/>
      <c r="AD272" s="75"/>
      <c r="AE272" s="75"/>
      <c r="AF272" s="75"/>
      <c r="AG272" s="75"/>
      <c r="AH272" s="75"/>
      <c r="AI272" s="75"/>
      <c r="AJ272" s="75"/>
      <c r="AK272" s="75"/>
      <c r="AL272" s="75"/>
      <c r="AM272" s="75"/>
      <c r="AN272" s="75"/>
      <c r="AO272" s="144"/>
      <c r="AP272" s="246" t="str">
        <f>IF(F272="","",IFERROR(VLOOKUP(SUBSTITUTE(SUBSTITUTE(Tabla1[[#This Row],[Uso Sistemas]],"T","P"),"N","F"),Parámetros!$M$2:$N$17,2,0),"Completar hasta 3ra sem. para evaluar a Probacionista"))</f>
        <v/>
      </c>
      <c r="AQ272" s="39"/>
      <c r="AR272" s="39"/>
      <c r="AS272" s="39"/>
      <c r="AT272" s="28"/>
      <c r="AU272" s="55"/>
      <c r="AV272" s="55"/>
      <c r="AW272" s="55"/>
      <c r="AX272" s="248" t="str">
        <f>IF(V272="","",EOMONTH(EDATE(Tabla1[[#This Row],[Fecha Finalización]],2),0))</f>
        <v/>
      </c>
      <c r="AY272" s="39"/>
      <c r="AZ272" s="249" t="str">
        <f>IF(V272="","",EOMONTH(EDATE(Tabla1[[#This Row],[Fecha Finalización]],3),0))</f>
        <v/>
      </c>
      <c r="BA272" s="39"/>
      <c r="BB272" s="39"/>
      <c r="BC272" s="235"/>
      <c r="BD272" s="233" t="str">
        <f>IF(F272="","",Tabla1[[#This Row],[sem 01]]&amp;Tabla1[[#This Row],[sem 02]]&amp;Tabla1[[#This Row],[sem 03]])</f>
        <v/>
      </c>
      <c r="BE272" s="234" t="str">
        <f>IF(TRIM(F272)="","",$B$1&amp;"-"&amp;SUBSTITUTE(Tabla1[[#This Row],[Mes Inscrito]]," ","")&amp;"-"&amp;SUBSTITUTE(Tabla1[[#This Row],[Dia de clases Inscrito]]," ","")&amp;"-"&amp;SUBSTITUTE(Tabla1[[#This Row],[Horario Inscrito]]," ","")&amp;"-"&amp;Tabla1[[#This Row],[Fecha Inicio grupo]])</f>
        <v/>
      </c>
      <c r="BF272" s="251" t="str">
        <f>IF(F272="","",Tabla1[[#This Row],[Curso]])</f>
        <v/>
      </c>
      <c r="BG272" s="252" t="str">
        <f>+IF(TRIM(F272)="","",$B$1&amp;"-"&amp;TRIM(Tabla1[[#This Row],[Mes Inscrito]])&amp;"-"&amp;TRIM(Tabla1[[#This Row],[Dia de clases Inscrito]])&amp;"-"&amp;TRIM(Tabla1[[#This Row],[Horario Inscrito]])&amp;"-"&amp;TRIM(Tabla1[[#This Row],[Fecha Inicio grupo]])&amp;"-"&amp;TRIM(Tabla1[[#This Row],[Tipo Incrito]]))</f>
        <v/>
      </c>
      <c r="BH272" s="308" t="str">
        <f>IF(F272="","",OR(IFERROR(SEARCH("CG",Tabla1[[#This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2" s="309" t="str">
        <f>IF(F272&lt;&gt;"",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2" s="309" t="str">
        <f>IF(F272&lt;&gt;"",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2" s="309" t="str">
        <f>IF(Tabla1[[#This Row],[Fecha Inicio grupo]]="","",IFERROR(VLOOKUP(Tabla1[[#This Row],[Mes de Alta como miembro]],Parámetros!$AM$2:$AN$16,2,0),"01/01/1900"))</f>
        <v/>
      </c>
    </row>
    <row r="273" spans="1:63" ht="14.45">
      <c r="A273" s="68">
        <v>270</v>
      </c>
      <c r="B273" s="29"/>
      <c r="C273" s="34"/>
      <c r="D273" s="42"/>
      <c r="E273" s="64"/>
      <c r="F273" s="45"/>
      <c r="G273" s="45"/>
      <c r="H273" s="163"/>
      <c r="I273" s="42"/>
      <c r="J273" s="28"/>
      <c r="K273" s="69"/>
      <c r="L273" s="68"/>
      <c r="M273" s="46"/>
      <c r="N273" s="238" t="str">
        <f ca="1">IF(Tabla1[[#This Row],[Fecha de nac]]="","",IF(Tabla1[[#This Row],[Fecha Finalización]] &gt;=TODAY(), DATEDIF(Tabla1[[#This Row],[Fecha de nac]],TODAY(),"y"), ROUNDDOWN((Tabla1[[#This Row],[Fecha Finalización]] -Tabla1[[#This Row],[Fecha de nac]])/365,0)))</f>
        <v/>
      </c>
      <c r="O273" s="169"/>
      <c r="P273" s="34"/>
      <c r="Q273" s="67"/>
      <c r="R273" s="67"/>
      <c r="S273" s="67"/>
      <c r="T273" s="67"/>
      <c r="U273" s="243" t="str">
        <f>IF(F273="","",Tabla1[[#This Row],[Fecha Inicio grupo]]+3*7-7)</f>
        <v/>
      </c>
      <c r="V273" s="244" t="str">
        <f>IF(F273="","",EDATE(Tabla1[[#This Row],[Fecha Inicio grupo]],3))</f>
        <v/>
      </c>
      <c r="W273" s="29"/>
      <c r="X273" s="29"/>
      <c r="Y273" s="75"/>
      <c r="Z273" s="75"/>
      <c r="AA273" s="75"/>
      <c r="AB273" s="75"/>
      <c r="AC273" s="75"/>
      <c r="AD273" s="75"/>
      <c r="AE273" s="75"/>
      <c r="AF273" s="75"/>
      <c r="AG273" s="75"/>
      <c r="AH273" s="75"/>
      <c r="AI273" s="75"/>
      <c r="AJ273" s="75"/>
      <c r="AK273" s="75"/>
      <c r="AL273" s="75"/>
      <c r="AM273" s="75"/>
      <c r="AN273" s="75"/>
      <c r="AO273" s="144"/>
      <c r="AP273" s="246" t="str">
        <f>IF(F273="","",IFERROR(VLOOKUP(SUBSTITUTE(SUBSTITUTE(Tabla1[[#This Row],[Uso Sistemas]],"T","P"),"N","F"),Parámetros!$M$2:$N$17,2,0),"Completar hasta 3ra sem. para evaluar a Probacionista"))</f>
        <v/>
      </c>
      <c r="AQ273" s="39"/>
      <c r="AR273" s="39"/>
      <c r="AS273" s="39"/>
      <c r="AT273" s="28"/>
      <c r="AU273" s="55"/>
      <c r="AV273" s="55"/>
      <c r="AW273" s="55"/>
      <c r="AX273" s="248" t="str">
        <f>IF(V273="","",EOMONTH(EDATE(Tabla1[[#This Row],[Fecha Finalización]],2),0))</f>
        <v/>
      </c>
      <c r="AY273" s="39"/>
      <c r="AZ273" s="249" t="str">
        <f>IF(V273="","",EOMONTH(EDATE(Tabla1[[#This Row],[Fecha Finalización]],3),0))</f>
        <v/>
      </c>
      <c r="BA273" s="39"/>
      <c r="BB273" s="39"/>
      <c r="BC273" s="235"/>
      <c r="BD273" s="233" t="str">
        <f>IF(F273="","",Tabla1[[#This Row],[sem 01]]&amp;Tabla1[[#This Row],[sem 02]]&amp;Tabla1[[#This Row],[sem 03]])</f>
        <v/>
      </c>
      <c r="BE273" s="234" t="str">
        <f>IF(TRIM(F273)="","",$B$1&amp;"-"&amp;SUBSTITUTE(Tabla1[[#This Row],[Mes Inscrito]]," ","")&amp;"-"&amp;SUBSTITUTE(Tabla1[[#This Row],[Dia de clases Inscrito]]," ","")&amp;"-"&amp;SUBSTITUTE(Tabla1[[#This Row],[Horario Inscrito]]," ","")&amp;"-"&amp;Tabla1[[#This Row],[Fecha Inicio grupo]])</f>
        <v/>
      </c>
      <c r="BF273" s="251" t="str">
        <f>IF(F273="","",Tabla1[[#This Row],[Curso]])</f>
        <v/>
      </c>
      <c r="BG273" s="252" t="str">
        <f>+IF(TRIM(F273)="","",$B$1&amp;"-"&amp;TRIM(Tabla1[[#This Row],[Mes Inscrito]])&amp;"-"&amp;TRIM(Tabla1[[#This Row],[Dia de clases Inscrito]])&amp;"-"&amp;TRIM(Tabla1[[#This Row],[Horario Inscrito]])&amp;"-"&amp;TRIM(Tabla1[[#This Row],[Fecha Inicio grupo]])&amp;"-"&amp;TRIM(Tabla1[[#This Row],[Tipo Incrito]]))</f>
        <v/>
      </c>
      <c r="BH273" s="308" t="str">
        <f>IF(F273="","",OR(IFERROR(SEARCH("CG",Tabla1[[#This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3" s="309" t="str">
        <f>IF(F273&lt;&gt;"",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3" s="309" t="str">
        <f>IF(F273&lt;&gt;"",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3" s="309" t="str">
        <f>IF(Tabla1[[#This Row],[Fecha Inicio grupo]]="","",IFERROR(VLOOKUP(Tabla1[[#This Row],[Mes de Alta como miembro]],Parámetros!$AM$2:$AN$16,2,0),"01/01/1900"))</f>
        <v/>
      </c>
    </row>
    <row r="274" spans="1:63" ht="14.45">
      <c r="A274" s="68">
        <v>271</v>
      </c>
      <c r="B274" s="29"/>
      <c r="C274" s="34"/>
      <c r="D274" s="42"/>
      <c r="E274" s="64"/>
      <c r="F274" s="45"/>
      <c r="G274" s="45"/>
      <c r="H274" s="163"/>
      <c r="I274" s="42"/>
      <c r="J274" s="28"/>
      <c r="K274" s="69"/>
      <c r="L274" s="68"/>
      <c r="M274" s="46"/>
      <c r="N274" s="238" t="str">
        <f ca="1">IF(Tabla1[[#This Row],[Fecha de nac]]="","",IF(Tabla1[[#This Row],[Fecha Finalización]] &gt;=TODAY(), DATEDIF(Tabla1[[#This Row],[Fecha de nac]],TODAY(),"y"), ROUNDDOWN((Tabla1[[#This Row],[Fecha Finalización]] -Tabla1[[#This Row],[Fecha de nac]])/365,0)))</f>
        <v/>
      </c>
      <c r="O274" s="169"/>
      <c r="P274" s="34"/>
      <c r="Q274" s="67"/>
      <c r="R274" s="67"/>
      <c r="S274" s="67"/>
      <c r="T274" s="67"/>
      <c r="U274" s="243" t="str">
        <f>IF(F274="","",Tabla1[[#This Row],[Fecha Inicio grupo]]+3*7-7)</f>
        <v/>
      </c>
      <c r="V274" s="244" t="str">
        <f>IF(F274="","",EDATE(Tabla1[[#This Row],[Fecha Inicio grupo]],3))</f>
        <v/>
      </c>
      <c r="W274" s="29"/>
      <c r="X274" s="29"/>
      <c r="Y274" s="75"/>
      <c r="Z274" s="75"/>
      <c r="AA274" s="75"/>
      <c r="AB274" s="75"/>
      <c r="AC274" s="75"/>
      <c r="AD274" s="75"/>
      <c r="AE274" s="75"/>
      <c r="AF274" s="75"/>
      <c r="AG274" s="75"/>
      <c r="AH274" s="75"/>
      <c r="AI274" s="75"/>
      <c r="AJ274" s="75"/>
      <c r="AK274" s="75"/>
      <c r="AL274" s="75"/>
      <c r="AM274" s="75"/>
      <c r="AN274" s="75"/>
      <c r="AO274" s="144"/>
      <c r="AP274" s="246" t="str">
        <f>IF(F274="","",IFERROR(VLOOKUP(SUBSTITUTE(SUBSTITUTE(Tabla1[[#This Row],[Uso Sistemas]],"T","P"),"N","F"),Parámetros!$M$2:$N$17,2,0),"Completar hasta 3ra sem. para evaluar a Probacionista"))</f>
        <v/>
      </c>
      <c r="AQ274" s="39"/>
      <c r="AR274" s="39"/>
      <c r="AS274" s="39"/>
      <c r="AT274" s="28"/>
      <c r="AU274" s="55"/>
      <c r="AV274" s="55"/>
      <c r="AW274" s="55"/>
      <c r="AX274" s="248" t="str">
        <f>IF(V274="","",EOMONTH(EDATE(Tabla1[[#This Row],[Fecha Finalización]],2),0))</f>
        <v/>
      </c>
      <c r="AY274" s="39"/>
      <c r="AZ274" s="249" t="str">
        <f>IF(V274="","",EOMONTH(EDATE(Tabla1[[#This Row],[Fecha Finalización]],3),0))</f>
        <v/>
      </c>
      <c r="BA274" s="39"/>
      <c r="BB274" s="39"/>
      <c r="BC274" s="235"/>
      <c r="BD274" s="233" t="str">
        <f>IF(F274="","",Tabla1[[#This Row],[sem 01]]&amp;Tabla1[[#This Row],[sem 02]]&amp;Tabla1[[#This Row],[sem 03]])</f>
        <v/>
      </c>
      <c r="BE274" s="234" t="str">
        <f>IF(TRIM(F274)="","",$B$1&amp;"-"&amp;SUBSTITUTE(Tabla1[[#This Row],[Mes Inscrito]]," ","")&amp;"-"&amp;SUBSTITUTE(Tabla1[[#This Row],[Dia de clases Inscrito]]," ","")&amp;"-"&amp;SUBSTITUTE(Tabla1[[#This Row],[Horario Inscrito]]," ","")&amp;"-"&amp;Tabla1[[#This Row],[Fecha Inicio grupo]])</f>
        <v/>
      </c>
      <c r="BF274" s="251" t="str">
        <f>IF(F274="","",Tabla1[[#This Row],[Curso]])</f>
        <v/>
      </c>
      <c r="BG274" s="252" t="str">
        <f>+IF(TRIM(F274)="","",$B$1&amp;"-"&amp;TRIM(Tabla1[[#This Row],[Mes Inscrito]])&amp;"-"&amp;TRIM(Tabla1[[#This Row],[Dia de clases Inscrito]])&amp;"-"&amp;TRIM(Tabla1[[#This Row],[Horario Inscrito]])&amp;"-"&amp;TRIM(Tabla1[[#This Row],[Fecha Inicio grupo]])&amp;"-"&amp;TRIM(Tabla1[[#This Row],[Tipo Incrito]]))</f>
        <v/>
      </c>
      <c r="BH274" s="308" t="str">
        <f>IF(F274="","",OR(IFERROR(SEARCH("CG",Tabla1[[#This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4" s="309" t="str">
        <f>IF(F274&lt;&gt;"",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4" s="309" t="str">
        <f>IF(F274&lt;&gt;"",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4" s="309" t="str">
        <f>IF(Tabla1[[#This Row],[Fecha Inicio grupo]]="","",IFERROR(VLOOKUP(Tabla1[[#This Row],[Mes de Alta como miembro]],Parámetros!$AM$2:$AN$16,2,0),"01/01/1900"))</f>
        <v/>
      </c>
    </row>
    <row r="275" spans="1:63" ht="14.45">
      <c r="A275" s="68">
        <v>272</v>
      </c>
      <c r="B275" s="29"/>
      <c r="C275" s="34"/>
      <c r="D275" s="42"/>
      <c r="E275" s="64"/>
      <c r="F275" s="45"/>
      <c r="G275" s="45"/>
      <c r="H275" s="163"/>
      <c r="I275" s="42"/>
      <c r="J275" s="28"/>
      <c r="K275" s="69"/>
      <c r="L275" s="68"/>
      <c r="M275" s="46"/>
      <c r="N275" s="238" t="str">
        <f ca="1">IF(Tabla1[[#This Row],[Fecha de nac]]="","",IF(Tabla1[[#This Row],[Fecha Finalización]] &gt;=TODAY(), DATEDIF(Tabla1[[#This Row],[Fecha de nac]],TODAY(),"y"), ROUNDDOWN((Tabla1[[#This Row],[Fecha Finalización]] -Tabla1[[#This Row],[Fecha de nac]])/365,0)))</f>
        <v/>
      </c>
      <c r="O275" s="169"/>
      <c r="P275" s="34"/>
      <c r="Q275" s="67"/>
      <c r="R275" s="67"/>
      <c r="S275" s="67"/>
      <c r="T275" s="67"/>
      <c r="U275" s="243" t="str">
        <f>IF(F275="","",Tabla1[[#This Row],[Fecha Inicio grupo]]+3*7-7)</f>
        <v/>
      </c>
      <c r="V275" s="244" t="str">
        <f>IF(F275="","",EDATE(Tabla1[[#This Row],[Fecha Inicio grupo]],3))</f>
        <v/>
      </c>
      <c r="W275" s="29"/>
      <c r="X275" s="29"/>
      <c r="Y275" s="75"/>
      <c r="Z275" s="75"/>
      <c r="AA275" s="75"/>
      <c r="AB275" s="75"/>
      <c r="AC275" s="75"/>
      <c r="AD275" s="75"/>
      <c r="AE275" s="75"/>
      <c r="AF275" s="75"/>
      <c r="AG275" s="75"/>
      <c r="AH275" s="75"/>
      <c r="AI275" s="75"/>
      <c r="AJ275" s="75"/>
      <c r="AK275" s="75"/>
      <c r="AL275" s="75"/>
      <c r="AM275" s="75"/>
      <c r="AN275" s="75"/>
      <c r="AO275" s="144"/>
      <c r="AP275" s="246" t="str">
        <f>IF(F275="","",IFERROR(VLOOKUP(SUBSTITUTE(SUBSTITUTE(Tabla1[[#This Row],[Uso Sistemas]],"T","P"),"N","F"),Parámetros!$M$2:$N$17,2,0),"Completar hasta 3ra sem. para evaluar a Probacionista"))</f>
        <v/>
      </c>
      <c r="AQ275" s="39"/>
      <c r="AR275" s="39"/>
      <c r="AS275" s="39"/>
      <c r="AT275" s="28"/>
      <c r="AU275" s="55"/>
      <c r="AV275" s="55"/>
      <c r="AW275" s="55"/>
      <c r="AX275" s="248" t="str">
        <f>IF(V275="","",EOMONTH(EDATE(Tabla1[[#This Row],[Fecha Finalización]],2),0))</f>
        <v/>
      </c>
      <c r="AY275" s="39"/>
      <c r="AZ275" s="249" t="str">
        <f>IF(V275="","",EOMONTH(EDATE(Tabla1[[#This Row],[Fecha Finalización]],3),0))</f>
        <v/>
      </c>
      <c r="BA275" s="39"/>
      <c r="BB275" s="39"/>
      <c r="BC275" s="235"/>
      <c r="BD275" s="233" t="str">
        <f>IF(F275="","",Tabla1[[#This Row],[sem 01]]&amp;Tabla1[[#This Row],[sem 02]]&amp;Tabla1[[#This Row],[sem 03]])</f>
        <v/>
      </c>
      <c r="BE275" s="234" t="str">
        <f>IF(TRIM(F275)="","",$B$1&amp;"-"&amp;SUBSTITUTE(Tabla1[[#This Row],[Mes Inscrito]]," ","")&amp;"-"&amp;SUBSTITUTE(Tabla1[[#This Row],[Dia de clases Inscrito]]," ","")&amp;"-"&amp;SUBSTITUTE(Tabla1[[#This Row],[Horario Inscrito]]," ","")&amp;"-"&amp;Tabla1[[#This Row],[Fecha Inicio grupo]])</f>
        <v/>
      </c>
      <c r="BF275" s="251" t="str">
        <f>IF(F275="","",Tabla1[[#This Row],[Curso]])</f>
        <v/>
      </c>
      <c r="BG275" s="252" t="str">
        <f>+IF(TRIM(F275)="","",$B$1&amp;"-"&amp;TRIM(Tabla1[[#This Row],[Mes Inscrito]])&amp;"-"&amp;TRIM(Tabla1[[#This Row],[Dia de clases Inscrito]])&amp;"-"&amp;TRIM(Tabla1[[#This Row],[Horario Inscrito]])&amp;"-"&amp;TRIM(Tabla1[[#This Row],[Fecha Inicio grupo]])&amp;"-"&amp;TRIM(Tabla1[[#This Row],[Tipo Incrito]]))</f>
        <v/>
      </c>
      <c r="BH275" s="308" t="str">
        <f>IF(F275="","",OR(IFERROR(SEARCH("CG",Tabla1[[#This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5" s="309" t="str">
        <f>IF(F275&lt;&gt;"",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5" s="309" t="str">
        <f>IF(F275&lt;&gt;"",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5" s="309" t="str">
        <f>IF(Tabla1[[#This Row],[Fecha Inicio grupo]]="","",IFERROR(VLOOKUP(Tabla1[[#This Row],[Mes de Alta como miembro]],Parámetros!$AM$2:$AN$16,2,0),"01/01/1900"))</f>
        <v/>
      </c>
    </row>
    <row r="276" spans="1:63" ht="14.45">
      <c r="A276" s="68">
        <v>273</v>
      </c>
      <c r="B276" s="29"/>
      <c r="C276" s="34"/>
      <c r="D276" s="42"/>
      <c r="E276" s="64"/>
      <c r="F276" s="45"/>
      <c r="G276" s="45"/>
      <c r="H276" s="163"/>
      <c r="I276" s="42"/>
      <c r="J276" s="28"/>
      <c r="K276" s="69"/>
      <c r="L276" s="68"/>
      <c r="M276" s="46"/>
      <c r="N276" s="238" t="str">
        <f ca="1">IF(Tabla1[[#This Row],[Fecha de nac]]="","",IF(Tabla1[[#This Row],[Fecha Finalización]] &gt;=TODAY(), DATEDIF(Tabla1[[#This Row],[Fecha de nac]],TODAY(),"y"), ROUNDDOWN((Tabla1[[#This Row],[Fecha Finalización]] -Tabla1[[#This Row],[Fecha de nac]])/365,0)))</f>
        <v/>
      </c>
      <c r="O276" s="169"/>
      <c r="P276" s="34"/>
      <c r="Q276" s="67"/>
      <c r="R276" s="67"/>
      <c r="S276" s="67"/>
      <c r="T276" s="67"/>
      <c r="U276" s="243" t="str">
        <f>IF(F276="","",Tabla1[[#This Row],[Fecha Inicio grupo]]+3*7-7)</f>
        <v/>
      </c>
      <c r="V276" s="244" t="str">
        <f>IF(F276="","",EDATE(Tabla1[[#This Row],[Fecha Inicio grupo]],3))</f>
        <v/>
      </c>
      <c r="W276" s="29"/>
      <c r="X276" s="29"/>
      <c r="Y276" s="75"/>
      <c r="Z276" s="75"/>
      <c r="AA276" s="75"/>
      <c r="AB276" s="75"/>
      <c r="AC276" s="75"/>
      <c r="AD276" s="75"/>
      <c r="AE276" s="75"/>
      <c r="AF276" s="75"/>
      <c r="AG276" s="75"/>
      <c r="AH276" s="75"/>
      <c r="AI276" s="75"/>
      <c r="AJ276" s="75"/>
      <c r="AK276" s="75"/>
      <c r="AL276" s="75"/>
      <c r="AM276" s="75"/>
      <c r="AN276" s="75"/>
      <c r="AO276" s="144"/>
      <c r="AP276" s="246" t="str">
        <f>IF(F276="","",IFERROR(VLOOKUP(SUBSTITUTE(SUBSTITUTE(Tabla1[[#This Row],[Uso Sistemas]],"T","P"),"N","F"),Parámetros!$M$2:$N$17,2,0),"Completar hasta 3ra sem. para evaluar a Probacionista"))</f>
        <v/>
      </c>
      <c r="AQ276" s="39"/>
      <c r="AR276" s="39"/>
      <c r="AS276" s="39"/>
      <c r="AT276" s="28"/>
      <c r="AU276" s="55"/>
      <c r="AV276" s="55"/>
      <c r="AW276" s="55"/>
      <c r="AX276" s="248" t="str">
        <f>IF(V276="","",EOMONTH(EDATE(Tabla1[[#This Row],[Fecha Finalización]],2),0))</f>
        <v/>
      </c>
      <c r="AY276" s="39"/>
      <c r="AZ276" s="249" t="str">
        <f>IF(V276="","",EOMONTH(EDATE(Tabla1[[#This Row],[Fecha Finalización]],3),0))</f>
        <v/>
      </c>
      <c r="BA276" s="39"/>
      <c r="BB276" s="39"/>
      <c r="BC276" s="235"/>
      <c r="BD276" s="233" t="str">
        <f>IF(F276="","",Tabla1[[#This Row],[sem 01]]&amp;Tabla1[[#This Row],[sem 02]]&amp;Tabla1[[#This Row],[sem 03]])</f>
        <v/>
      </c>
      <c r="BE276" s="234" t="str">
        <f>IF(TRIM(F276)="","",$B$1&amp;"-"&amp;SUBSTITUTE(Tabla1[[#This Row],[Mes Inscrito]]," ","")&amp;"-"&amp;SUBSTITUTE(Tabla1[[#This Row],[Dia de clases Inscrito]]," ","")&amp;"-"&amp;SUBSTITUTE(Tabla1[[#This Row],[Horario Inscrito]]," ","")&amp;"-"&amp;Tabla1[[#This Row],[Fecha Inicio grupo]])</f>
        <v/>
      </c>
      <c r="BF276" s="251" t="str">
        <f>IF(F276="","",Tabla1[[#This Row],[Curso]])</f>
        <v/>
      </c>
      <c r="BG276" s="252" t="str">
        <f>+IF(TRIM(F276)="","",$B$1&amp;"-"&amp;TRIM(Tabla1[[#This Row],[Mes Inscrito]])&amp;"-"&amp;TRIM(Tabla1[[#This Row],[Dia de clases Inscrito]])&amp;"-"&amp;TRIM(Tabla1[[#This Row],[Horario Inscrito]])&amp;"-"&amp;TRIM(Tabla1[[#This Row],[Fecha Inicio grupo]])&amp;"-"&amp;TRIM(Tabla1[[#This Row],[Tipo Incrito]]))</f>
        <v/>
      </c>
      <c r="BH276" s="308" t="str">
        <f>IF(F276="","",OR(IFERROR(SEARCH("CG",Tabla1[[#This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6" s="309" t="str">
        <f>IF(F276&lt;&gt;"",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6" s="309" t="str">
        <f>IF(F276&lt;&gt;"",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6" s="309" t="str">
        <f>IF(Tabla1[[#This Row],[Fecha Inicio grupo]]="","",IFERROR(VLOOKUP(Tabla1[[#This Row],[Mes de Alta como miembro]],Parámetros!$AM$2:$AN$16,2,0),"01/01/1900"))</f>
        <v/>
      </c>
    </row>
    <row r="277" spans="1:63" ht="14.45">
      <c r="A277" s="68">
        <v>274</v>
      </c>
      <c r="B277" s="29"/>
      <c r="C277" s="34"/>
      <c r="D277" s="42"/>
      <c r="E277" s="64"/>
      <c r="F277" s="45"/>
      <c r="G277" s="45"/>
      <c r="H277" s="163"/>
      <c r="I277" s="42"/>
      <c r="J277" s="28"/>
      <c r="K277" s="69"/>
      <c r="L277" s="68"/>
      <c r="M277" s="46"/>
      <c r="N277" s="238" t="str">
        <f ca="1">IF(Tabla1[[#This Row],[Fecha de nac]]="","",IF(Tabla1[[#This Row],[Fecha Finalización]] &gt;=TODAY(), DATEDIF(Tabla1[[#This Row],[Fecha de nac]],TODAY(),"y"), ROUNDDOWN((Tabla1[[#This Row],[Fecha Finalización]] -Tabla1[[#This Row],[Fecha de nac]])/365,0)))</f>
        <v/>
      </c>
      <c r="O277" s="169"/>
      <c r="P277" s="34"/>
      <c r="Q277" s="67"/>
      <c r="R277" s="67"/>
      <c r="S277" s="67"/>
      <c r="T277" s="67"/>
      <c r="U277" s="243" t="str">
        <f>IF(F277="","",Tabla1[[#This Row],[Fecha Inicio grupo]]+3*7-7)</f>
        <v/>
      </c>
      <c r="V277" s="244" t="str">
        <f>IF(F277="","",EDATE(Tabla1[[#This Row],[Fecha Inicio grupo]],3))</f>
        <v/>
      </c>
      <c r="W277" s="29"/>
      <c r="X277" s="29"/>
      <c r="Y277" s="75"/>
      <c r="Z277" s="75"/>
      <c r="AA277" s="75"/>
      <c r="AB277" s="75"/>
      <c r="AC277" s="75"/>
      <c r="AD277" s="75"/>
      <c r="AE277" s="75"/>
      <c r="AF277" s="75"/>
      <c r="AG277" s="75"/>
      <c r="AH277" s="75"/>
      <c r="AI277" s="75"/>
      <c r="AJ277" s="75"/>
      <c r="AK277" s="75"/>
      <c r="AL277" s="75"/>
      <c r="AM277" s="75"/>
      <c r="AN277" s="75"/>
      <c r="AO277" s="144"/>
      <c r="AP277" s="246" t="str">
        <f>IF(F277="","",IFERROR(VLOOKUP(SUBSTITUTE(SUBSTITUTE(Tabla1[[#This Row],[Uso Sistemas]],"T","P"),"N","F"),Parámetros!$M$2:$N$17,2,0),"Completar hasta 3ra sem. para evaluar a Probacionista"))</f>
        <v/>
      </c>
      <c r="AQ277" s="39"/>
      <c r="AR277" s="39"/>
      <c r="AS277" s="39"/>
      <c r="AT277" s="28"/>
      <c r="AU277" s="55"/>
      <c r="AV277" s="55"/>
      <c r="AW277" s="55"/>
      <c r="AX277" s="248" t="str">
        <f>IF(V277="","",EOMONTH(EDATE(Tabla1[[#This Row],[Fecha Finalización]],2),0))</f>
        <v/>
      </c>
      <c r="AY277" s="39"/>
      <c r="AZ277" s="249" t="str">
        <f>IF(V277="","",EOMONTH(EDATE(Tabla1[[#This Row],[Fecha Finalización]],3),0))</f>
        <v/>
      </c>
      <c r="BA277" s="39"/>
      <c r="BB277" s="39"/>
      <c r="BC277" s="235"/>
      <c r="BD277" s="233" t="str">
        <f>IF(F277="","",Tabla1[[#This Row],[sem 01]]&amp;Tabla1[[#This Row],[sem 02]]&amp;Tabla1[[#This Row],[sem 03]])</f>
        <v/>
      </c>
      <c r="BE277" s="234" t="str">
        <f>IF(TRIM(F277)="","",$B$1&amp;"-"&amp;SUBSTITUTE(Tabla1[[#This Row],[Mes Inscrito]]," ","")&amp;"-"&amp;SUBSTITUTE(Tabla1[[#This Row],[Dia de clases Inscrito]]," ","")&amp;"-"&amp;SUBSTITUTE(Tabla1[[#This Row],[Horario Inscrito]]," ","")&amp;"-"&amp;Tabla1[[#This Row],[Fecha Inicio grupo]])</f>
        <v/>
      </c>
      <c r="BF277" s="251" t="str">
        <f>IF(F277="","",Tabla1[[#This Row],[Curso]])</f>
        <v/>
      </c>
      <c r="BG277" s="252" t="str">
        <f>+IF(TRIM(F277)="","",$B$1&amp;"-"&amp;TRIM(Tabla1[[#This Row],[Mes Inscrito]])&amp;"-"&amp;TRIM(Tabla1[[#This Row],[Dia de clases Inscrito]])&amp;"-"&amp;TRIM(Tabla1[[#This Row],[Horario Inscrito]])&amp;"-"&amp;TRIM(Tabla1[[#This Row],[Fecha Inicio grupo]])&amp;"-"&amp;TRIM(Tabla1[[#This Row],[Tipo Incrito]]))</f>
        <v/>
      </c>
      <c r="BH277" s="308" t="str">
        <f>IF(F277="","",OR(IFERROR(SEARCH("CG",Tabla1[[#This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7" s="309" t="str">
        <f>IF(F277&lt;&gt;"",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7" s="309" t="str">
        <f>IF(F277&lt;&gt;"",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7" s="309" t="str">
        <f>IF(Tabla1[[#This Row],[Fecha Inicio grupo]]="","",IFERROR(VLOOKUP(Tabla1[[#This Row],[Mes de Alta como miembro]],Parámetros!$AM$2:$AN$16,2,0),"01/01/1900"))</f>
        <v/>
      </c>
    </row>
    <row r="278" spans="1:63" ht="14.45">
      <c r="A278" s="68">
        <v>275</v>
      </c>
      <c r="B278" s="29"/>
      <c r="C278" s="34"/>
      <c r="D278" s="42"/>
      <c r="E278" s="64"/>
      <c r="F278" s="45"/>
      <c r="G278" s="45"/>
      <c r="H278" s="163"/>
      <c r="I278" s="42"/>
      <c r="J278" s="28"/>
      <c r="K278" s="69"/>
      <c r="L278" s="68"/>
      <c r="M278" s="46"/>
      <c r="N278" s="238" t="str">
        <f ca="1">IF(Tabla1[[#This Row],[Fecha de nac]]="","",IF(Tabla1[[#This Row],[Fecha Finalización]] &gt;=TODAY(), DATEDIF(Tabla1[[#This Row],[Fecha de nac]],TODAY(),"y"), ROUNDDOWN((Tabla1[[#This Row],[Fecha Finalización]] -Tabla1[[#This Row],[Fecha de nac]])/365,0)))</f>
        <v/>
      </c>
      <c r="O278" s="169"/>
      <c r="P278" s="34"/>
      <c r="Q278" s="67"/>
      <c r="R278" s="67"/>
      <c r="S278" s="67"/>
      <c r="T278" s="67"/>
      <c r="U278" s="243" t="str">
        <f>IF(F278="","",Tabla1[[#This Row],[Fecha Inicio grupo]]+3*7-7)</f>
        <v/>
      </c>
      <c r="V278" s="244" t="str">
        <f>IF(F278="","",EDATE(Tabla1[[#This Row],[Fecha Inicio grupo]],3))</f>
        <v/>
      </c>
      <c r="W278" s="29"/>
      <c r="X278" s="29"/>
      <c r="Y278" s="75"/>
      <c r="Z278" s="75"/>
      <c r="AA278" s="75"/>
      <c r="AB278" s="75"/>
      <c r="AC278" s="75"/>
      <c r="AD278" s="75"/>
      <c r="AE278" s="75"/>
      <c r="AF278" s="75"/>
      <c r="AG278" s="75"/>
      <c r="AH278" s="75"/>
      <c r="AI278" s="75"/>
      <c r="AJ278" s="75"/>
      <c r="AK278" s="75"/>
      <c r="AL278" s="75"/>
      <c r="AM278" s="75"/>
      <c r="AN278" s="75"/>
      <c r="AO278" s="144"/>
      <c r="AP278" s="246" t="str">
        <f>IF(F278="","",IFERROR(VLOOKUP(SUBSTITUTE(SUBSTITUTE(Tabla1[[#This Row],[Uso Sistemas]],"T","P"),"N","F"),Parámetros!$M$2:$N$17,2,0),"Completar hasta 3ra sem. para evaluar a Probacionista"))</f>
        <v/>
      </c>
      <c r="AQ278" s="39"/>
      <c r="AR278" s="39"/>
      <c r="AS278" s="39"/>
      <c r="AT278" s="28"/>
      <c r="AU278" s="55"/>
      <c r="AV278" s="55"/>
      <c r="AW278" s="55"/>
      <c r="AX278" s="248" t="str">
        <f>IF(V278="","",EOMONTH(EDATE(Tabla1[[#This Row],[Fecha Finalización]],2),0))</f>
        <v/>
      </c>
      <c r="AY278" s="39"/>
      <c r="AZ278" s="249" t="str">
        <f>IF(V278="","",EOMONTH(EDATE(Tabla1[[#This Row],[Fecha Finalización]],3),0))</f>
        <v/>
      </c>
      <c r="BA278" s="39"/>
      <c r="BB278" s="39"/>
      <c r="BC278" s="235"/>
      <c r="BD278" s="233" t="str">
        <f>IF(F278="","",Tabla1[[#This Row],[sem 01]]&amp;Tabla1[[#This Row],[sem 02]]&amp;Tabla1[[#This Row],[sem 03]])</f>
        <v/>
      </c>
      <c r="BE278" s="234" t="str">
        <f>IF(TRIM(F278)="","",$B$1&amp;"-"&amp;SUBSTITUTE(Tabla1[[#This Row],[Mes Inscrito]]," ","")&amp;"-"&amp;SUBSTITUTE(Tabla1[[#This Row],[Dia de clases Inscrito]]," ","")&amp;"-"&amp;SUBSTITUTE(Tabla1[[#This Row],[Horario Inscrito]]," ","")&amp;"-"&amp;Tabla1[[#This Row],[Fecha Inicio grupo]])</f>
        <v/>
      </c>
      <c r="BF278" s="251" t="str">
        <f>IF(F278="","",Tabla1[[#This Row],[Curso]])</f>
        <v/>
      </c>
      <c r="BG278" s="252" t="str">
        <f>+IF(TRIM(F278)="","",$B$1&amp;"-"&amp;TRIM(Tabla1[[#This Row],[Mes Inscrito]])&amp;"-"&amp;TRIM(Tabla1[[#This Row],[Dia de clases Inscrito]])&amp;"-"&amp;TRIM(Tabla1[[#This Row],[Horario Inscrito]])&amp;"-"&amp;TRIM(Tabla1[[#This Row],[Fecha Inicio grupo]])&amp;"-"&amp;TRIM(Tabla1[[#This Row],[Tipo Incrito]]))</f>
        <v/>
      </c>
      <c r="BH278" s="308" t="str">
        <f>IF(F278="","",OR(IFERROR(SEARCH("CG",Tabla1[[#This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8" s="309" t="str">
        <f>IF(F278&lt;&gt;"",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8" s="309" t="str">
        <f>IF(F278&lt;&gt;"",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8" s="309" t="str">
        <f>IF(Tabla1[[#This Row],[Fecha Inicio grupo]]="","",IFERROR(VLOOKUP(Tabla1[[#This Row],[Mes de Alta como miembro]],Parámetros!$AM$2:$AN$16,2,0),"01/01/1900"))</f>
        <v/>
      </c>
    </row>
    <row r="279" spans="1:63" ht="14.45">
      <c r="A279" s="68">
        <v>276</v>
      </c>
      <c r="B279" s="29"/>
      <c r="C279" s="34"/>
      <c r="D279" s="42"/>
      <c r="E279" s="64"/>
      <c r="F279" s="45"/>
      <c r="G279" s="45"/>
      <c r="H279" s="163"/>
      <c r="I279" s="42"/>
      <c r="J279" s="28"/>
      <c r="K279" s="69"/>
      <c r="L279" s="68"/>
      <c r="M279" s="46"/>
      <c r="N279" s="238" t="str">
        <f ca="1">IF(Tabla1[[#This Row],[Fecha de nac]]="","",IF(Tabla1[[#This Row],[Fecha Finalización]] &gt;=TODAY(), DATEDIF(Tabla1[[#This Row],[Fecha de nac]],TODAY(),"y"), ROUNDDOWN((Tabla1[[#This Row],[Fecha Finalización]] -Tabla1[[#This Row],[Fecha de nac]])/365,0)))</f>
        <v/>
      </c>
      <c r="O279" s="169"/>
      <c r="P279" s="34"/>
      <c r="Q279" s="67"/>
      <c r="R279" s="67"/>
      <c r="S279" s="67"/>
      <c r="T279" s="67"/>
      <c r="U279" s="243" t="str">
        <f>IF(F279="","",Tabla1[[#This Row],[Fecha Inicio grupo]]+3*7-7)</f>
        <v/>
      </c>
      <c r="V279" s="244" t="str">
        <f>IF(F279="","",EDATE(Tabla1[[#This Row],[Fecha Inicio grupo]],3))</f>
        <v/>
      </c>
      <c r="W279" s="29"/>
      <c r="X279" s="29"/>
      <c r="Y279" s="75"/>
      <c r="Z279" s="75"/>
      <c r="AA279" s="75"/>
      <c r="AB279" s="75"/>
      <c r="AC279" s="75"/>
      <c r="AD279" s="75"/>
      <c r="AE279" s="75"/>
      <c r="AF279" s="75"/>
      <c r="AG279" s="75"/>
      <c r="AH279" s="75"/>
      <c r="AI279" s="75"/>
      <c r="AJ279" s="75"/>
      <c r="AK279" s="75"/>
      <c r="AL279" s="75"/>
      <c r="AM279" s="75"/>
      <c r="AN279" s="75"/>
      <c r="AO279" s="144"/>
      <c r="AP279" s="246" t="str">
        <f>IF(F279="","",IFERROR(VLOOKUP(SUBSTITUTE(SUBSTITUTE(Tabla1[[#This Row],[Uso Sistemas]],"T","P"),"N","F"),Parámetros!$M$2:$N$17,2,0),"Completar hasta 3ra sem. para evaluar a Probacionista"))</f>
        <v/>
      </c>
      <c r="AQ279" s="39"/>
      <c r="AR279" s="39"/>
      <c r="AS279" s="39"/>
      <c r="AT279" s="28"/>
      <c r="AU279" s="55"/>
      <c r="AV279" s="55"/>
      <c r="AW279" s="55"/>
      <c r="AX279" s="248" t="str">
        <f>IF(V279="","",EOMONTH(EDATE(Tabla1[[#This Row],[Fecha Finalización]],2),0))</f>
        <v/>
      </c>
      <c r="AY279" s="39"/>
      <c r="AZ279" s="249" t="str">
        <f>IF(V279="","",EOMONTH(EDATE(Tabla1[[#This Row],[Fecha Finalización]],3),0))</f>
        <v/>
      </c>
      <c r="BA279" s="39"/>
      <c r="BB279" s="39"/>
      <c r="BC279" s="235"/>
      <c r="BD279" s="233" t="str">
        <f>IF(F279="","",Tabla1[[#This Row],[sem 01]]&amp;Tabla1[[#This Row],[sem 02]]&amp;Tabla1[[#This Row],[sem 03]])</f>
        <v/>
      </c>
      <c r="BE279" s="234" t="str">
        <f>IF(TRIM(F279)="","",$B$1&amp;"-"&amp;SUBSTITUTE(Tabla1[[#This Row],[Mes Inscrito]]," ","")&amp;"-"&amp;SUBSTITUTE(Tabla1[[#This Row],[Dia de clases Inscrito]]," ","")&amp;"-"&amp;SUBSTITUTE(Tabla1[[#This Row],[Horario Inscrito]]," ","")&amp;"-"&amp;Tabla1[[#This Row],[Fecha Inicio grupo]])</f>
        <v/>
      </c>
      <c r="BF279" s="251" t="str">
        <f>IF(F279="","",Tabla1[[#This Row],[Curso]])</f>
        <v/>
      </c>
      <c r="BG279" s="252" t="str">
        <f>+IF(TRIM(F279)="","",$B$1&amp;"-"&amp;TRIM(Tabla1[[#This Row],[Mes Inscrito]])&amp;"-"&amp;TRIM(Tabla1[[#This Row],[Dia de clases Inscrito]])&amp;"-"&amp;TRIM(Tabla1[[#This Row],[Horario Inscrito]])&amp;"-"&amp;TRIM(Tabla1[[#This Row],[Fecha Inicio grupo]])&amp;"-"&amp;TRIM(Tabla1[[#This Row],[Tipo Incrito]]))</f>
        <v/>
      </c>
      <c r="BH279" s="308" t="str">
        <f>IF(F279="","",OR(IFERROR(SEARCH("CG",Tabla1[[#This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9" s="309" t="str">
        <f>IF(F279&lt;&gt;"",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9" s="309" t="str">
        <f>IF(F279&lt;&gt;"",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9" s="309" t="str">
        <f>IF(Tabla1[[#This Row],[Fecha Inicio grupo]]="","",IFERROR(VLOOKUP(Tabla1[[#This Row],[Mes de Alta como miembro]],Parámetros!$AM$2:$AN$16,2,0),"01/01/1900"))</f>
        <v/>
      </c>
    </row>
    <row r="280" spans="1:63" ht="14.45">
      <c r="A280" s="68">
        <v>277</v>
      </c>
      <c r="B280" s="29"/>
      <c r="C280" s="34"/>
      <c r="D280" s="42"/>
      <c r="E280" s="64"/>
      <c r="F280" s="45"/>
      <c r="G280" s="45"/>
      <c r="H280" s="163"/>
      <c r="I280" s="42"/>
      <c r="J280" s="28"/>
      <c r="K280" s="69"/>
      <c r="L280" s="68"/>
      <c r="M280" s="46"/>
      <c r="N280" s="238" t="str">
        <f ca="1">IF(Tabla1[[#This Row],[Fecha de nac]]="","",IF(Tabla1[[#This Row],[Fecha Finalización]] &gt;=TODAY(), DATEDIF(Tabla1[[#This Row],[Fecha de nac]],TODAY(),"y"), ROUNDDOWN((Tabla1[[#This Row],[Fecha Finalización]] -Tabla1[[#This Row],[Fecha de nac]])/365,0)))</f>
        <v/>
      </c>
      <c r="O280" s="169"/>
      <c r="P280" s="34"/>
      <c r="Q280" s="67"/>
      <c r="R280" s="67"/>
      <c r="S280" s="67"/>
      <c r="T280" s="67"/>
      <c r="U280" s="243" t="str">
        <f>IF(F280="","",Tabla1[[#This Row],[Fecha Inicio grupo]]+3*7-7)</f>
        <v/>
      </c>
      <c r="V280" s="244" t="str">
        <f>IF(F280="","",EDATE(Tabla1[[#This Row],[Fecha Inicio grupo]],3))</f>
        <v/>
      </c>
      <c r="W280" s="29"/>
      <c r="X280" s="29"/>
      <c r="Y280" s="75"/>
      <c r="Z280" s="75"/>
      <c r="AA280" s="75"/>
      <c r="AB280" s="75"/>
      <c r="AC280" s="75"/>
      <c r="AD280" s="75"/>
      <c r="AE280" s="75"/>
      <c r="AF280" s="75"/>
      <c r="AG280" s="75"/>
      <c r="AH280" s="75"/>
      <c r="AI280" s="75"/>
      <c r="AJ280" s="75"/>
      <c r="AK280" s="75"/>
      <c r="AL280" s="75"/>
      <c r="AM280" s="75"/>
      <c r="AN280" s="75"/>
      <c r="AO280" s="144"/>
      <c r="AP280" s="246" t="str">
        <f>IF(F280="","",IFERROR(VLOOKUP(SUBSTITUTE(SUBSTITUTE(Tabla1[[#This Row],[Uso Sistemas]],"T","P"),"N","F"),Parámetros!$M$2:$N$17,2,0),"Completar hasta 3ra sem. para evaluar a Probacionista"))</f>
        <v/>
      </c>
      <c r="AQ280" s="39"/>
      <c r="AR280" s="39"/>
      <c r="AS280" s="39"/>
      <c r="AT280" s="28"/>
      <c r="AU280" s="55"/>
      <c r="AV280" s="55"/>
      <c r="AW280" s="55"/>
      <c r="AX280" s="248" t="str">
        <f>IF(V280="","",EOMONTH(EDATE(Tabla1[[#This Row],[Fecha Finalización]],2),0))</f>
        <v/>
      </c>
      <c r="AY280" s="39"/>
      <c r="AZ280" s="249" t="str">
        <f>IF(V280="","",EOMONTH(EDATE(Tabla1[[#This Row],[Fecha Finalización]],3),0))</f>
        <v/>
      </c>
      <c r="BA280" s="39"/>
      <c r="BB280" s="39"/>
      <c r="BC280" s="235"/>
      <c r="BD280" s="233" t="str">
        <f>IF(F280="","",Tabla1[[#This Row],[sem 01]]&amp;Tabla1[[#This Row],[sem 02]]&amp;Tabla1[[#This Row],[sem 03]])</f>
        <v/>
      </c>
      <c r="BE280" s="234" t="str">
        <f>IF(TRIM(F280)="","",$B$1&amp;"-"&amp;SUBSTITUTE(Tabla1[[#This Row],[Mes Inscrito]]," ","")&amp;"-"&amp;SUBSTITUTE(Tabla1[[#This Row],[Dia de clases Inscrito]]," ","")&amp;"-"&amp;SUBSTITUTE(Tabla1[[#This Row],[Horario Inscrito]]," ","")&amp;"-"&amp;Tabla1[[#This Row],[Fecha Inicio grupo]])</f>
        <v/>
      </c>
      <c r="BF280" s="251" t="str">
        <f>IF(F280="","",Tabla1[[#This Row],[Curso]])</f>
        <v/>
      </c>
      <c r="BG280" s="252" t="str">
        <f>+IF(TRIM(F280)="","",$B$1&amp;"-"&amp;TRIM(Tabla1[[#This Row],[Mes Inscrito]])&amp;"-"&amp;TRIM(Tabla1[[#This Row],[Dia de clases Inscrito]])&amp;"-"&amp;TRIM(Tabla1[[#This Row],[Horario Inscrito]])&amp;"-"&amp;TRIM(Tabla1[[#This Row],[Fecha Inicio grupo]])&amp;"-"&amp;TRIM(Tabla1[[#This Row],[Tipo Incrito]]))</f>
        <v/>
      </c>
      <c r="BH280" s="308" t="str">
        <f>IF(F280="","",OR(IFERROR(SEARCH("CG",Tabla1[[#This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0" s="309" t="str">
        <f>IF(F280&lt;&gt;"",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0" s="309" t="str">
        <f>IF(F280&lt;&gt;"",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0" s="309" t="str">
        <f>IF(Tabla1[[#This Row],[Fecha Inicio grupo]]="","",IFERROR(VLOOKUP(Tabla1[[#This Row],[Mes de Alta como miembro]],Parámetros!$AM$2:$AN$16,2,0),"01/01/1900"))</f>
        <v/>
      </c>
    </row>
    <row r="281" spans="1:63" ht="14.45">
      <c r="A281" s="68">
        <v>278</v>
      </c>
      <c r="B281" s="29"/>
      <c r="C281" s="34"/>
      <c r="D281" s="42"/>
      <c r="E281" s="64"/>
      <c r="F281" s="45"/>
      <c r="G281" s="45"/>
      <c r="H281" s="163"/>
      <c r="I281" s="42"/>
      <c r="J281" s="28"/>
      <c r="K281" s="69"/>
      <c r="L281" s="68"/>
      <c r="M281" s="46"/>
      <c r="N281" s="238" t="str">
        <f ca="1">IF(Tabla1[[#This Row],[Fecha de nac]]="","",IF(Tabla1[[#This Row],[Fecha Finalización]] &gt;=TODAY(), DATEDIF(Tabla1[[#This Row],[Fecha de nac]],TODAY(),"y"), ROUNDDOWN((Tabla1[[#This Row],[Fecha Finalización]] -Tabla1[[#This Row],[Fecha de nac]])/365,0)))</f>
        <v/>
      </c>
      <c r="O281" s="169"/>
      <c r="P281" s="34"/>
      <c r="Q281" s="67"/>
      <c r="R281" s="67"/>
      <c r="S281" s="67"/>
      <c r="T281" s="67"/>
      <c r="U281" s="243" t="str">
        <f>IF(F281="","",Tabla1[[#This Row],[Fecha Inicio grupo]]+3*7-7)</f>
        <v/>
      </c>
      <c r="V281" s="244" t="str">
        <f>IF(F281="","",EDATE(Tabla1[[#This Row],[Fecha Inicio grupo]],3))</f>
        <v/>
      </c>
      <c r="W281" s="29"/>
      <c r="X281" s="29"/>
      <c r="Y281" s="75"/>
      <c r="Z281" s="75"/>
      <c r="AA281" s="75"/>
      <c r="AB281" s="75"/>
      <c r="AC281" s="75"/>
      <c r="AD281" s="75"/>
      <c r="AE281" s="75"/>
      <c r="AF281" s="75"/>
      <c r="AG281" s="75"/>
      <c r="AH281" s="75"/>
      <c r="AI281" s="75"/>
      <c r="AJ281" s="75"/>
      <c r="AK281" s="75"/>
      <c r="AL281" s="75"/>
      <c r="AM281" s="75"/>
      <c r="AN281" s="75"/>
      <c r="AO281" s="144"/>
      <c r="AP281" s="246" t="str">
        <f>IF(F281="","",IFERROR(VLOOKUP(SUBSTITUTE(SUBSTITUTE(Tabla1[[#This Row],[Uso Sistemas]],"T","P"),"N","F"),Parámetros!$M$2:$N$17,2,0),"Completar hasta 3ra sem. para evaluar a Probacionista"))</f>
        <v/>
      </c>
      <c r="AQ281" s="39"/>
      <c r="AR281" s="39"/>
      <c r="AS281" s="39"/>
      <c r="AT281" s="28"/>
      <c r="AU281" s="55"/>
      <c r="AV281" s="55"/>
      <c r="AW281" s="55"/>
      <c r="AX281" s="248" t="str">
        <f>IF(V281="","",EOMONTH(EDATE(Tabla1[[#This Row],[Fecha Finalización]],2),0))</f>
        <v/>
      </c>
      <c r="AY281" s="39"/>
      <c r="AZ281" s="249" t="str">
        <f>IF(V281="","",EOMONTH(EDATE(Tabla1[[#This Row],[Fecha Finalización]],3),0))</f>
        <v/>
      </c>
      <c r="BA281" s="39"/>
      <c r="BB281" s="39"/>
      <c r="BC281" s="235"/>
      <c r="BD281" s="233" t="str">
        <f>IF(F281="","",Tabla1[[#This Row],[sem 01]]&amp;Tabla1[[#This Row],[sem 02]]&amp;Tabla1[[#This Row],[sem 03]])</f>
        <v/>
      </c>
      <c r="BE281" s="234" t="str">
        <f>IF(TRIM(F281)="","",$B$1&amp;"-"&amp;SUBSTITUTE(Tabla1[[#This Row],[Mes Inscrito]]," ","")&amp;"-"&amp;SUBSTITUTE(Tabla1[[#This Row],[Dia de clases Inscrito]]," ","")&amp;"-"&amp;SUBSTITUTE(Tabla1[[#This Row],[Horario Inscrito]]," ","")&amp;"-"&amp;Tabla1[[#This Row],[Fecha Inicio grupo]])</f>
        <v/>
      </c>
      <c r="BF281" s="251" t="str">
        <f>IF(F281="","",Tabla1[[#This Row],[Curso]])</f>
        <v/>
      </c>
      <c r="BG281" s="252" t="str">
        <f>+IF(TRIM(F281)="","",$B$1&amp;"-"&amp;TRIM(Tabla1[[#This Row],[Mes Inscrito]])&amp;"-"&amp;TRIM(Tabla1[[#This Row],[Dia de clases Inscrito]])&amp;"-"&amp;TRIM(Tabla1[[#This Row],[Horario Inscrito]])&amp;"-"&amp;TRIM(Tabla1[[#This Row],[Fecha Inicio grupo]])&amp;"-"&amp;TRIM(Tabla1[[#This Row],[Tipo Incrito]]))</f>
        <v/>
      </c>
      <c r="BH281" s="308" t="str">
        <f>IF(F281="","",OR(IFERROR(SEARCH("CG",Tabla1[[#This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1" s="309" t="str">
        <f>IF(F281&lt;&gt;"",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1" s="309" t="str">
        <f>IF(F281&lt;&gt;"",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1" s="309" t="str">
        <f>IF(Tabla1[[#This Row],[Fecha Inicio grupo]]="","",IFERROR(VLOOKUP(Tabla1[[#This Row],[Mes de Alta como miembro]],Parámetros!$AM$2:$AN$16,2,0),"01/01/1900"))</f>
        <v/>
      </c>
    </row>
    <row r="282" spans="1:63" ht="14.45">
      <c r="A282" s="68">
        <v>279</v>
      </c>
      <c r="B282" s="29"/>
      <c r="C282" s="34"/>
      <c r="D282" s="42"/>
      <c r="E282" s="64"/>
      <c r="F282" s="45"/>
      <c r="G282" s="45"/>
      <c r="H282" s="163"/>
      <c r="I282" s="42"/>
      <c r="J282" s="28"/>
      <c r="K282" s="69"/>
      <c r="L282" s="68"/>
      <c r="M282" s="46"/>
      <c r="N282" s="238" t="str">
        <f ca="1">IF(Tabla1[[#This Row],[Fecha de nac]]="","",IF(Tabla1[[#This Row],[Fecha Finalización]] &gt;=TODAY(), DATEDIF(Tabla1[[#This Row],[Fecha de nac]],TODAY(),"y"), ROUNDDOWN((Tabla1[[#This Row],[Fecha Finalización]] -Tabla1[[#This Row],[Fecha de nac]])/365,0)))</f>
        <v/>
      </c>
      <c r="O282" s="169"/>
      <c r="P282" s="34"/>
      <c r="Q282" s="67"/>
      <c r="R282" s="67"/>
      <c r="S282" s="67"/>
      <c r="T282" s="67"/>
      <c r="U282" s="243" t="str">
        <f>IF(F282="","",Tabla1[[#This Row],[Fecha Inicio grupo]]+3*7-7)</f>
        <v/>
      </c>
      <c r="V282" s="244" t="str">
        <f>IF(F282="","",EDATE(Tabla1[[#This Row],[Fecha Inicio grupo]],3))</f>
        <v/>
      </c>
      <c r="W282" s="29"/>
      <c r="X282" s="29"/>
      <c r="Y282" s="75"/>
      <c r="Z282" s="75"/>
      <c r="AA282" s="75"/>
      <c r="AB282" s="75"/>
      <c r="AC282" s="75"/>
      <c r="AD282" s="75"/>
      <c r="AE282" s="75"/>
      <c r="AF282" s="75"/>
      <c r="AG282" s="75"/>
      <c r="AH282" s="75"/>
      <c r="AI282" s="75"/>
      <c r="AJ282" s="75"/>
      <c r="AK282" s="75"/>
      <c r="AL282" s="75"/>
      <c r="AM282" s="75"/>
      <c r="AN282" s="75"/>
      <c r="AO282" s="144"/>
      <c r="AP282" s="246" t="str">
        <f>IF(F282="","",IFERROR(VLOOKUP(SUBSTITUTE(SUBSTITUTE(Tabla1[[#This Row],[Uso Sistemas]],"T","P"),"N","F"),Parámetros!$M$2:$N$17,2,0),"Completar hasta 3ra sem. para evaluar a Probacionista"))</f>
        <v/>
      </c>
      <c r="AQ282" s="39"/>
      <c r="AR282" s="39"/>
      <c r="AS282" s="39"/>
      <c r="AT282" s="28"/>
      <c r="AU282" s="55"/>
      <c r="AV282" s="55"/>
      <c r="AW282" s="55"/>
      <c r="AX282" s="248" t="str">
        <f>IF(V282="","",EOMONTH(EDATE(Tabla1[[#This Row],[Fecha Finalización]],2),0))</f>
        <v/>
      </c>
      <c r="AY282" s="39"/>
      <c r="AZ282" s="249" t="str">
        <f>IF(V282="","",EOMONTH(EDATE(Tabla1[[#This Row],[Fecha Finalización]],3),0))</f>
        <v/>
      </c>
      <c r="BA282" s="39"/>
      <c r="BB282" s="39"/>
      <c r="BC282" s="235"/>
      <c r="BD282" s="233" t="str">
        <f>IF(F282="","",Tabla1[[#This Row],[sem 01]]&amp;Tabla1[[#This Row],[sem 02]]&amp;Tabla1[[#This Row],[sem 03]])</f>
        <v/>
      </c>
      <c r="BE282" s="234" t="str">
        <f>IF(TRIM(F282)="","",$B$1&amp;"-"&amp;SUBSTITUTE(Tabla1[[#This Row],[Mes Inscrito]]," ","")&amp;"-"&amp;SUBSTITUTE(Tabla1[[#This Row],[Dia de clases Inscrito]]," ","")&amp;"-"&amp;SUBSTITUTE(Tabla1[[#This Row],[Horario Inscrito]]," ","")&amp;"-"&amp;Tabla1[[#This Row],[Fecha Inicio grupo]])</f>
        <v/>
      </c>
      <c r="BF282" s="251" t="str">
        <f>IF(F282="","",Tabla1[[#This Row],[Curso]])</f>
        <v/>
      </c>
      <c r="BG282" s="252" t="str">
        <f>+IF(TRIM(F282)="","",$B$1&amp;"-"&amp;TRIM(Tabla1[[#This Row],[Mes Inscrito]])&amp;"-"&amp;TRIM(Tabla1[[#This Row],[Dia de clases Inscrito]])&amp;"-"&amp;TRIM(Tabla1[[#This Row],[Horario Inscrito]])&amp;"-"&amp;TRIM(Tabla1[[#This Row],[Fecha Inicio grupo]])&amp;"-"&amp;TRIM(Tabla1[[#This Row],[Tipo Incrito]]))</f>
        <v/>
      </c>
      <c r="BH282" s="308" t="str">
        <f>IF(F282="","",OR(IFERROR(SEARCH("CG",Tabla1[[#This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2" s="309" t="str">
        <f>IF(F282&lt;&gt;"",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2" s="309" t="str">
        <f>IF(F282&lt;&gt;"",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2" s="309" t="str">
        <f>IF(Tabla1[[#This Row],[Fecha Inicio grupo]]="","",IFERROR(VLOOKUP(Tabla1[[#This Row],[Mes de Alta como miembro]],Parámetros!$AM$2:$AN$16,2,0),"01/01/1900"))</f>
        <v/>
      </c>
    </row>
    <row r="283" spans="1:63" ht="14.45">
      <c r="A283" s="68">
        <v>280</v>
      </c>
      <c r="B283" s="29"/>
      <c r="C283" s="34"/>
      <c r="D283" s="42"/>
      <c r="E283" s="64"/>
      <c r="F283" s="45"/>
      <c r="G283" s="45"/>
      <c r="H283" s="163"/>
      <c r="I283" s="42"/>
      <c r="J283" s="28"/>
      <c r="K283" s="69"/>
      <c r="L283" s="68"/>
      <c r="M283" s="46"/>
      <c r="N283" s="238" t="str">
        <f ca="1">IF(Tabla1[[#This Row],[Fecha de nac]]="","",IF(Tabla1[[#This Row],[Fecha Finalización]] &gt;=TODAY(), DATEDIF(Tabla1[[#This Row],[Fecha de nac]],TODAY(),"y"), ROUNDDOWN((Tabla1[[#This Row],[Fecha Finalización]] -Tabla1[[#This Row],[Fecha de nac]])/365,0)))</f>
        <v/>
      </c>
      <c r="O283" s="169"/>
      <c r="P283" s="34"/>
      <c r="Q283" s="67"/>
      <c r="R283" s="67"/>
      <c r="S283" s="67"/>
      <c r="T283" s="67"/>
      <c r="U283" s="243" t="str">
        <f>IF(F283="","",Tabla1[[#This Row],[Fecha Inicio grupo]]+3*7-7)</f>
        <v/>
      </c>
      <c r="V283" s="244" t="str">
        <f>IF(F283="","",EDATE(Tabla1[[#This Row],[Fecha Inicio grupo]],3))</f>
        <v/>
      </c>
      <c r="W283" s="29"/>
      <c r="X283" s="29"/>
      <c r="Y283" s="75"/>
      <c r="Z283" s="75"/>
      <c r="AA283" s="75"/>
      <c r="AB283" s="75"/>
      <c r="AC283" s="75"/>
      <c r="AD283" s="75"/>
      <c r="AE283" s="75"/>
      <c r="AF283" s="75"/>
      <c r="AG283" s="75"/>
      <c r="AH283" s="75"/>
      <c r="AI283" s="75"/>
      <c r="AJ283" s="75"/>
      <c r="AK283" s="75"/>
      <c r="AL283" s="75"/>
      <c r="AM283" s="75"/>
      <c r="AN283" s="75"/>
      <c r="AO283" s="144"/>
      <c r="AP283" s="246" t="str">
        <f>IF(F283="","",IFERROR(VLOOKUP(SUBSTITUTE(SUBSTITUTE(Tabla1[[#This Row],[Uso Sistemas]],"T","P"),"N","F"),Parámetros!$M$2:$N$17,2,0),"Completar hasta 3ra sem. para evaluar a Probacionista"))</f>
        <v/>
      </c>
      <c r="AQ283" s="39"/>
      <c r="AR283" s="39"/>
      <c r="AS283" s="39"/>
      <c r="AT283" s="28"/>
      <c r="AU283" s="55"/>
      <c r="AV283" s="55"/>
      <c r="AW283" s="55"/>
      <c r="AX283" s="248" t="str">
        <f>IF(V283="","",EOMONTH(EDATE(Tabla1[[#This Row],[Fecha Finalización]],2),0))</f>
        <v/>
      </c>
      <c r="AY283" s="39"/>
      <c r="AZ283" s="249" t="str">
        <f>IF(V283="","",EOMONTH(EDATE(Tabla1[[#This Row],[Fecha Finalización]],3),0))</f>
        <v/>
      </c>
      <c r="BA283" s="39"/>
      <c r="BB283" s="39"/>
      <c r="BC283" s="235"/>
      <c r="BD283" s="233" t="str">
        <f>IF(F283="","",Tabla1[[#This Row],[sem 01]]&amp;Tabla1[[#This Row],[sem 02]]&amp;Tabla1[[#This Row],[sem 03]])</f>
        <v/>
      </c>
      <c r="BE283" s="234" t="str">
        <f>IF(TRIM(F283)="","",$B$1&amp;"-"&amp;SUBSTITUTE(Tabla1[[#This Row],[Mes Inscrito]]," ","")&amp;"-"&amp;SUBSTITUTE(Tabla1[[#This Row],[Dia de clases Inscrito]]," ","")&amp;"-"&amp;SUBSTITUTE(Tabla1[[#This Row],[Horario Inscrito]]," ","")&amp;"-"&amp;Tabla1[[#This Row],[Fecha Inicio grupo]])</f>
        <v/>
      </c>
      <c r="BF283" s="251" t="str">
        <f>IF(F283="","",Tabla1[[#This Row],[Curso]])</f>
        <v/>
      </c>
      <c r="BG283" s="252" t="str">
        <f>+IF(TRIM(F283)="","",$B$1&amp;"-"&amp;TRIM(Tabla1[[#This Row],[Mes Inscrito]])&amp;"-"&amp;TRIM(Tabla1[[#This Row],[Dia de clases Inscrito]])&amp;"-"&amp;TRIM(Tabla1[[#This Row],[Horario Inscrito]])&amp;"-"&amp;TRIM(Tabla1[[#This Row],[Fecha Inicio grupo]])&amp;"-"&amp;TRIM(Tabla1[[#This Row],[Tipo Incrito]]))</f>
        <v/>
      </c>
      <c r="BH283" s="308" t="str">
        <f>IF(F283="","",OR(IFERROR(SEARCH("CG",Tabla1[[#This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3" s="309" t="str">
        <f>IF(F283&lt;&gt;"",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3" s="309" t="str">
        <f>IF(F283&lt;&gt;"",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3" s="309" t="str">
        <f>IF(Tabla1[[#This Row],[Fecha Inicio grupo]]="","",IFERROR(VLOOKUP(Tabla1[[#This Row],[Mes de Alta como miembro]],Parámetros!$AM$2:$AN$16,2,0),"01/01/1900"))</f>
        <v/>
      </c>
    </row>
    <row r="284" spans="1:63" ht="14.45">
      <c r="A284" s="68">
        <v>281</v>
      </c>
      <c r="B284" s="29"/>
      <c r="C284" s="34"/>
      <c r="D284" s="42"/>
      <c r="E284" s="64"/>
      <c r="F284" s="45"/>
      <c r="G284" s="45"/>
      <c r="H284" s="163"/>
      <c r="I284" s="42"/>
      <c r="J284" s="28"/>
      <c r="K284" s="69"/>
      <c r="L284" s="68"/>
      <c r="M284" s="46"/>
      <c r="N284" s="238" t="str">
        <f ca="1">IF(Tabla1[[#This Row],[Fecha de nac]]="","",IF(Tabla1[[#This Row],[Fecha Finalización]] &gt;=TODAY(), DATEDIF(Tabla1[[#This Row],[Fecha de nac]],TODAY(),"y"), ROUNDDOWN((Tabla1[[#This Row],[Fecha Finalización]] -Tabla1[[#This Row],[Fecha de nac]])/365,0)))</f>
        <v/>
      </c>
      <c r="O284" s="169"/>
      <c r="P284" s="34"/>
      <c r="Q284" s="67"/>
      <c r="R284" s="67"/>
      <c r="S284" s="67"/>
      <c r="T284" s="67"/>
      <c r="U284" s="243" t="str">
        <f>IF(F284="","",Tabla1[[#This Row],[Fecha Inicio grupo]]+3*7-7)</f>
        <v/>
      </c>
      <c r="V284" s="244" t="str">
        <f>IF(F284="","",EDATE(Tabla1[[#This Row],[Fecha Inicio grupo]],3))</f>
        <v/>
      </c>
      <c r="W284" s="29"/>
      <c r="X284" s="29"/>
      <c r="Y284" s="75"/>
      <c r="Z284" s="75"/>
      <c r="AA284" s="75"/>
      <c r="AB284" s="75"/>
      <c r="AC284" s="75"/>
      <c r="AD284" s="75"/>
      <c r="AE284" s="75"/>
      <c r="AF284" s="75"/>
      <c r="AG284" s="75"/>
      <c r="AH284" s="75"/>
      <c r="AI284" s="75"/>
      <c r="AJ284" s="75"/>
      <c r="AK284" s="75"/>
      <c r="AL284" s="75"/>
      <c r="AM284" s="75"/>
      <c r="AN284" s="75"/>
      <c r="AO284" s="144"/>
      <c r="AP284" s="246" t="str">
        <f>IF(F284="","",IFERROR(VLOOKUP(SUBSTITUTE(SUBSTITUTE(Tabla1[[#This Row],[Uso Sistemas]],"T","P"),"N","F"),Parámetros!$M$2:$N$17,2,0),"Completar hasta 3ra sem. para evaluar a Probacionista"))</f>
        <v/>
      </c>
      <c r="AQ284" s="39"/>
      <c r="AR284" s="39"/>
      <c r="AS284" s="39"/>
      <c r="AT284" s="28"/>
      <c r="AU284" s="55"/>
      <c r="AV284" s="55"/>
      <c r="AW284" s="55"/>
      <c r="AX284" s="248" t="str">
        <f>IF(V284="","",EOMONTH(EDATE(Tabla1[[#This Row],[Fecha Finalización]],2),0))</f>
        <v/>
      </c>
      <c r="AY284" s="39"/>
      <c r="AZ284" s="249" t="str">
        <f>IF(V284="","",EOMONTH(EDATE(Tabla1[[#This Row],[Fecha Finalización]],3),0))</f>
        <v/>
      </c>
      <c r="BA284" s="39"/>
      <c r="BB284" s="39"/>
      <c r="BC284" s="235"/>
      <c r="BD284" s="233" t="str">
        <f>IF(F284="","",Tabla1[[#This Row],[sem 01]]&amp;Tabla1[[#This Row],[sem 02]]&amp;Tabla1[[#This Row],[sem 03]])</f>
        <v/>
      </c>
      <c r="BE284" s="234" t="str">
        <f>IF(TRIM(F284)="","",$B$1&amp;"-"&amp;SUBSTITUTE(Tabla1[[#This Row],[Mes Inscrito]]," ","")&amp;"-"&amp;SUBSTITUTE(Tabla1[[#This Row],[Dia de clases Inscrito]]," ","")&amp;"-"&amp;SUBSTITUTE(Tabla1[[#This Row],[Horario Inscrito]]," ","")&amp;"-"&amp;Tabla1[[#This Row],[Fecha Inicio grupo]])</f>
        <v/>
      </c>
      <c r="BF284" s="251" t="str">
        <f>IF(F284="","",Tabla1[[#This Row],[Curso]])</f>
        <v/>
      </c>
      <c r="BG284" s="252" t="str">
        <f>+IF(TRIM(F284)="","",$B$1&amp;"-"&amp;TRIM(Tabla1[[#This Row],[Mes Inscrito]])&amp;"-"&amp;TRIM(Tabla1[[#This Row],[Dia de clases Inscrito]])&amp;"-"&amp;TRIM(Tabla1[[#This Row],[Horario Inscrito]])&amp;"-"&amp;TRIM(Tabla1[[#This Row],[Fecha Inicio grupo]])&amp;"-"&amp;TRIM(Tabla1[[#This Row],[Tipo Incrito]]))</f>
        <v/>
      </c>
      <c r="BH284" s="308" t="str">
        <f>IF(F284="","",OR(IFERROR(SEARCH("CG",Tabla1[[#This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4" s="309" t="str">
        <f>IF(F284&lt;&gt;"",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4" s="309" t="str">
        <f>IF(F284&lt;&gt;"",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4" s="309" t="str">
        <f>IF(Tabla1[[#This Row],[Fecha Inicio grupo]]="","",IFERROR(VLOOKUP(Tabla1[[#This Row],[Mes de Alta como miembro]],Parámetros!$AM$2:$AN$16,2,0),"01/01/1900"))</f>
        <v/>
      </c>
    </row>
    <row r="285" spans="1:63" ht="14.45">
      <c r="A285" s="68">
        <v>282</v>
      </c>
      <c r="B285" s="29"/>
      <c r="C285" s="34"/>
      <c r="D285" s="42"/>
      <c r="E285" s="64"/>
      <c r="F285" s="45"/>
      <c r="G285" s="45"/>
      <c r="H285" s="163"/>
      <c r="I285" s="42"/>
      <c r="J285" s="28"/>
      <c r="K285" s="69"/>
      <c r="L285" s="68"/>
      <c r="M285" s="46"/>
      <c r="N285" s="238" t="str">
        <f ca="1">IF(Tabla1[[#This Row],[Fecha de nac]]="","",IF(Tabla1[[#This Row],[Fecha Finalización]] &gt;=TODAY(), DATEDIF(Tabla1[[#This Row],[Fecha de nac]],TODAY(),"y"), ROUNDDOWN((Tabla1[[#This Row],[Fecha Finalización]] -Tabla1[[#This Row],[Fecha de nac]])/365,0)))</f>
        <v/>
      </c>
      <c r="O285" s="169"/>
      <c r="P285" s="34"/>
      <c r="Q285" s="67"/>
      <c r="R285" s="67"/>
      <c r="S285" s="67"/>
      <c r="T285" s="67"/>
      <c r="U285" s="243" t="str">
        <f>IF(F285="","",Tabla1[[#This Row],[Fecha Inicio grupo]]+3*7-7)</f>
        <v/>
      </c>
      <c r="V285" s="244" t="str">
        <f>IF(F285="","",EDATE(Tabla1[[#This Row],[Fecha Inicio grupo]],3))</f>
        <v/>
      </c>
      <c r="W285" s="29"/>
      <c r="X285" s="29"/>
      <c r="Y285" s="75"/>
      <c r="Z285" s="75"/>
      <c r="AA285" s="75"/>
      <c r="AB285" s="75"/>
      <c r="AC285" s="75"/>
      <c r="AD285" s="75"/>
      <c r="AE285" s="75"/>
      <c r="AF285" s="75"/>
      <c r="AG285" s="75"/>
      <c r="AH285" s="75"/>
      <c r="AI285" s="75"/>
      <c r="AJ285" s="75"/>
      <c r="AK285" s="75"/>
      <c r="AL285" s="75"/>
      <c r="AM285" s="75"/>
      <c r="AN285" s="75"/>
      <c r="AO285" s="144"/>
      <c r="AP285" s="246" t="str">
        <f>IF(F285="","",IFERROR(VLOOKUP(SUBSTITUTE(SUBSTITUTE(Tabla1[[#This Row],[Uso Sistemas]],"T","P"),"N","F"),Parámetros!$M$2:$N$17,2,0),"Completar hasta 3ra sem. para evaluar a Probacionista"))</f>
        <v/>
      </c>
      <c r="AQ285" s="39"/>
      <c r="AR285" s="39"/>
      <c r="AS285" s="39"/>
      <c r="AT285" s="28"/>
      <c r="AU285" s="55"/>
      <c r="AV285" s="55"/>
      <c r="AW285" s="55"/>
      <c r="AX285" s="248" t="str">
        <f>IF(V285="","",EOMONTH(EDATE(Tabla1[[#This Row],[Fecha Finalización]],2),0))</f>
        <v/>
      </c>
      <c r="AY285" s="39"/>
      <c r="AZ285" s="249" t="str">
        <f>IF(V285="","",EOMONTH(EDATE(Tabla1[[#This Row],[Fecha Finalización]],3),0))</f>
        <v/>
      </c>
      <c r="BA285" s="39"/>
      <c r="BB285" s="39"/>
      <c r="BC285" s="235"/>
      <c r="BD285" s="233" t="str">
        <f>IF(F285="","",Tabla1[[#This Row],[sem 01]]&amp;Tabla1[[#This Row],[sem 02]]&amp;Tabla1[[#This Row],[sem 03]])</f>
        <v/>
      </c>
      <c r="BE285" s="234" t="str">
        <f>IF(TRIM(F285)="","",$B$1&amp;"-"&amp;SUBSTITUTE(Tabla1[[#This Row],[Mes Inscrito]]," ","")&amp;"-"&amp;SUBSTITUTE(Tabla1[[#This Row],[Dia de clases Inscrito]]," ","")&amp;"-"&amp;SUBSTITUTE(Tabla1[[#This Row],[Horario Inscrito]]," ","")&amp;"-"&amp;Tabla1[[#This Row],[Fecha Inicio grupo]])</f>
        <v/>
      </c>
      <c r="BF285" s="251" t="str">
        <f>IF(F285="","",Tabla1[[#This Row],[Curso]])</f>
        <v/>
      </c>
      <c r="BG285" s="252" t="str">
        <f>+IF(TRIM(F285)="","",$B$1&amp;"-"&amp;TRIM(Tabla1[[#This Row],[Mes Inscrito]])&amp;"-"&amp;TRIM(Tabla1[[#This Row],[Dia de clases Inscrito]])&amp;"-"&amp;TRIM(Tabla1[[#This Row],[Horario Inscrito]])&amp;"-"&amp;TRIM(Tabla1[[#This Row],[Fecha Inicio grupo]])&amp;"-"&amp;TRIM(Tabla1[[#This Row],[Tipo Incrito]]))</f>
        <v/>
      </c>
      <c r="BH285" s="308" t="str">
        <f>IF(F285="","",OR(IFERROR(SEARCH("CG",Tabla1[[#This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5" s="309" t="str">
        <f>IF(F285&lt;&gt;"",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5" s="309" t="str">
        <f>IF(F285&lt;&gt;"",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5" s="309" t="str">
        <f>IF(Tabla1[[#This Row],[Fecha Inicio grupo]]="","",IFERROR(VLOOKUP(Tabla1[[#This Row],[Mes de Alta como miembro]],Parámetros!$AM$2:$AN$16,2,0),"01/01/1900"))</f>
        <v/>
      </c>
    </row>
    <row r="286" spans="1:63" ht="14.45">
      <c r="A286" s="68">
        <v>283</v>
      </c>
      <c r="B286" s="29"/>
      <c r="C286" s="34"/>
      <c r="D286" s="42"/>
      <c r="E286" s="64"/>
      <c r="F286" s="45"/>
      <c r="G286" s="45"/>
      <c r="H286" s="163"/>
      <c r="I286" s="42"/>
      <c r="J286" s="28"/>
      <c r="K286" s="69"/>
      <c r="L286" s="68"/>
      <c r="M286" s="46"/>
      <c r="N286" s="238" t="str">
        <f ca="1">IF(Tabla1[[#This Row],[Fecha de nac]]="","",IF(Tabla1[[#This Row],[Fecha Finalización]] &gt;=TODAY(), DATEDIF(Tabla1[[#This Row],[Fecha de nac]],TODAY(),"y"), ROUNDDOWN((Tabla1[[#This Row],[Fecha Finalización]] -Tabla1[[#This Row],[Fecha de nac]])/365,0)))</f>
        <v/>
      </c>
      <c r="O286" s="169"/>
      <c r="P286" s="34"/>
      <c r="Q286" s="67"/>
      <c r="R286" s="67"/>
      <c r="S286" s="67"/>
      <c r="T286" s="67"/>
      <c r="U286" s="243" t="str">
        <f>IF(F286="","",Tabla1[[#This Row],[Fecha Inicio grupo]]+3*7-7)</f>
        <v/>
      </c>
      <c r="V286" s="244" t="str">
        <f>IF(F286="","",EDATE(Tabla1[[#This Row],[Fecha Inicio grupo]],3))</f>
        <v/>
      </c>
      <c r="W286" s="29"/>
      <c r="X286" s="29"/>
      <c r="Y286" s="75"/>
      <c r="Z286" s="75"/>
      <c r="AA286" s="75"/>
      <c r="AB286" s="75"/>
      <c r="AC286" s="75"/>
      <c r="AD286" s="75"/>
      <c r="AE286" s="75"/>
      <c r="AF286" s="75"/>
      <c r="AG286" s="75"/>
      <c r="AH286" s="75"/>
      <c r="AI286" s="75"/>
      <c r="AJ286" s="75"/>
      <c r="AK286" s="75"/>
      <c r="AL286" s="75"/>
      <c r="AM286" s="75"/>
      <c r="AN286" s="75"/>
      <c r="AO286" s="144"/>
      <c r="AP286" s="246" t="str">
        <f>IF(F286="","",IFERROR(VLOOKUP(SUBSTITUTE(SUBSTITUTE(Tabla1[[#This Row],[Uso Sistemas]],"T","P"),"N","F"),Parámetros!$M$2:$N$17,2,0),"Completar hasta 3ra sem. para evaluar a Probacionista"))</f>
        <v/>
      </c>
      <c r="AQ286" s="39"/>
      <c r="AR286" s="39"/>
      <c r="AS286" s="39"/>
      <c r="AT286" s="28"/>
      <c r="AU286" s="55"/>
      <c r="AV286" s="55"/>
      <c r="AW286" s="55"/>
      <c r="AX286" s="248" t="str">
        <f>IF(V286="","",EOMONTH(EDATE(Tabla1[[#This Row],[Fecha Finalización]],2),0))</f>
        <v/>
      </c>
      <c r="AY286" s="39"/>
      <c r="AZ286" s="249" t="str">
        <f>IF(V286="","",EOMONTH(EDATE(Tabla1[[#This Row],[Fecha Finalización]],3),0))</f>
        <v/>
      </c>
      <c r="BA286" s="39"/>
      <c r="BB286" s="39"/>
      <c r="BC286" s="235"/>
      <c r="BD286" s="233" t="str">
        <f>IF(F286="","",Tabla1[[#This Row],[sem 01]]&amp;Tabla1[[#This Row],[sem 02]]&amp;Tabla1[[#This Row],[sem 03]])</f>
        <v/>
      </c>
      <c r="BE286" s="234" t="str">
        <f>IF(TRIM(F286)="","",$B$1&amp;"-"&amp;SUBSTITUTE(Tabla1[[#This Row],[Mes Inscrito]]," ","")&amp;"-"&amp;SUBSTITUTE(Tabla1[[#This Row],[Dia de clases Inscrito]]," ","")&amp;"-"&amp;SUBSTITUTE(Tabla1[[#This Row],[Horario Inscrito]]," ","")&amp;"-"&amp;Tabla1[[#This Row],[Fecha Inicio grupo]])</f>
        <v/>
      </c>
      <c r="BF286" s="251" t="str">
        <f>IF(F286="","",Tabla1[[#This Row],[Curso]])</f>
        <v/>
      </c>
      <c r="BG286" s="252" t="str">
        <f>+IF(TRIM(F286)="","",$B$1&amp;"-"&amp;TRIM(Tabla1[[#This Row],[Mes Inscrito]])&amp;"-"&amp;TRIM(Tabla1[[#This Row],[Dia de clases Inscrito]])&amp;"-"&amp;TRIM(Tabla1[[#This Row],[Horario Inscrito]])&amp;"-"&amp;TRIM(Tabla1[[#This Row],[Fecha Inicio grupo]])&amp;"-"&amp;TRIM(Tabla1[[#This Row],[Tipo Incrito]]))</f>
        <v/>
      </c>
      <c r="BH286" s="308" t="str">
        <f>IF(F286="","",OR(IFERROR(SEARCH("CG",Tabla1[[#This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6" s="309" t="str">
        <f>IF(F286&lt;&gt;"",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6" s="309" t="str">
        <f>IF(F286&lt;&gt;"",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6" s="309" t="str">
        <f>IF(Tabla1[[#This Row],[Fecha Inicio grupo]]="","",IFERROR(VLOOKUP(Tabla1[[#This Row],[Mes de Alta como miembro]],Parámetros!$AM$2:$AN$16,2,0),"01/01/1900"))</f>
        <v/>
      </c>
    </row>
    <row r="287" spans="1:63" ht="14.45">
      <c r="A287" s="68">
        <v>284</v>
      </c>
      <c r="B287" s="29"/>
      <c r="C287" s="34"/>
      <c r="D287" s="42"/>
      <c r="E287" s="64"/>
      <c r="F287" s="45"/>
      <c r="G287" s="45"/>
      <c r="H287" s="163"/>
      <c r="I287" s="42"/>
      <c r="J287" s="28"/>
      <c r="K287" s="69"/>
      <c r="L287" s="68"/>
      <c r="M287" s="46"/>
      <c r="N287" s="238" t="str">
        <f ca="1">IF(Tabla1[[#This Row],[Fecha de nac]]="","",IF(Tabla1[[#This Row],[Fecha Finalización]] &gt;=TODAY(), DATEDIF(Tabla1[[#This Row],[Fecha de nac]],TODAY(),"y"), ROUNDDOWN((Tabla1[[#This Row],[Fecha Finalización]] -Tabla1[[#This Row],[Fecha de nac]])/365,0)))</f>
        <v/>
      </c>
      <c r="O287" s="169"/>
      <c r="P287" s="34"/>
      <c r="Q287" s="67"/>
      <c r="R287" s="67"/>
      <c r="S287" s="67"/>
      <c r="T287" s="67"/>
      <c r="U287" s="243" t="str">
        <f>IF(F287="","",Tabla1[[#This Row],[Fecha Inicio grupo]]+3*7-7)</f>
        <v/>
      </c>
      <c r="V287" s="244" t="str">
        <f>IF(F287="","",EDATE(Tabla1[[#This Row],[Fecha Inicio grupo]],3))</f>
        <v/>
      </c>
      <c r="W287" s="29"/>
      <c r="X287" s="29"/>
      <c r="Y287" s="75"/>
      <c r="Z287" s="75"/>
      <c r="AA287" s="75"/>
      <c r="AB287" s="75"/>
      <c r="AC287" s="75"/>
      <c r="AD287" s="75"/>
      <c r="AE287" s="75"/>
      <c r="AF287" s="75"/>
      <c r="AG287" s="75"/>
      <c r="AH287" s="75"/>
      <c r="AI287" s="75"/>
      <c r="AJ287" s="75"/>
      <c r="AK287" s="75"/>
      <c r="AL287" s="75"/>
      <c r="AM287" s="75"/>
      <c r="AN287" s="75"/>
      <c r="AO287" s="144"/>
      <c r="AP287" s="246" t="str">
        <f>IF(F287="","",IFERROR(VLOOKUP(SUBSTITUTE(SUBSTITUTE(Tabla1[[#This Row],[Uso Sistemas]],"T","P"),"N","F"),Parámetros!$M$2:$N$17,2,0),"Completar hasta 3ra sem. para evaluar a Probacionista"))</f>
        <v/>
      </c>
      <c r="AQ287" s="39"/>
      <c r="AR287" s="39"/>
      <c r="AS287" s="39"/>
      <c r="AT287" s="28"/>
      <c r="AU287" s="55"/>
      <c r="AV287" s="55"/>
      <c r="AW287" s="55"/>
      <c r="AX287" s="248" t="str">
        <f>IF(V287="","",EOMONTH(EDATE(Tabla1[[#This Row],[Fecha Finalización]],2),0))</f>
        <v/>
      </c>
      <c r="AY287" s="39"/>
      <c r="AZ287" s="249" t="str">
        <f>IF(V287="","",EOMONTH(EDATE(Tabla1[[#This Row],[Fecha Finalización]],3),0))</f>
        <v/>
      </c>
      <c r="BA287" s="39"/>
      <c r="BB287" s="39"/>
      <c r="BC287" s="235"/>
      <c r="BD287" s="233" t="str">
        <f>IF(F287="","",Tabla1[[#This Row],[sem 01]]&amp;Tabla1[[#This Row],[sem 02]]&amp;Tabla1[[#This Row],[sem 03]])</f>
        <v/>
      </c>
      <c r="BE287" s="234" t="str">
        <f>IF(TRIM(F287)="","",$B$1&amp;"-"&amp;SUBSTITUTE(Tabla1[[#This Row],[Mes Inscrito]]," ","")&amp;"-"&amp;SUBSTITUTE(Tabla1[[#This Row],[Dia de clases Inscrito]]," ","")&amp;"-"&amp;SUBSTITUTE(Tabla1[[#This Row],[Horario Inscrito]]," ","")&amp;"-"&amp;Tabla1[[#This Row],[Fecha Inicio grupo]])</f>
        <v/>
      </c>
      <c r="BF287" s="251" t="str">
        <f>IF(F287="","",Tabla1[[#This Row],[Curso]])</f>
        <v/>
      </c>
      <c r="BG287" s="252" t="str">
        <f>+IF(TRIM(F287)="","",$B$1&amp;"-"&amp;TRIM(Tabla1[[#This Row],[Mes Inscrito]])&amp;"-"&amp;TRIM(Tabla1[[#This Row],[Dia de clases Inscrito]])&amp;"-"&amp;TRIM(Tabla1[[#This Row],[Horario Inscrito]])&amp;"-"&amp;TRIM(Tabla1[[#This Row],[Fecha Inicio grupo]])&amp;"-"&amp;TRIM(Tabla1[[#This Row],[Tipo Incrito]]))</f>
        <v/>
      </c>
      <c r="BH287" s="308" t="str">
        <f>IF(F287="","",OR(IFERROR(SEARCH("CG",Tabla1[[#This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7" s="309" t="str">
        <f>IF(F287&lt;&gt;"",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7" s="309" t="str">
        <f>IF(F287&lt;&gt;"",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7" s="309" t="str">
        <f>IF(Tabla1[[#This Row],[Fecha Inicio grupo]]="","",IFERROR(VLOOKUP(Tabla1[[#This Row],[Mes de Alta como miembro]],Parámetros!$AM$2:$AN$16,2,0),"01/01/1900"))</f>
        <v/>
      </c>
    </row>
    <row r="288" spans="1:63" ht="14.45">
      <c r="A288" s="68">
        <v>285</v>
      </c>
      <c r="B288" s="29"/>
      <c r="C288" s="34"/>
      <c r="D288" s="42"/>
      <c r="E288" s="64"/>
      <c r="F288" s="45"/>
      <c r="G288" s="45"/>
      <c r="H288" s="163"/>
      <c r="I288" s="42"/>
      <c r="J288" s="28"/>
      <c r="K288" s="69"/>
      <c r="L288" s="68"/>
      <c r="M288" s="46"/>
      <c r="N288" s="238" t="str">
        <f ca="1">IF(Tabla1[[#This Row],[Fecha de nac]]="","",IF(Tabla1[[#This Row],[Fecha Finalización]] &gt;=TODAY(), DATEDIF(Tabla1[[#This Row],[Fecha de nac]],TODAY(),"y"), ROUNDDOWN((Tabla1[[#This Row],[Fecha Finalización]] -Tabla1[[#This Row],[Fecha de nac]])/365,0)))</f>
        <v/>
      </c>
      <c r="O288" s="169"/>
      <c r="P288" s="34"/>
      <c r="Q288" s="67"/>
      <c r="R288" s="67"/>
      <c r="S288" s="67"/>
      <c r="T288" s="67"/>
      <c r="U288" s="243" t="str">
        <f>IF(F288="","",Tabla1[[#This Row],[Fecha Inicio grupo]]+3*7-7)</f>
        <v/>
      </c>
      <c r="V288" s="244" t="str">
        <f>IF(F288="","",EDATE(Tabla1[[#This Row],[Fecha Inicio grupo]],3))</f>
        <v/>
      </c>
      <c r="W288" s="29"/>
      <c r="X288" s="29"/>
      <c r="Y288" s="75"/>
      <c r="Z288" s="75"/>
      <c r="AA288" s="75"/>
      <c r="AB288" s="75"/>
      <c r="AC288" s="75"/>
      <c r="AD288" s="75"/>
      <c r="AE288" s="75"/>
      <c r="AF288" s="75"/>
      <c r="AG288" s="75"/>
      <c r="AH288" s="75"/>
      <c r="AI288" s="75"/>
      <c r="AJ288" s="75"/>
      <c r="AK288" s="75"/>
      <c r="AL288" s="75"/>
      <c r="AM288" s="75"/>
      <c r="AN288" s="75"/>
      <c r="AO288" s="144"/>
      <c r="AP288" s="246" t="str">
        <f>IF(F288="","",IFERROR(VLOOKUP(SUBSTITUTE(SUBSTITUTE(Tabla1[[#This Row],[Uso Sistemas]],"T","P"),"N","F"),Parámetros!$M$2:$N$17,2,0),"Completar hasta 3ra sem. para evaluar a Probacionista"))</f>
        <v/>
      </c>
      <c r="AQ288" s="39"/>
      <c r="AR288" s="39"/>
      <c r="AS288" s="39"/>
      <c r="AT288" s="28"/>
      <c r="AU288" s="55"/>
      <c r="AV288" s="55"/>
      <c r="AW288" s="55"/>
      <c r="AX288" s="248" t="str">
        <f>IF(V288="","",EOMONTH(EDATE(Tabla1[[#This Row],[Fecha Finalización]],2),0))</f>
        <v/>
      </c>
      <c r="AY288" s="39"/>
      <c r="AZ288" s="249" t="str">
        <f>IF(V288="","",EOMONTH(EDATE(Tabla1[[#This Row],[Fecha Finalización]],3),0))</f>
        <v/>
      </c>
      <c r="BA288" s="39"/>
      <c r="BB288" s="39"/>
      <c r="BC288" s="235"/>
      <c r="BD288" s="233" t="str">
        <f>IF(F288="","",Tabla1[[#This Row],[sem 01]]&amp;Tabla1[[#This Row],[sem 02]]&amp;Tabla1[[#This Row],[sem 03]])</f>
        <v/>
      </c>
      <c r="BE288" s="234" t="str">
        <f>IF(TRIM(F288)="","",$B$1&amp;"-"&amp;SUBSTITUTE(Tabla1[[#This Row],[Mes Inscrito]]," ","")&amp;"-"&amp;SUBSTITUTE(Tabla1[[#This Row],[Dia de clases Inscrito]]," ","")&amp;"-"&amp;SUBSTITUTE(Tabla1[[#This Row],[Horario Inscrito]]," ","")&amp;"-"&amp;Tabla1[[#This Row],[Fecha Inicio grupo]])</f>
        <v/>
      </c>
      <c r="BF288" s="251" t="str">
        <f>IF(F288="","",Tabla1[[#This Row],[Curso]])</f>
        <v/>
      </c>
      <c r="BG288" s="252" t="str">
        <f>+IF(TRIM(F288)="","",$B$1&amp;"-"&amp;TRIM(Tabla1[[#This Row],[Mes Inscrito]])&amp;"-"&amp;TRIM(Tabla1[[#This Row],[Dia de clases Inscrito]])&amp;"-"&amp;TRIM(Tabla1[[#This Row],[Horario Inscrito]])&amp;"-"&amp;TRIM(Tabla1[[#This Row],[Fecha Inicio grupo]])&amp;"-"&amp;TRIM(Tabla1[[#This Row],[Tipo Incrito]]))</f>
        <v/>
      </c>
      <c r="BH288" s="308" t="str">
        <f>IF(F288="","",OR(IFERROR(SEARCH("CG",Tabla1[[#This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8" s="309" t="str">
        <f>IF(F288&lt;&gt;"",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8" s="309" t="str">
        <f>IF(F288&lt;&gt;"",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8" s="309" t="str">
        <f>IF(Tabla1[[#This Row],[Fecha Inicio grupo]]="","",IFERROR(VLOOKUP(Tabla1[[#This Row],[Mes de Alta como miembro]],Parámetros!$AM$2:$AN$16,2,0),"01/01/1900"))</f>
        <v/>
      </c>
    </row>
    <row r="289" spans="1:63" ht="14.45">
      <c r="A289" s="68">
        <v>286</v>
      </c>
      <c r="B289" s="29"/>
      <c r="C289" s="34"/>
      <c r="D289" s="42"/>
      <c r="E289" s="64"/>
      <c r="F289" s="45"/>
      <c r="G289" s="45"/>
      <c r="H289" s="163"/>
      <c r="I289" s="42"/>
      <c r="J289" s="28"/>
      <c r="K289" s="69"/>
      <c r="L289" s="68"/>
      <c r="M289" s="46"/>
      <c r="N289" s="238" t="str">
        <f ca="1">IF(Tabla1[[#This Row],[Fecha de nac]]="","",IF(Tabla1[[#This Row],[Fecha Finalización]] &gt;=TODAY(), DATEDIF(Tabla1[[#This Row],[Fecha de nac]],TODAY(),"y"), ROUNDDOWN((Tabla1[[#This Row],[Fecha Finalización]] -Tabla1[[#This Row],[Fecha de nac]])/365,0)))</f>
        <v/>
      </c>
      <c r="O289" s="169"/>
      <c r="P289" s="34"/>
      <c r="Q289" s="67"/>
      <c r="R289" s="67"/>
      <c r="S289" s="67"/>
      <c r="T289" s="67"/>
      <c r="U289" s="243" t="str">
        <f>IF(F289="","",Tabla1[[#This Row],[Fecha Inicio grupo]]+3*7-7)</f>
        <v/>
      </c>
      <c r="V289" s="244" t="str">
        <f>IF(F289="","",EDATE(Tabla1[[#This Row],[Fecha Inicio grupo]],3))</f>
        <v/>
      </c>
      <c r="W289" s="29"/>
      <c r="X289" s="29"/>
      <c r="Y289" s="75"/>
      <c r="Z289" s="75"/>
      <c r="AA289" s="75"/>
      <c r="AB289" s="75"/>
      <c r="AC289" s="75"/>
      <c r="AD289" s="75"/>
      <c r="AE289" s="75"/>
      <c r="AF289" s="75"/>
      <c r="AG289" s="75"/>
      <c r="AH289" s="75"/>
      <c r="AI289" s="75"/>
      <c r="AJ289" s="75"/>
      <c r="AK289" s="75"/>
      <c r="AL289" s="75"/>
      <c r="AM289" s="75"/>
      <c r="AN289" s="75"/>
      <c r="AO289" s="144"/>
      <c r="AP289" s="246" t="str">
        <f>IF(F289="","",IFERROR(VLOOKUP(SUBSTITUTE(SUBSTITUTE(Tabla1[[#This Row],[Uso Sistemas]],"T","P"),"N","F"),Parámetros!$M$2:$N$17,2,0),"Completar hasta 3ra sem. para evaluar a Probacionista"))</f>
        <v/>
      </c>
      <c r="AQ289" s="39"/>
      <c r="AR289" s="39"/>
      <c r="AS289" s="39"/>
      <c r="AT289" s="28"/>
      <c r="AU289" s="55"/>
      <c r="AV289" s="55"/>
      <c r="AW289" s="55"/>
      <c r="AX289" s="248" t="str">
        <f>IF(V289="","",EOMONTH(EDATE(Tabla1[[#This Row],[Fecha Finalización]],2),0))</f>
        <v/>
      </c>
      <c r="AY289" s="39"/>
      <c r="AZ289" s="249" t="str">
        <f>IF(V289="","",EOMONTH(EDATE(Tabla1[[#This Row],[Fecha Finalización]],3),0))</f>
        <v/>
      </c>
      <c r="BA289" s="39"/>
      <c r="BB289" s="39"/>
      <c r="BC289" s="235"/>
      <c r="BD289" s="233" t="str">
        <f>IF(F289="","",Tabla1[[#This Row],[sem 01]]&amp;Tabla1[[#This Row],[sem 02]]&amp;Tabla1[[#This Row],[sem 03]])</f>
        <v/>
      </c>
      <c r="BE289" s="234" t="str">
        <f>IF(TRIM(F289)="","",$B$1&amp;"-"&amp;SUBSTITUTE(Tabla1[[#This Row],[Mes Inscrito]]," ","")&amp;"-"&amp;SUBSTITUTE(Tabla1[[#This Row],[Dia de clases Inscrito]]," ","")&amp;"-"&amp;SUBSTITUTE(Tabla1[[#This Row],[Horario Inscrito]]," ","")&amp;"-"&amp;Tabla1[[#This Row],[Fecha Inicio grupo]])</f>
        <v/>
      </c>
      <c r="BF289" s="251" t="str">
        <f>IF(F289="","",Tabla1[[#This Row],[Curso]])</f>
        <v/>
      </c>
      <c r="BG289" s="252" t="str">
        <f>+IF(TRIM(F289)="","",$B$1&amp;"-"&amp;TRIM(Tabla1[[#This Row],[Mes Inscrito]])&amp;"-"&amp;TRIM(Tabla1[[#This Row],[Dia de clases Inscrito]])&amp;"-"&amp;TRIM(Tabla1[[#This Row],[Horario Inscrito]])&amp;"-"&amp;TRIM(Tabla1[[#This Row],[Fecha Inicio grupo]])&amp;"-"&amp;TRIM(Tabla1[[#This Row],[Tipo Incrito]]))</f>
        <v/>
      </c>
      <c r="BH289" s="308" t="str">
        <f>IF(F289="","",OR(IFERROR(SEARCH("CG",Tabla1[[#This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9" s="309" t="str">
        <f>IF(F289&lt;&gt;"",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9" s="309" t="str">
        <f>IF(F289&lt;&gt;"",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9" s="309" t="str">
        <f>IF(Tabla1[[#This Row],[Fecha Inicio grupo]]="","",IFERROR(VLOOKUP(Tabla1[[#This Row],[Mes de Alta como miembro]],Parámetros!$AM$2:$AN$16,2,0),"01/01/1900"))</f>
        <v/>
      </c>
    </row>
    <row r="290" spans="1:63" ht="14.45">
      <c r="A290" s="68">
        <v>287</v>
      </c>
      <c r="B290" s="29"/>
      <c r="C290" s="34"/>
      <c r="D290" s="42"/>
      <c r="E290" s="64"/>
      <c r="F290" s="45"/>
      <c r="G290" s="45"/>
      <c r="H290" s="163"/>
      <c r="I290" s="42"/>
      <c r="J290" s="28"/>
      <c r="K290" s="69"/>
      <c r="L290" s="68"/>
      <c r="M290" s="46"/>
      <c r="N290" s="238" t="str">
        <f ca="1">IF(Tabla1[[#This Row],[Fecha de nac]]="","",IF(Tabla1[[#This Row],[Fecha Finalización]] &gt;=TODAY(), DATEDIF(Tabla1[[#This Row],[Fecha de nac]],TODAY(),"y"), ROUNDDOWN((Tabla1[[#This Row],[Fecha Finalización]] -Tabla1[[#This Row],[Fecha de nac]])/365,0)))</f>
        <v/>
      </c>
      <c r="O290" s="169"/>
      <c r="P290" s="34"/>
      <c r="Q290" s="67"/>
      <c r="R290" s="67"/>
      <c r="S290" s="67"/>
      <c r="T290" s="67"/>
      <c r="U290" s="243" t="str">
        <f>IF(F290="","",Tabla1[[#This Row],[Fecha Inicio grupo]]+3*7-7)</f>
        <v/>
      </c>
      <c r="V290" s="244" t="str">
        <f>IF(F290="","",EDATE(Tabla1[[#This Row],[Fecha Inicio grupo]],3))</f>
        <v/>
      </c>
      <c r="W290" s="29"/>
      <c r="X290" s="29"/>
      <c r="Y290" s="75"/>
      <c r="Z290" s="75"/>
      <c r="AA290" s="75"/>
      <c r="AB290" s="75"/>
      <c r="AC290" s="75"/>
      <c r="AD290" s="75"/>
      <c r="AE290" s="75"/>
      <c r="AF290" s="75"/>
      <c r="AG290" s="75"/>
      <c r="AH290" s="75"/>
      <c r="AI290" s="75"/>
      <c r="AJ290" s="75"/>
      <c r="AK290" s="75"/>
      <c r="AL290" s="75"/>
      <c r="AM290" s="75"/>
      <c r="AN290" s="75"/>
      <c r="AO290" s="144"/>
      <c r="AP290" s="246" t="str">
        <f>IF(F290="","",IFERROR(VLOOKUP(SUBSTITUTE(SUBSTITUTE(Tabla1[[#This Row],[Uso Sistemas]],"T","P"),"N","F"),Parámetros!$M$2:$N$17,2,0),"Completar hasta 3ra sem. para evaluar a Probacionista"))</f>
        <v/>
      </c>
      <c r="AQ290" s="39"/>
      <c r="AR290" s="39"/>
      <c r="AS290" s="39"/>
      <c r="AT290" s="28"/>
      <c r="AU290" s="55"/>
      <c r="AV290" s="55"/>
      <c r="AW290" s="55"/>
      <c r="AX290" s="248" t="str">
        <f>IF(V290="","",EOMONTH(EDATE(Tabla1[[#This Row],[Fecha Finalización]],2),0))</f>
        <v/>
      </c>
      <c r="AY290" s="39"/>
      <c r="AZ290" s="249" t="str">
        <f>IF(V290="","",EOMONTH(EDATE(Tabla1[[#This Row],[Fecha Finalización]],3),0))</f>
        <v/>
      </c>
      <c r="BA290" s="39"/>
      <c r="BB290" s="39"/>
      <c r="BC290" s="235"/>
      <c r="BD290" s="233" t="str">
        <f>IF(F290="","",Tabla1[[#This Row],[sem 01]]&amp;Tabla1[[#This Row],[sem 02]]&amp;Tabla1[[#This Row],[sem 03]])</f>
        <v/>
      </c>
      <c r="BE290" s="234" t="str">
        <f>IF(TRIM(F290)="","",$B$1&amp;"-"&amp;SUBSTITUTE(Tabla1[[#This Row],[Mes Inscrito]]," ","")&amp;"-"&amp;SUBSTITUTE(Tabla1[[#This Row],[Dia de clases Inscrito]]," ","")&amp;"-"&amp;SUBSTITUTE(Tabla1[[#This Row],[Horario Inscrito]]," ","")&amp;"-"&amp;Tabla1[[#This Row],[Fecha Inicio grupo]])</f>
        <v/>
      </c>
      <c r="BF290" s="251" t="str">
        <f>IF(F290="","",Tabla1[[#This Row],[Curso]])</f>
        <v/>
      </c>
      <c r="BG290" s="252" t="str">
        <f>+IF(TRIM(F290)="","",$B$1&amp;"-"&amp;TRIM(Tabla1[[#This Row],[Mes Inscrito]])&amp;"-"&amp;TRIM(Tabla1[[#This Row],[Dia de clases Inscrito]])&amp;"-"&amp;TRIM(Tabla1[[#This Row],[Horario Inscrito]])&amp;"-"&amp;TRIM(Tabla1[[#This Row],[Fecha Inicio grupo]])&amp;"-"&amp;TRIM(Tabla1[[#This Row],[Tipo Incrito]]))</f>
        <v/>
      </c>
      <c r="BH290" s="308" t="str">
        <f>IF(F290="","",OR(IFERROR(SEARCH("CG",Tabla1[[#This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0" s="309" t="str">
        <f>IF(F290&lt;&gt;"",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0" s="309" t="str">
        <f>IF(F290&lt;&gt;"",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0" s="309" t="str">
        <f>IF(Tabla1[[#This Row],[Fecha Inicio grupo]]="","",IFERROR(VLOOKUP(Tabla1[[#This Row],[Mes de Alta como miembro]],Parámetros!$AM$2:$AN$16,2,0),"01/01/1900"))</f>
        <v/>
      </c>
    </row>
    <row r="291" spans="1:63" ht="14.45">
      <c r="A291" s="68">
        <v>288</v>
      </c>
      <c r="B291" s="29"/>
      <c r="C291" s="34"/>
      <c r="D291" s="42"/>
      <c r="E291" s="64"/>
      <c r="F291" s="45"/>
      <c r="G291" s="45"/>
      <c r="H291" s="163"/>
      <c r="I291" s="42"/>
      <c r="J291" s="28"/>
      <c r="K291" s="69"/>
      <c r="L291" s="68"/>
      <c r="M291" s="46"/>
      <c r="N291" s="238" t="str">
        <f ca="1">IF(Tabla1[[#This Row],[Fecha de nac]]="","",IF(Tabla1[[#This Row],[Fecha Finalización]] &gt;=TODAY(), DATEDIF(Tabla1[[#This Row],[Fecha de nac]],TODAY(),"y"), ROUNDDOWN((Tabla1[[#This Row],[Fecha Finalización]] -Tabla1[[#This Row],[Fecha de nac]])/365,0)))</f>
        <v/>
      </c>
      <c r="O291" s="169"/>
      <c r="P291" s="34"/>
      <c r="Q291" s="67"/>
      <c r="R291" s="67"/>
      <c r="S291" s="67"/>
      <c r="T291" s="67"/>
      <c r="U291" s="243" t="str">
        <f>IF(F291="","",Tabla1[[#This Row],[Fecha Inicio grupo]]+3*7-7)</f>
        <v/>
      </c>
      <c r="V291" s="244" t="str">
        <f>IF(F291="","",EDATE(Tabla1[[#This Row],[Fecha Inicio grupo]],3))</f>
        <v/>
      </c>
      <c r="W291" s="29"/>
      <c r="X291" s="29"/>
      <c r="Y291" s="75"/>
      <c r="Z291" s="75"/>
      <c r="AA291" s="75"/>
      <c r="AB291" s="75"/>
      <c r="AC291" s="75"/>
      <c r="AD291" s="75"/>
      <c r="AE291" s="75"/>
      <c r="AF291" s="75"/>
      <c r="AG291" s="75"/>
      <c r="AH291" s="75"/>
      <c r="AI291" s="75"/>
      <c r="AJ291" s="75"/>
      <c r="AK291" s="75"/>
      <c r="AL291" s="75"/>
      <c r="AM291" s="75"/>
      <c r="AN291" s="75"/>
      <c r="AO291" s="144"/>
      <c r="AP291" s="246" t="str">
        <f>IF(F291="","",IFERROR(VLOOKUP(SUBSTITUTE(SUBSTITUTE(Tabla1[[#This Row],[Uso Sistemas]],"T","P"),"N","F"),Parámetros!$M$2:$N$17,2,0),"Completar hasta 3ra sem. para evaluar a Probacionista"))</f>
        <v/>
      </c>
      <c r="AQ291" s="39"/>
      <c r="AR291" s="39"/>
      <c r="AS291" s="39"/>
      <c r="AT291" s="28"/>
      <c r="AU291" s="55"/>
      <c r="AV291" s="55"/>
      <c r="AW291" s="55"/>
      <c r="AX291" s="248" t="str">
        <f>IF(V291="","",EOMONTH(EDATE(Tabla1[[#This Row],[Fecha Finalización]],2),0))</f>
        <v/>
      </c>
      <c r="AY291" s="39"/>
      <c r="AZ291" s="249" t="str">
        <f>IF(V291="","",EOMONTH(EDATE(Tabla1[[#This Row],[Fecha Finalización]],3),0))</f>
        <v/>
      </c>
      <c r="BA291" s="39"/>
      <c r="BB291" s="39"/>
      <c r="BC291" s="235"/>
      <c r="BD291" s="233" t="str">
        <f>IF(F291="","",Tabla1[[#This Row],[sem 01]]&amp;Tabla1[[#This Row],[sem 02]]&amp;Tabla1[[#This Row],[sem 03]])</f>
        <v/>
      </c>
      <c r="BE291" s="234" t="str">
        <f>IF(TRIM(F291)="","",$B$1&amp;"-"&amp;SUBSTITUTE(Tabla1[[#This Row],[Mes Inscrito]]," ","")&amp;"-"&amp;SUBSTITUTE(Tabla1[[#This Row],[Dia de clases Inscrito]]," ","")&amp;"-"&amp;SUBSTITUTE(Tabla1[[#This Row],[Horario Inscrito]]," ","")&amp;"-"&amp;Tabla1[[#This Row],[Fecha Inicio grupo]])</f>
        <v/>
      </c>
      <c r="BF291" s="251" t="str">
        <f>IF(F291="","",Tabla1[[#This Row],[Curso]])</f>
        <v/>
      </c>
      <c r="BG291" s="252" t="str">
        <f>+IF(TRIM(F291)="","",$B$1&amp;"-"&amp;TRIM(Tabla1[[#This Row],[Mes Inscrito]])&amp;"-"&amp;TRIM(Tabla1[[#This Row],[Dia de clases Inscrito]])&amp;"-"&amp;TRIM(Tabla1[[#This Row],[Horario Inscrito]])&amp;"-"&amp;TRIM(Tabla1[[#This Row],[Fecha Inicio grupo]])&amp;"-"&amp;TRIM(Tabla1[[#This Row],[Tipo Incrito]]))</f>
        <v/>
      </c>
      <c r="BH291" s="308" t="str">
        <f>IF(F291="","",OR(IFERROR(SEARCH("CG",Tabla1[[#This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1" s="309" t="str">
        <f>IF(F291&lt;&gt;"",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1" s="309" t="str">
        <f>IF(F291&lt;&gt;"",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1" s="309" t="str">
        <f>IF(Tabla1[[#This Row],[Fecha Inicio grupo]]="","",IFERROR(VLOOKUP(Tabla1[[#This Row],[Mes de Alta como miembro]],Parámetros!$AM$2:$AN$16,2,0),"01/01/1900"))</f>
        <v/>
      </c>
    </row>
    <row r="292" spans="1:63" ht="14.45">
      <c r="A292" s="68">
        <v>289</v>
      </c>
      <c r="B292" s="29"/>
      <c r="C292" s="34"/>
      <c r="D292" s="42"/>
      <c r="E292" s="64"/>
      <c r="F292" s="45"/>
      <c r="G292" s="45"/>
      <c r="H292" s="163"/>
      <c r="I292" s="42"/>
      <c r="J292" s="28"/>
      <c r="K292" s="69"/>
      <c r="L292" s="68"/>
      <c r="M292" s="46"/>
      <c r="N292" s="238" t="str">
        <f ca="1">IF(Tabla1[[#This Row],[Fecha de nac]]="","",IF(Tabla1[[#This Row],[Fecha Finalización]] &gt;=TODAY(), DATEDIF(Tabla1[[#This Row],[Fecha de nac]],TODAY(),"y"), ROUNDDOWN((Tabla1[[#This Row],[Fecha Finalización]] -Tabla1[[#This Row],[Fecha de nac]])/365,0)))</f>
        <v/>
      </c>
      <c r="O292" s="169"/>
      <c r="P292" s="34"/>
      <c r="Q292" s="67"/>
      <c r="R292" s="67"/>
      <c r="S292" s="67"/>
      <c r="T292" s="67"/>
      <c r="U292" s="243" t="str">
        <f>IF(F292="","",Tabla1[[#This Row],[Fecha Inicio grupo]]+3*7-7)</f>
        <v/>
      </c>
      <c r="V292" s="244" t="str">
        <f>IF(F292="","",EDATE(Tabla1[[#This Row],[Fecha Inicio grupo]],3))</f>
        <v/>
      </c>
      <c r="W292" s="29"/>
      <c r="X292" s="29"/>
      <c r="Y292" s="75"/>
      <c r="Z292" s="75"/>
      <c r="AA292" s="75"/>
      <c r="AB292" s="75"/>
      <c r="AC292" s="75"/>
      <c r="AD292" s="75"/>
      <c r="AE292" s="75"/>
      <c r="AF292" s="75"/>
      <c r="AG292" s="75"/>
      <c r="AH292" s="75"/>
      <c r="AI292" s="75"/>
      <c r="AJ292" s="75"/>
      <c r="AK292" s="75"/>
      <c r="AL292" s="75"/>
      <c r="AM292" s="75"/>
      <c r="AN292" s="75"/>
      <c r="AO292" s="144"/>
      <c r="AP292" s="246" t="str">
        <f>IF(F292="","",IFERROR(VLOOKUP(SUBSTITUTE(SUBSTITUTE(Tabla1[[#This Row],[Uso Sistemas]],"T","P"),"N","F"),Parámetros!$M$2:$N$17,2,0),"Completar hasta 3ra sem. para evaluar a Probacionista"))</f>
        <v/>
      </c>
      <c r="AQ292" s="39"/>
      <c r="AR292" s="39"/>
      <c r="AS292" s="39"/>
      <c r="AT292" s="28"/>
      <c r="AU292" s="55"/>
      <c r="AV292" s="55"/>
      <c r="AW292" s="55"/>
      <c r="AX292" s="248" t="str">
        <f>IF(V292="","",EOMONTH(EDATE(Tabla1[[#This Row],[Fecha Finalización]],2),0))</f>
        <v/>
      </c>
      <c r="AY292" s="39"/>
      <c r="AZ292" s="249" t="str">
        <f>IF(V292="","",EOMONTH(EDATE(Tabla1[[#This Row],[Fecha Finalización]],3),0))</f>
        <v/>
      </c>
      <c r="BA292" s="39"/>
      <c r="BB292" s="39"/>
      <c r="BC292" s="235"/>
      <c r="BD292" s="233" t="str">
        <f>IF(F292="","",Tabla1[[#This Row],[sem 01]]&amp;Tabla1[[#This Row],[sem 02]]&amp;Tabla1[[#This Row],[sem 03]])</f>
        <v/>
      </c>
      <c r="BE292" s="234" t="str">
        <f>IF(TRIM(F292)="","",$B$1&amp;"-"&amp;SUBSTITUTE(Tabla1[[#This Row],[Mes Inscrito]]," ","")&amp;"-"&amp;SUBSTITUTE(Tabla1[[#This Row],[Dia de clases Inscrito]]," ","")&amp;"-"&amp;SUBSTITUTE(Tabla1[[#This Row],[Horario Inscrito]]," ","")&amp;"-"&amp;Tabla1[[#This Row],[Fecha Inicio grupo]])</f>
        <v/>
      </c>
      <c r="BF292" s="251" t="str">
        <f>IF(F292="","",Tabla1[[#This Row],[Curso]])</f>
        <v/>
      </c>
      <c r="BG292" s="252" t="str">
        <f>+IF(TRIM(F292)="","",$B$1&amp;"-"&amp;TRIM(Tabla1[[#This Row],[Mes Inscrito]])&amp;"-"&amp;TRIM(Tabla1[[#This Row],[Dia de clases Inscrito]])&amp;"-"&amp;TRIM(Tabla1[[#This Row],[Horario Inscrito]])&amp;"-"&amp;TRIM(Tabla1[[#This Row],[Fecha Inicio grupo]])&amp;"-"&amp;TRIM(Tabla1[[#This Row],[Tipo Incrito]]))</f>
        <v/>
      </c>
      <c r="BH292" s="308" t="str">
        <f>IF(F292="","",OR(IFERROR(SEARCH("CG",Tabla1[[#This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2" s="309" t="str">
        <f>IF(F292&lt;&gt;"",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2" s="309" t="str">
        <f>IF(F292&lt;&gt;"",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2" s="309" t="str">
        <f>IF(Tabla1[[#This Row],[Fecha Inicio grupo]]="","",IFERROR(VLOOKUP(Tabla1[[#This Row],[Mes de Alta como miembro]],Parámetros!$AM$2:$AN$16,2,0),"01/01/1900"))</f>
        <v/>
      </c>
    </row>
    <row r="293" spans="1:63" ht="14.45">
      <c r="A293" s="68">
        <v>290</v>
      </c>
      <c r="B293" s="29"/>
      <c r="C293" s="34"/>
      <c r="D293" s="42"/>
      <c r="E293" s="64"/>
      <c r="F293" s="45"/>
      <c r="G293" s="45"/>
      <c r="H293" s="163"/>
      <c r="I293" s="42"/>
      <c r="J293" s="28"/>
      <c r="K293" s="69"/>
      <c r="L293" s="68"/>
      <c r="M293" s="46"/>
      <c r="N293" s="238" t="str">
        <f ca="1">IF(Tabla1[[#This Row],[Fecha de nac]]="","",IF(Tabla1[[#This Row],[Fecha Finalización]] &gt;=TODAY(), DATEDIF(Tabla1[[#This Row],[Fecha de nac]],TODAY(),"y"), ROUNDDOWN((Tabla1[[#This Row],[Fecha Finalización]] -Tabla1[[#This Row],[Fecha de nac]])/365,0)))</f>
        <v/>
      </c>
      <c r="O293" s="169"/>
      <c r="P293" s="34"/>
      <c r="Q293" s="67"/>
      <c r="R293" s="67"/>
      <c r="S293" s="67"/>
      <c r="T293" s="67"/>
      <c r="U293" s="243" t="str">
        <f>IF(F293="","",Tabla1[[#This Row],[Fecha Inicio grupo]]+3*7-7)</f>
        <v/>
      </c>
      <c r="V293" s="244" t="str">
        <f>IF(F293="","",EDATE(Tabla1[[#This Row],[Fecha Inicio grupo]],3))</f>
        <v/>
      </c>
      <c r="W293" s="29"/>
      <c r="X293" s="29"/>
      <c r="Y293" s="75"/>
      <c r="Z293" s="75"/>
      <c r="AA293" s="75"/>
      <c r="AB293" s="75"/>
      <c r="AC293" s="75"/>
      <c r="AD293" s="75"/>
      <c r="AE293" s="75"/>
      <c r="AF293" s="75"/>
      <c r="AG293" s="75"/>
      <c r="AH293" s="75"/>
      <c r="AI293" s="75"/>
      <c r="AJ293" s="75"/>
      <c r="AK293" s="75"/>
      <c r="AL293" s="75"/>
      <c r="AM293" s="75"/>
      <c r="AN293" s="75"/>
      <c r="AO293" s="144"/>
      <c r="AP293" s="246" t="str">
        <f>IF(F293="","",IFERROR(VLOOKUP(SUBSTITUTE(SUBSTITUTE(Tabla1[[#This Row],[Uso Sistemas]],"T","P"),"N","F"),Parámetros!$M$2:$N$17,2,0),"Completar hasta 3ra sem. para evaluar a Probacionista"))</f>
        <v/>
      </c>
      <c r="AQ293" s="39"/>
      <c r="AR293" s="39"/>
      <c r="AS293" s="39"/>
      <c r="AT293" s="28"/>
      <c r="AU293" s="55"/>
      <c r="AV293" s="55"/>
      <c r="AW293" s="55"/>
      <c r="AX293" s="248" t="str">
        <f>IF(V293="","",EOMONTH(EDATE(Tabla1[[#This Row],[Fecha Finalización]],2),0))</f>
        <v/>
      </c>
      <c r="AY293" s="39"/>
      <c r="AZ293" s="249" t="str">
        <f>IF(V293="","",EOMONTH(EDATE(Tabla1[[#This Row],[Fecha Finalización]],3),0))</f>
        <v/>
      </c>
      <c r="BA293" s="39"/>
      <c r="BB293" s="39"/>
      <c r="BC293" s="235"/>
      <c r="BD293" s="233" t="str">
        <f>IF(F293="","",Tabla1[[#This Row],[sem 01]]&amp;Tabla1[[#This Row],[sem 02]]&amp;Tabla1[[#This Row],[sem 03]])</f>
        <v/>
      </c>
      <c r="BE293" s="234" t="str">
        <f>IF(TRIM(F293)="","",$B$1&amp;"-"&amp;SUBSTITUTE(Tabla1[[#This Row],[Mes Inscrito]]," ","")&amp;"-"&amp;SUBSTITUTE(Tabla1[[#This Row],[Dia de clases Inscrito]]," ","")&amp;"-"&amp;SUBSTITUTE(Tabla1[[#This Row],[Horario Inscrito]]," ","")&amp;"-"&amp;Tabla1[[#This Row],[Fecha Inicio grupo]])</f>
        <v/>
      </c>
      <c r="BF293" s="251" t="str">
        <f>IF(F293="","",Tabla1[[#This Row],[Curso]])</f>
        <v/>
      </c>
      <c r="BG293" s="252" t="str">
        <f>+IF(TRIM(F293)="","",$B$1&amp;"-"&amp;TRIM(Tabla1[[#This Row],[Mes Inscrito]])&amp;"-"&amp;TRIM(Tabla1[[#This Row],[Dia de clases Inscrito]])&amp;"-"&amp;TRIM(Tabla1[[#This Row],[Horario Inscrito]])&amp;"-"&amp;TRIM(Tabla1[[#This Row],[Fecha Inicio grupo]])&amp;"-"&amp;TRIM(Tabla1[[#This Row],[Tipo Incrito]]))</f>
        <v/>
      </c>
      <c r="BH293" s="308" t="str">
        <f>IF(F293="","",OR(IFERROR(SEARCH("CG",Tabla1[[#This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3" s="309" t="str">
        <f>IF(F293&lt;&gt;"",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3" s="309" t="str">
        <f>IF(F293&lt;&gt;"",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3" s="309" t="str">
        <f>IF(Tabla1[[#This Row],[Fecha Inicio grupo]]="","",IFERROR(VLOOKUP(Tabla1[[#This Row],[Mes de Alta como miembro]],Parámetros!$AM$2:$AN$16,2,0),"01/01/1900"))</f>
        <v/>
      </c>
    </row>
    <row r="294" spans="1:63" ht="14.45">
      <c r="A294" s="68">
        <v>291</v>
      </c>
      <c r="B294" s="29"/>
      <c r="C294" s="34"/>
      <c r="D294" s="42"/>
      <c r="E294" s="64"/>
      <c r="F294" s="45"/>
      <c r="G294" s="45"/>
      <c r="H294" s="163"/>
      <c r="I294" s="42"/>
      <c r="J294" s="28"/>
      <c r="K294" s="69"/>
      <c r="L294" s="68"/>
      <c r="M294" s="46"/>
      <c r="N294" s="238" t="str">
        <f ca="1">IF(Tabla1[[#This Row],[Fecha de nac]]="","",IF(Tabla1[[#This Row],[Fecha Finalización]] &gt;=TODAY(), DATEDIF(Tabla1[[#This Row],[Fecha de nac]],TODAY(),"y"), ROUNDDOWN((Tabla1[[#This Row],[Fecha Finalización]] -Tabla1[[#This Row],[Fecha de nac]])/365,0)))</f>
        <v/>
      </c>
      <c r="O294" s="169"/>
      <c r="P294" s="34"/>
      <c r="Q294" s="67"/>
      <c r="R294" s="67"/>
      <c r="S294" s="67"/>
      <c r="T294" s="67"/>
      <c r="U294" s="243" t="str">
        <f>IF(F294="","",Tabla1[[#This Row],[Fecha Inicio grupo]]+3*7-7)</f>
        <v/>
      </c>
      <c r="V294" s="244" t="str">
        <f>IF(F294="","",EDATE(Tabla1[[#This Row],[Fecha Inicio grupo]],3))</f>
        <v/>
      </c>
      <c r="W294" s="29"/>
      <c r="X294" s="29"/>
      <c r="Y294" s="75"/>
      <c r="Z294" s="75"/>
      <c r="AA294" s="75"/>
      <c r="AB294" s="75"/>
      <c r="AC294" s="75"/>
      <c r="AD294" s="75"/>
      <c r="AE294" s="75"/>
      <c r="AF294" s="75"/>
      <c r="AG294" s="75"/>
      <c r="AH294" s="75"/>
      <c r="AI294" s="75"/>
      <c r="AJ294" s="75"/>
      <c r="AK294" s="75"/>
      <c r="AL294" s="75"/>
      <c r="AM294" s="75"/>
      <c r="AN294" s="75"/>
      <c r="AO294" s="144"/>
      <c r="AP294" s="246" t="str">
        <f>IF(F294="","",IFERROR(VLOOKUP(SUBSTITUTE(SUBSTITUTE(Tabla1[[#This Row],[Uso Sistemas]],"T","P"),"N","F"),Parámetros!$M$2:$N$17,2,0),"Completar hasta 3ra sem. para evaluar a Probacionista"))</f>
        <v/>
      </c>
      <c r="AQ294" s="39"/>
      <c r="AR294" s="39"/>
      <c r="AS294" s="39"/>
      <c r="AT294" s="28"/>
      <c r="AU294" s="55"/>
      <c r="AV294" s="55"/>
      <c r="AW294" s="55"/>
      <c r="AX294" s="248" t="str">
        <f>IF(V294="","",EOMONTH(EDATE(Tabla1[[#This Row],[Fecha Finalización]],2),0))</f>
        <v/>
      </c>
      <c r="AY294" s="39"/>
      <c r="AZ294" s="249" t="str">
        <f>IF(V294="","",EOMONTH(EDATE(Tabla1[[#This Row],[Fecha Finalización]],3),0))</f>
        <v/>
      </c>
      <c r="BA294" s="39"/>
      <c r="BB294" s="39"/>
      <c r="BC294" s="235"/>
      <c r="BD294" s="233" t="str">
        <f>IF(F294="","",Tabla1[[#This Row],[sem 01]]&amp;Tabla1[[#This Row],[sem 02]]&amp;Tabla1[[#This Row],[sem 03]])</f>
        <v/>
      </c>
      <c r="BE294" s="234" t="str">
        <f>IF(TRIM(F294)="","",$B$1&amp;"-"&amp;SUBSTITUTE(Tabla1[[#This Row],[Mes Inscrito]]," ","")&amp;"-"&amp;SUBSTITUTE(Tabla1[[#This Row],[Dia de clases Inscrito]]," ","")&amp;"-"&amp;SUBSTITUTE(Tabla1[[#This Row],[Horario Inscrito]]," ","")&amp;"-"&amp;Tabla1[[#This Row],[Fecha Inicio grupo]])</f>
        <v/>
      </c>
      <c r="BF294" s="251" t="str">
        <f>IF(F294="","",Tabla1[[#This Row],[Curso]])</f>
        <v/>
      </c>
      <c r="BG294" s="252" t="str">
        <f>+IF(TRIM(F294)="","",$B$1&amp;"-"&amp;TRIM(Tabla1[[#This Row],[Mes Inscrito]])&amp;"-"&amp;TRIM(Tabla1[[#This Row],[Dia de clases Inscrito]])&amp;"-"&amp;TRIM(Tabla1[[#This Row],[Horario Inscrito]])&amp;"-"&amp;TRIM(Tabla1[[#This Row],[Fecha Inicio grupo]])&amp;"-"&amp;TRIM(Tabla1[[#This Row],[Tipo Incrito]]))</f>
        <v/>
      </c>
      <c r="BH294" s="308" t="str">
        <f>IF(F294="","",OR(IFERROR(SEARCH("CG",Tabla1[[#This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4" s="309" t="str">
        <f>IF(F294&lt;&gt;"",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4" s="309" t="str">
        <f>IF(F294&lt;&gt;"",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4" s="309" t="str">
        <f>IF(Tabla1[[#This Row],[Fecha Inicio grupo]]="","",IFERROR(VLOOKUP(Tabla1[[#This Row],[Mes de Alta como miembro]],Parámetros!$AM$2:$AN$16,2,0),"01/01/1900"))</f>
        <v/>
      </c>
    </row>
    <row r="295" spans="1:63" ht="14.45">
      <c r="A295" s="68">
        <v>292</v>
      </c>
      <c r="B295" s="29"/>
      <c r="C295" s="34"/>
      <c r="D295" s="42"/>
      <c r="E295" s="64"/>
      <c r="F295" s="45"/>
      <c r="G295" s="45"/>
      <c r="H295" s="163"/>
      <c r="I295" s="42"/>
      <c r="J295" s="28"/>
      <c r="K295" s="69"/>
      <c r="L295" s="68"/>
      <c r="M295" s="46"/>
      <c r="N295" s="238" t="str">
        <f ca="1">IF(Tabla1[[#This Row],[Fecha de nac]]="","",IF(Tabla1[[#This Row],[Fecha Finalización]] &gt;=TODAY(), DATEDIF(Tabla1[[#This Row],[Fecha de nac]],TODAY(),"y"), ROUNDDOWN((Tabla1[[#This Row],[Fecha Finalización]] -Tabla1[[#This Row],[Fecha de nac]])/365,0)))</f>
        <v/>
      </c>
      <c r="O295" s="169"/>
      <c r="P295" s="34"/>
      <c r="Q295" s="67"/>
      <c r="R295" s="67"/>
      <c r="S295" s="67"/>
      <c r="T295" s="67"/>
      <c r="U295" s="243" t="str">
        <f>IF(F295="","",Tabla1[[#This Row],[Fecha Inicio grupo]]+3*7-7)</f>
        <v/>
      </c>
      <c r="V295" s="244" t="str">
        <f>IF(F295="","",EDATE(Tabla1[[#This Row],[Fecha Inicio grupo]],3))</f>
        <v/>
      </c>
      <c r="W295" s="29"/>
      <c r="X295" s="29"/>
      <c r="Y295" s="75"/>
      <c r="Z295" s="75"/>
      <c r="AA295" s="75"/>
      <c r="AB295" s="75"/>
      <c r="AC295" s="75"/>
      <c r="AD295" s="75"/>
      <c r="AE295" s="75"/>
      <c r="AF295" s="75"/>
      <c r="AG295" s="75"/>
      <c r="AH295" s="75"/>
      <c r="AI295" s="75"/>
      <c r="AJ295" s="75"/>
      <c r="AK295" s="75"/>
      <c r="AL295" s="75"/>
      <c r="AM295" s="75"/>
      <c r="AN295" s="75"/>
      <c r="AO295" s="144"/>
      <c r="AP295" s="246" t="str">
        <f>IF(F295="","",IFERROR(VLOOKUP(SUBSTITUTE(SUBSTITUTE(Tabla1[[#This Row],[Uso Sistemas]],"T","P"),"N","F"),Parámetros!$M$2:$N$17,2,0),"Completar hasta 3ra sem. para evaluar a Probacionista"))</f>
        <v/>
      </c>
      <c r="AQ295" s="39"/>
      <c r="AR295" s="39"/>
      <c r="AS295" s="39"/>
      <c r="AT295" s="28"/>
      <c r="AU295" s="55"/>
      <c r="AV295" s="55"/>
      <c r="AW295" s="55"/>
      <c r="AX295" s="248" t="str">
        <f>IF(V295="","",EOMONTH(EDATE(Tabla1[[#This Row],[Fecha Finalización]],2),0))</f>
        <v/>
      </c>
      <c r="AY295" s="39"/>
      <c r="AZ295" s="249" t="str">
        <f>IF(V295="","",EOMONTH(EDATE(Tabla1[[#This Row],[Fecha Finalización]],3),0))</f>
        <v/>
      </c>
      <c r="BA295" s="39"/>
      <c r="BB295" s="39"/>
      <c r="BC295" s="235"/>
      <c r="BD295" s="233" t="str">
        <f>IF(F295="","",Tabla1[[#This Row],[sem 01]]&amp;Tabla1[[#This Row],[sem 02]]&amp;Tabla1[[#This Row],[sem 03]])</f>
        <v/>
      </c>
      <c r="BE295" s="234" t="str">
        <f>IF(TRIM(F295)="","",$B$1&amp;"-"&amp;SUBSTITUTE(Tabla1[[#This Row],[Mes Inscrito]]," ","")&amp;"-"&amp;SUBSTITUTE(Tabla1[[#This Row],[Dia de clases Inscrito]]," ","")&amp;"-"&amp;SUBSTITUTE(Tabla1[[#This Row],[Horario Inscrito]]," ","")&amp;"-"&amp;Tabla1[[#This Row],[Fecha Inicio grupo]])</f>
        <v/>
      </c>
      <c r="BF295" s="251" t="str">
        <f>IF(F295="","",Tabla1[[#This Row],[Curso]])</f>
        <v/>
      </c>
      <c r="BG295" s="252" t="str">
        <f>+IF(TRIM(F295)="","",$B$1&amp;"-"&amp;TRIM(Tabla1[[#This Row],[Mes Inscrito]])&amp;"-"&amp;TRIM(Tabla1[[#This Row],[Dia de clases Inscrito]])&amp;"-"&amp;TRIM(Tabla1[[#This Row],[Horario Inscrito]])&amp;"-"&amp;TRIM(Tabla1[[#This Row],[Fecha Inicio grupo]])&amp;"-"&amp;TRIM(Tabla1[[#This Row],[Tipo Incrito]]))</f>
        <v/>
      </c>
      <c r="BH295" s="308" t="str">
        <f>IF(F295="","",OR(IFERROR(SEARCH("CG",Tabla1[[#This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5" s="309" t="str">
        <f>IF(F295&lt;&gt;"",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5" s="309" t="str">
        <f>IF(F295&lt;&gt;"",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5" s="309" t="str">
        <f>IF(Tabla1[[#This Row],[Fecha Inicio grupo]]="","",IFERROR(VLOOKUP(Tabla1[[#This Row],[Mes de Alta como miembro]],Parámetros!$AM$2:$AN$16,2,0),"01/01/1900"))</f>
        <v/>
      </c>
    </row>
    <row r="296" spans="1:63" ht="14.45">
      <c r="A296" s="68">
        <v>293</v>
      </c>
      <c r="B296" s="29"/>
      <c r="C296" s="34"/>
      <c r="D296" s="42"/>
      <c r="E296" s="64"/>
      <c r="F296" s="45"/>
      <c r="G296" s="45"/>
      <c r="H296" s="163"/>
      <c r="I296" s="42"/>
      <c r="J296" s="28"/>
      <c r="K296" s="69"/>
      <c r="L296" s="68"/>
      <c r="M296" s="46"/>
      <c r="N296" s="238" t="str">
        <f ca="1">IF(Tabla1[[#This Row],[Fecha de nac]]="","",IF(Tabla1[[#This Row],[Fecha Finalización]] &gt;=TODAY(), DATEDIF(Tabla1[[#This Row],[Fecha de nac]],TODAY(),"y"), ROUNDDOWN((Tabla1[[#This Row],[Fecha Finalización]] -Tabla1[[#This Row],[Fecha de nac]])/365,0)))</f>
        <v/>
      </c>
      <c r="O296" s="169"/>
      <c r="P296" s="34"/>
      <c r="Q296" s="67"/>
      <c r="R296" s="67"/>
      <c r="S296" s="67"/>
      <c r="T296" s="67"/>
      <c r="U296" s="243" t="str">
        <f>IF(F296="","",Tabla1[[#This Row],[Fecha Inicio grupo]]+3*7-7)</f>
        <v/>
      </c>
      <c r="V296" s="244" t="str">
        <f>IF(F296="","",EDATE(Tabla1[[#This Row],[Fecha Inicio grupo]],3))</f>
        <v/>
      </c>
      <c r="W296" s="29"/>
      <c r="X296" s="29"/>
      <c r="Y296" s="75"/>
      <c r="Z296" s="75"/>
      <c r="AA296" s="75"/>
      <c r="AB296" s="75"/>
      <c r="AC296" s="75"/>
      <c r="AD296" s="75"/>
      <c r="AE296" s="75"/>
      <c r="AF296" s="75"/>
      <c r="AG296" s="75"/>
      <c r="AH296" s="75"/>
      <c r="AI296" s="75"/>
      <c r="AJ296" s="75"/>
      <c r="AK296" s="75"/>
      <c r="AL296" s="75"/>
      <c r="AM296" s="75"/>
      <c r="AN296" s="75"/>
      <c r="AO296" s="144"/>
      <c r="AP296" s="246" t="str">
        <f>IF(F296="","",IFERROR(VLOOKUP(SUBSTITUTE(SUBSTITUTE(Tabla1[[#This Row],[Uso Sistemas]],"T","P"),"N","F"),Parámetros!$M$2:$N$17,2,0),"Completar hasta 3ra sem. para evaluar a Probacionista"))</f>
        <v/>
      </c>
      <c r="AQ296" s="39"/>
      <c r="AR296" s="39"/>
      <c r="AS296" s="39"/>
      <c r="AT296" s="28"/>
      <c r="AU296" s="55"/>
      <c r="AV296" s="55"/>
      <c r="AW296" s="55"/>
      <c r="AX296" s="248" t="str">
        <f>IF(V296="","",EOMONTH(EDATE(Tabla1[[#This Row],[Fecha Finalización]],2),0))</f>
        <v/>
      </c>
      <c r="AY296" s="39"/>
      <c r="AZ296" s="249" t="str">
        <f>IF(V296="","",EOMONTH(EDATE(Tabla1[[#This Row],[Fecha Finalización]],3),0))</f>
        <v/>
      </c>
      <c r="BA296" s="39"/>
      <c r="BB296" s="39"/>
      <c r="BC296" s="235"/>
      <c r="BD296" s="233" t="str">
        <f>IF(F296="","",Tabla1[[#This Row],[sem 01]]&amp;Tabla1[[#This Row],[sem 02]]&amp;Tabla1[[#This Row],[sem 03]])</f>
        <v/>
      </c>
      <c r="BE296" s="234" t="str">
        <f>IF(TRIM(F296)="","",$B$1&amp;"-"&amp;SUBSTITUTE(Tabla1[[#This Row],[Mes Inscrito]]," ","")&amp;"-"&amp;SUBSTITUTE(Tabla1[[#This Row],[Dia de clases Inscrito]]," ","")&amp;"-"&amp;SUBSTITUTE(Tabla1[[#This Row],[Horario Inscrito]]," ","")&amp;"-"&amp;Tabla1[[#This Row],[Fecha Inicio grupo]])</f>
        <v/>
      </c>
      <c r="BF296" s="251" t="str">
        <f>IF(F296="","",Tabla1[[#This Row],[Curso]])</f>
        <v/>
      </c>
      <c r="BG296" s="252" t="str">
        <f>+IF(TRIM(F296)="","",$B$1&amp;"-"&amp;TRIM(Tabla1[[#This Row],[Mes Inscrito]])&amp;"-"&amp;TRIM(Tabla1[[#This Row],[Dia de clases Inscrito]])&amp;"-"&amp;TRIM(Tabla1[[#This Row],[Horario Inscrito]])&amp;"-"&amp;TRIM(Tabla1[[#This Row],[Fecha Inicio grupo]])&amp;"-"&amp;TRIM(Tabla1[[#This Row],[Tipo Incrito]]))</f>
        <v/>
      </c>
      <c r="BH296" s="308" t="str">
        <f>IF(F296="","",OR(IFERROR(SEARCH("CG",Tabla1[[#This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6" s="309" t="str">
        <f>IF(F296&lt;&gt;"",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6" s="309" t="str">
        <f>IF(F296&lt;&gt;"",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6" s="309" t="str">
        <f>IF(Tabla1[[#This Row],[Fecha Inicio grupo]]="","",IFERROR(VLOOKUP(Tabla1[[#This Row],[Mes de Alta como miembro]],Parámetros!$AM$2:$AN$16,2,0),"01/01/1900"))</f>
        <v/>
      </c>
    </row>
    <row r="297" spans="1:63" ht="14.45">
      <c r="A297" s="68">
        <v>294</v>
      </c>
      <c r="B297" s="29"/>
      <c r="C297" s="34"/>
      <c r="D297" s="42"/>
      <c r="E297" s="64"/>
      <c r="F297" s="45"/>
      <c r="G297" s="45"/>
      <c r="H297" s="163"/>
      <c r="I297" s="42"/>
      <c r="J297" s="28"/>
      <c r="K297" s="69"/>
      <c r="L297" s="68"/>
      <c r="M297" s="46"/>
      <c r="N297" s="238" t="str">
        <f ca="1">IF(Tabla1[[#This Row],[Fecha de nac]]="","",IF(Tabla1[[#This Row],[Fecha Finalización]] &gt;=TODAY(), DATEDIF(Tabla1[[#This Row],[Fecha de nac]],TODAY(),"y"), ROUNDDOWN((Tabla1[[#This Row],[Fecha Finalización]] -Tabla1[[#This Row],[Fecha de nac]])/365,0)))</f>
        <v/>
      </c>
      <c r="O297" s="169"/>
      <c r="P297" s="34"/>
      <c r="Q297" s="67"/>
      <c r="R297" s="67"/>
      <c r="S297" s="67"/>
      <c r="T297" s="67"/>
      <c r="U297" s="243" t="str">
        <f>IF(F297="","",Tabla1[[#This Row],[Fecha Inicio grupo]]+3*7-7)</f>
        <v/>
      </c>
      <c r="V297" s="244" t="str">
        <f>IF(F297="","",EDATE(Tabla1[[#This Row],[Fecha Inicio grupo]],3))</f>
        <v/>
      </c>
      <c r="W297" s="29"/>
      <c r="X297" s="29"/>
      <c r="Y297" s="75"/>
      <c r="Z297" s="75"/>
      <c r="AA297" s="75"/>
      <c r="AB297" s="75"/>
      <c r="AC297" s="75"/>
      <c r="AD297" s="75"/>
      <c r="AE297" s="75"/>
      <c r="AF297" s="75"/>
      <c r="AG297" s="75"/>
      <c r="AH297" s="75"/>
      <c r="AI297" s="75"/>
      <c r="AJ297" s="75"/>
      <c r="AK297" s="75"/>
      <c r="AL297" s="75"/>
      <c r="AM297" s="75"/>
      <c r="AN297" s="75"/>
      <c r="AO297" s="144"/>
      <c r="AP297" s="246" t="str">
        <f>IF(F297="","",IFERROR(VLOOKUP(SUBSTITUTE(SUBSTITUTE(Tabla1[[#This Row],[Uso Sistemas]],"T","P"),"N","F"),Parámetros!$M$2:$N$17,2,0),"Completar hasta 3ra sem. para evaluar a Probacionista"))</f>
        <v/>
      </c>
      <c r="AQ297" s="39"/>
      <c r="AR297" s="39"/>
      <c r="AS297" s="39"/>
      <c r="AT297" s="28"/>
      <c r="AU297" s="55"/>
      <c r="AV297" s="55"/>
      <c r="AW297" s="55"/>
      <c r="AX297" s="248" t="str">
        <f>IF(V297="","",EOMONTH(EDATE(Tabla1[[#This Row],[Fecha Finalización]],2),0))</f>
        <v/>
      </c>
      <c r="AY297" s="39"/>
      <c r="AZ297" s="249" t="str">
        <f>IF(V297="","",EOMONTH(EDATE(Tabla1[[#This Row],[Fecha Finalización]],3),0))</f>
        <v/>
      </c>
      <c r="BA297" s="39"/>
      <c r="BB297" s="39"/>
      <c r="BC297" s="235"/>
      <c r="BD297" s="233" t="str">
        <f>IF(F297="","",Tabla1[[#This Row],[sem 01]]&amp;Tabla1[[#This Row],[sem 02]]&amp;Tabla1[[#This Row],[sem 03]])</f>
        <v/>
      </c>
      <c r="BE297" s="234" t="str">
        <f>IF(TRIM(F297)="","",$B$1&amp;"-"&amp;SUBSTITUTE(Tabla1[[#This Row],[Mes Inscrito]]," ","")&amp;"-"&amp;SUBSTITUTE(Tabla1[[#This Row],[Dia de clases Inscrito]]," ","")&amp;"-"&amp;SUBSTITUTE(Tabla1[[#This Row],[Horario Inscrito]]," ","")&amp;"-"&amp;Tabla1[[#This Row],[Fecha Inicio grupo]])</f>
        <v/>
      </c>
      <c r="BF297" s="251" t="str">
        <f>IF(F297="","",Tabla1[[#This Row],[Curso]])</f>
        <v/>
      </c>
      <c r="BG297" s="252" t="str">
        <f>+IF(TRIM(F297)="","",$B$1&amp;"-"&amp;TRIM(Tabla1[[#This Row],[Mes Inscrito]])&amp;"-"&amp;TRIM(Tabla1[[#This Row],[Dia de clases Inscrito]])&amp;"-"&amp;TRIM(Tabla1[[#This Row],[Horario Inscrito]])&amp;"-"&amp;TRIM(Tabla1[[#This Row],[Fecha Inicio grupo]])&amp;"-"&amp;TRIM(Tabla1[[#This Row],[Tipo Incrito]]))</f>
        <v/>
      </c>
      <c r="BH297" s="308" t="str">
        <f>IF(F297="","",OR(IFERROR(SEARCH("CG",Tabla1[[#This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7" s="309" t="str">
        <f>IF(F297&lt;&gt;"",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7" s="309" t="str">
        <f>IF(F297&lt;&gt;"",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7" s="309" t="str">
        <f>IF(Tabla1[[#This Row],[Fecha Inicio grupo]]="","",IFERROR(VLOOKUP(Tabla1[[#This Row],[Mes de Alta como miembro]],Parámetros!$AM$2:$AN$16,2,0),"01/01/1900"))</f>
        <v/>
      </c>
    </row>
    <row r="298" spans="1:63" ht="14.45">
      <c r="A298" s="68">
        <v>295</v>
      </c>
      <c r="B298" s="29"/>
      <c r="C298" s="34"/>
      <c r="D298" s="42"/>
      <c r="E298" s="64"/>
      <c r="F298" s="45"/>
      <c r="G298" s="45"/>
      <c r="H298" s="163"/>
      <c r="I298" s="42"/>
      <c r="J298" s="28"/>
      <c r="K298" s="69"/>
      <c r="L298" s="68"/>
      <c r="M298" s="46"/>
      <c r="N298" s="238" t="str">
        <f ca="1">IF(Tabla1[[#This Row],[Fecha de nac]]="","",IF(Tabla1[[#This Row],[Fecha Finalización]] &gt;=TODAY(), DATEDIF(Tabla1[[#This Row],[Fecha de nac]],TODAY(),"y"), ROUNDDOWN((Tabla1[[#This Row],[Fecha Finalización]] -Tabla1[[#This Row],[Fecha de nac]])/365,0)))</f>
        <v/>
      </c>
      <c r="O298" s="169"/>
      <c r="P298" s="34"/>
      <c r="Q298" s="67"/>
      <c r="R298" s="67"/>
      <c r="S298" s="67"/>
      <c r="T298" s="67"/>
      <c r="U298" s="243" t="str">
        <f>IF(F298="","",Tabla1[[#This Row],[Fecha Inicio grupo]]+3*7-7)</f>
        <v/>
      </c>
      <c r="V298" s="244" t="str">
        <f>IF(F298="","",EDATE(Tabla1[[#This Row],[Fecha Inicio grupo]],3))</f>
        <v/>
      </c>
      <c r="W298" s="29"/>
      <c r="X298" s="29"/>
      <c r="Y298" s="75"/>
      <c r="Z298" s="75"/>
      <c r="AA298" s="75"/>
      <c r="AB298" s="75"/>
      <c r="AC298" s="75"/>
      <c r="AD298" s="75"/>
      <c r="AE298" s="75"/>
      <c r="AF298" s="75"/>
      <c r="AG298" s="75"/>
      <c r="AH298" s="75"/>
      <c r="AI298" s="75"/>
      <c r="AJ298" s="75"/>
      <c r="AK298" s="75"/>
      <c r="AL298" s="75"/>
      <c r="AM298" s="75"/>
      <c r="AN298" s="75"/>
      <c r="AO298" s="144"/>
      <c r="AP298" s="246" t="str">
        <f>IF(F298="","",IFERROR(VLOOKUP(SUBSTITUTE(SUBSTITUTE(Tabla1[[#This Row],[Uso Sistemas]],"T","P"),"N","F"),Parámetros!$M$2:$N$17,2,0),"Completar hasta 3ra sem. para evaluar a Probacionista"))</f>
        <v/>
      </c>
      <c r="AQ298" s="39"/>
      <c r="AR298" s="39"/>
      <c r="AS298" s="39"/>
      <c r="AT298" s="28"/>
      <c r="AU298" s="55"/>
      <c r="AV298" s="55"/>
      <c r="AW298" s="55"/>
      <c r="AX298" s="248" t="str">
        <f>IF(V298="","",EOMONTH(EDATE(Tabla1[[#This Row],[Fecha Finalización]],2),0))</f>
        <v/>
      </c>
      <c r="AY298" s="39"/>
      <c r="AZ298" s="249" t="str">
        <f>IF(V298="","",EOMONTH(EDATE(Tabla1[[#This Row],[Fecha Finalización]],3),0))</f>
        <v/>
      </c>
      <c r="BA298" s="39"/>
      <c r="BB298" s="39"/>
      <c r="BC298" s="235"/>
      <c r="BD298" s="233" t="str">
        <f>IF(F298="","",Tabla1[[#This Row],[sem 01]]&amp;Tabla1[[#This Row],[sem 02]]&amp;Tabla1[[#This Row],[sem 03]])</f>
        <v/>
      </c>
      <c r="BE298" s="234" t="str">
        <f>IF(TRIM(F298)="","",$B$1&amp;"-"&amp;SUBSTITUTE(Tabla1[[#This Row],[Mes Inscrito]]," ","")&amp;"-"&amp;SUBSTITUTE(Tabla1[[#This Row],[Dia de clases Inscrito]]," ","")&amp;"-"&amp;SUBSTITUTE(Tabla1[[#This Row],[Horario Inscrito]]," ","")&amp;"-"&amp;Tabla1[[#This Row],[Fecha Inicio grupo]])</f>
        <v/>
      </c>
      <c r="BF298" s="251" t="str">
        <f>IF(F298="","",Tabla1[[#This Row],[Curso]])</f>
        <v/>
      </c>
      <c r="BG298" s="252" t="str">
        <f>+IF(TRIM(F298)="","",$B$1&amp;"-"&amp;TRIM(Tabla1[[#This Row],[Mes Inscrito]])&amp;"-"&amp;TRIM(Tabla1[[#This Row],[Dia de clases Inscrito]])&amp;"-"&amp;TRIM(Tabla1[[#This Row],[Horario Inscrito]])&amp;"-"&amp;TRIM(Tabla1[[#This Row],[Fecha Inicio grupo]])&amp;"-"&amp;TRIM(Tabla1[[#This Row],[Tipo Incrito]]))</f>
        <v/>
      </c>
      <c r="BH298" s="308" t="str">
        <f>IF(F298="","",OR(IFERROR(SEARCH("CG",Tabla1[[#This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8" s="309" t="str">
        <f>IF(F298&lt;&gt;"",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8" s="309" t="str">
        <f>IF(F298&lt;&gt;"",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8" s="309" t="str">
        <f>IF(Tabla1[[#This Row],[Fecha Inicio grupo]]="","",IFERROR(VLOOKUP(Tabla1[[#This Row],[Mes de Alta como miembro]],Parámetros!$AM$2:$AN$16,2,0),"01/01/1900"))</f>
        <v/>
      </c>
    </row>
    <row r="299" spans="1:63" ht="14.45">
      <c r="A299" s="68">
        <v>296</v>
      </c>
      <c r="B299" s="29"/>
      <c r="C299" s="34"/>
      <c r="D299" s="42"/>
      <c r="E299" s="64"/>
      <c r="F299" s="45"/>
      <c r="G299" s="45"/>
      <c r="H299" s="163"/>
      <c r="I299" s="42"/>
      <c r="J299" s="28"/>
      <c r="K299" s="69"/>
      <c r="L299" s="68"/>
      <c r="M299" s="46"/>
      <c r="N299" s="238" t="str">
        <f ca="1">IF(Tabla1[[#This Row],[Fecha de nac]]="","",IF(Tabla1[[#This Row],[Fecha Finalización]] &gt;=TODAY(), DATEDIF(Tabla1[[#This Row],[Fecha de nac]],TODAY(),"y"), ROUNDDOWN((Tabla1[[#This Row],[Fecha Finalización]] -Tabla1[[#This Row],[Fecha de nac]])/365,0)))</f>
        <v/>
      </c>
      <c r="O299" s="169"/>
      <c r="P299" s="34"/>
      <c r="Q299" s="67"/>
      <c r="R299" s="67"/>
      <c r="S299" s="67"/>
      <c r="T299" s="67"/>
      <c r="U299" s="243" t="str">
        <f>IF(F299="","",Tabla1[[#This Row],[Fecha Inicio grupo]]+3*7-7)</f>
        <v/>
      </c>
      <c r="V299" s="244" t="str">
        <f>IF(F299="","",EDATE(Tabla1[[#This Row],[Fecha Inicio grupo]],3))</f>
        <v/>
      </c>
      <c r="W299" s="29"/>
      <c r="X299" s="29"/>
      <c r="Y299" s="75"/>
      <c r="Z299" s="75"/>
      <c r="AA299" s="75"/>
      <c r="AB299" s="75"/>
      <c r="AC299" s="75"/>
      <c r="AD299" s="75"/>
      <c r="AE299" s="75"/>
      <c r="AF299" s="75"/>
      <c r="AG299" s="75"/>
      <c r="AH299" s="75"/>
      <c r="AI299" s="75"/>
      <c r="AJ299" s="75"/>
      <c r="AK299" s="75"/>
      <c r="AL299" s="75"/>
      <c r="AM299" s="75"/>
      <c r="AN299" s="75"/>
      <c r="AO299" s="144"/>
      <c r="AP299" s="246" t="str">
        <f>IF(F299="","",IFERROR(VLOOKUP(SUBSTITUTE(SUBSTITUTE(Tabla1[[#This Row],[Uso Sistemas]],"T","P"),"N","F"),Parámetros!$M$2:$N$17,2,0),"Completar hasta 3ra sem. para evaluar a Probacionista"))</f>
        <v/>
      </c>
      <c r="AQ299" s="39"/>
      <c r="AR299" s="39"/>
      <c r="AS299" s="39"/>
      <c r="AT299" s="28"/>
      <c r="AU299" s="55"/>
      <c r="AV299" s="55"/>
      <c r="AW299" s="55"/>
      <c r="AX299" s="248" t="str">
        <f>IF(V299="","",EOMONTH(EDATE(Tabla1[[#This Row],[Fecha Finalización]],2),0))</f>
        <v/>
      </c>
      <c r="AY299" s="39"/>
      <c r="AZ299" s="249" t="str">
        <f>IF(V299="","",EOMONTH(EDATE(Tabla1[[#This Row],[Fecha Finalización]],3),0))</f>
        <v/>
      </c>
      <c r="BA299" s="39"/>
      <c r="BB299" s="39"/>
      <c r="BC299" s="235"/>
      <c r="BD299" s="233" t="str">
        <f>IF(F299="","",Tabla1[[#This Row],[sem 01]]&amp;Tabla1[[#This Row],[sem 02]]&amp;Tabla1[[#This Row],[sem 03]])</f>
        <v/>
      </c>
      <c r="BE299" s="234" t="str">
        <f>IF(TRIM(F299)="","",$B$1&amp;"-"&amp;SUBSTITUTE(Tabla1[[#This Row],[Mes Inscrito]]," ","")&amp;"-"&amp;SUBSTITUTE(Tabla1[[#This Row],[Dia de clases Inscrito]]," ","")&amp;"-"&amp;SUBSTITUTE(Tabla1[[#This Row],[Horario Inscrito]]," ","")&amp;"-"&amp;Tabla1[[#This Row],[Fecha Inicio grupo]])</f>
        <v/>
      </c>
      <c r="BF299" s="251" t="str">
        <f>IF(F299="","",Tabla1[[#This Row],[Curso]])</f>
        <v/>
      </c>
      <c r="BG299" s="252" t="str">
        <f>+IF(TRIM(F299)="","",$B$1&amp;"-"&amp;TRIM(Tabla1[[#This Row],[Mes Inscrito]])&amp;"-"&amp;TRIM(Tabla1[[#This Row],[Dia de clases Inscrito]])&amp;"-"&amp;TRIM(Tabla1[[#This Row],[Horario Inscrito]])&amp;"-"&amp;TRIM(Tabla1[[#This Row],[Fecha Inicio grupo]])&amp;"-"&amp;TRIM(Tabla1[[#This Row],[Tipo Incrito]]))</f>
        <v/>
      </c>
      <c r="BH299" s="308" t="str">
        <f>IF(F299="","",OR(IFERROR(SEARCH("CG",Tabla1[[#This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9" s="309" t="str">
        <f>IF(F299&lt;&gt;"",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9" s="309" t="str">
        <f>IF(F299&lt;&gt;"",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9" s="309" t="str">
        <f>IF(Tabla1[[#This Row],[Fecha Inicio grupo]]="","",IFERROR(VLOOKUP(Tabla1[[#This Row],[Mes de Alta como miembro]],Parámetros!$AM$2:$AN$16,2,0),"01/01/1900"))</f>
        <v/>
      </c>
    </row>
    <row r="300" spans="1:63" ht="14.45">
      <c r="A300" s="68">
        <v>297</v>
      </c>
      <c r="B300" s="29"/>
      <c r="C300" s="34"/>
      <c r="D300" s="42"/>
      <c r="E300" s="64"/>
      <c r="F300" s="45"/>
      <c r="G300" s="45"/>
      <c r="H300" s="163"/>
      <c r="I300" s="42"/>
      <c r="J300" s="28"/>
      <c r="K300" s="69"/>
      <c r="L300" s="68"/>
      <c r="M300" s="46"/>
      <c r="N300" s="238" t="str">
        <f ca="1">IF(Tabla1[[#This Row],[Fecha de nac]]="","",IF(Tabla1[[#This Row],[Fecha Finalización]] &gt;=TODAY(), DATEDIF(Tabla1[[#This Row],[Fecha de nac]],TODAY(),"y"), ROUNDDOWN((Tabla1[[#This Row],[Fecha Finalización]] -Tabla1[[#This Row],[Fecha de nac]])/365,0)))</f>
        <v/>
      </c>
      <c r="O300" s="169"/>
      <c r="P300" s="34"/>
      <c r="Q300" s="67"/>
      <c r="R300" s="67"/>
      <c r="S300" s="67"/>
      <c r="T300" s="67"/>
      <c r="U300" s="243" t="str">
        <f>IF(F300="","",Tabla1[[#This Row],[Fecha Inicio grupo]]+3*7-7)</f>
        <v/>
      </c>
      <c r="V300" s="244" t="str">
        <f>IF(F300="","",EDATE(Tabla1[[#This Row],[Fecha Inicio grupo]],3))</f>
        <v/>
      </c>
      <c r="W300" s="29"/>
      <c r="X300" s="29"/>
      <c r="Y300" s="75"/>
      <c r="Z300" s="75"/>
      <c r="AA300" s="75"/>
      <c r="AB300" s="75"/>
      <c r="AC300" s="75"/>
      <c r="AD300" s="75"/>
      <c r="AE300" s="75"/>
      <c r="AF300" s="75"/>
      <c r="AG300" s="75"/>
      <c r="AH300" s="75"/>
      <c r="AI300" s="75"/>
      <c r="AJ300" s="75"/>
      <c r="AK300" s="75"/>
      <c r="AL300" s="75"/>
      <c r="AM300" s="75"/>
      <c r="AN300" s="75"/>
      <c r="AO300" s="144"/>
      <c r="AP300" s="246" t="str">
        <f>IF(F300="","",IFERROR(VLOOKUP(SUBSTITUTE(SUBSTITUTE(Tabla1[[#This Row],[Uso Sistemas]],"T","P"),"N","F"),Parámetros!$M$2:$N$17,2,0),"Completar hasta 3ra sem. para evaluar a Probacionista"))</f>
        <v/>
      </c>
      <c r="AQ300" s="39"/>
      <c r="AR300" s="39"/>
      <c r="AS300" s="39"/>
      <c r="AT300" s="28"/>
      <c r="AU300" s="55"/>
      <c r="AV300" s="55"/>
      <c r="AW300" s="55"/>
      <c r="AX300" s="248" t="str">
        <f>IF(V300="","",EOMONTH(EDATE(Tabla1[[#This Row],[Fecha Finalización]],2),0))</f>
        <v/>
      </c>
      <c r="AY300" s="39"/>
      <c r="AZ300" s="249" t="str">
        <f>IF(V300="","",EOMONTH(EDATE(Tabla1[[#This Row],[Fecha Finalización]],3),0))</f>
        <v/>
      </c>
      <c r="BA300" s="39"/>
      <c r="BB300" s="39"/>
      <c r="BC300" s="235"/>
      <c r="BD300" s="233" t="str">
        <f>IF(F300="","",Tabla1[[#This Row],[sem 01]]&amp;Tabla1[[#This Row],[sem 02]]&amp;Tabla1[[#This Row],[sem 03]])</f>
        <v/>
      </c>
      <c r="BE300" s="234" t="str">
        <f>IF(TRIM(F300)="","",$B$1&amp;"-"&amp;SUBSTITUTE(Tabla1[[#This Row],[Mes Inscrito]]," ","")&amp;"-"&amp;SUBSTITUTE(Tabla1[[#This Row],[Dia de clases Inscrito]]," ","")&amp;"-"&amp;SUBSTITUTE(Tabla1[[#This Row],[Horario Inscrito]]," ","")&amp;"-"&amp;Tabla1[[#This Row],[Fecha Inicio grupo]])</f>
        <v/>
      </c>
      <c r="BF300" s="251" t="str">
        <f>IF(F300="","",Tabla1[[#This Row],[Curso]])</f>
        <v/>
      </c>
      <c r="BG300" s="252" t="str">
        <f>+IF(TRIM(F300)="","",$B$1&amp;"-"&amp;TRIM(Tabla1[[#This Row],[Mes Inscrito]])&amp;"-"&amp;TRIM(Tabla1[[#This Row],[Dia de clases Inscrito]])&amp;"-"&amp;TRIM(Tabla1[[#This Row],[Horario Inscrito]])&amp;"-"&amp;TRIM(Tabla1[[#This Row],[Fecha Inicio grupo]])&amp;"-"&amp;TRIM(Tabla1[[#This Row],[Tipo Incrito]]))</f>
        <v/>
      </c>
      <c r="BH300" s="308" t="str">
        <f>IF(F300="","",OR(IFERROR(SEARCH("CG",Tabla1[[#This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0" s="309" t="str">
        <f>IF(F300&lt;&gt;"",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0" s="309" t="str">
        <f>IF(F300&lt;&gt;"",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0" s="309" t="str">
        <f>IF(Tabla1[[#This Row],[Fecha Inicio grupo]]="","",IFERROR(VLOOKUP(Tabla1[[#This Row],[Mes de Alta como miembro]],Parámetros!$AM$2:$AN$16,2,0),"01/01/1900"))</f>
        <v/>
      </c>
    </row>
    <row r="301" spans="1:63" ht="14.45">
      <c r="A301" s="68">
        <v>298</v>
      </c>
      <c r="B301" s="29"/>
      <c r="C301" s="34"/>
      <c r="D301" s="42"/>
      <c r="E301" s="64"/>
      <c r="F301" s="45"/>
      <c r="G301" s="45"/>
      <c r="H301" s="163"/>
      <c r="I301" s="42"/>
      <c r="J301" s="28"/>
      <c r="K301" s="69"/>
      <c r="L301" s="68"/>
      <c r="M301" s="46"/>
      <c r="N301" s="238" t="str">
        <f ca="1">IF(Tabla1[[#This Row],[Fecha de nac]]="","",IF(Tabla1[[#This Row],[Fecha Finalización]] &gt;=TODAY(), DATEDIF(Tabla1[[#This Row],[Fecha de nac]],TODAY(),"y"), ROUNDDOWN((Tabla1[[#This Row],[Fecha Finalización]] -Tabla1[[#This Row],[Fecha de nac]])/365,0)))</f>
        <v/>
      </c>
      <c r="O301" s="169"/>
      <c r="P301" s="34"/>
      <c r="Q301" s="67"/>
      <c r="R301" s="67"/>
      <c r="S301" s="67"/>
      <c r="T301" s="67"/>
      <c r="U301" s="243" t="str">
        <f>IF(F301="","",Tabla1[[#This Row],[Fecha Inicio grupo]]+3*7-7)</f>
        <v/>
      </c>
      <c r="V301" s="244" t="str">
        <f>IF(F301="","",EDATE(Tabla1[[#This Row],[Fecha Inicio grupo]],3))</f>
        <v/>
      </c>
      <c r="W301" s="29"/>
      <c r="X301" s="29"/>
      <c r="Y301" s="75"/>
      <c r="Z301" s="75"/>
      <c r="AA301" s="75"/>
      <c r="AB301" s="75"/>
      <c r="AC301" s="75"/>
      <c r="AD301" s="75"/>
      <c r="AE301" s="75"/>
      <c r="AF301" s="75"/>
      <c r="AG301" s="75"/>
      <c r="AH301" s="75"/>
      <c r="AI301" s="75"/>
      <c r="AJ301" s="75"/>
      <c r="AK301" s="75"/>
      <c r="AL301" s="75"/>
      <c r="AM301" s="75"/>
      <c r="AN301" s="75"/>
      <c r="AO301" s="144"/>
      <c r="AP301" s="246" t="str">
        <f>IF(F301="","",IFERROR(VLOOKUP(SUBSTITUTE(SUBSTITUTE(Tabla1[[#This Row],[Uso Sistemas]],"T","P"),"N","F"),Parámetros!$M$2:$N$17,2,0),"Completar hasta 3ra sem. para evaluar a Probacionista"))</f>
        <v/>
      </c>
      <c r="AQ301" s="39"/>
      <c r="AR301" s="39"/>
      <c r="AS301" s="39"/>
      <c r="AT301" s="28"/>
      <c r="AU301" s="55"/>
      <c r="AV301" s="55"/>
      <c r="AW301" s="55"/>
      <c r="AX301" s="248" t="str">
        <f>IF(V301="","",EOMONTH(EDATE(Tabla1[[#This Row],[Fecha Finalización]],2),0))</f>
        <v/>
      </c>
      <c r="AY301" s="39"/>
      <c r="AZ301" s="249" t="str">
        <f>IF(V301="","",EOMONTH(EDATE(Tabla1[[#This Row],[Fecha Finalización]],3),0))</f>
        <v/>
      </c>
      <c r="BA301" s="39"/>
      <c r="BB301" s="39"/>
      <c r="BC301" s="235"/>
      <c r="BD301" s="233" t="str">
        <f>IF(F301="","",Tabla1[[#This Row],[sem 01]]&amp;Tabla1[[#This Row],[sem 02]]&amp;Tabla1[[#This Row],[sem 03]])</f>
        <v/>
      </c>
      <c r="BE301" s="234" t="str">
        <f>IF(TRIM(F301)="","",$B$1&amp;"-"&amp;SUBSTITUTE(Tabla1[[#This Row],[Mes Inscrito]]," ","")&amp;"-"&amp;SUBSTITUTE(Tabla1[[#This Row],[Dia de clases Inscrito]]," ","")&amp;"-"&amp;SUBSTITUTE(Tabla1[[#This Row],[Horario Inscrito]]," ","")&amp;"-"&amp;Tabla1[[#This Row],[Fecha Inicio grupo]])</f>
        <v/>
      </c>
      <c r="BF301" s="251" t="str">
        <f>IF(F301="","",Tabla1[[#This Row],[Curso]])</f>
        <v/>
      </c>
      <c r="BG301" s="252" t="str">
        <f>+IF(TRIM(F301)="","",$B$1&amp;"-"&amp;TRIM(Tabla1[[#This Row],[Mes Inscrito]])&amp;"-"&amp;TRIM(Tabla1[[#This Row],[Dia de clases Inscrito]])&amp;"-"&amp;TRIM(Tabla1[[#This Row],[Horario Inscrito]])&amp;"-"&amp;TRIM(Tabla1[[#This Row],[Fecha Inicio grupo]])&amp;"-"&amp;TRIM(Tabla1[[#This Row],[Tipo Incrito]]))</f>
        <v/>
      </c>
      <c r="BH301" s="308" t="str">
        <f>IF(F301="","",OR(IFERROR(SEARCH("CG",Tabla1[[#This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1" s="309" t="str">
        <f>IF(F301&lt;&gt;"",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1" s="309" t="str">
        <f>IF(F301&lt;&gt;"",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1" s="309" t="str">
        <f>IF(Tabla1[[#This Row],[Fecha Inicio grupo]]="","",IFERROR(VLOOKUP(Tabla1[[#This Row],[Mes de Alta como miembro]],Parámetros!$AM$2:$AN$16,2,0),"01/01/1900"))</f>
        <v/>
      </c>
    </row>
    <row r="302" spans="1:63" ht="14.45">
      <c r="A302" s="68">
        <v>299</v>
      </c>
      <c r="B302" s="29"/>
      <c r="C302" s="34"/>
      <c r="D302" s="42"/>
      <c r="E302" s="64"/>
      <c r="F302" s="45"/>
      <c r="G302" s="45"/>
      <c r="H302" s="163"/>
      <c r="I302" s="42"/>
      <c r="J302" s="28"/>
      <c r="K302" s="69"/>
      <c r="L302" s="68"/>
      <c r="M302" s="46"/>
      <c r="N302" s="238" t="str">
        <f ca="1">IF(Tabla1[[#This Row],[Fecha de nac]]="","",IF(Tabla1[[#This Row],[Fecha Finalización]] &gt;=TODAY(), DATEDIF(Tabla1[[#This Row],[Fecha de nac]],TODAY(),"y"), ROUNDDOWN((Tabla1[[#This Row],[Fecha Finalización]] -Tabla1[[#This Row],[Fecha de nac]])/365,0)))</f>
        <v/>
      </c>
      <c r="O302" s="169"/>
      <c r="P302" s="34"/>
      <c r="Q302" s="67"/>
      <c r="R302" s="67"/>
      <c r="S302" s="67"/>
      <c r="T302" s="67"/>
      <c r="U302" s="243" t="str">
        <f>IF(F302="","",Tabla1[[#This Row],[Fecha Inicio grupo]]+3*7-7)</f>
        <v/>
      </c>
      <c r="V302" s="244" t="str">
        <f>IF(F302="","",EDATE(Tabla1[[#This Row],[Fecha Inicio grupo]],3))</f>
        <v/>
      </c>
      <c r="W302" s="29"/>
      <c r="X302" s="29"/>
      <c r="Y302" s="75"/>
      <c r="Z302" s="75"/>
      <c r="AA302" s="75"/>
      <c r="AB302" s="75"/>
      <c r="AC302" s="75"/>
      <c r="AD302" s="75"/>
      <c r="AE302" s="75"/>
      <c r="AF302" s="75"/>
      <c r="AG302" s="75"/>
      <c r="AH302" s="75"/>
      <c r="AI302" s="75"/>
      <c r="AJ302" s="75"/>
      <c r="AK302" s="75"/>
      <c r="AL302" s="75"/>
      <c r="AM302" s="75"/>
      <c r="AN302" s="75"/>
      <c r="AO302" s="144"/>
      <c r="AP302" s="246" t="str">
        <f>IF(F302="","",IFERROR(VLOOKUP(SUBSTITUTE(SUBSTITUTE(Tabla1[[#This Row],[Uso Sistemas]],"T","P"),"N","F"),Parámetros!$M$2:$N$17,2,0),"Completar hasta 3ra sem. para evaluar a Probacionista"))</f>
        <v/>
      </c>
      <c r="AQ302" s="39"/>
      <c r="AR302" s="39"/>
      <c r="AS302" s="39"/>
      <c r="AT302" s="28"/>
      <c r="AU302" s="55"/>
      <c r="AV302" s="55"/>
      <c r="AW302" s="55"/>
      <c r="AX302" s="248" t="str">
        <f>IF(V302="","",EOMONTH(EDATE(Tabla1[[#This Row],[Fecha Finalización]],2),0))</f>
        <v/>
      </c>
      <c r="AY302" s="39"/>
      <c r="AZ302" s="249" t="str">
        <f>IF(V302="","",EOMONTH(EDATE(Tabla1[[#This Row],[Fecha Finalización]],3),0))</f>
        <v/>
      </c>
      <c r="BA302" s="39"/>
      <c r="BB302" s="39"/>
      <c r="BC302" s="235"/>
      <c r="BD302" s="233" t="str">
        <f>IF(F302="","",Tabla1[[#This Row],[sem 01]]&amp;Tabla1[[#This Row],[sem 02]]&amp;Tabla1[[#This Row],[sem 03]])</f>
        <v/>
      </c>
      <c r="BE302" s="234" t="str">
        <f>IF(TRIM(F302)="","",$B$1&amp;"-"&amp;SUBSTITUTE(Tabla1[[#This Row],[Mes Inscrito]]," ","")&amp;"-"&amp;SUBSTITUTE(Tabla1[[#This Row],[Dia de clases Inscrito]]," ","")&amp;"-"&amp;SUBSTITUTE(Tabla1[[#This Row],[Horario Inscrito]]," ","")&amp;"-"&amp;Tabla1[[#This Row],[Fecha Inicio grupo]])</f>
        <v/>
      </c>
      <c r="BF302" s="251" t="str">
        <f>IF(F302="","",Tabla1[[#This Row],[Curso]])</f>
        <v/>
      </c>
      <c r="BG302" s="252" t="str">
        <f>+IF(TRIM(F302)="","",$B$1&amp;"-"&amp;TRIM(Tabla1[[#This Row],[Mes Inscrito]])&amp;"-"&amp;TRIM(Tabla1[[#This Row],[Dia de clases Inscrito]])&amp;"-"&amp;TRIM(Tabla1[[#This Row],[Horario Inscrito]])&amp;"-"&amp;TRIM(Tabla1[[#This Row],[Fecha Inicio grupo]])&amp;"-"&amp;TRIM(Tabla1[[#This Row],[Tipo Incrito]]))</f>
        <v/>
      </c>
      <c r="BH302" s="308" t="str">
        <f>IF(F302="","",OR(IFERROR(SEARCH("CG",Tabla1[[#This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2" s="309" t="str">
        <f>IF(F302&lt;&gt;"",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2" s="309" t="str">
        <f>IF(F302&lt;&gt;"",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2" s="309" t="str">
        <f>IF(Tabla1[[#This Row],[Fecha Inicio grupo]]="","",IFERROR(VLOOKUP(Tabla1[[#This Row],[Mes de Alta como miembro]],Parámetros!$AM$2:$AN$16,2,0),"01/01/1900"))</f>
        <v/>
      </c>
    </row>
    <row r="303" spans="1:63" ht="14.45">
      <c r="A303" s="68">
        <v>300</v>
      </c>
      <c r="B303" s="29"/>
      <c r="C303" s="34"/>
      <c r="D303" s="42"/>
      <c r="E303" s="64"/>
      <c r="F303" s="45"/>
      <c r="G303" s="45"/>
      <c r="H303" s="163"/>
      <c r="I303" s="42"/>
      <c r="J303" s="28"/>
      <c r="K303" s="69"/>
      <c r="L303" s="68"/>
      <c r="M303" s="46"/>
      <c r="N303" s="238" t="str">
        <f ca="1">IF(Tabla1[[#This Row],[Fecha de nac]]="","",IF(Tabla1[[#This Row],[Fecha Finalización]] &gt;=TODAY(), DATEDIF(Tabla1[[#This Row],[Fecha de nac]],TODAY(),"y"), ROUNDDOWN((Tabla1[[#This Row],[Fecha Finalización]] -Tabla1[[#This Row],[Fecha de nac]])/365,0)))</f>
        <v/>
      </c>
      <c r="O303" s="169"/>
      <c r="P303" s="34"/>
      <c r="Q303" s="67"/>
      <c r="R303" s="67"/>
      <c r="S303" s="67"/>
      <c r="T303" s="67"/>
      <c r="U303" s="243" t="str">
        <f>IF(F303="","",Tabla1[[#This Row],[Fecha Inicio grupo]]+3*7-7)</f>
        <v/>
      </c>
      <c r="V303" s="244" t="str">
        <f>IF(F303="","",EDATE(Tabla1[[#This Row],[Fecha Inicio grupo]],3))</f>
        <v/>
      </c>
      <c r="W303" s="29"/>
      <c r="X303" s="29"/>
      <c r="Y303" s="75"/>
      <c r="Z303" s="75"/>
      <c r="AA303" s="75"/>
      <c r="AB303" s="75"/>
      <c r="AC303" s="75"/>
      <c r="AD303" s="75"/>
      <c r="AE303" s="75"/>
      <c r="AF303" s="75"/>
      <c r="AG303" s="75"/>
      <c r="AH303" s="75"/>
      <c r="AI303" s="75"/>
      <c r="AJ303" s="75"/>
      <c r="AK303" s="75"/>
      <c r="AL303" s="75"/>
      <c r="AM303" s="75"/>
      <c r="AN303" s="75"/>
      <c r="AO303" s="144"/>
      <c r="AP303" s="246" t="str">
        <f>IF(F303="","",IFERROR(VLOOKUP(SUBSTITUTE(SUBSTITUTE(Tabla1[[#This Row],[Uso Sistemas]],"T","P"),"N","F"),Parámetros!$M$2:$N$17,2,0),"Completar hasta 3ra sem. para evaluar a Probacionista"))</f>
        <v/>
      </c>
      <c r="AQ303" s="39"/>
      <c r="AR303" s="39"/>
      <c r="AS303" s="39"/>
      <c r="AT303" s="28"/>
      <c r="AU303" s="55"/>
      <c r="AV303" s="55"/>
      <c r="AW303" s="55"/>
      <c r="AX303" s="248" t="str">
        <f>IF(V303="","",EOMONTH(EDATE(Tabla1[[#This Row],[Fecha Finalización]],2),0))</f>
        <v/>
      </c>
      <c r="AY303" s="39"/>
      <c r="AZ303" s="249" t="str">
        <f>IF(V303="","",EOMONTH(EDATE(Tabla1[[#This Row],[Fecha Finalización]],3),0))</f>
        <v/>
      </c>
      <c r="BA303" s="39"/>
      <c r="BB303" s="39"/>
      <c r="BC303" s="235"/>
      <c r="BD303" s="233" t="str">
        <f>IF(F303="","",Tabla1[[#This Row],[sem 01]]&amp;Tabla1[[#This Row],[sem 02]]&amp;Tabla1[[#This Row],[sem 03]])</f>
        <v/>
      </c>
      <c r="BE303" s="234" t="str">
        <f>IF(TRIM(F303)="","",$B$1&amp;"-"&amp;SUBSTITUTE(Tabla1[[#This Row],[Mes Inscrito]]," ","")&amp;"-"&amp;SUBSTITUTE(Tabla1[[#This Row],[Dia de clases Inscrito]]," ","")&amp;"-"&amp;SUBSTITUTE(Tabla1[[#This Row],[Horario Inscrito]]," ","")&amp;"-"&amp;Tabla1[[#This Row],[Fecha Inicio grupo]])</f>
        <v/>
      </c>
      <c r="BF303" s="251" t="str">
        <f>IF(F303="","",Tabla1[[#This Row],[Curso]])</f>
        <v/>
      </c>
      <c r="BG303" s="252" t="str">
        <f>+IF(TRIM(F303)="","",$B$1&amp;"-"&amp;TRIM(Tabla1[[#This Row],[Mes Inscrito]])&amp;"-"&amp;TRIM(Tabla1[[#This Row],[Dia de clases Inscrito]])&amp;"-"&amp;TRIM(Tabla1[[#This Row],[Horario Inscrito]])&amp;"-"&amp;TRIM(Tabla1[[#This Row],[Fecha Inicio grupo]])&amp;"-"&amp;TRIM(Tabla1[[#This Row],[Tipo Incrito]]))</f>
        <v/>
      </c>
      <c r="BH303" s="308" t="str">
        <f>IF(F303="","",OR(IFERROR(SEARCH("CG",Tabla1[[#This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3" s="309" t="str">
        <f>IF(F303&lt;&gt;"",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3" s="309" t="str">
        <f>IF(F303&lt;&gt;"",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3" s="309" t="str">
        <f>IF(Tabla1[[#This Row],[Fecha Inicio grupo]]="","",IFERROR(VLOOKUP(Tabla1[[#This Row],[Mes de Alta como miembro]],Parámetros!$AM$2:$AN$16,2,0),"01/01/1900"))</f>
        <v/>
      </c>
    </row>
    <row r="304" spans="1:63" ht="14.45">
      <c r="A304" s="68">
        <v>301</v>
      </c>
      <c r="B304" s="29"/>
      <c r="C304" s="34"/>
      <c r="D304" s="42"/>
      <c r="E304" s="64"/>
      <c r="F304" s="45"/>
      <c r="G304" s="45"/>
      <c r="H304" s="163"/>
      <c r="I304" s="42"/>
      <c r="J304" s="28"/>
      <c r="K304" s="69"/>
      <c r="L304" s="68"/>
      <c r="M304" s="46"/>
      <c r="N304" s="238" t="str">
        <f ca="1">IF(Tabla1[[#This Row],[Fecha de nac]]="","",IF(Tabla1[[#This Row],[Fecha Finalización]] &gt;=TODAY(), DATEDIF(Tabla1[[#This Row],[Fecha de nac]],TODAY(),"y"), ROUNDDOWN((Tabla1[[#This Row],[Fecha Finalización]] -Tabla1[[#This Row],[Fecha de nac]])/365,0)))</f>
        <v/>
      </c>
      <c r="O304" s="169"/>
      <c r="P304" s="34"/>
      <c r="Q304" s="67"/>
      <c r="R304" s="67"/>
      <c r="S304" s="67"/>
      <c r="T304" s="67"/>
      <c r="U304" s="243" t="str">
        <f>IF(F304="","",Tabla1[[#This Row],[Fecha Inicio grupo]]+3*7-7)</f>
        <v/>
      </c>
      <c r="V304" s="244" t="str">
        <f>IF(F304="","",EDATE(Tabla1[[#This Row],[Fecha Inicio grupo]],3))</f>
        <v/>
      </c>
      <c r="W304" s="29"/>
      <c r="X304" s="29"/>
      <c r="Y304" s="75"/>
      <c r="Z304" s="75"/>
      <c r="AA304" s="75"/>
      <c r="AB304" s="75"/>
      <c r="AC304" s="75"/>
      <c r="AD304" s="75"/>
      <c r="AE304" s="75"/>
      <c r="AF304" s="75"/>
      <c r="AG304" s="75"/>
      <c r="AH304" s="75"/>
      <c r="AI304" s="75"/>
      <c r="AJ304" s="75"/>
      <c r="AK304" s="75"/>
      <c r="AL304" s="75"/>
      <c r="AM304" s="75"/>
      <c r="AN304" s="75"/>
      <c r="AO304" s="144"/>
      <c r="AP304" s="246" t="str">
        <f>IF(F304="","",IFERROR(VLOOKUP(SUBSTITUTE(SUBSTITUTE(Tabla1[[#This Row],[Uso Sistemas]],"T","P"),"N","F"),Parámetros!$M$2:$N$17,2,0),"Completar hasta 3ra sem. para evaluar a Probacionista"))</f>
        <v/>
      </c>
      <c r="AQ304" s="39"/>
      <c r="AR304" s="39"/>
      <c r="AS304" s="39"/>
      <c r="AT304" s="28"/>
      <c r="AU304" s="55"/>
      <c r="AV304" s="55"/>
      <c r="AW304" s="55"/>
      <c r="AX304" s="248" t="str">
        <f>IF(V304="","",EOMONTH(EDATE(Tabla1[[#This Row],[Fecha Finalización]],2),0))</f>
        <v/>
      </c>
      <c r="AY304" s="39"/>
      <c r="AZ304" s="249" t="str">
        <f>IF(V304="","",EOMONTH(EDATE(Tabla1[[#This Row],[Fecha Finalización]],3),0))</f>
        <v/>
      </c>
      <c r="BA304" s="39"/>
      <c r="BB304" s="39"/>
      <c r="BC304" s="235"/>
      <c r="BD304" s="233" t="str">
        <f>IF(F304="","",Tabla1[[#This Row],[sem 01]]&amp;Tabla1[[#This Row],[sem 02]]&amp;Tabla1[[#This Row],[sem 03]])</f>
        <v/>
      </c>
      <c r="BE304" s="234" t="str">
        <f>IF(TRIM(F304)="","",$B$1&amp;"-"&amp;SUBSTITUTE(Tabla1[[#This Row],[Mes Inscrito]]," ","")&amp;"-"&amp;SUBSTITUTE(Tabla1[[#This Row],[Dia de clases Inscrito]]," ","")&amp;"-"&amp;SUBSTITUTE(Tabla1[[#This Row],[Horario Inscrito]]," ","")&amp;"-"&amp;Tabla1[[#This Row],[Fecha Inicio grupo]])</f>
        <v/>
      </c>
      <c r="BF304" s="251" t="str">
        <f>IF(F304="","",Tabla1[[#This Row],[Curso]])</f>
        <v/>
      </c>
      <c r="BG304" s="252" t="str">
        <f>+IF(TRIM(F304)="","",$B$1&amp;"-"&amp;TRIM(Tabla1[[#This Row],[Mes Inscrito]])&amp;"-"&amp;TRIM(Tabla1[[#This Row],[Dia de clases Inscrito]])&amp;"-"&amp;TRIM(Tabla1[[#This Row],[Horario Inscrito]])&amp;"-"&amp;TRIM(Tabla1[[#This Row],[Fecha Inicio grupo]])&amp;"-"&amp;TRIM(Tabla1[[#This Row],[Tipo Incrito]]))</f>
        <v/>
      </c>
      <c r="BH304" s="308" t="str">
        <f>IF(F304="","",OR(IFERROR(SEARCH("CG",Tabla1[[#This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4" s="309" t="str">
        <f>IF(F304&lt;&gt;"",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4" s="309" t="str">
        <f>IF(F304&lt;&gt;"",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4" s="309" t="str">
        <f>IF(Tabla1[[#This Row],[Fecha Inicio grupo]]="","",IFERROR(VLOOKUP(Tabla1[[#This Row],[Mes de Alta como miembro]],Parámetros!$AM$2:$AN$16,2,0),"01/01/1900"))</f>
        <v/>
      </c>
    </row>
    <row r="305" spans="1:63" ht="14.45">
      <c r="A305" s="68">
        <v>302</v>
      </c>
      <c r="B305" s="29"/>
      <c r="C305" s="34"/>
      <c r="D305" s="42"/>
      <c r="E305" s="64"/>
      <c r="F305" s="45"/>
      <c r="G305" s="45"/>
      <c r="H305" s="163"/>
      <c r="I305" s="42"/>
      <c r="J305" s="28"/>
      <c r="K305" s="69"/>
      <c r="L305" s="68"/>
      <c r="M305" s="46"/>
      <c r="N305" s="238" t="str">
        <f ca="1">IF(Tabla1[[#This Row],[Fecha de nac]]="","",IF(Tabla1[[#This Row],[Fecha Finalización]] &gt;=TODAY(), DATEDIF(Tabla1[[#This Row],[Fecha de nac]],TODAY(),"y"), ROUNDDOWN((Tabla1[[#This Row],[Fecha Finalización]] -Tabla1[[#This Row],[Fecha de nac]])/365,0)))</f>
        <v/>
      </c>
      <c r="O305" s="169"/>
      <c r="P305" s="34"/>
      <c r="Q305" s="67"/>
      <c r="R305" s="67"/>
      <c r="S305" s="67"/>
      <c r="T305" s="67"/>
      <c r="U305" s="243" t="str">
        <f>IF(F305="","",Tabla1[[#This Row],[Fecha Inicio grupo]]+3*7-7)</f>
        <v/>
      </c>
      <c r="V305" s="244" t="str">
        <f>IF(F305="","",EDATE(Tabla1[[#This Row],[Fecha Inicio grupo]],3))</f>
        <v/>
      </c>
      <c r="W305" s="29"/>
      <c r="X305" s="29"/>
      <c r="Y305" s="75"/>
      <c r="Z305" s="75"/>
      <c r="AA305" s="75"/>
      <c r="AB305" s="75"/>
      <c r="AC305" s="75"/>
      <c r="AD305" s="75"/>
      <c r="AE305" s="75"/>
      <c r="AF305" s="75"/>
      <c r="AG305" s="75"/>
      <c r="AH305" s="75"/>
      <c r="AI305" s="75"/>
      <c r="AJ305" s="75"/>
      <c r="AK305" s="75"/>
      <c r="AL305" s="75"/>
      <c r="AM305" s="75"/>
      <c r="AN305" s="75"/>
      <c r="AO305" s="144"/>
      <c r="AP305" s="246" t="str">
        <f>IF(F305="","",IFERROR(VLOOKUP(SUBSTITUTE(SUBSTITUTE(Tabla1[[#This Row],[Uso Sistemas]],"T","P"),"N","F"),Parámetros!$M$2:$N$17,2,0),"Completar hasta 3ra sem. para evaluar a Probacionista"))</f>
        <v/>
      </c>
      <c r="AQ305" s="39"/>
      <c r="AR305" s="39"/>
      <c r="AS305" s="39"/>
      <c r="AT305" s="28"/>
      <c r="AU305" s="55"/>
      <c r="AV305" s="55"/>
      <c r="AW305" s="55"/>
      <c r="AX305" s="248" t="str">
        <f>IF(V305="","",EOMONTH(EDATE(Tabla1[[#This Row],[Fecha Finalización]],2),0))</f>
        <v/>
      </c>
      <c r="AY305" s="39"/>
      <c r="AZ305" s="249" t="str">
        <f>IF(V305="","",EOMONTH(EDATE(Tabla1[[#This Row],[Fecha Finalización]],3),0))</f>
        <v/>
      </c>
      <c r="BA305" s="39"/>
      <c r="BB305" s="39"/>
      <c r="BC305" s="235"/>
      <c r="BD305" s="233" t="str">
        <f>IF(F305="","",Tabla1[[#This Row],[sem 01]]&amp;Tabla1[[#This Row],[sem 02]]&amp;Tabla1[[#This Row],[sem 03]])</f>
        <v/>
      </c>
      <c r="BE305" s="234" t="str">
        <f>IF(TRIM(F305)="","",$B$1&amp;"-"&amp;SUBSTITUTE(Tabla1[[#This Row],[Mes Inscrito]]," ","")&amp;"-"&amp;SUBSTITUTE(Tabla1[[#This Row],[Dia de clases Inscrito]]," ","")&amp;"-"&amp;SUBSTITUTE(Tabla1[[#This Row],[Horario Inscrito]]," ","")&amp;"-"&amp;Tabla1[[#This Row],[Fecha Inicio grupo]])</f>
        <v/>
      </c>
      <c r="BF305" s="251" t="str">
        <f>IF(F305="","",Tabla1[[#This Row],[Curso]])</f>
        <v/>
      </c>
      <c r="BG305" s="252" t="str">
        <f>+IF(TRIM(F305)="","",$B$1&amp;"-"&amp;TRIM(Tabla1[[#This Row],[Mes Inscrito]])&amp;"-"&amp;TRIM(Tabla1[[#This Row],[Dia de clases Inscrito]])&amp;"-"&amp;TRIM(Tabla1[[#This Row],[Horario Inscrito]])&amp;"-"&amp;TRIM(Tabla1[[#This Row],[Fecha Inicio grupo]])&amp;"-"&amp;TRIM(Tabla1[[#This Row],[Tipo Incrito]]))</f>
        <v/>
      </c>
      <c r="BH305" s="308" t="str">
        <f>IF(F305="","",OR(IFERROR(SEARCH("CG",Tabla1[[#This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5" s="309" t="str">
        <f>IF(F305&lt;&gt;"",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5" s="309" t="str">
        <f>IF(F305&lt;&gt;"",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5" s="309" t="str">
        <f>IF(Tabla1[[#This Row],[Fecha Inicio grupo]]="","",IFERROR(VLOOKUP(Tabla1[[#This Row],[Mes de Alta como miembro]],Parámetros!$AM$2:$AN$16,2,0),"01/01/1900"))</f>
        <v/>
      </c>
    </row>
    <row r="306" spans="1:63" ht="14.45">
      <c r="A306" s="68">
        <v>303</v>
      </c>
      <c r="B306" s="29"/>
      <c r="C306" s="34"/>
      <c r="D306" s="42"/>
      <c r="E306" s="64"/>
      <c r="F306" s="45"/>
      <c r="G306" s="45"/>
      <c r="H306" s="163"/>
      <c r="I306" s="42"/>
      <c r="J306" s="28"/>
      <c r="K306" s="69"/>
      <c r="L306" s="68"/>
      <c r="M306" s="46"/>
      <c r="N306" s="238" t="str">
        <f ca="1">IF(Tabla1[[#This Row],[Fecha de nac]]="","",IF(Tabla1[[#This Row],[Fecha Finalización]] &gt;=TODAY(), DATEDIF(Tabla1[[#This Row],[Fecha de nac]],TODAY(),"y"), ROUNDDOWN((Tabla1[[#This Row],[Fecha Finalización]] -Tabla1[[#This Row],[Fecha de nac]])/365,0)))</f>
        <v/>
      </c>
      <c r="O306" s="169"/>
      <c r="P306" s="34"/>
      <c r="Q306" s="67"/>
      <c r="R306" s="67"/>
      <c r="S306" s="67"/>
      <c r="T306" s="67"/>
      <c r="U306" s="243" t="str">
        <f>IF(F306="","",Tabla1[[#This Row],[Fecha Inicio grupo]]+3*7-7)</f>
        <v/>
      </c>
      <c r="V306" s="244" t="str">
        <f>IF(F306="","",EDATE(Tabla1[[#This Row],[Fecha Inicio grupo]],3))</f>
        <v/>
      </c>
      <c r="W306" s="29"/>
      <c r="X306" s="29"/>
      <c r="Y306" s="75"/>
      <c r="Z306" s="75"/>
      <c r="AA306" s="75"/>
      <c r="AB306" s="75"/>
      <c r="AC306" s="75"/>
      <c r="AD306" s="75"/>
      <c r="AE306" s="75"/>
      <c r="AF306" s="75"/>
      <c r="AG306" s="75"/>
      <c r="AH306" s="75"/>
      <c r="AI306" s="75"/>
      <c r="AJ306" s="75"/>
      <c r="AK306" s="75"/>
      <c r="AL306" s="75"/>
      <c r="AM306" s="75"/>
      <c r="AN306" s="75"/>
      <c r="AO306" s="144"/>
      <c r="AP306" s="246" t="str">
        <f>IF(F306="","",IFERROR(VLOOKUP(SUBSTITUTE(SUBSTITUTE(Tabla1[[#This Row],[Uso Sistemas]],"T","P"),"N","F"),Parámetros!$M$2:$N$17,2,0),"Completar hasta 3ra sem. para evaluar a Probacionista"))</f>
        <v/>
      </c>
      <c r="AQ306" s="39"/>
      <c r="AR306" s="39"/>
      <c r="AS306" s="39"/>
      <c r="AT306" s="28"/>
      <c r="AU306" s="55"/>
      <c r="AV306" s="55"/>
      <c r="AW306" s="55"/>
      <c r="AX306" s="248" t="str">
        <f>IF(V306="","",EOMONTH(EDATE(Tabla1[[#This Row],[Fecha Finalización]],2),0))</f>
        <v/>
      </c>
      <c r="AY306" s="39"/>
      <c r="AZ306" s="249" t="str">
        <f>IF(V306="","",EOMONTH(EDATE(Tabla1[[#This Row],[Fecha Finalización]],3),0))</f>
        <v/>
      </c>
      <c r="BA306" s="39"/>
      <c r="BB306" s="39"/>
      <c r="BC306" s="235"/>
      <c r="BD306" s="233" t="str">
        <f>IF(F306="","",Tabla1[[#This Row],[sem 01]]&amp;Tabla1[[#This Row],[sem 02]]&amp;Tabla1[[#This Row],[sem 03]])</f>
        <v/>
      </c>
      <c r="BE306" s="234" t="str">
        <f>IF(TRIM(F306)="","",$B$1&amp;"-"&amp;SUBSTITUTE(Tabla1[[#This Row],[Mes Inscrito]]," ","")&amp;"-"&amp;SUBSTITUTE(Tabla1[[#This Row],[Dia de clases Inscrito]]," ","")&amp;"-"&amp;SUBSTITUTE(Tabla1[[#This Row],[Horario Inscrito]]," ","")&amp;"-"&amp;Tabla1[[#This Row],[Fecha Inicio grupo]])</f>
        <v/>
      </c>
      <c r="BF306" s="251" t="str">
        <f>IF(F306="","",Tabla1[[#This Row],[Curso]])</f>
        <v/>
      </c>
      <c r="BG306" s="252" t="str">
        <f>+IF(TRIM(F306)="","",$B$1&amp;"-"&amp;TRIM(Tabla1[[#This Row],[Mes Inscrito]])&amp;"-"&amp;TRIM(Tabla1[[#This Row],[Dia de clases Inscrito]])&amp;"-"&amp;TRIM(Tabla1[[#This Row],[Horario Inscrito]])&amp;"-"&amp;TRIM(Tabla1[[#This Row],[Fecha Inicio grupo]])&amp;"-"&amp;TRIM(Tabla1[[#This Row],[Tipo Incrito]]))</f>
        <v/>
      </c>
      <c r="BH306" s="308" t="str">
        <f>IF(F306="","",OR(IFERROR(SEARCH("CG",Tabla1[[#This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6" s="309" t="str">
        <f>IF(F306&lt;&gt;"",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6" s="309" t="str">
        <f>IF(F306&lt;&gt;"",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6" s="309" t="str">
        <f>IF(Tabla1[[#This Row],[Fecha Inicio grupo]]="","",IFERROR(VLOOKUP(Tabla1[[#This Row],[Mes de Alta como miembro]],Parámetros!$AM$2:$AN$16,2,0),"01/01/1900"))</f>
        <v/>
      </c>
    </row>
    <row r="307" spans="1:63" ht="14.45">
      <c r="A307" s="68">
        <v>304</v>
      </c>
      <c r="B307" s="29"/>
      <c r="C307" s="34"/>
      <c r="D307" s="42"/>
      <c r="E307" s="64"/>
      <c r="F307" s="45"/>
      <c r="G307" s="45"/>
      <c r="H307" s="163"/>
      <c r="I307" s="42"/>
      <c r="J307" s="28"/>
      <c r="K307" s="69"/>
      <c r="L307" s="68"/>
      <c r="M307" s="46"/>
      <c r="N307" s="238" t="str">
        <f ca="1">IF(Tabla1[[#This Row],[Fecha de nac]]="","",IF(Tabla1[[#This Row],[Fecha Finalización]] &gt;=TODAY(), DATEDIF(Tabla1[[#This Row],[Fecha de nac]],TODAY(),"y"), ROUNDDOWN((Tabla1[[#This Row],[Fecha Finalización]] -Tabla1[[#This Row],[Fecha de nac]])/365,0)))</f>
        <v/>
      </c>
      <c r="O307" s="169"/>
      <c r="P307" s="34"/>
      <c r="Q307" s="67"/>
      <c r="R307" s="67"/>
      <c r="S307" s="67"/>
      <c r="T307" s="67"/>
      <c r="U307" s="243" t="str">
        <f>IF(F307="","",Tabla1[[#This Row],[Fecha Inicio grupo]]+3*7-7)</f>
        <v/>
      </c>
      <c r="V307" s="244" t="str">
        <f>IF(F307="","",EDATE(Tabla1[[#This Row],[Fecha Inicio grupo]],3))</f>
        <v/>
      </c>
      <c r="W307" s="29"/>
      <c r="X307" s="29"/>
      <c r="Y307" s="75"/>
      <c r="Z307" s="75"/>
      <c r="AA307" s="75"/>
      <c r="AB307" s="75"/>
      <c r="AC307" s="75"/>
      <c r="AD307" s="75"/>
      <c r="AE307" s="75"/>
      <c r="AF307" s="75"/>
      <c r="AG307" s="75"/>
      <c r="AH307" s="75"/>
      <c r="AI307" s="75"/>
      <c r="AJ307" s="75"/>
      <c r="AK307" s="75"/>
      <c r="AL307" s="75"/>
      <c r="AM307" s="75"/>
      <c r="AN307" s="75"/>
      <c r="AO307" s="144"/>
      <c r="AP307" s="246" t="str">
        <f>IF(F307="","",IFERROR(VLOOKUP(SUBSTITUTE(SUBSTITUTE(Tabla1[[#This Row],[Uso Sistemas]],"T","P"),"N","F"),Parámetros!$M$2:$N$17,2,0),"Completar hasta 3ra sem. para evaluar a Probacionista"))</f>
        <v/>
      </c>
      <c r="AQ307" s="39"/>
      <c r="AR307" s="39"/>
      <c r="AS307" s="39"/>
      <c r="AT307" s="28"/>
      <c r="AU307" s="55"/>
      <c r="AV307" s="55"/>
      <c r="AW307" s="55"/>
      <c r="AX307" s="248" t="str">
        <f>IF(V307="","",EOMONTH(EDATE(Tabla1[[#This Row],[Fecha Finalización]],2),0))</f>
        <v/>
      </c>
      <c r="AY307" s="39"/>
      <c r="AZ307" s="249" t="str">
        <f>IF(V307="","",EOMONTH(EDATE(Tabla1[[#This Row],[Fecha Finalización]],3),0))</f>
        <v/>
      </c>
      <c r="BA307" s="39"/>
      <c r="BB307" s="39"/>
      <c r="BC307" s="235"/>
      <c r="BD307" s="233" t="str">
        <f>IF(F307="","",Tabla1[[#This Row],[sem 01]]&amp;Tabla1[[#This Row],[sem 02]]&amp;Tabla1[[#This Row],[sem 03]])</f>
        <v/>
      </c>
      <c r="BE307" s="234" t="str">
        <f>IF(TRIM(F307)="","",$B$1&amp;"-"&amp;SUBSTITUTE(Tabla1[[#This Row],[Mes Inscrito]]," ","")&amp;"-"&amp;SUBSTITUTE(Tabla1[[#This Row],[Dia de clases Inscrito]]," ","")&amp;"-"&amp;SUBSTITUTE(Tabla1[[#This Row],[Horario Inscrito]]," ","")&amp;"-"&amp;Tabla1[[#This Row],[Fecha Inicio grupo]])</f>
        <v/>
      </c>
      <c r="BF307" s="251" t="str">
        <f>IF(F307="","",Tabla1[[#This Row],[Curso]])</f>
        <v/>
      </c>
      <c r="BG307" s="252" t="str">
        <f>+IF(TRIM(F307)="","",$B$1&amp;"-"&amp;TRIM(Tabla1[[#This Row],[Mes Inscrito]])&amp;"-"&amp;TRIM(Tabla1[[#This Row],[Dia de clases Inscrito]])&amp;"-"&amp;TRIM(Tabla1[[#This Row],[Horario Inscrito]])&amp;"-"&amp;TRIM(Tabla1[[#This Row],[Fecha Inicio grupo]])&amp;"-"&amp;TRIM(Tabla1[[#This Row],[Tipo Incrito]]))</f>
        <v/>
      </c>
      <c r="BH307" s="308" t="str">
        <f>IF(F307="","",OR(IFERROR(SEARCH("CG",Tabla1[[#This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7" s="309" t="str">
        <f>IF(F307&lt;&gt;"",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7" s="309" t="str">
        <f>IF(F307&lt;&gt;"",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7" s="309" t="str">
        <f>IF(Tabla1[[#This Row],[Fecha Inicio grupo]]="","",IFERROR(VLOOKUP(Tabla1[[#This Row],[Mes de Alta como miembro]],Parámetros!$AM$2:$AN$16,2,0),"01/01/1900"))</f>
        <v/>
      </c>
    </row>
    <row r="308" spans="1:63" ht="14.45">
      <c r="A308" s="68">
        <v>305</v>
      </c>
      <c r="B308" s="29"/>
      <c r="C308" s="34"/>
      <c r="D308" s="42"/>
      <c r="E308" s="64"/>
      <c r="F308" s="45"/>
      <c r="G308" s="45"/>
      <c r="H308" s="163"/>
      <c r="I308" s="42"/>
      <c r="J308" s="28"/>
      <c r="K308" s="69"/>
      <c r="L308" s="68"/>
      <c r="M308" s="46"/>
      <c r="N308" s="238" t="str">
        <f ca="1">IF(Tabla1[[#This Row],[Fecha de nac]]="","",IF(Tabla1[[#This Row],[Fecha Finalización]] &gt;=TODAY(), DATEDIF(Tabla1[[#This Row],[Fecha de nac]],TODAY(),"y"), ROUNDDOWN((Tabla1[[#This Row],[Fecha Finalización]] -Tabla1[[#This Row],[Fecha de nac]])/365,0)))</f>
        <v/>
      </c>
      <c r="O308" s="169"/>
      <c r="P308" s="34"/>
      <c r="Q308" s="67"/>
      <c r="R308" s="67"/>
      <c r="S308" s="67"/>
      <c r="T308" s="67"/>
      <c r="U308" s="243" t="str">
        <f>IF(F308="","",Tabla1[[#This Row],[Fecha Inicio grupo]]+3*7-7)</f>
        <v/>
      </c>
      <c r="V308" s="244" t="str">
        <f>IF(F308="","",EDATE(Tabla1[[#This Row],[Fecha Inicio grupo]],3))</f>
        <v/>
      </c>
      <c r="W308" s="29"/>
      <c r="X308" s="29"/>
      <c r="Y308" s="75"/>
      <c r="Z308" s="75"/>
      <c r="AA308" s="75"/>
      <c r="AB308" s="75"/>
      <c r="AC308" s="75"/>
      <c r="AD308" s="75"/>
      <c r="AE308" s="75"/>
      <c r="AF308" s="75"/>
      <c r="AG308" s="75"/>
      <c r="AH308" s="75"/>
      <c r="AI308" s="75"/>
      <c r="AJ308" s="75"/>
      <c r="AK308" s="75"/>
      <c r="AL308" s="75"/>
      <c r="AM308" s="75"/>
      <c r="AN308" s="75"/>
      <c r="AO308" s="144"/>
      <c r="AP308" s="246" t="str">
        <f>IF(F308="","",IFERROR(VLOOKUP(SUBSTITUTE(SUBSTITUTE(Tabla1[[#This Row],[Uso Sistemas]],"T","P"),"N","F"),Parámetros!$M$2:$N$17,2,0),"Completar hasta 3ra sem. para evaluar a Probacionista"))</f>
        <v/>
      </c>
      <c r="AQ308" s="39"/>
      <c r="AR308" s="39"/>
      <c r="AS308" s="39"/>
      <c r="AT308" s="28"/>
      <c r="AU308" s="55"/>
      <c r="AV308" s="55"/>
      <c r="AW308" s="55"/>
      <c r="AX308" s="248" t="str">
        <f>IF(V308="","",EOMONTH(EDATE(Tabla1[[#This Row],[Fecha Finalización]],2),0))</f>
        <v/>
      </c>
      <c r="AY308" s="39"/>
      <c r="AZ308" s="249" t="str">
        <f>IF(V308="","",EOMONTH(EDATE(Tabla1[[#This Row],[Fecha Finalización]],3),0))</f>
        <v/>
      </c>
      <c r="BA308" s="39"/>
      <c r="BB308" s="39"/>
      <c r="BC308" s="235"/>
      <c r="BD308" s="233" t="str">
        <f>IF(F308="","",Tabla1[[#This Row],[sem 01]]&amp;Tabla1[[#This Row],[sem 02]]&amp;Tabla1[[#This Row],[sem 03]])</f>
        <v/>
      </c>
      <c r="BE308" s="234" t="str">
        <f>IF(TRIM(F308)="","",$B$1&amp;"-"&amp;SUBSTITUTE(Tabla1[[#This Row],[Mes Inscrito]]," ","")&amp;"-"&amp;SUBSTITUTE(Tabla1[[#This Row],[Dia de clases Inscrito]]," ","")&amp;"-"&amp;SUBSTITUTE(Tabla1[[#This Row],[Horario Inscrito]]," ","")&amp;"-"&amp;Tabla1[[#This Row],[Fecha Inicio grupo]])</f>
        <v/>
      </c>
      <c r="BF308" s="251" t="str">
        <f>IF(F308="","",Tabla1[[#This Row],[Curso]])</f>
        <v/>
      </c>
      <c r="BG308" s="252" t="str">
        <f>+IF(TRIM(F308)="","",$B$1&amp;"-"&amp;TRIM(Tabla1[[#This Row],[Mes Inscrito]])&amp;"-"&amp;TRIM(Tabla1[[#This Row],[Dia de clases Inscrito]])&amp;"-"&amp;TRIM(Tabla1[[#This Row],[Horario Inscrito]])&amp;"-"&amp;TRIM(Tabla1[[#This Row],[Fecha Inicio grupo]])&amp;"-"&amp;TRIM(Tabla1[[#This Row],[Tipo Incrito]]))</f>
        <v/>
      </c>
      <c r="BH308" s="308" t="str">
        <f>IF(F308="","",OR(IFERROR(SEARCH("CG",Tabla1[[#This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8" s="309" t="str">
        <f>IF(F308&lt;&gt;"",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8" s="309" t="str">
        <f>IF(F308&lt;&gt;"",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8" s="309" t="str">
        <f>IF(Tabla1[[#This Row],[Fecha Inicio grupo]]="","",IFERROR(VLOOKUP(Tabla1[[#This Row],[Mes de Alta como miembro]],Parámetros!$AM$2:$AN$16,2,0),"01/01/1900"))</f>
        <v/>
      </c>
    </row>
    <row r="309" spans="1:63" ht="14.45">
      <c r="A309" s="68">
        <v>306</v>
      </c>
      <c r="B309" s="29"/>
      <c r="C309" s="34"/>
      <c r="D309" s="42"/>
      <c r="E309" s="64"/>
      <c r="F309" s="45"/>
      <c r="G309" s="45"/>
      <c r="H309" s="163"/>
      <c r="I309" s="42"/>
      <c r="J309" s="28"/>
      <c r="K309" s="69"/>
      <c r="L309" s="68"/>
      <c r="M309" s="46"/>
      <c r="N309" s="238" t="str">
        <f ca="1">IF(Tabla1[[#This Row],[Fecha de nac]]="","",IF(Tabla1[[#This Row],[Fecha Finalización]] &gt;=TODAY(), DATEDIF(Tabla1[[#This Row],[Fecha de nac]],TODAY(),"y"), ROUNDDOWN((Tabla1[[#This Row],[Fecha Finalización]] -Tabla1[[#This Row],[Fecha de nac]])/365,0)))</f>
        <v/>
      </c>
      <c r="O309" s="169"/>
      <c r="P309" s="34"/>
      <c r="Q309" s="67"/>
      <c r="R309" s="67"/>
      <c r="S309" s="67"/>
      <c r="T309" s="67"/>
      <c r="U309" s="243" t="str">
        <f>IF(F309="","",Tabla1[[#This Row],[Fecha Inicio grupo]]+3*7-7)</f>
        <v/>
      </c>
      <c r="V309" s="244" t="str">
        <f>IF(F309="","",EDATE(Tabla1[[#This Row],[Fecha Inicio grupo]],3))</f>
        <v/>
      </c>
      <c r="W309" s="29"/>
      <c r="X309" s="29"/>
      <c r="Y309" s="75"/>
      <c r="Z309" s="75"/>
      <c r="AA309" s="75"/>
      <c r="AB309" s="75"/>
      <c r="AC309" s="75"/>
      <c r="AD309" s="75"/>
      <c r="AE309" s="75"/>
      <c r="AF309" s="75"/>
      <c r="AG309" s="75"/>
      <c r="AH309" s="75"/>
      <c r="AI309" s="75"/>
      <c r="AJ309" s="75"/>
      <c r="AK309" s="75"/>
      <c r="AL309" s="75"/>
      <c r="AM309" s="75"/>
      <c r="AN309" s="75"/>
      <c r="AO309" s="144"/>
      <c r="AP309" s="246" t="str">
        <f>IF(F309="","",IFERROR(VLOOKUP(SUBSTITUTE(SUBSTITUTE(Tabla1[[#This Row],[Uso Sistemas]],"T","P"),"N","F"),Parámetros!$M$2:$N$17,2,0),"Completar hasta 3ra sem. para evaluar a Probacionista"))</f>
        <v/>
      </c>
      <c r="AQ309" s="39"/>
      <c r="AR309" s="39"/>
      <c r="AS309" s="39"/>
      <c r="AT309" s="28"/>
      <c r="AU309" s="55"/>
      <c r="AV309" s="55"/>
      <c r="AW309" s="55"/>
      <c r="AX309" s="248" t="str">
        <f>IF(V309="","",EOMONTH(EDATE(Tabla1[[#This Row],[Fecha Finalización]],2),0))</f>
        <v/>
      </c>
      <c r="AY309" s="39"/>
      <c r="AZ309" s="249" t="str">
        <f>IF(V309="","",EOMONTH(EDATE(Tabla1[[#This Row],[Fecha Finalización]],3),0))</f>
        <v/>
      </c>
      <c r="BA309" s="39"/>
      <c r="BB309" s="39"/>
      <c r="BC309" s="235"/>
      <c r="BD309" s="233" t="str">
        <f>IF(F309="","",Tabla1[[#This Row],[sem 01]]&amp;Tabla1[[#This Row],[sem 02]]&amp;Tabla1[[#This Row],[sem 03]])</f>
        <v/>
      </c>
      <c r="BE309" s="234" t="str">
        <f>IF(TRIM(F309)="","",$B$1&amp;"-"&amp;SUBSTITUTE(Tabla1[[#This Row],[Mes Inscrito]]," ","")&amp;"-"&amp;SUBSTITUTE(Tabla1[[#This Row],[Dia de clases Inscrito]]," ","")&amp;"-"&amp;SUBSTITUTE(Tabla1[[#This Row],[Horario Inscrito]]," ","")&amp;"-"&amp;Tabla1[[#This Row],[Fecha Inicio grupo]])</f>
        <v/>
      </c>
      <c r="BF309" s="251" t="str">
        <f>IF(F309="","",Tabla1[[#This Row],[Curso]])</f>
        <v/>
      </c>
      <c r="BG309" s="252" t="str">
        <f>+IF(TRIM(F309)="","",$B$1&amp;"-"&amp;TRIM(Tabla1[[#This Row],[Mes Inscrito]])&amp;"-"&amp;TRIM(Tabla1[[#This Row],[Dia de clases Inscrito]])&amp;"-"&amp;TRIM(Tabla1[[#This Row],[Horario Inscrito]])&amp;"-"&amp;TRIM(Tabla1[[#This Row],[Fecha Inicio grupo]])&amp;"-"&amp;TRIM(Tabla1[[#This Row],[Tipo Incrito]]))</f>
        <v/>
      </c>
      <c r="BH309" s="308" t="str">
        <f>IF(F309="","",OR(IFERROR(SEARCH("CG",Tabla1[[#This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9" s="309" t="str">
        <f>IF(F309&lt;&gt;"",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9" s="309" t="str">
        <f>IF(F309&lt;&gt;"",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9" s="309" t="str">
        <f>IF(Tabla1[[#This Row],[Fecha Inicio grupo]]="","",IFERROR(VLOOKUP(Tabla1[[#This Row],[Mes de Alta como miembro]],Parámetros!$AM$2:$AN$16,2,0),"01/01/1900"))</f>
        <v/>
      </c>
    </row>
    <row r="310" spans="1:63" ht="14.45">
      <c r="A310" s="68">
        <v>307</v>
      </c>
      <c r="B310" s="29"/>
      <c r="C310" s="34"/>
      <c r="D310" s="42"/>
      <c r="E310" s="64"/>
      <c r="F310" s="45"/>
      <c r="G310" s="45"/>
      <c r="H310" s="163"/>
      <c r="I310" s="42"/>
      <c r="J310" s="28"/>
      <c r="K310" s="69"/>
      <c r="L310" s="68"/>
      <c r="M310" s="46"/>
      <c r="N310" s="238" t="str">
        <f ca="1">IF(Tabla1[[#This Row],[Fecha de nac]]="","",IF(Tabla1[[#This Row],[Fecha Finalización]] &gt;=TODAY(), DATEDIF(Tabla1[[#This Row],[Fecha de nac]],TODAY(),"y"), ROUNDDOWN((Tabla1[[#This Row],[Fecha Finalización]] -Tabla1[[#This Row],[Fecha de nac]])/365,0)))</f>
        <v/>
      </c>
      <c r="O310" s="169"/>
      <c r="P310" s="34"/>
      <c r="Q310" s="67"/>
      <c r="R310" s="67"/>
      <c r="S310" s="67"/>
      <c r="T310" s="67"/>
      <c r="U310" s="243" t="str">
        <f>IF(F310="","",Tabla1[[#This Row],[Fecha Inicio grupo]]+3*7-7)</f>
        <v/>
      </c>
      <c r="V310" s="244" t="str">
        <f>IF(F310="","",EDATE(Tabla1[[#This Row],[Fecha Inicio grupo]],3))</f>
        <v/>
      </c>
      <c r="W310" s="29"/>
      <c r="X310" s="29"/>
      <c r="Y310" s="75"/>
      <c r="Z310" s="75"/>
      <c r="AA310" s="75"/>
      <c r="AB310" s="75"/>
      <c r="AC310" s="75"/>
      <c r="AD310" s="75"/>
      <c r="AE310" s="75"/>
      <c r="AF310" s="75"/>
      <c r="AG310" s="75"/>
      <c r="AH310" s="75"/>
      <c r="AI310" s="75"/>
      <c r="AJ310" s="75"/>
      <c r="AK310" s="75"/>
      <c r="AL310" s="75"/>
      <c r="AM310" s="75"/>
      <c r="AN310" s="75"/>
      <c r="AO310" s="144"/>
      <c r="AP310" s="246" t="str">
        <f>IF(F310="","",IFERROR(VLOOKUP(SUBSTITUTE(SUBSTITUTE(Tabla1[[#This Row],[Uso Sistemas]],"T","P"),"N","F"),Parámetros!$M$2:$N$17,2,0),"Completar hasta 3ra sem. para evaluar a Probacionista"))</f>
        <v/>
      </c>
      <c r="AQ310" s="39"/>
      <c r="AR310" s="39"/>
      <c r="AS310" s="39"/>
      <c r="AT310" s="28"/>
      <c r="AU310" s="55"/>
      <c r="AV310" s="55"/>
      <c r="AW310" s="55"/>
      <c r="AX310" s="248" t="str">
        <f>IF(V310="","",EOMONTH(EDATE(Tabla1[[#This Row],[Fecha Finalización]],2),0))</f>
        <v/>
      </c>
      <c r="AY310" s="39"/>
      <c r="AZ310" s="249" t="str">
        <f>IF(V310="","",EOMONTH(EDATE(Tabla1[[#This Row],[Fecha Finalización]],3),0))</f>
        <v/>
      </c>
      <c r="BA310" s="39"/>
      <c r="BB310" s="39"/>
      <c r="BC310" s="235"/>
      <c r="BD310" s="233" t="str">
        <f>IF(F310="","",Tabla1[[#This Row],[sem 01]]&amp;Tabla1[[#This Row],[sem 02]]&amp;Tabla1[[#This Row],[sem 03]])</f>
        <v/>
      </c>
      <c r="BE310" s="234" t="str">
        <f>IF(TRIM(F310)="","",$B$1&amp;"-"&amp;SUBSTITUTE(Tabla1[[#This Row],[Mes Inscrito]]," ","")&amp;"-"&amp;SUBSTITUTE(Tabla1[[#This Row],[Dia de clases Inscrito]]," ","")&amp;"-"&amp;SUBSTITUTE(Tabla1[[#This Row],[Horario Inscrito]]," ","")&amp;"-"&amp;Tabla1[[#This Row],[Fecha Inicio grupo]])</f>
        <v/>
      </c>
      <c r="BF310" s="251" t="str">
        <f>IF(F310="","",Tabla1[[#This Row],[Curso]])</f>
        <v/>
      </c>
      <c r="BG310" s="252" t="str">
        <f>+IF(TRIM(F310)="","",$B$1&amp;"-"&amp;TRIM(Tabla1[[#This Row],[Mes Inscrito]])&amp;"-"&amp;TRIM(Tabla1[[#This Row],[Dia de clases Inscrito]])&amp;"-"&amp;TRIM(Tabla1[[#This Row],[Horario Inscrito]])&amp;"-"&amp;TRIM(Tabla1[[#This Row],[Fecha Inicio grupo]])&amp;"-"&amp;TRIM(Tabla1[[#This Row],[Tipo Incrito]]))</f>
        <v/>
      </c>
      <c r="BH310" s="308" t="str">
        <f>IF(F310="","",OR(IFERROR(SEARCH("CG",Tabla1[[#This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0" s="309" t="str">
        <f>IF(F310&lt;&gt;"",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0" s="309" t="str">
        <f>IF(F310&lt;&gt;"",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0" s="309" t="str">
        <f>IF(Tabla1[[#This Row],[Fecha Inicio grupo]]="","",IFERROR(VLOOKUP(Tabla1[[#This Row],[Mes de Alta como miembro]],Parámetros!$AM$2:$AN$16,2,0),"01/01/1900"))</f>
        <v/>
      </c>
    </row>
    <row r="311" spans="1:63" ht="14.45">
      <c r="A311" s="68">
        <v>308</v>
      </c>
      <c r="B311" s="29"/>
      <c r="C311" s="34"/>
      <c r="D311" s="42"/>
      <c r="E311" s="64"/>
      <c r="F311" s="45"/>
      <c r="G311" s="45"/>
      <c r="H311" s="163"/>
      <c r="I311" s="42"/>
      <c r="J311" s="28"/>
      <c r="K311" s="69"/>
      <c r="L311" s="68"/>
      <c r="M311" s="46"/>
      <c r="N311" s="238" t="str">
        <f ca="1">IF(Tabla1[[#This Row],[Fecha de nac]]="","",IF(Tabla1[[#This Row],[Fecha Finalización]] &gt;=TODAY(), DATEDIF(Tabla1[[#This Row],[Fecha de nac]],TODAY(),"y"), ROUNDDOWN((Tabla1[[#This Row],[Fecha Finalización]] -Tabla1[[#This Row],[Fecha de nac]])/365,0)))</f>
        <v/>
      </c>
      <c r="O311" s="169"/>
      <c r="P311" s="34"/>
      <c r="Q311" s="67"/>
      <c r="R311" s="67"/>
      <c r="S311" s="67"/>
      <c r="T311" s="67"/>
      <c r="U311" s="243" t="str">
        <f>IF(F311="","",Tabla1[[#This Row],[Fecha Inicio grupo]]+3*7-7)</f>
        <v/>
      </c>
      <c r="V311" s="244" t="str">
        <f>IF(F311="","",EDATE(Tabla1[[#This Row],[Fecha Inicio grupo]],3))</f>
        <v/>
      </c>
      <c r="W311" s="29"/>
      <c r="X311" s="29"/>
      <c r="Y311" s="75"/>
      <c r="Z311" s="75"/>
      <c r="AA311" s="75"/>
      <c r="AB311" s="75"/>
      <c r="AC311" s="75"/>
      <c r="AD311" s="75"/>
      <c r="AE311" s="75"/>
      <c r="AF311" s="75"/>
      <c r="AG311" s="75"/>
      <c r="AH311" s="75"/>
      <c r="AI311" s="75"/>
      <c r="AJ311" s="75"/>
      <c r="AK311" s="75"/>
      <c r="AL311" s="75"/>
      <c r="AM311" s="75"/>
      <c r="AN311" s="75"/>
      <c r="AO311" s="144"/>
      <c r="AP311" s="246" t="str">
        <f>IF(F311="","",IFERROR(VLOOKUP(SUBSTITUTE(SUBSTITUTE(Tabla1[[#This Row],[Uso Sistemas]],"T","P"),"N","F"),Parámetros!$M$2:$N$17,2,0),"Completar hasta 3ra sem. para evaluar a Probacionista"))</f>
        <v/>
      </c>
      <c r="AQ311" s="39"/>
      <c r="AR311" s="39"/>
      <c r="AS311" s="39"/>
      <c r="AT311" s="28"/>
      <c r="AU311" s="55"/>
      <c r="AV311" s="55"/>
      <c r="AW311" s="55"/>
      <c r="AX311" s="248" t="str">
        <f>IF(V311="","",EOMONTH(EDATE(Tabla1[[#This Row],[Fecha Finalización]],2),0))</f>
        <v/>
      </c>
      <c r="AY311" s="39"/>
      <c r="AZ311" s="249" t="str">
        <f>IF(V311="","",EOMONTH(EDATE(Tabla1[[#This Row],[Fecha Finalización]],3),0))</f>
        <v/>
      </c>
      <c r="BA311" s="39"/>
      <c r="BB311" s="39"/>
      <c r="BC311" s="235"/>
      <c r="BD311" s="233" t="str">
        <f>IF(F311="","",Tabla1[[#This Row],[sem 01]]&amp;Tabla1[[#This Row],[sem 02]]&amp;Tabla1[[#This Row],[sem 03]])</f>
        <v/>
      </c>
      <c r="BE311" s="234" t="str">
        <f>IF(TRIM(F311)="","",$B$1&amp;"-"&amp;SUBSTITUTE(Tabla1[[#This Row],[Mes Inscrito]]," ","")&amp;"-"&amp;SUBSTITUTE(Tabla1[[#This Row],[Dia de clases Inscrito]]," ","")&amp;"-"&amp;SUBSTITUTE(Tabla1[[#This Row],[Horario Inscrito]]," ","")&amp;"-"&amp;Tabla1[[#This Row],[Fecha Inicio grupo]])</f>
        <v/>
      </c>
      <c r="BF311" s="251" t="str">
        <f>IF(F311="","",Tabla1[[#This Row],[Curso]])</f>
        <v/>
      </c>
      <c r="BG311" s="252" t="str">
        <f>+IF(TRIM(F311)="","",$B$1&amp;"-"&amp;TRIM(Tabla1[[#This Row],[Mes Inscrito]])&amp;"-"&amp;TRIM(Tabla1[[#This Row],[Dia de clases Inscrito]])&amp;"-"&amp;TRIM(Tabla1[[#This Row],[Horario Inscrito]])&amp;"-"&amp;TRIM(Tabla1[[#This Row],[Fecha Inicio grupo]])&amp;"-"&amp;TRIM(Tabla1[[#This Row],[Tipo Incrito]]))</f>
        <v/>
      </c>
      <c r="BH311" s="308" t="str">
        <f>IF(F311="","",OR(IFERROR(SEARCH("CG",Tabla1[[#This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1" s="309" t="str">
        <f>IF(F311&lt;&gt;"",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1" s="309" t="str">
        <f>IF(F311&lt;&gt;"",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1" s="309" t="str">
        <f>IF(Tabla1[[#This Row],[Fecha Inicio grupo]]="","",IFERROR(VLOOKUP(Tabla1[[#This Row],[Mes de Alta como miembro]],Parámetros!$AM$2:$AN$16,2,0),"01/01/1900"))</f>
        <v/>
      </c>
    </row>
    <row r="312" spans="1:63" ht="14.45">
      <c r="A312" s="68">
        <v>309</v>
      </c>
      <c r="B312" s="29"/>
      <c r="C312" s="34"/>
      <c r="D312" s="42"/>
      <c r="E312" s="64"/>
      <c r="F312" s="45"/>
      <c r="G312" s="45"/>
      <c r="H312" s="163"/>
      <c r="I312" s="42"/>
      <c r="J312" s="28"/>
      <c r="K312" s="69"/>
      <c r="L312" s="68"/>
      <c r="M312" s="46"/>
      <c r="N312" s="238" t="str">
        <f ca="1">IF(Tabla1[[#This Row],[Fecha de nac]]="","",IF(Tabla1[[#This Row],[Fecha Finalización]] &gt;=TODAY(), DATEDIF(Tabla1[[#This Row],[Fecha de nac]],TODAY(),"y"), ROUNDDOWN((Tabla1[[#This Row],[Fecha Finalización]] -Tabla1[[#This Row],[Fecha de nac]])/365,0)))</f>
        <v/>
      </c>
      <c r="O312" s="169"/>
      <c r="P312" s="34"/>
      <c r="Q312" s="67"/>
      <c r="R312" s="67"/>
      <c r="S312" s="67"/>
      <c r="T312" s="67"/>
      <c r="U312" s="243" t="str">
        <f>IF(F312="","",Tabla1[[#This Row],[Fecha Inicio grupo]]+3*7-7)</f>
        <v/>
      </c>
      <c r="V312" s="244" t="str">
        <f>IF(F312="","",EDATE(Tabla1[[#This Row],[Fecha Inicio grupo]],3))</f>
        <v/>
      </c>
      <c r="W312" s="29"/>
      <c r="X312" s="29"/>
      <c r="Y312" s="75"/>
      <c r="Z312" s="75"/>
      <c r="AA312" s="75"/>
      <c r="AB312" s="75"/>
      <c r="AC312" s="75"/>
      <c r="AD312" s="75"/>
      <c r="AE312" s="75"/>
      <c r="AF312" s="75"/>
      <c r="AG312" s="75"/>
      <c r="AH312" s="75"/>
      <c r="AI312" s="75"/>
      <c r="AJ312" s="75"/>
      <c r="AK312" s="75"/>
      <c r="AL312" s="75"/>
      <c r="AM312" s="75"/>
      <c r="AN312" s="75"/>
      <c r="AO312" s="144"/>
      <c r="AP312" s="246" t="str">
        <f>IF(F312="","",IFERROR(VLOOKUP(SUBSTITUTE(SUBSTITUTE(Tabla1[[#This Row],[Uso Sistemas]],"T","P"),"N","F"),Parámetros!$M$2:$N$17,2,0),"Completar hasta 3ra sem. para evaluar a Probacionista"))</f>
        <v/>
      </c>
      <c r="AQ312" s="39"/>
      <c r="AR312" s="39"/>
      <c r="AS312" s="39"/>
      <c r="AT312" s="28"/>
      <c r="AU312" s="55"/>
      <c r="AV312" s="55"/>
      <c r="AW312" s="55"/>
      <c r="AX312" s="248" t="str">
        <f>IF(V312="","",EOMONTH(EDATE(Tabla1[[#This Row],[Fecha Finalización]],2),0))</f>
        <v/>
      </c>
      <c r="AY312" s="39"/>
      <c r="AZ312" s="249" t="str">
        <f>IF(V312="","",EOMONTH(EDATE(Tabla1[[#This Row],[Fecha Finalización]],3),0))</f>
        <v/>
      </c>
      <c r="BA312" s="39"/>
      <c r="BB312" s="39"/>
      <c r="BC312" s="235"/>
      <c r="BD312" s="233" t="str">
        <f>IF(F312="","",Tabla1[[#This Row],[sem 01]]&amp;Tabla1[[#This Row],[sem 02]]&amp;Tabla1[[#This Row],[sem 03]])</f>
        <v/>
      </c>
      <c r="BE312" s="234" t="str">
        <f>IF(TRIM(F312)="","",$B$1&amp;"-"&amp;SUBSTITUTE(Tabla1[[#This Row],[Mes Inscrito]]," ","")&amp;"-"&amp;SUBSTITUTE(Tabla1[[#This Row],[Dia de clases Inscrito]]," ","")&amp;"-"&amp;SUBSTITUTE(Tabla1[[#This Row],[Horario Inscrito]]," ","")&amp;"-"&amp;Tabla1[[#This Row],[Fecha Inicio grupo]])</f>
        <v/>
      </c>
      <c r="BF312" s="251" t="str">
        <f>IF(F312="","",Tabla1[[#This Row],[Curso]])</f>
        <v/>
      </c>
      <c r="BG312" s="252" t="str">
        <f>+IF(TRIM(F312)="","",$B$1&amp;"-"&amp;TRIM(Tabla1[[#This Row],[Mes Inscrito]])&amp;"-"&amp;TRIM(Tabla1[[#This Row],[Dia de clases Inscrito]])&amp;"-"&amp;TRIM(Tabla1[[#This Row],[Horario Inscrito]])&amp;"-"&amp;TRIM(Tabla1[[#This Row],[Fecha Inicio grupo]])&amp;"-"&amp;TRIM(Tabla1[[#This Row],[Tipo Incrito]]))</f>
        <v/>
      </c>
      <c r="BH312" s="308" t="str">
        <f>IF(F312="","",OR(IFERROR(SEARCH("CG",Tabla1[[#This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2" s="309" t="str">
        <f>IF(F312&lt;&gt;"",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2" s="309" t="str">
        <f>IF(F312&lt;&gt;"",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2" s="309" t="str">
        <f>IF(Tabla1[[#This Row],[Fecha Inicio grupo]]="","",IFERROR(VLOOKUP(Tabla1[[#This Row],[Mes de Alta como miembro]],Parámetros!$AM$2:$AN$16,2,0),"01/01/1900"))</f>
        <v/>
      </c>
    </row>
    <row r="313" spans="1:63" ht="14.45">
      <c r="A313" s="68">
        <v>310</v>
      </c>
      <c r="B313" s="29"/>
      <c r="C313" s="34"/>
      <c r="D313" s="42"/>
      <c r="E313" s="64"/>
      <c r="F313" s="45"/>
      <c r="G313" s="45"/>
      <c r="H313" s="163"/>
      <c r="I313" s="42"/>
      <c r="J313" s="28"/>
      <c r="K313" s="69"/>
      <c r="L313" s="68"/>
      <c r="M313" s="46"/>
      <c r="N313" s="238" t="str">
        <f ca="1">IF(Tabla1[[#This Row],[Fecha de nac]]="","",IF(Tabla1[[#This Row],[Fecha Finalización]] &gt;=TODAY(), DATEDIF(Tabla1[[#This Row],[Fecha de nac]],TODAY(),"y"), ROUNDDOWN((Tabla1[[#This Row],[Fecha Finalización]] -Tabla1[[#This Row],[Fecha de nac]])/365,0)))</f>
        <v/>
      </c>
      <c r="O313" s="169"/>
      <c r="P313" s="34"/>
      <c r="Q313" s="67"/>
      <c r="R313" s="67"/>
      <c r="S313" s="67"/>
      <c r="T313" s="67"/>
      <c r="U313" s="243" t="str">
        <f>IF(F313="","",Tabla1[[#This Row],[Fecha Inicio grupo]]+3*7-7)</f>
        <v/>
      </c>
      <c r="V313" s="244" t="str">
        <f>IF(F313="","",EDATE(Tabla1[[#This Row],[Fecha Inicio grupo]],3))</f>
        <v/>
      </c>
      <c r="W313" s="29"/>
      <c r="X313" s="29"/>
      <c r="Y313" s="75"/>
      <c r="Z313" s="75"/>
      <c r="AA313" s="75"/>
      <c r="AB313" s="75"/>
      <c r="AC313" s="75"/>
      <c r="AD313" s="75"/>
      <c r="AE313" s="75"/>
      <c r="AF313" s="75"/>
      <c r="AG313" s="75"/>
      <c r="AH313" s="75"/>
      <c r="AI313" s="75"/>
      <c r="AJ313" s="75"/>
      <c r="AK313" s="75"/>
      <c r="AL313" s="75"/>
      <c r="AM313" s="75"/>
      <c r="AN313" s="75"/>
      <c r="AO313" s="144"/>
      <c r="AP313" s="246" t="str">
        <f>IF(F313="","",IFERROR(VLOOKUP(SUBSTITUTE(SUBSTITUTE(Tabla1[[#This Row],[Uso Sistemas]],"T","P"),"N","F"),Parámetros!$M$2:$N$17,2,0),"Completar hasta 3ra sem. para evaluar a Probacionista"))</f>
        <v/>
      </c>
      <c r="AQ313" s="39"/>
      <c r="AR313" s="39"/>
      <c r="AS313" s="39"/>
      <c r="AT313" s="28"/>
      <c r="AU313" s="55"/>
      <c r="AV313" s="55"/>
      <c r="AW313" s="55"/>
      <c r="AX313" s="248" t="str">
        <f>IF(V313="","",EOMONTH(EDATE(Tabla1[[#This Row],[Fecha Finalización]],2),0))</f>
        <v/>
      </c>
      <c r="AY313" s="39"/>
      <c r="AZ313" s="249" t="str">
        <f>IF(V313="","",EOMONTH(EDATE(Tabla1[[#This Row],[Fecha Finalización]],3),0))</f>
        <v/>
      </c>
      <c r="BA313" s="39"/>
      <c r="BB313" s="39"/>
      <c r="BC313" s="235"/>
      <c r="BD313" s="233" t="str">
        <f>IF(F313="","",Tabla1[[#This Row],[sem 01]]&amp;Tabla1[[#This Row],[sem 02]]&amp;Tabla1[[#This Row],[sem 03]])</f>
        <v/>
      </c>
      <c r="BE313" s="234" t="str">
        <f>IF(TRIM(F313)="","",$B$1&amp;"-"&amp;SUBSTITUTE(Tabla1[[#This Row],[Mes Inscrito]]," ","")&amp;"-"&amp;SUBSTITUTE(Tabla1[[#This Row],[Dia de clases Inscrito]]," ","")&amp;"-"&amp;SUBSTITUTE(Tabla1[[#This Row],[Horario Inscrito]]," ","")&amp;"-"&amp;Tabla1[[#This Row],[Fecha Inicio grupo]])</f>
        <v/>
      </c>
      <c r="BF313" s="251" t="str">
        <f>IF(F313="","",Tabla1[[#This Row],[Curso]])</f>
        <v/>
      </c>
      <c r="BG313" s="252" t="str">
        <f>+IF(TRIM(F313)="","",$B$1&amp;"-"&amp;TRIM(Tabla1[[#This Row],[Mes Inscrito]])&amp;"-"&amp;TRIM(Tabla1[[#This Row],[Dia de clases Inscrito]])&amp;"-"&amp;TRIM(Tabla1[[#This Row],[Horario Inscrito]])&amp;"-"&amp;TRIM(Tabla1[[#This Row],[Fecha Inicio grupo]])&amp;"-"&amp;TRIM(Tabla1[[#This Row],[Tipo Incrito]]))</f>
        <v/>
      </c>
      <c r="BH313" s="308" t="str">
        <f>IF(F313="","",OR(IFERROR(SEARCH("CG",Tabla1[[#This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3" s="309" t="str">
        <f>IF(F313&lt;&gt;"",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3" s="309" t="str">
        <f>IF(F313&lt;&gt;"",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3" s="309" t="str">
        <f>IF(Tabla1[[#This Row],[Fecha Inicio grupo]]="","",IFERROR(VLOOKUP(Tabla1[[#This Row],[Mes de Alta como miembro]],Parámetros!$AM$2:$AN$16,2,0),"01/01/1900"))</f>
        <v/>
      </c>
    </row>
    <row r="314" spans="1:63" ht="14.45">
      <c r="A314" s="68">
        <v>311</v>
      </c>
      <c r="B314" s="29"/>
      <c r="C314" s="34"/>
      <c r="D314" s="42"/>
      <c r="E314" s="64"/>
      <c r="F314" s="45"/>
      <c r="G314" s="45"/>
      <c r="H314" s="163"/>
      <c r="I314" s="42"/>
      <c r="J314" s="28"/>
      <c r="K314" s="69"/>
      <c r="L314" s="68"/>
      <c r="M314" s="46"/>
      <c r="N314" s="238" t="str">
        <f ca="1">IF(Tabla1[[#This Row],[Fecha de nac]]="","",IF(Tabla1[[#This Row],[Fecha Finalización]] &gt;=TODAY(), DATEDIF(Tabla1[[#This Row],[Fecha de nac]],TODAY(),"y"), ROUNDDOWN((Tabla1[[#This Row],[Fecha Finalización]] -Tabla1[[#This Row],[Fecha de nac]])/365,0)))</f>
        <v/>
      </c>
      <c r="O314" s="169"/>
      <c r="P314" s="34"/>
      <c r="Q314" s="67"/>
      <c r="R314" s="67"/>
      <c r="S314" s="67"/>
      <c r="T314" s="67"/>
      <c r="U314" s="243" t="str">
        <f>IF(F314="","",Tabla1[[#This Row],[Fecha Inicio grupo]]+3*7-7)</f>
        <v/>
      </c>
      <c r="V314" s="244" t="str">
        <f>IF(F314="","",EDATE(Tabla1[[#This Row],[Fecha Inicio grupo]],3))</f>
        <v/>
      </c>
      <c r="W314" s="29"/>
      <c r="X314" s="29"/>
      <c r="Y314" s="75"/>
      <c r="Z314" s="75"/>
      <c r="AA314" s="75"/>
      <c r="AB314" s="75"/>
      <c r="AC314" s="75"/>
      <c r="AD314" s="75"/>
      <c r="AE314" s="75"/>
      <c r="AF314" s="75"/>
      <c r="AG314" s="75"/>
      <c r="AH314" s="75"/>
      <c r="AI314" s="75"/>
      <c r="AJ314" s="75"/>
      <c r="AK314" s="75"/>
      <c r="AL314" s="75"/>
      <c r="AM314" s="75"/>
      <c r="AN314" s="75"/>
      <c r="AO314" s="144"/>
      <c r="AP314" s="246" t="str">
        <f>IF(F314="","",IFERROR(VLOOKUP(SUBSTITUTE(SUBSTITUTE(Tabla1[[#This Row],[Uso Sistemas]],"T","P"),"N","F"),Parámetros!$M$2:$N$17,2,0),"Completar hasta 3ra sem. para evaluar a Probacionista"))</f>
        <v/>
      </c>
      <c r="AQ314" s="39"/>
      <c r="AR314" s="39"/>
      <c r="AS314" s="39"/>
      <c r="AT314" s="28"/>
      <c r="AU314" s="55"/>
      <c r="AV314" s="55"/>
      <c r="AW314" s="55"/>
      <c r="AX314" s="248" t="str">
        <f>IF(V314="","",EOMONTH(EDATE(Tabla1[[#This Row],[Fecha Finalización]],2),0))</f>
        <v/>
      </c>
      <c r="AY314" s="39"/>
      <c r="AZ314" s="249" t="str">
        <f>IF(V314="","",EOMONTH(EDATE(Tabla1[[#This Row],[Fecha Finalización]],3),0))</f>
        <v/>
      </c>
      <c r="BA314" s="39"/>
      <c r="BB314" s="39"/>
      <c r="BC314" s="235"/>
      <c r="BD314" s="233" t="str">
        <f>IF(F314="","",Tabla1[[#This Row],[sem 01]]&amp;Tabla1[[#This Row],[sem 02]]&amp;Tabla1[[#This Row],[sem 03]])</f>
        <v/>
      </c>
      <c r="BE314" s="234" t="str">
        <f>IF(TRIM(F314)="","",$B$1&amp;"-"&amp;SUBSTITUTE(Tabla1[[#This Row],[Mes Inscrito]]," ","")&amp;"-"&amp;SUBSTITUTE(Tabla1[[#This Row],[Dia de clases Inscrito]]," ","")&amp;"-"&amp;SUBSTITUTE(Tabla1[[#This Row],[Horario Inscrito]]," ","")&amp;"-"&amp;Tabla1[[#This Row],[Fecha Inicio grupo]])</f>
        <v/>
      </c>
      <c r="BF314" s="251" t="str">
        <f>IF(F314="","",Tabla1[[#This Row],[Curso]])</f>
        <v/>
      </c>
      <c r="BG314" s="252" t="str">
        <f>+IF(TRIM(F314)="","",$B$1&amp;"-"&amp;TRIM(Tabla1[[#This Row],[Mes Inscrito]])&amp;"-"&amp;TRIM(Tabla1[[#This Row],[Dia de clases Inscrito]])&amp;"-"&amp;TRIM(Tabla1[[#This Row],[Horario Inscrito]])&amp;"-"&amp;TRIM(Tabla1[[#This Row],[Fecha Inicio grupo]])&amp;"-"&amp;TRIM(Tabla1[[#This Row],[Tipo Incrito]]))</f>
        <v/>
      </c>
      <c r="BH314" s="308" t="str">
        <f>IF(F314="","",OR(IFERROR(SEARCH("CG",Tabla1[[#This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4" s="309" t="str">
        <f>IF(F314&lt;&gt;"",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4" s="309" t="str">
        <f>IF(F314&lt;&gt;"",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4" s="309" t="str">
        <f>IF(Tabla1[[#This Row],[Fecha Inicio grupo]]="","",IFERROR(VLOOKUP(Tabla1[[#This Row],[Mes de Alta como miembro]],Parámetros!$AM$2:$AN$16,2,0),"01/01/1900"))</f>
        <v/>
      </c>
    </row>
    <row r="315" spans="1:63" ht="14.45">
      <c r="A315" s="68">
        <v>312</v>
      </c>
      <c r="B315" s="29"/>
      <c r="C315" s="34"/>
      <c r="D315" s="42"/>
      <c r="E315" s="64"/>
      <c r="F315" s="45"/>
      <c r="G315" s="45"/>
      <c r="H315" s="163"/>
      <c r="I315" s="42"/>
      <c r="J315" s="28"/>
      <c r="K315" s="69"/>
      <c r="L315" s="68"/>
      <c r="M315" s="46"/>
      <c r="N315" s="238" t="str">
        <f ca="1">IF(Tabla1[[#This Row],[Fecha de nac]]="","",IF(Tabla1[[#This Row],[Fecha Finalización]] &gt;=TODAY(), DATEDIF(Tabla1[[#This Row],[Fecha de nac]],TODAY(),"y"), ROUNDDOWN((Tabla1[[#This Row],[Fecha Finalización]] -Tabla1[[#This Row],[Fecha de nac]])/365,0)))</f>
        <v/>
      </c>
      <c r="O315" s="169"/>
      <c r="P315" s="34"/>
      <c r="Q315" s="67"/>
      <c r="R315" s="67"/>
      <c r="S315" s="67"/>
      <c r="T315" s="67"/>
      <c r="U315" s="243" t="str">
        <f>IF(F315="","",Tabla1[[#This Row],[Fecha Inicio grupo]]+3*7-7)</f>
        <v/>
      </c>
      <c r="V315" s="244" t="str">
        <f>IF(F315="","",EDATE(Tabla1[[#This Row],[Fecha Inicio grupo]],3))</f>
        <v/>
      </c>
      <c r="W315" s="29"/>
      <c r="X315" s="29"/>
      <c r="Y315" s="75"/>
      <c r="Z315" s="75"/>
      <c r="AA315" s="75"/>
      <c r="AB315" s="75"/>
      <c r="AC315" s="75"/>
      <c r="AD315" s="75"/>
      <c r="AE315" s="75"/>
      <c r="AF315" s="75"/>
      <c r="AG315" s="75"/>
      <c r="AH315" s="75"/>
      <c r="AI315" s="75"/>
      <c r="AJ315" s="75"/>
      <c r="AK315" s="75"/>
      <c r="AL315" s="75"/>
      <c r="AM315" s="75"/>
      <c r="AN315" s="75"/>
      <c r="AO315" s="144"/>
      <c r="AP315" s="246" t="str">
        <f>IF(F315="","",IFERROR(VLOOKUP(SUBSTITUTE(SUBSTITUTE(Tabla1[[#This Row],[Uso Sistemas]],"T","P"),"N","F"),Parámetros!$M$2:$N$17,2,0),"Completar hasta 3ra sem. para evaluar a Probacionista"))</f>
        <v/>
      </c>
      <c r="AQ315" s="39"/>
      <c r="AR315" s="39"/>
      <c r="AS315" s="39"/>
      <c r="AT315" s="28"/>
      <c r="AU315" s="55"/>
      <c r="AV315" s="55"/>
      <c r="AW315" s="55"/>
      <c r="AX315" s="248" t="str">
        <f>IF(V315="","",EOMONTH(EDATE(Tabla1[[#This Row],[Fecha Finalización]],2),0))</f>
        <v/>
      </c>
      <c r="AY315" s="39"/>
      <c r="AZ315" s="249" t="str">
        <f>IF(V315="","",EOMONTH(EDATE(Tabla1[[#This Row],[Fecha Finalización]],3),0))</f>
        <v/>
      </c>
      <c r="BA315" s="39"/>
      <c r="BB315" s="39"/>
      <c r="BC315" s="235"/>
      <c r="BD315" s="233" t="str">
        <f>IF(F315="","",Tabla1[[#This Row],[sem 01]]&amp;Tabla1[[#This Row],[sem 02]]&amp;Tabla1[[#This Row],[sem 03]])</f>
        <v/>
      </c>
      <c r="BE315" s="234" t="str">
        <f>IF(TRIM(F315)="","",$B$1&amp;"-"&amp;SUBSTITUTE(Tabla1[[#This Row],[Mes Inscrito]]," ","")&amp;"-"&amp;SUBSTITUTE(Tabla1[[#This Row],[Dia de clases Inscrito]]," ","")&amp;"-"&amp;SUBSTITUTE(Tabla1[[#This Row],[Horario Inscrito]]," ","")&amp;"-"&amp;Tabla1[[#This Row],[Fecha Inicio grupo]])</f>
        <v/>
      </c>
      <c r="BF315" s="251" t="str">
        <f>IF(F315="","",Tabla1[[#This Row],[Curso]])</f>
        <v/>
      </c>
      <c r="BG315" s="252" t="str">
        <f>+IF(TRIM(F315)="","",$B$1&amp;"-"&amp;TRIM(Tabla1[[#This Row],[Mes Inscrito]])&amp;"-"&amp;TRIM(Tabla1[[#This Row],[Dia de clases Inscrito]])&amp;"-"&amp;TRIM(Tabla1[[#This Row],[Horario Inscrito]])&amp;"-"&amp;TRIM(Tabla1[[#This Row],[Fecha Inicio grupo]])&amp;"-"&amp;TRIM(Tabla1[[#This Row],[Tipo Incrito]]))</f>
        <v/>
      </c>
      <c r="BH315" s="308" t="str">
        <f>IF(F315="","",OR(IFERROR(SEARCH("CG",Tabla1[[#This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5" s="309" t="str">
        <f>IF(F315&lt;&gt;"",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5" s="309" t="str">
        <f>IF(F315&lt;&gt;"",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5" s="309" t="str">
        <f>IF(Tabla1[[#This Row],[Fecha Inicio grupo]]="","",IFERROR(VLOOKUP(Tabla1[[#This Row],[Mes de Alta como miembro]],Parámetros!$AM$2:$AN$16,2,0),"01/01/1900"))</f>
        <v/>
      </c>
    </row>
    <row r="316" spans="1:63" ht="14.45">
      <c r="A316" s="68">
        <v>313</v>
      </c>
      <c r="B316" s="29"/>
      <c r="C316" s="34"/>
      <c r="D316" s="42"/>
      <c r="E316" s="64"/>
      <c r="F316" s="45"/>
      <c r="G316" s="45"/>
      <c r="H316" s="163"/>
      <c r="I316" s="42"/>
      <c r="J316" s="28"/>
      <c r="K316" s="69"/>
      <c r="L316" s="68"/>
      <c r="M316" s="46"/>
      <c r="N316" s="238" t="str">
        <f ca="1">IF(Tabla1[[#This Row],[Fecha de nac]]="","",IF(Tabla1[[#This Row],[Fecha Finalización]] &gt;=TODAY(), DATEDIF(Tabla1[[#This Row],[Fecha de nac]],TODAY(),"y"), ROUNDDOWN((Tabla1[[#This Row],[Fecha Finalización]] -Tabla1[[#This Row],[Fecha de nac]])/365,0)))</f>
        <v/>
      </c>
      <c r="O316" s="169"/>
      <c r="P316" s="34"/>
      <c r="Q316" s="67"/>
      <c r="R316" s="67"/>
      <c r="S316" s="67"/>
      <c r="T316" s="67"/>
      <c r="U316" s="243" t="str">
        <f>IF(F316="","",Tabla1[[#This Row],[Fecha Inicio grupo]]+3*7-7)</f>
        <v/>
      </c>
      <c r="V316" s="244" t="str">
        <f>IF(F316="","",EDATE(Tabla1[[#This Row],[Fecha Inicio grupo]],3))</f>
        <v/>
      </c>
      <c r="W316" s="29"/>
      <c r="X316" s="29"/>
      <c r="Y316" s="75"/>
      <c r="Z316" s="75"/>
      <c r="AA316" s="75"/>
      <c r="AB316" s="75"/>
      <c r="AC316" s="75"/>
      <c r="AD316" s="75"/>
      <c r="AE316" s="75"/>
      <c r="AF316" s="75"/>
      <c r="AG316" s="75"/>
      <c r="AH316" s="75"/>
      <c r="AI316" s="75"/>
      <c r="AJ316" s="75"/>
      <c r="AK316" s="75"/>
      <c r="AL316" s="75"/>
      <c r="AM316" s="75"/>
      <c r="AN316" s="75"/>
      <c r="AO316" s="144"/>
      <c r="AP316" s="246" t="str">
        <f>IF(F316="","",IFERROR(VLOOKUP(SUBSTITUTE(SUBSTITUTE(Tabla1[[#This Row],[Uso Sistemas]],"T","P"),"N","F"),Parámetros!$M$2:$N$17,2,0),"Completar hasta 3ra sem. para evaluar a Probacionista"))</f>
        <v/>
      </c>
      <c r="AQ316" s="39"/>
      <c r="AR316" s="39"/>
      <c r="AS316" s="39"/>
      <c r="AT316" s="28"/>
      <c r="AU316" s="55"/>
      <c r="AV316" s="55"/>
      <c r="AW316" s="55"/>
      <c r="AX316" s="248" t="str">
        <f>IF(V316="","",EOMONTH(EDATE(Tabla1[[#This Row],[Fecha Finalización]],2),0))</f>
        <v/>
      </c>
      <c r="AY316" s="39"/>
      <c r="AZ316" s="249" t="str">
        <f>IF(V316="","",EOMONTH(EDATE(Tabla1[[#This Row],[Fecha Finalización]],3),0))</f>
        <v/>
      </c>
      <c r="BA316" s="39"/>
      <c r="BB316" s="39"/>
      <c r="BC316" s="235"/>
      <c r="BD316" s="233" t="str">
        <f>IF(F316="","",Tabla1[[#This Row],[sem 01]]&amp;Tabla1[[#This Row],[sem 02]]&amp;Tabla1[[#This Row],[sem 03]])</f>
        <v/>
      </c>
      <c r="BE316" s="234" t="str">
        <f>IF(TRIM(F316)="","",$B$1&amp;"-"&amp;SUBSTITUTE(Tabla1[[#This Row],[Mes Inscrito]]," ","")&amp;"-"&amp;SUBSTITUTE(Tabla1[[#This Row],[Dia de clases Inscrito]]," ","")&amp;"-"&amp;SUBSTITUTE(Tabla1[[#This Row],[Horario Inscrito]]," ","")&amp;"-"&amp;Tabla1[[#This Row],[Fecha Inicio grupo]])</f>
        <v/>
      </c>
      <c r="BF316" s="251" t="str">
        <f>IF(F316="","",Tabla1[[#This Row],[Curso]])</f>
        <v/>
      </c>
      <c r="BG316" s="252" t="str">
        <f>+IF(TRIM(F316)="","",$B$1&amp;"-"&amp;TRIM(Tabla1[[#This Row],[Mes Inscrito]])&amp;"-"&amp;TRIM(Tabla1[[#This Row],[Dia de clases Inscrito]])&amp;"-"&amp;TRIM(Tabla1[[#This Row],[Horario Inscrito]])&amp;"-"&amp;TRIM(Tabla1[[#This Row],[Fecha Inicio grupo]])&amp;"-"&amp;TRIM(Tabla1[[#This Row],[Tipo Incrito]]))</f>
        <v/>
      </c>
      <c r="BH316" s="308" t="str">
        <f>IF(F316="","",OR(IFERROR(SEARCH("CG",Tabla1[[#This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6" s="309" t="str">
        <f>IF(F316&lt;&gt;"",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6" s="309" t="str">
        <f>IF(F316&lt;&gt;"",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6" s="309" t="str">
        <f>IF(Tabla1[[#This Row],[Fecha Inicio grupo]]="","",IFERROR(VLOOKUP(Tabla1[[#This Row],[Mes de Alta como miembro]],Parámetros!$AM$2:$AN$16,2,0),"01/01/1900"))</f>
        <v/>
      </c>
    </row>
    <row r="317" spans="1:63" ht="14.45">
      <c r="A317" s="68">
        <v>314</v>
      </c>
      <c r="B317" s="29"/>
      <c r="C317" s="34"/>
      <c r="D317" s="42"/>
      <c r="E317" s="64"/>
      <c r="F317" s="45"/>
      <c r="G317" s="45"/>
      <c r="H317" s="163"/>
      <c r="I317" s="42"/>
      <c r="J317" s="28"/>
      <c r="K317" s="69"/>
      <c r="L317" s="68"/>
      <c r="M317" s="46"/>
      <c r="N317" s="238" t="str">
        <f ca="1">IF(Tabla1[[#This Row],[Fecha de nac]]="","",IF(Tabla1[[#This Row],[Fecha Finalización]] &gt;=TODAY(), DATEDIF(Tabla1[[#This Row],[Fecha de nac]],TODAY(),"y"), ROUNDDOWN((Tabla1[[#This Row],[Fecha Finalización]] -Tabla1[[#This Row],[Fecha de nac]])/365,0)))</f>
        <v/>
      </c>
      <c r="O317" s="169"/>
      <c r="P317" s="34"/>
      <c r="Q317" s="67"/>
      <c r="R317" s="67"/>
      <c r="S317" s="67"/>
      <c r="T317" s="67"/>
      <c r="U317" s="243" t="str">
        <f>IF(F317="","",Tabla1[[#This Row],[Fecha Inicio grupo]]+3*7-7)</f>
        <v/>
      </c>
      <c r="V317" s="244" t="str">
        <f>IF(F317="","",EDATE(Tabla1[[#This Row],[Fecha Inicio grupo]],3))</f>
        <v/>
      </c>
      <c r="W317" s="29"/>
      <c r="X317" s="29"/>
      <c r="Y317" s="75"/>
      <c r="Z317" s="75"/>
      <c r="AA317" s="75"/>
      <c r="AB317" s="75"/>
      <c r="AC317" s="75"/>
      <c r="AD317" s="75"/>
      <c r="AE317" s="75"/>
      <c r="AF317" s="75"/>
      <c r="AG317" s="75"/>
      <c r="AH317" s="75"/>
      <c r="AI317" s="75"/>
      <c r="AJ317" s="75"/>
      <c r="AK317" s="75"/>
      <c r="AL317" s="75"/>
      <c r="AM317" s="75"/>
      <c r="AN317" s="75"/>
      <c r="AO317" s="144"/>
      <c r="AP317" s="246" t="str">
        <f>IF(F317="","",IFERROR(VLOOKUP(SUBSTITUTE(SUBSTITUTE(Tabla1[[#This Row],[Uso Sistemas]],"T","P"),"N","F"),Parámetros!$M$2:$N$17,2,0),"Completar hasta 3ra sem. para evaluar a Probacionista"))</f>
        <v/>
      </c>
      <c r="AQ317" s="39"/>
      <c r="AR317" s="39"/>
      <c r="AS317" s="39"/>
      <c r="AT317" s="28"/>
      <c r="AU317" s="55"/>
      <c r="AV317" s="55"/>
      <c r="AW317" s="55"/>
      <c r="AX317" s="248" t="str">
        <f>IF(V317="","",EOMONTH(EDATE(Tabla1[[#This Row],[Fecha Finalización]],2),0))</f>
        <v/>
      </c>
      <c r="AY317" s="39"/>
      <c r="AZ317" s="249" t="str">
        <f>IF(V317="","",EOMONTH(EDATE(Tabla1[[#This Row],[Fecha Finalización]],3),0))</f>
        <v/>
      </c>
      <c r="BA317" s="39"/>
      <c r="BB317" s="39"/>
      <c r="BC317" s="235"/>
      <c r="BD317" s="233" t="str">
        <f>IF(F317="","",Tabla1[[#This Row],[sem 01]]&amp;Tabla1[[#This Row],[sem 02]]&amp;Tabla1[[#This Row],[sem 03]])</f>
        <v/>
      </c>
      <c r="BE317" s="234" t="str">
        <f>IF(TRIM(F317)="","",$B$1&amp;"-"&amp;SUBSTITUTE(Tabla1[[#This Row],[Mes Inscrito]]," ","")&amp;"-"&amp;SUBSTITUTE(Tabla1[[#This Row],[Dia de clases Inscrito]]," ","")&amp;"-"&amp;SUBSTITUTE(Tabla1[[#This Row],[Horario Inscrito]]," ","")&amp;"-"&amp;Tabla1[[#This Row],[Fecha Inicio grupo]])</f>
        <v/>
      </c>
      <c r="BF317" s="251" t="str">
        <f>IF(F317="","",Tabla1[[#This Row],[Curso]])</f>
        <v/>
      </c>
      <c r="BG317" s="252" t="str">
        <f>+IF(TRIM(F317)="","",$B$1&amp;"-"&amp;TRIM(Tabla1[[#This Row],[Mes Inscrito]])&amp;"-"&amp;TRIM(Tabla1[[#This Row],[Dia de clases Inscrito]])&amp;"-"&amp;TRIM(Tabla1[[#This Row],[Horario Inscrito]])&amp;"-"&amp;TRIM(Tabla1[[#This Row],[Fecha Inicio grupo]])&amp;"-"&amp;TRIM(Tabla1[[#This Row],[Tipo Incrito]]))</f>
        <v/>
      </c>
      <c r="BH317" s="308" t="str">
        <f>IF(F317="","",OR(IFERROR(SEARCH("CG",Tabla1[[#This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7" s="309" t="str">
        <f>IF(F317&lt;&gt;"",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7" s="309" t="str">
        <f>IF(F317&lt;&gt;"",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7" s="309" t="str">
        <f>IF(Tabla1[[#This Row],[Fecha Inicio grupo]]="","",IFERROR(VLOOKUP(Tabla1[[#This Row],[Mes de Alta como miembro]],Parámetros!$AM$2:$AN$16,2,0),"01/01/1900"))</f>
        <v/>
      </c>
    </row>
    <row r="318" spans="1:63" ht="14.45">
      <c r="A318" s="68">
        <v>315</v>
      </c>
      <c r="B318" s="29"/>
      <c r="C318" s="34"/>
      <c r="D318" s="42"/>
      <c r="E318" s="64"/>
      <c r="F318" s="45"/>
      <c r="G318" s="45"/>
      <c r="H318" s="163"/>
      <c r="I318" s="42"/>
      <c r="J318" s="28"/>
      <c r="K318" s="69"/>
      <c r="L318" s="68"/>
      <c r="M318" s="46"/>
      <c r="N318" s="238" t="str">
        <f ca="1">IF(Tabla1[[#This Row],[Fecha de nac]]="","",IF(Tabla1[[#This Row],[Fecha Finalización]] &gt;=TODAY(), DATEDIF(Tabla1[[#This Row],[Fecha de nac]],TODAY(),"y"), ROUNDDOWN((Tabla1[[#This Row],[Fecha Finalización]] -Tabla1[[#This Row],[Fecha de nac]])/365,0)))</f>
        <v/>
      </c>
      <c r="O318" s="169"/>
      <c r="P318" s="34"/>
      <c r="Q318" s="67"/>
      <c r="R318" s="67"/>
      <c r="S318" s="67"/>
      <c r="T318" s="67"/>
      <c r="U318" s="243" t="str">
        <f>IF(F318="","",Tabla1[[#This Row],[Fecha Inicio grupo]]+3*7-7)</f>
        <v/>
      </c>
      <c r="V318" s="244" t="str">
        <f>IF(F318="","",EDATE(Tabla1[[#This Row],[Fecha Inicio grupo]],3))</f>
        <v/>
      </c>
      <c r="W318" s="29"/>
      <c r="X318" s="29"/>
      <c r="Y318" s="75"/>
      <c r="Z318" s="75"/>
      <c r="AA318" s="75"/>
      <c r="AB318" s="75"/>
      <c r="AC318" s="75"/>
      <c r="AD318" s="75"/>
      <c r="AE318" s="75"/>
      <c r="AF318" s="75"/>
      <c r="AG318" s="75"/>
      <c r="AH318" s="75"/>
      <c r="AI318" s="75"/>
      <c r="AJ318" s="75"/>
      <c r="AK318" s="75"/>
      <c r="AL318" s="75"/>
      <c r="AM318" s="75"/>
      <c r="AN318" s="75"/>
      <c r="AO318" s="144"/>
      <c r="AP318" s="246" t="str">
        <f>IF(F318="","",IFERROR(VLOOKUP(SUBSTITUTE(SUBSTITUTE(Tabla1[[#This Row],[Uso Sistemas]],"T","P"),"N","F"),Parámetros!$M$2:$N$17,2,0),"Completar hasta 3ra sem. para evaluar a Probacionista"))</f>
        <v/>
      </c>
      <c r="AQ318" s="39"/>
      <c r="AR318" s="39"/>
      <c r="AS318" s="39"/>
      <c r="AT318" s="28"/>
      <c r="AU318" s="55"/>
      <c r="AV318" s="55"/>
      <c r="AW318" s="55"/>
      <c r="AX318" s="248" t="str">
        <f>IF(V318="","",EOMONTH(EDATE(Tabla1[[#This Row],[Fecha Finalización]],2),0))</f>
        <v/>
      </c>
      <c r="AY318" s="39"/>
      <c r="AZ318" s="249" t="str">
        <f>IF(V318="","",EOMONTH(EDATE(Tabla1[[#This Row],[Fecha Finalización]],3),0))</f>
        <v/>
      </c>
      <c r="BA318" s="39"/>
      <c r="BB318" s="39"/>
      <c r="BC318" s="235"/>
      <c r="BD318" s="233" t="str">
        <f>IF(F318="","",Tabla1[[#This Row],[sem 01]]&amp;Tabla1[[#This Row],[sem 02]]&amp;Tabla1[[#This Row],[sem 03]])</f>
        <v/>
      </c>
      <c r="BE318" s="234" t="str">
        <f>IF(TRIM(F318)="","",$B$1&amp;"-"&amp;SUBSTITUTE(Tabla1[[#This Row],[Mes Inscrito]]," ","")&amp;"-"&amp;SUBSTITUTE(Tabla1[[#This Row],[Dia de clases Inscrito]]," ","")&amp;"-"&amp;SUBSTITUTE(Tabla1[[#This Row],[Horario Inscrito]]," ","")&amp;"-"&amp;Tabla1[[#This Row],[Fecha Inicio grupo]])</f>
        <v/>
      </c>
      <c r="BF318" s="251" t="str">
        <f>IF(F318="","",Tabla1[[#This Row],[Curso]])</f>
        <v/>
      </c>
      <c r="BG318" s="252" t="str">
        <f>+IF(TRIM(F318)="","",$B$1&amp;"-"&amp;TRIM(Tabla1[[#This Row],[Mes Inscrito]])&amp;"-"&amp;TRIM(Tabla1[[#This Row],[Dia de clases Inscrito]])&amp;"-"&amp;TRIM(Tabla1[[#This Row],[Horario Inscrito]])&amp;"-"&amp;TRIM(Tabla1[[#This Row],[Fecha Inicio grupo]])&amp;"-"&amp;TRIM(Tabla1[[#This Row],[Tipo Incrito]]))</f>
        <v/>
      </c>
      <c r="BH318" s="308" t="str">
        <f>IF(F318="","",OR(IFERROR(SEARCH("CG",Tabla1[[#This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8" s="309" t="str">
        <f>IF(F318&lt;&gt;"",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8" s="309" t="str">
        <f>IF(F318&lt;&gt;"",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8" s="309" t="str">
        <f>IF(Tabla1[[#This Row],[Fecha Inicio grupo]]="","",IFERROR(VLOOKUP(Tabla1[[#This Row],[Mes de Alta como miembro]],Parámetros!$AM$2:$AN$16,2,0),"01/01/1900"))</f>
        <v/>
      </c>
    </row>
    <row r="319" spans="1:63" ht="14.45">
      <c r="A319" s="68">
        <v>316</v>
      </c>
      <c r="B319" s="29"/>
      <c r="C319" s="34"/>
      <c r="D319" s="42"/>
      <c r="E319" s="64"/>
      <c r="F319" s="45"/>
      <c r="G319" s="45"/>
      <c r="H319" s="163"/>
      <c r="I319" s="42"/>
      <c r="J319" s="28"/>
      <c r="K319" s="69"/>
      <c r="L319" s="68"/>
      <c r="M319" s="46"/>
      <c r="N319" s="238" t="str">
        <f ca="1">IF(Tabla1[[#This Row],[Fecha de nac]]="","",IF(Tabla1[[#This Row],[Fecha Finalización]] &gt;=TODAY(), DATEDIF(Tabla1[[#This Row],[Fecha de nac]],TODAY(),"y"), ROUNDDOWN((Tabla1[[#This Row],[Fecha Finalización]] -Tabla1[[#This Row],[Fecha de nac]])/365,0)))</f>
        <v/>
      </c>
      <c r="O319" s="169"/>
      <c r="P319" s="34"/>
      <c r="Q319" s="67"/>
      <c r="R319" s="67"/>
      <c r="S319" s="67"/>
      <c r="T319" s="67"/>
      <c r="U319" s="243" t="str">
        <f>IF(F319="","",Tabla1[[#This Row],[Fecha Inicio grupo]]+3*7-7)</f>
        <v/>
      </c>
      <c r="V319" s="244" t="str">
        <f>IF(F319="","",EDATE(Tabla1[[#This Row],[Fecha Inicio grupo]],3))</f>
        <v/>
      </c>
      <c r="W319" s="29"/>
      <c r="X319" s="29"/>
      <c r="Y319" s="75"/>
      <c r="Z319" s="75"/>
      <c r="AA319" s="75"/>
      <c r="AB319" s="75"/>
      <c r="AC319" s="75"/>
      <c r="AD319" s="75"/>
      <c r="AE319" s="75"/>
      <c r="AF319" s="75"/>
      <c r="AG319" s="75"/>
      <c r="AH319" s="75"/>
      <c r="AI319" s="75"/>
      <c r="AJ319" s="75"/>
      <c r="AK319" s="75"/>
      <c r="AL319" s="75"/>
      <c r="AM319" s="75"/>
      <c r="AN319" s="75"/>
      <c r="AO319" s="144"/>
      <c r="AP319" s="246" t="str">
        <f>IF(F319="","",IFERROR(VLOOKUP(SUBSTITUTE(SUBSTITUTE(Tabla1[[#This Row],[Uso Sistemas]],"T","P"),"N","F"),Parámetros!$M$2:$N$17,2,0),"Completar hasta 3ra sem. para evaluar a Probacionista"))</f>
        <v/>
      </c>
      <c r="AQ319" s="39"/>
      <c r="AR319" s="39"/>
      <c r="AS319" s="39"/>
      <c r="AT319" s="28"/>
      <c r="AU319" s="55"/>
      <c r="AV319" s="55"/>
      <c r="AW319" s="55"/>
      <c r="AX319" s="248" t="str">
        <f>IF(V319="","",EOMONTH(EDATE(Tabla1[[#This Row],[Fecha Finalización]],2),0))</f>
        <v/>
      </c>
      <c r="AY319" s="39"/>
      <c r="AZ319" s="249" t="str">
        <f>IF(V319="","",EOMONTH(EDATE(Tabla1[[#This Row],[Fecha Finalización]],3),0))</f>
        <v/>
      </c>
      <c r="BA319" s="39"/>
      <c r="BB319" s="39"/>
      <c r="BC319" s="235"/>
      <c r="BD319" s="233" t="str">
        <f>IF(F319="","",Tabla1[[#This Row],[sem 01]]&amp;Tabla1[[#This Row],[sem 02]]&amp;Tabla1[[#This Row],[sem 03]])</f>
        <v/>
      </c>
      <c r="BE319" s="234" t="str">
        <f>IF(TRIM(F319)="","",$B$1&amp;"-"&amp;SUBSTITUTE(Tabla1[[#This Row],[Mes Inscrito]]," ","")&amp;"-"&amp;SUBSTITUTE(Tabla1[[#This Row],[Dia de clases Inscrito]]," ","")&amp;"-"&amp;SUBSTITUTE(Tabla1[[#This Row],[Horario Inscrito]]," ","")&amp;"-"&amp;Tabla1[[#This Row],[Fecha Inicio grupo]])</f>
        <v/>
      </c>
      <c r="BF319" s="251" t="str">
        <f>IF(F319="","",Tabla1[[#This Row],[Curso]])</f>
        <v/>
      </c>
      <c r="BG319" s="252" t="str">
        <f>+IF(TRIM(F319)="","",$B$1&amp;"-"&amp;TRIM(Tabla1[[#This Row],[Mes Inscrito]])&amp;"-"&amp;TRIM(Tabla1[[#This Row],[Dia de clases Inscrito]])&amp;"-"&amp;TRIM(Tabla1[[#This Row],[Horario Inscrito]])&amp;"-"&amp;TRIM(Tabla1[[#This Row],[Fecha Inicio grupo]])&amp;"-"&amp;TRIM(Tabla1[[#This Row],[Tipo Incrito]]))</f>
        <v/>
      </c>
      <c r="BH319" s="308" t="str">
        <f>IF(F319="","",OR(IFERROR(SEARCH("CG",Tabla1[[#This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9" s="309" t="str">
        <f>IF(F319&lt;&gt;"",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9" s="309" t="str">
        <f>IF(F319&lt;&gt;"",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9" s="309" t="str">
        <f>IF(Tabla1[[#This Row],[Fecha Inicio grupo]]="","",IFERROR(VLOOKUP(Tabla1[[#This Row],[Mes de Alta como miembro]],Parámetros!$AM$2:$AN$16,2,0),"01/01/1900"))</f>
        <v/>
      </c>
    </row>
    <row r="320" spans="1:63" ht="14.45">
      <c r="A320" s="68">
        <v>317</v>
      </c>
      <c r="B320" s="29"/>
      <c r="C320" s="34"/>
      <c r="D320" s="42"/>
      <c r="E320" s="64"/>
      <c r="F320" s="45"/>
      <c r="G320" s="45"/>
      <c r="H320" s="163"/>
      <c r="I320" s="42"/>
      <c r="J320" s="28"/>
      <c r="K320" s="69"/>
      <c r="L320" s="68"/>
      <c r="M320" s="46"/>
      <c r="N320" s="238" t="str">
        <f ca="1">IF(Tabla1[[#This Row],[Fecha de nac]]="","",IF(Tabla1[[#This Row],[Fecha Finalización]] &gt;=TODAY(), DATEDIF(Tabla1[[#This Row],[Fecha de nac]],TODAY(),"y"), ROUNDDOWN((Tabla1[[#This Row],[Fecha Finalización]] -Tabla1[[#This Row],[Fecha de nac]])/365,0)))</f>
        <v/>
      </c>
      <c r="O320" s="169"/>
      <c r="P320" s="34"/>
      <c r="Q320" s="67"/>
      <c r="R320" s="67"/>
      <c r="S320" s="67"/>
      <c r="T320" s="67"/>
      <c r="U320" s="243" t="str">
        <f>IF(F320="","",Tabla1[[#This Row],[Fecha Inicio grupo]]+3*7-7)</f>
        <v/>
      </c>
      <c r="V320" s="244" t="str">
        <f>IF(F320="","",EDATE(Tabla1[[#This Row],[Fecha Inicio grupo]],3))</f>
        <v/>
      </c>
      <c r="W320" s="29"/>
      <c r="X320" s="29"/>
      <c r="Y320" s="75"/>
      <c r="Z320" s="75"/>
      <c r="AA320" s="75"/>
      <c r="AB320" s="75"/>
      <c r="AC320" s="75"/>
      <c r="AD320" s="75"/>
      <c r="AE320" s="75"/>
      <c r="AF320" s="75"/>
      <c r="AG320" s="75"/>
      <c r="AH320" s="75"/>
      <c r="AI320" s="75"/>
      <c r="AJ320" s="75"/>
      <c r="AK320" s="75"/>
      <c r="AL320" s="75"/>
      <c r="AM320" s="75"/>
      <c r="AN320" s="75"/>
      <c r="AO320" s="144"/>
      <c r="AP320" s="246" t="str">
        <f>IF(F320="","",IFERROR(VLOOKUP(SUBSTITUTE(SUBSTITUTE(Tabla1[[#This Row],[Uso Sistemas]],"T","P"),"N","F"),Parámetros!$M$2:$N$17,2,0),"Completar hasta 3ra sem. para evaluar a Probacionista"))</f>
        <v/>
      </c>
      <c r="AQ320" s="39"/>
      <c r="AR320" s="39"/>
      <c r="AS320" s="39"/>
      <c r="AT320" s="28"/>
      <c r="AU320" s="55"/>
      <c r="AV320" s="55"/>
      <c r="AW320" s="55"/>
      <c r="AX320" s="248" t="str">
        <f>IF(V320="","",EOMONTH(EDATE(Tabla1[[#This Row],[Fecha Finalización]],2),0))</f>
        <v/>
      </c>
      <c r="AY320" s="39"/>
      <c r="AZ320" s="249" t="str">
        <f>IF(V320="","",EOMONTH(EDATE(Tabla1[[#This Row],[Fecha Finalización]],3),0))</f>
        <v/>
      </c>
      <c r="BA320" s="39"/>
      <c r="BB320" s="39"/>
      <c r="BC320" s="235"/>
      <c r="BD320" s="233" t="str">
        <f>IF(F320="","",Tabla1[[#This Row],[sem 01]]&amp;Tabla1[[#This Row],[sem 02]]&amp;Tabla1[[#This Row],[sem 03]])</f>
        <v/>
      </c>
      <c r="BE320" s="234" t="str">
        <f>IF(TRIM(F320)="","",$B$1&amp;"-"&amp;SUBSTITUTE(Tabla1[[#This Row],[Mes Inscrito]]," ","")&amp;"-"&amp;SUBSTITUTE(Tabla1[[#This Row],[Dia de clases Inscrito]]," ","")&amp;"-"&amp;SUBSTITUTE(Tabla1[[#This Row],[Horario Inscrito]]," ","")&amp;"-"&amp;Tabla1[[#This Row],[Fecha Inicio grupo]])</f>
        <v/>
      </c>
      <c r="BF320" s="251" t="str">
        <f>IF(F320="","",Tabla1[[#This Row],[Curso]])</f>
        <v/>
      </c>
      <c r="BG320" s="252" t="str">
        <f>+IF(TRIM(F320)="","",$B$1&amp;"-"&amp;TRIM(Tabla1[[#This Row],[Mes Inscrito]])&amp;"-"&amp;TRIM(Tabla1[[#This Row],[Dia de clases Inscrito]])&amp;"-"&amp;TRIM(Tabla1[[#This Row],[Horario Inscrito]])&amp;"-"&amp;TRIM(Tabla1[[#This Row],[Fecha Inicio grupo]])&amp;"-"&amp;TRIM(Tabla1[[#This Row],[Tipo Incrito]]))</f>
        <v/>
      </c>
      <c r="BH320" s="308" t="str">
        <f>IF(F320="","",OR(IFERROR(SEARCH("CG",Tabla1[[#This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0" s="309" t="str">
        <f>IF(F320&lt;&gt;"",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0" s="309" t="str">
        <f>IF(F320&lt;&gt;"",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0" s="309" t="str">
        <f>IF(Tabla1[[#This Row],[Fecha Inicio grupo]]="","",IFERROR(VLOOKUP(Tabla1[[#This Row],[Mes de Alta como miembro]],Parámetros!$AM$2:$AN$16,2,0),"01/01/1900"))</f>
        <v/>
      </c>
    </row>
    <row r="321" spans="1:63" ht="14.45">
      <c r="A321" s="68">
        <v>318</v>
      </c>
      <c r="B321" s="29"/>
      <c r="C321" s="34"/>
      <c r="D321" s="42"/>
      <c r="E321" s="64"/>
      <c r="F321" s="45"/>
      <c r="G321" s="45"/>
      <c r="H321" s="163"/>
      <c r="I321" s="42"/>
      <c r="J321" s="28"/>
      <c r="K321" s="69"/>
      <c r="L321" s="68"/>
      <c r="M321" s="46"/>
      <c r="N321" s="238" t="str">
        <f ca="1">IF(Tabla1[[#This Row],[Fecha de nac]]="","",IF(Tabla1[[#This Row],[Fecha Finalización]] &gt;=TODAY(), DATEDIF(Tabla1[[#This Row],[Fecha de nac]],TODAY(),"y"), ROUNDDOWN((Tabla1[[#This Row],[Fecha Finalización]] -Tabla1[[#This Row],[Fecha de nac]])/365,0)))</f>
        <v/>
      </c>
      <c r="O321" s="169"/>
      <c r="P321" s="34"/>
      <c r="Q321" s="67"/>
      <c r="R321" s="67"/>
      <c r="S321" s="67"/>
      <c r="T321" s="67"/>
      <c r="U321" s="243" t="str">
        <f>IF(F321="","",Tabla1[[#This Row],[Fecha Inicio grupo]]+3*7-7)</f>
        <v/>
      </c>
      <c r="V321" s="244" t="str">
        <f>IF(F321="","",EDATE(Tabla1[[#This Row],[Fecha Inicio grupo]],3))</f>
        <v/>
      </c>
      <c r="W321" s="29"/>
      <c r="X321" s="29"/>
      <c r="Y321" s="75"/>
      <c r="Z321" s="75"/>
      <c r="AA321" s="75"/>
      <c r="AB321" s="75"/>
      <c r="AC321" s="75"/>
      <c r="AD321" s="75"/>
      <c r="AE321" s="75"/>
      <c r="AF321" s="75"/>
      <c r="AG321" s="75"/>
      <c r="AH321" s="75"/>
      <c r="AI321" s="75"/>
      <c r="AJ321" s="75"/>
      <c r="AK321" s="75"/>
      <c r="AL321" s="75"/>
      <c r="AM321" s="75"/>
      <c r="AN321" s="75"/>
      <c r="AO321" s="144"/>
      <c r="AP321" s="246" t="str">
        <f>IF(F321="","",IFERROR(VLOOKUP(SUBSTITUTE(SUBSTITUTE(Tabla1[[#This Row],[Uso Sistemas]],"T","P"),"N","F"),Parámetros!$M$2:$N$17,2,0),"Completar hasta 3ra sem. para evaluar a Probacionista"))</f>
        <v/>
      </c>
      <c r="AQ321" s="39"/>
      <c r="AR321" s="39"/>
      <c r="AS321" s="39"/>
      <c r="AT321" s="28"/>
      <c r="AU321" s="55"/>
      <c r="AV321" s="55"/>
      <c r="AW321" s="55"/>
      <c r="AX321" s="248" t="str">
        <f>IF(V321="","",EOMONTH(EDATE(Tabla1[[#This Row],[Fecha Finalización]],2),0))</f>
        <v/>
      </c>
      <c r="AY321" s="39"/>
      <c r="AZ321" s="249" t="str">
        <f>IF(V321="","",EOMONTH(EDATE(Tabla1[[#This Row],[Fecha Finalización]],3),0))</f>
        <v/>
      </c>
      <c r="BA321" s="39"/>
      <c r="BB321" s="39"/>
      <c r="BC321" s="235"/>
      <c r="BD321" s="233" t="str">
        <f>IF(F321="","",Tabla1[[#This Row],[sem 01]]&amp;Tabla1[[#This Row],[sem 02]]&amp;Tabla1[[#This Row],[sem 03]])</f>
        <v/>
      </c>
      <c r="BE321" s="234" t="str">
        <f>IF(TRIM(F321)="","",$B$1&amp;"-"&amp;SUBSTITUTE(Tabla1[[#This Row],[Mes Inscrito]]," ","")&amp;"-"&amp;SUBSTITUTE(Tabla1[[#This Row],[Dia de clases Inscrito]]," ","")&amp;"-"&amp;SUBSTITUTE(Tabla1[[#This Row],[Horario Inscrito]]," ","")&amp;"-"&amp;Tabla1[[#This Row],[Fecha Inicio grupo]])</f>
        <v/>
      </c>
      <c r="BF321" s="251" t="str">
        <f>IF(F321="","",Tabla1[[#This Row],[Curso]])</f>
        <v/>
      </c>
      <c r="BG321" s="252" t="str">
        <f>+IF(TRIM(F321)="","",$B$1&amp;"-"&amp;TRIM(Tabla1[[#This Row],[Mes Inscrito]])&amp;"-"&amp;TRIM(Tabla1[[#This Row],[Dia de clases Inscrito]])&amp;"-"&amp;TRIM(Tabla1[[#This Row],[Horario Inscrito]])&amp;"-"&amp;TRIM(Tabla1[[#This Row],[Fecha Inicio grupo]])&amp;"-"&amp;TRIM(Tabla1[[#This Row],[Tipo Incrito]]))</f>
        <v/>
      </c>
      <c r="BH321" s="308" t="str">
        <f>IF(F321="","",OR(IFERROR(SEARCH("CG",Tabla1[[#This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1" s="309" t="str">
        <f>IF(F321&lt;&gt;"",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1" s="309" t="str">
        <f>IF(F321&lt;&gt;"",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1" s="309" t="str">
        <f>IF(Tabla1[[#This Row],[Fecha Inicio grupo]]="","",IFERROR(VLOOKUP(Tabla1[[#This Row],[Mes de Alta como miembro]],Parámetros!$AM$2:$AN$16,2,0),"01/01/1900"))</f>
        <v/>
      </c>
    </row>
    <row r="322" spans="1:63" ht="14.45">
      <c r="A322" s="68">
        <v>319</v>
      </c>
      <c r="B322" s="29"/>
      <c r="C322" s="34"/>
      <c r="D322" s="42"/>
      <c r="E322" s="64"/>
      <c r="F322" s="45"/>
      <c r="G322" s="45"/>
      <c r="H322" s="163"/>
      <c r="I322" s="42"/>
      <c r="J322" s="28"/>
      <c r="K322" s="69"/>
      <c r="L322" s="68"/>
      <c r="M322" s="46"/>
      <c r="N322" s="238" t="str">
        <f ca="1">IF(Tabla1[[#This Row],[Fecha de nac]]="","",IF(Tabla1[[#This Row],[Fecha Finalización]] &gt;=TODAY(), DATEDIF(Tabla1[[#This Row],[Fecha de nac]],TODAY(),"y"), ROUNDDOWN((Tabla1[[#This Row],[Fecha Finalización]] -Tabla1[[#This Row],[Fecha de nac]])/365,0)))</f>
        <v/>
      </c>
      <c r="O322" s="169"/>
      <c r="P322" s="34"/>
      <c r="Q322" s="67"/>
      <c r="R322" s="67"/>
      <c r="S322" s="67"/>
      <c r="T322" s="67"/>
      <c r="U322" s="243" t="str">
        <f>IF(F322="","",Tabla1[[#This Row],[Fecha Inicio grupo]]+3*7-7)</f>
        <v/>
      </c>
      <c r="V322" s="244" t="str">
        <f>IF(F322="","",EDATE(Tabla1[[#This Row],[Fecha Inicio grupo]],3))</f>
        <v/>
      </c>
      <c r="W322" s="29"/>
      <c r="X322" s="29"/>
      <c r="Y322" s="75"/>
      <c r="Z322" s="75"/>
      <c r="AA322" s="75"/>
      <c r="AB322" s="75"/>
      <c r="AC322" s="75"/>
      <c r="AD322" s="75"/>
      <c r="AE322" s="75"/>
      <c r="AF322" s="75"/>
      <c r="AG322" s="75"/>
      <c r="AH322" s="75"/>
      <c r="AI322" s="75"/>
      <c r="AJ322" s="75"/>
      <c r="AK322" s="75"/>
      <c r="AL322" s="75"/>
      <c r="AM322" s="75"/>
      <c r="AN322" s="75"/>
      <c r="AO322" s="144"/>
      <c r="AP322" s="246" t="str">
        <f>IF(F322="","",IFERROR(VLOOKUP(SUBSTITUTE(SUBSTITUTE(Tabla1[[#This Row],[Uso Sistemas]],"T","P"),"N","F"),Parámetros!$M$2:$N$17,2,0),"Completar hasta 3ra sem. para evaluar a Probacionista"))</f>
        <v/>
      </c>
      <c r="AQ322" s="39"/>
      <c r="AR322" s="39"/>
      <c r="AS322" s="39"/>
      <c r="AT322" s="28"/>
      <c r="AU322" s="55"/>
      <c r="AV322" s="55"/>
      <c r="AW322" s="55"/>
      <c r="AX322" s="248" t="str">
        <f>IF(V322="","",EOMONTH(EDATE(Tabla1[[#This Row],[Fecha Finalización]],2),0))</f>
        <v/>
      </c>
      <c r="AY322" s="39"/>
      <c r="AZ322" s="249" t="str">
        <f>IF(V322="","",EOMONTH(EDATE(Tabla1[[#This Row],[Fecha Finalización]],3),0))</f>
        <v/>
      </c>
      <c r="BA322" s="39"/>
      <c r="BB322" s="39"/>
      <c r="BC322" s="235"/>
      <c r="BD322" s="233" t="str">
        <f>IF(F322="","",Tabla1[[#This Row],[sem 01]]&amp;Tabla1[[#This Row],[sem 02]]&amp;Tabla1[[#This Row],[sem 03]])</f>
        <v/>
      </c>
      <c r="BE322" s="234" t="str">
        <f>IF(TRIM(F322)="","",$B$1&amp;"-"&amp;SUBSTITUTE(Tabla1[[#This Row],[Mes Inscrito]]," ","")&amp;"-"&amp;SUBSTITUTE(Tabla1[[#This Row],[Dia de clases Inscrito]]," ","")&amp;"-"&amp;SUBSTITUTE(Tabla1[[#This Row],[Horario Inscrito]]," ","")&amp;"-"&amp;Tabla1[[#This Row],[Fecha Inicio grupo]])</f>
        <v/>
      </c>
      <c r="BF322" s="251" t="str">
        <f>IF(F322="","",Tabla1[[#This Row],[Curso]])</f>
        <v/>
      </c>
      <c r="BG322" s="252" t="str">
        <f>+IF(TRIM(F322)="","",$B$1&amp;"-"&amp;TRIM(Tabla1[[#This Row],[Mes Inscrito]])&amp;"-"&amp;TRIM(Tabla1[[#This Row],[Dia de clases Inscrito]])&amp;"-"&amp;TRIM(Tabla1[[#This Row],[Horario Inscrito]])&amp;"-"&amp;TRIM(Tabla1[[#This Row],[Fecha Inicio grupo]])&amp;"-"&amp;TRIM(Tabla1[[#This Row],[Tipo Incrito]]))</f>
        <v/>
      </c>
      <c r="BH322" s="308" t="str">
        <f>IF(F322="","",OR(IFERROR(SEARCH("CG",Tabla1[[#This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2" s="309" t="str">
        <f>IF(F322&lt;&gt;"",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2" s="309" t="str">
        <f>IF(F322&lt;&gt;"",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2" s="309" t="str">
        <f>IF(Tabla1[[#This Row],[Fecha Inicio grupo]]="","",IFERROR(VLOOKUP(Tabla1[[#This Row],[Mes de Alta como miembro]],Parámetros!$AM$2:$AN$16,2,0),"01/01/1900"))</f>
        <v/>
      </c>
    </row>
    <row r="323" spans="1:63" ht="14.45">
      <c r="A323" s="68">
        <v>320</v>
      </c>
      <c r="B323" s="29"/>
      <c r="C323" s="34"/>
      <c r="D323" s="42"/>
      <c r="E323" s="64"/>
      <c r="F323" s="45"/>
      <c r="G323" s="45"/>
      <c r="H323" s="163"/>
      <c r="I323" s="42"/>
      <c r="J323" s="28"/>
      <c r="K323" s="69"/>
      <c r="L323" s="68"/>
      <c r="M323" s="46"/>
      <c r="N323" s="238" t="str">
        <f ca="1">IF(Tabla1[[#This Row],[Fecha de nac]]="","",IF(Tabla1[[#This Row],[Fecha Finalización]] &gt;=TODAY(), DATEDIF(Tabla1[[#This Row],[Fecha de nac]],TODAY(),"y"), ROUNDDOWN((Tabla1[[#This Row],[Fecha Finalización]] -Tabla1[[#This Row],[Fecha de nac]])/365,0)))</f>
        <v/>
      </c>
      <c r="O323" s="169"/>
      <c r="P323" s="34"/>
      <c r="Q323" s="67"/>
      <c r="R323" s="67"/>
      <c r="S323" s="67"/>
      <c r="T323" s="67"/>
      <c r="U323" s="243" t="str">
        <f>IF(F323="","",Tabla1[[#This Row],[Fecha Inicio grupo]]+3*7-7)</f>
        <v/>
      </c>
      <c r="V323" s="244" t="str">
        <f>IF(F323="","",EDATE(Tabla1[[#This Row],[Fecha Inicio grupo]],3))</f>
        <v/>
      </c>
      <c r="W323" s="29"/>
      <c r="X323" s="29"/>
      <c r="Y323" s="75"/>
      <c r="Z323" s="75"/>
      <c r="AA323" s="75"/>
      <c r="AB323" s="75"/>
      <c r="AC323" s="75"/>
      <c r="AD323" s="75"/>
      <c r="AE323" s="75"/>
      <c r="AF323" s="75"/>
      <c r="AG323" s="75"/>
      <c r="AH323" s="75"/>
      <c r="AI323" s="75"/>
      <c r="AJ323" s="75"/>
      <c r="AK323" s="75"/>
      <c r="AL323" s="75"/>
      <c r="AM323" s="75"/>
      <c r="AN323" s="75"/>
      <c r="AO323" s="144"/>
      <c r="AP323" s="246" t="str">
        <f>IF(F323="","",IFERROR(VLOOKUP(SUBSTITUTE(SUBSTITUTE(Tabla1[[#This Row],[Uso Sistemas]],"T","P"),"N","F"),Parámetros!$M$2:$N$17,2,0),"Completar hasta 3ra sem. para evaluar a Probacionista"))</f>
        <v/>
      </c>
      <c r="AQ323" s="39"/>
      <c r="AR323" s="39"/>
      <c r="AS323" s="39"/>
      <c r="AT323" s="28"/>
      <c r="AU323" s="55"/>
      <c r="AV323" s="55"/>
      <c r="AW323" s="55"/>
      <c r="AX323" s="248" t="str">
        <f>IF(V323="","",EOMONTH(EDATE(Tabla1[[#This Row],[Fecha Finalización]],2),0))</f>
        <v/>
      </c>
      <c r="AY323" s="39"/>
      <c r="AZ323" s="249" t="str">
        <f>IF(V323="","",EOMONTH(EDATE(Tabla1[[#This Row],[Fecha Finalización]],3),0))</f>
        <v/>
      </c>
      <c r="BA323" s="39"/>
      <c r="BB323" s="39"/>
      <c r="BC323" s="235"/>
      <c r="BD323" s="233" t="str">
        <f>IF(F323="","",Tabla1[[#This Row],[sem 01]]&amp;Tabla1[[#This Row],[sem 02]]&amp;Tabla1[[#This Row],[sem 03]])</f>
        <v/>
      </c>
      <c r="BE323" s="234" t="str">
        <f>IF(TRIM(F323)="","",$B$1&amp;"-"&amp;SUBSTITUTE(Tabla1[[#This Row],[Mes Inscrito]]," ","")&amp;"-"&amp;SUBSTITUTE(Tabla1[[#This Row],[Dia de clases Inscrito]]," ","")&amp;"-"&amp;SUBSTITUTE(Tabla1[[#This Row],[Horario Inscrito]]," ","")&amp;"-"&amp;Tabla1[[#This Row],[Fecha Inicio grupo]])</f>
        <v/>
      </c>
      <c r="BF323" s="251" t="str">
        <f>IF(F323="","",Tabla1[[#This Row],[Curso]])</f>
        <v/>
      </c>
      <c r="BG323" s="252" t="str">
        <f>+IF(TRIM(F323)="","",$B$1&amp;"-"&amp;TRIM(Tabla1[[#This Row],[Mes Inscrito]])&amp;"-"&amp;TRIM(Tabla1[[#This Row],[Dia de clases Inscrito]])&amp;"-"&amp;TRIM(Tabla1[[#This Row],[Horario Inscrito]])&amp;"-"&amp;TRIM(Tabla1[[#This Row],[Fecha Inicio grupo]])&amp;"-"&amp;TRIM(Tabla1[[#This Row],[Tipo Incrito]]))</f>
        <v/>
      </c>
      <c r="BH323" s="308" t="str">
        <f>IF(F323="","",OR(IFERROR(SEARCH("CG",Tabla1[[#This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3" s="309" t="str">
        <f>IF(F323&lt;&gt;"",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3" s="309" t="str">
        <f>IF(F323&lt;&gt;"",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3" s="309" t="str">
        <f>IF(Tabla1[[#This Row],[Fecha Inicio grupo]]="","",IFERROR(VLOOKUP(Tabla1[[#This Row],[Mes de Alta como miembro]],Parámetros!$AM$2:$AN$16,2,0),"01/01/1900"))</f>
        <v/>
      </c>
    </row>
    <row r="324" spans="1:63" ht="14.45">
      <c r="A324" s="68">
        <v>321</v>
      </c>
      <c r="B324" s="29"/>
      <c r="C324" s="34"/>
      <c r="D324" s="42"/>
      <c r="E324" s="64"/>
      <c r="F324" s="45"/>
      <c r="G324" s="45"/>
      <c r="H324" s="163"/>
      <c r="I324" s="42"/>
      <c r="J324" s="28"/>
      <c r="K324" s="69"/>
      <c r="L324" s="68"/>
      <c r="M324" s="46"/>
      <c r="N324" s="238" t="str">
        <f ca="1">IF(Tabla1[[#This Row],[Fecha de nac]]="","",IF(Tabla1[[#This Row],[Fecha Finalización]] &gt;=TODAY(), DATEDIF(Tabla1[[#This Row],[Fecha de nac]],TODAY(),"y"), ROUNDDOWN((Tabla1[[#This Row],[Fecha Finalización]] -Tabla1[[#This Row],[Fecha de nac]])/365,0)))</f>
        <v/>
      </c>
      <c r="O324" s="169"/>
      <c r="P324" s="34"/>
      <c r="Q324" s="67"/>
      <c r="R324" s="67"/>
      <c r="S324" s="67"/>
      <c r="T324" s="67"/>
      <c r="U324" s="243" t="str">
        <f>IF(F324="","",Tabla1[[#This Row],[Fecha Inicio grupo]]+3*7-7)</f>
        <v/>
      </c>
      <c r="V324" s="244" t="str">
        <f>IF(F324="","",EDATE(Tabla1[[#This Row],[Fecha Inicio grupo]],3))</f>
        <v/>
      </c>
      <c r="W324" s="29"/>
      <c r="X324" s="29"/>
      <c r="Y324" s="75"/>
      <c r="Z324" s="75"/>
      <c r="AA324" s="75"/>
      <c r="AB324" s="75"/>
      <c r="AC324" s="75"/>
      <c r="AD324" s="75"/>
      <c r="AE324" s="75"/>
      <c r="AF324" s="75"/>
      <c r="AG324" s="75"/>
      <c r="AH324" s="75"/>
      <c r="AI324" s="75"/>
      <c r="AJ324" s="75"/>
      <c r="AK324" s="75"/>
      <c r="AL324" s="75"/>
      <c r="AM324" s="75"/>
      <c r="AN324" s="75"/>
      <c r="AO324" s="144"/>
      <c r="AP324" s="246" t="str">
        <f>IF(F324="","",IFERROR(VLOOKUP(SUBSTITUTE(SUBSTITUTE(Tabla1[[#This Row],[Uso Sistemas]],"T","P"),"N","F"),Parámetros!$M$2:$N$17,2,0),"Completar hasta 3ra sem. para evaluar a Probacionista"))</f>
        <v/>
      </c>
      <c r="AQ324" s="39"/>
      <c r="AR324" s="39"/>
      <c r="AS324" s="39"/>
      <c r="AT324" s="28"/>
      <c r="AU324" s="55"/>
      <c r="AV324" s="55"/>
      <c r="AW324" s="55"/>
      <c r="AX324" s="248" t="str">
        <f>IF(V324="","",EOMONTH(EDATE(Tabla1[[#This Row],[Fecha Finalización]],2),0))</f>
        <v/>
      </c>
      <c r="AY324" s="39"/>
      <c r="AZ324" s="249" t="str">
        <f>IF(V324="","",EOMONTH(EDATE(Tabla1[[#This Row],[Fecha Finalización]],3),0))</f>
        <v/>
      </c>
      <c r="BA324" s="39"/>
      <c r="BB324" s="39"/>
      <c r="BC324" s="235"/>
      <c r="BD324" s="233" t="str">
        <f>IF(F324="","",Tabla1[[#This Row],[sem 01]]&amp;Tabla1[[#This Row],[sem 02]]&amp;Tabla1[[#This Row],[sem 03]])</f>
        <v/>
      </c>
      <c r="BE324" s="234" t="str">
        <f>IF(TRIM(F324)="","",$B$1&amp;"-"&amp;SUBSTITUTE(Tabla1[[#This Row],[Mes Inscrito]]," ","")&amp;"-"&amp;SUBSTITUTE(Tabla1[[#This Row],[Dia de clases Inscrito]]," ","")&amp;"-"&amp;SUBSTITUTE(Tabla1[[#This Row],[Horario Inscrito]]," ","")&amp;"-"&amp;Tabla1[[#This Row],[Fecha Inicio grupo]])</f>
        <v/>
      </c>
      <c r="BF324" s="251" t="str">
        <f>IF(F324="","",Tabla1[[#This Row],[Curso]])</f>
        <v/>
      </c>
      <c r="BG324" s="252" t="str">
        <f>+IF(TRIM(F324)="","",$B$1&amp;"-"&amp;TRIM(Tabla1[[#This Row],[Mes Inscrito]])&amp;"-"&amp;TRIM(Tabla1[[#This Row],[Dia de clases Inscrito]])&amp;"-"&amp;TRIM(Tabla1[[#This Row],[Horario Inscrito]])&amp;"-"&amp;TRIM(Tabla1[[#This Row],[Fecha Inicio grupo]])&amp;"-"&amp;TRIM(Tabla1[[#This Row],[Tipo Incrito]]))</f>
        <v/>
      </c>
      <c r="BH324" s="308" t="str">
        <f>IF(F324="","",OR(IFERROR(SEARCH("CG",Tabla1[[#This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4" s="309" t="str">
        <f>IF(F324&lt;&gt;"",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4" s="309" t="str">
        <f>IF(F324&lt;&gt;"",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4" s="309" t="str">
        <f>IF(Tabla1[[#This Row],[Fecha Inicio grupo]]="","",IFERROR(VLOOKUP(Tabla1[[#This Row],[Mes de Alta como miembro]],Parámetros!$AM$2:$AN$16,2,0),"01/01/1900"))</f>
        <v/>
      </c>
    </row>
    <row r="325" spans="1:63" ht="14.45">
      <c r="A325" s="68">
        <v>322</v>
      </c>
      <c r="B325" s="29"/>
      <c r="C325" s="34"/>
      <c r="D325" s="42"/>
      <c r="E325" s="64"/>
      <c r="F325" s="45"/>
      <c r="G325" s="45"/>
      <c r="H325" s="163"/>
      <c r="I325" s="42"/>
      <c r="J325" s="28"/>
      <c r="K325" s="69"/>
      <c r="L325" s="68"/>
      <c r="M325" s="46"/>
      <c r="N325" s="238" t="str">
        <f ca="1">IF(Tabla1[[#This Row],[Fecha de nac]]="","",IF(Tabla1[[#This Row],[Fecha Finalización]] &gt;=TODAY(), DATEDIF(Tabla1[[#This Row],[Fecha de nac]],TODAY(),"y"), ROUNDDOWN((Tabla1[[#This Row],[Fecha Finalización]] -Tabla1[[#This Row],[Fecha de nac]])/365,0)))</f>
        <v/>
      </c>
      <c r="O325" s="169"/>
      <c r="P325" s="34"/>
      <c r="Q325" s="67"/>
      <c r="R325" s="67"/>
      <c r="S325" s="67"/>
      <c r="T325" s="67"/>
      <c r="U325" s="243" t="str">
        <f>IF(F325="","",Tabla1[[#This Row],[Fecha Inicio grupo]]+3*7-7)</f>
        <v/>
      </c>
      <c r="V325" s="244" t="str">
        <f>IF(F325="","",EDATE(Tabla1[[#This Row],[Fecha Inicio grupo]],3))</f>
        <v/>
      </c>
      <c r="W325" s="29"/>
      <c r="X325" s="29"/>
      <c r="Y325" s="75"/>
      <c r="Z325" s="75"/>
      <c r="AA325" s="75"/>
      <c r="AB325" s="75"/>
      <c r="AC325" s="75"/>
      <c r="AD325" s="75"/>
      <c r="AE325" s="75"/>
      <c r="AF325" s="75"/>
      <c r="AG325" s="75"/>
      <c r="AH325" s="75"/>
      <c r="AI325" s="75"/>
      <c r="AJ325" s="75"/>
      <c r="AK325" s="75"/>
      <c r="AL325" s="75"/>
      <c r="AM325" s="75"/>
      <c r="AN325" s="75"/>
      <c r="AO325" s="144"/>
      <c r="AP325" s="246" t="str">
        <f>IF(F325="","",IFERROR(VLOOKUP(SUBSTITUTE(SUBSTITUTE(Tabla1[[#This Row],[Uso Sistemas]],"T","P"),"N","F"),Parámetros!$M$2:$N$17,2,0),"Completar hasta 3ra sem. para evaluar a Probacionista"))</f>
        <v/>
      </c>
      <c r="AQ325" s="39"/>
      <c r="AR325" s="39"/>
      <c r="AS325" s="39"/>
      <c r="AT325" s="28"/>
      <c r="AU325" s="55"/>
      <c r="AV325" s="55"/>
      <c r="AW325" s="55"/>
      <c r="AX325" s="248" t="str">
        <f>IF(V325="","",EOMONTH(EDATE(Tabla1[[#This Row],[Fecha Finalización]],2),0))</f>
        <v/>
      </c>
      <c r="AY325" s="39"/>
      <c r="AZ325" s="249" t="str">
        <f>IF(V325="","",EOMONTH(EDATE(Tabla1[[#This Row],[Fecha Finalización]],3),0))</f>
        <v/>
      </c>
      <c r="BA325" s="39"/>
      <c r="BB325" s="39"/>
      <c r="BC325" s="235"/>
      <c r="BD325" s="233" t="str">
        <f>IF(F325="","",Tabla1[[#This Row],[sem 01]]&amp;Tabla1[[#This Row],[sem 02]]&amp;Tabla1[[#This Row],[sem 03]])</f>
        <v/>
      </c>
      <c r="BE325" s="234" t="str">
        <f>IF(TRIM(F325)="","",$B$1&amp;"-"&amp;SUBSTITUTE(Tabla1[[#This Row],[Mes Inscrito]]," ","")&amp;"-"&amp;SUBSTITUTE(Tabla1[[#This Row],[Dia de clases Inscrito]]," ","")&amp;"-"&amp;SUBSTITUTE(Tabla1[[#This Row],[Horario Inscrito]]," ","")&amp;"-"&amp;Tabla1[[#This Row],[Fecha Inicio grupo]])</f>
        <v/>
      </c>
      <c r="BF325" s="251" t="str">
        <f>IF(F325="","",Tabla1[[#This Row],[Curso]])</f>
        <v/>
      </c>
      <c r="BG325" s="252" t="str">
        <f>+IF(TRIM(F325)="","",$B$1&amp;"-"&amp;TRIM(Tabla1[[#This Row],[Mes Inscrito]])&amp;"-"&amp;TRIM(Tabla1[[#This Row],[Dia de clases Inscrito]])&amp;"-"&amp;TRIM(Tabla1[[#This Row],[Horario Inscrito]])&amp;"-"&amp;TRIM(Tabla1[[#This Row],[Fecha Inicio grupo]])&amp;"-"&amp;TRIM(Tabla1[[#This Row],[Tipo Incrito]]))</f>
        <v/>
      </c>
      <c r="BH325" s="308" t="str">
        <f>IF(F325="","",OR(IFERROR(SEARCH("CG",Tabla1[[#This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5" s="309" t="str">
        <f>IF(F325&lt;&gt;"",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5" s="309" t="str">
        <f>IF(F325&lt;&gt;"",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5" s="309" t="str">
        <f>IF(Tabla1[[#This Row],[Fecha Inicio grupo]]="","",IFERROR(VLOOKUP(Tabla1[[#This Row],[Mes de Alta como miembro]],Parámetros!$AM$2:$AN$16,2,0),"01/01/1900"))</f>
        <v/>
      </c>
    </row>
    <row r="326" spans="1:63" ht="14.45">
      <c r="A326" s="68">
        <v>323</v>
      </c>
      <c r="B326" s="29"/>
      <c r="C326" s="34"/>
      <c r="D326" s="42"/>
      <c r="E326" s="64"/>
      <c r="F326" s="45"/>
      <c r="G326" s="45"/>
      <c r="H326" s="163"/>
      <c r="I326" s="42"/>
      <c r="J326" s="28"/>
      <c r="K326" s="69"/>
      <c r="L326" s="68"/>
      <c r="M326" s="46"/>
      <c r="N326" s="238" t="str">
        <f ca="1">IF(Tabla1[[#This Row],[Fecha de nac]]="","",IF(Tabla1[[#This Row],[Fecha Finalización]] &gt;=TODAY(), DATEDIF(Tabla1[[#This Row],[Fecha de nac]],TODAY(),"y"), ROUNDDOWN((Tabla1[[#This Row],[Fecha Finalización]] -Tabla1[[#This Row],[Fecha de nac]])/365,0)))</f>
        <v/>
      </c>
      <c r="O326" s="169"/>
      <c r="P326" s="34"/>
      <c r="Q326" s="67"/>
      <c r="R326" s="67"/>
      <c r="S326" s="67"/>
      <c r="T326" s="67"/>
      <c r="U326" s="243" t="str">
        <f>IF(F326="","",Tabla1[[#This Row],[Fecha Inicio grupo]]+3*7-7)</f>
        <v/>
      </c>
      <c r="V326" s="244" t="str">
        <f>IF(F326="","",EDATE(Tabla1[[#This Row],[Fecha Inicio grupo]],3))</f>
        <v/>
      </c>
      <c r="W326" s="29"/>
      <c r="X326" s="29"/>
      <c r="Y326" s="75"/>
      <c r="Z326" s="75"/>
      <c r="AA326" s="75"/>
      <c r="AB326" s="75"/>
      <c r="AC326" s="75"/>
      <c r="AD326" s="75"/>
      <c r="AE326" s="75"/>
      <c r="AF326" s="75"/>
      <c r="AG326" s="75"/>
      <c r="AH326" s="75"/>
      <c r="AI326" s="75"/>
      <c r="AJ326" s="75"/>
      <c r="AK326" s="75"/>
      <c r="AL326" s="75"/>
      <c r="AM326" s="75"/>
      <c r="AN326" s="75"/>
      <c r="AO326" s="144"/>
      <c r="AP326" s="246" t="str">
        <f>IF(F326="","",IFERROR(VLOOKUP(SUBSTITUTE(SUBSTITUTE(Tabla1[[#This Row],[Uso Sistemas]],"T","P"),"N","F"),Parámetros!$M$2:$N$17,2,0),"Completar hasta 3ra sem. para evaluar a Probacionista"))</f>
        <v/>
      </c>
      <c r="AQ326" s="39"/>
      <c r="AR326" s="39"/>
      <c r="AS326" s="39"/>
      <c r="AT326" s="28"/>
      <c r="AU326" s="55"/>
      <c r="AV326" s="55"/>
      <c r="AW326" s="55"/>
      <c r="AX326" s="248" t="str">
        <f>IF(V326="","",EOMONTH(EDATE(Tabla1[[#This Row],[Fecha Finalización]],2),0))</f>
        <v/>
      </c>
      <c r="AY326" s="39"/>
      <c r="AZ326" s="249" t="str">
        <f>IF(V326="","",EOMONTH(EDATE(Tabla1[[#This Row],[Fecha Finalización]],3),0))</f>
        <v/>
      </c>
      <c r="BA326" s="39"/>
      <c r="BB326" s="39"/>
      <c r="BC326" s="235"/>
      <c r="BD326" s="233" t="str">
        <f>IF(F326="","",Tabla1[[#This Row],[sem 01]]&amp;Tabla1[[#This Row],[sem 02]]&amp;Tabla1[[#This Row],[sem 03]])</f>
        <v/>
      </c>
      <c r="BE326" s="234" t="str">
        <f>IF(TRIM(F326)="","",$B$1&amp;"-"&amp;SUBSTITUTE(Tabla1[[#This Row],[Mes Inscrito]]," ","")&amp;"-"&amp;SUBSTITUTE(Tabla1[[#This Row],[Dia de clases Inscrito]]," ","")&amp;"-"&amp;SUBSTITUTE(Tabla1[[#This Row],[Horario Inscrito]]," ","")&amp;"-"&amp;Tabla1[[#This Row],[Fecha Inicio grupo]])</f>
        <v/>
      </c>
      <c r="BF326" s="251" t="str">
        <f>IF(F326="","",Tabla1[[#This Row],[Curso]])</f>
        <v/>
      </c>
      <c r="BG326" s="252" t="str">
        <f>+IF(TRIM(F326)="","",$B$1&amp;"-"&amp;TRIM(Tabla1[[#This Row],[Mes Inscrito]])&amp;"-"&amp;TRIM(Tabla1[[#This Row],[Dia de clases Inscrito]])&amp;"-"&amp;TRIM(Tabla1[[#This Row],[Horario Inscrito]])&amp;"-"&amp;TRIM(Tabla1[[#This Row],[Fecha Inicio grupo]])&amp;"-"&amp;TRIM(Tabla1[[#This Row],[Tipo Incrito]]))</f>
        <v/>
      </c>
      <c r="BH326" s="308" t="str">
        <f>IF(F326="","",OR(IFERROR(SEARCH("CG",Tabla1[[#This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6" s="309" t="str">
        <f>IF(F326&lt;&gt;"",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6" s="309" t="str">
        <f>IF(F326&lt;&gt;"",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6" s="309" t="str">
        <f>IF(Tabla1[[#This Row],[Fecha Inicio grupo]]="","",IFERROR(VLOOKUP(Tabla1[[#This Row],[Mes de Alta como miembro]],Parámetros!$AM$2:$AN$16,2,0),"01/01/1900"))</f>
        <v/>
      </c>
    </row>
    <row r="327" spans="1:63" ht="14.45">
      <c r="A327" s="68">
        <v>324</v>
      </c>
      <c r="B327" s="29"/>
      <c r="C327" s="34"/>
      <c r="D327" s="42"/>
      <c r="E327" s="64"/>
      <c r="F327" s="45"/>
      <c r="G327" s="45"/>
      <c r="H327" s="163"/>
      <c r="I327" s="42"/>
      <c r="J327" s="28"/>
      <c r="K327" s="69"/>
      <c r="L327" s="68"/>
      <c r="M327" s="46"/>
      <c r="N327" s="238" t="str">
        <f ca="1">IF(Tabla1[[#This Row],[Fecha de nac]]="","",IF(Tabla1[[#This Row],[Fecha Finalización]] &gt;=TODAY(), DATEDIF(Tabla1[[#This Row],[Fecha de nac]],TODAY(),"y"), ROUNDDOWN((Tabla1[[#This Row],[Fecha Finalización]] -Tabla1[[#This Row],[Fecha de nac]])/365,0)))</f>
        <v/>
      </c>
      <c r="O327" s="169"/>
      <c r="P327" s="34"/>
      <c r="Q327" s="67"/>
      <c r="R327" s="67"/>
      <c r="S327" s="67"/>
      <c r="T327" s="67"/>
      <c r="U327" s="243" t="str">
        <f>IF(F327="","",Tabla1[[#This Row],[Fecha Inicio grupo]]+3*7-7)</f>
        <v/>
      </c>
      <c r="V327" s="244" t="str">
        <f>IF(F327="","",EDATE(Tabla1[[#This Row],[Fecha Inicio grupo]],3))</f>
        <v/>
      </c>
      <c r="W327" s="29"/>
      <c r="X327" s="29"/>
      <c r="Y327" s="75"/>
      <c r="Z327" s="75"/>
      <c r="AA327" s="75"/>
      <c r="AB327" s="75"/>
      <c r="AC327" s="75"/>
      <c r="AD327" s="75"/>
      <c r="AE327" s="75"/>
      <c r="AF327" s="75"/>
      <c r="AG327" s="75"/>
      <c r="AH327" s="75"/>
      <c r="AI327" s="75"/>
      <c r="AJ327" s="75"/>
      <c r="AK327" s="75"/>
      <c r="AL327" s="75"/>
      <c r="AM327" s="75"/>
      <c r="AN327" s="75"/>
      <c r="AO327" s="144"/>
      <c r="AP327" s="246" t="str">
        <f>IF(F327="","",IFERROR(VLOOKUP(SUBSTITUTE(SUBSTITUTE(Tabla1[[#This Row],[Uso Sistemas]],"T","P"),"N","F"),Parámetros!$M$2:$N$17,2,0),"Completar hasta 3ra sem. para evaluar a Probacionista"))</f>
        <v/>
      </c>
      <c r="AQ327" s="39"/>
      <c r="AR327" s="39"/>
      <c r="AS327" s="39"/>
      <c r="AT327" s="28"/>
      <c r="AU327" s="55"/>
      <c r="AV327" s="55"/>
      <c r="AW327" s="55"/>
      <c r="AX327" s="248" t="str">
        <f>IF(V327="","",EOMONTH(EDATE(Tabla1[[#This Row],[Fecha Finalización]],2),0))</f>
        <v/>
      </c>
      <c r="AY327" s="39"/>
      <c r="AZ327" s="249" t="str">
        <f>IF(V327="","",EOMONTH(EDATE(Tabla1[[#This Row],[Fecha Finalización]],3),0))</f>
        <v/>
      </c>
      <c r="BA327" s="39"/>
      <c r="BB327" s="39"/>
      <c r="BC327" s="235"/>
      <c r="BD327" s="233" t="str">
        <f>IF(F327="","",Tabla1[[#This Row],[sem 01]]&amp;Tabla1[[#This Row],[sem 02]]&amp;Tabla1[[#This Row],[sem 03]])</f>
        <v/>
      </c>
      <c r="BE327" s="234" t="str">
        <f>IF(TRIM(F327)="","",$B$1&amp;"-"&amp;SUBSTITUTE(Tabla1[[#This Row],[Mes Inscrito]]," ","")&amp;"-"&amp;SUBSTITUTE(Tabla1[[#This Row],[Dia de clases Inscrito]]," ","")&amp;"-"&amp;SUBSTITUTE(Tabla1[[#This Row],[Horario Inscrito]]," ","")&amp;"-"&amp;Tabla1[[#This Row],[Fecha Inicio grupo]])</f>
        <v/>
      </c>
      <c r="BF327" s="251" t="str">
        <f>IF(F327="","",Tabla1[[#This Row],[Curso]])</f>
        <v/>
      </c>
      <c r="BG327" s="252" t="str">
        <f>+IF(TRIM(F327)="","",$B$1&amp;"-"&amp;TRIM(Tabla1[[#This Row],[Mes Inscrito]])&amp;"-"&amp;TRIM(Tabla1[[#This Row],[Dia de clases Inscrito]])&amp;"-"&amp;TRIM(Tabla1[[#This Row],[Horario Inscrito]])&amp;"-"&amp;TRIM(Tabla1[[#This Row],[Fecha Inicio grupo]])&amp;"-"&amp;TRIM(Tabla1[[#This Row],[Tipo Incrito]]))</f>
        <v/>
      </c>
      <c r="BH327" s="308" t="str">
        <f>IF(F327="","",OR(IFERROR(SEARCH("CG",Tabla1[[#This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7" s="309" t="str">
        <f>IF(F327&lt;&gt;"",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7" s="309" t="str">
        <f>IF(F327&lt;&gt;"",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7" s="309" t="str">
        <f>IF(Tabla1[[#This Row],[Fecha Inicio grupo]]="","",IFERROR(VLOOKUP(Tabla1[[#This Row],[Mes de Alta como miembro]],Parámetros!$AM$2:$AN$16,2,0),"01/01/1900"))</f>
        <v/>
      </c>
    </row>
    <row r="328" spans="1:63" ht="14.45">
      <c r="A328" s="68">
        <v>325</v>
      </c>
      <c r="B328" s="29"/>
      <c r="C328" s="34"/>
      <c r="D328" s="42"/>
      <c r="E328" s="64"/>
      <c r="F328" s="45"/>
      <c r="G328" s="45"/>
      <c r="H328" s="163"/>
      <c r="I328" s="42"/>
      <c r="J328" s="28"/>
      <c r="K328" s="69"/>
      <c r="L328" s="68"/>
      <c r="M328" s="46"/>
      <c r="N328" s="238" t="str">
        <f ca="1">IF(Tabla1[[#This Row],[Fecha de nac]]="","",IF(Tabla1[[#This Row],[Fecha Finalización]] &gt;=TODAY(), DATEDIF(Tabla1[[#This Row],[Fecha de nac]],TODAY(),"y"), ROUNDDOWN((Tabla1[[#This Row],[Fecha Finalización]] -Tabla1[[#This Row],[Fecha de nac]])/365,0)))</f>
        <v/>
      </c>
      <c r="O328" s="169"/>
      <c r="P328" s="34"/>
      <c r="Q328" s="67"/>
      <c r="R328" s="67"/>
      <c r="S328" s="67"/>
      <c r="T328" s="67"/>
      <c r="U328" s="243" t="str">
        <f>IF(F328="","",Tabla1[[#This Row],[Fecha Inicio grupo]]+3*7-7)</f>
        <v/>
      </c>
      <c r="V328" s="244" t="str">
        <f>IF(F328="","",EDATE(Tabla1[[#This Row],[Fecha Inicio grupo]],3))</f>
        <v/>
      </c>
      <c r="W328" s="29"/>
      <c r="X328" s="29"/>
      <c r="Y328" s="75"/>
      <c r="Z328" s="75"/>
      <c r="AA328" s="75"/>
      <c r="AB328" s="75"/>
      <c r="AC328" s="75"/>
      <c r="AD328" s="75"/>
      <c r="AE328" s="75"/>
      <c r="AF328" s="75"/>
      <c r="AG328" s="75"/>
      <c r="AH328" s="75"/>
      <c r="AI328" s="75"/>
      <c r="AJ328" s="75"/>
      <c r="AK328" s="75"/>
      <c r="AL328" s="75"/>
      <c r="AM328" s="75"/>
      <c r="AN328" s="75"/>
      <c r="AO328" s="144"/>
      <c r="AP328" s="246" t="str">
        <f>IF(F328="","",IFERROR(VLOOKUP(SUBSTITUTE(SUBSTITUTE(Tabla1[[#This Row],[Uso Sistemas]],"T","P"),"N","F"),Parámetros!$M$2:$N$17,2,0),"Completar hasta 3ra sem. para evaluar a Probacionista"))</f>
        <v/>
      </c>
      <c r="AQ328" s="39"/>
      <c r="AR328" s="39"/>
      <c r="AS328" s="39"/>
      <c r="AT328" s="28"/>
      <c r="AU328" s="55"/>
      <c r="AV328" s="55"/>
      <c r="AW328" s="55"/>
      <c r="AX328" s="248" t="str">
        <f>IF(V328="","",EOMONTH(EDATE(Tabla1[[#This Row],[Fecha Finalización]],2),0))</f>
        <v/>
      </c>
      <c r="AY328" s="39"/>
      <c r="AZ328" s="249" t="str">
        <f>IF(V328="","",EOMONTH(EDATE(Tabla1[[#This Row],[Fecha Finalización]],3),0))</f>
        <v/>
      </c>
      <c r="BA328" s="39"/>
      <c r="BB328" s="39"/>
      <c r="BC328" s="235"/>
      <c r="BD328" s="233" t="str">
        <f>IF(F328="","",Tabla1[[#This Row],[sem 01]]&amp;Tabla1[[#This Row],[sem 02]]&amp;Tabla1[[#This Row],[sem 03]])</f>
        <v/>
      </c>
      <c r="BE328" s="234" t="str">
        <f>IF(TRIM(F328)="","",$B$1&amp;"-"&amp;SUBSTITUTE(Tabla1[[#This Row],[Mes Inscrito]]," ","")&amp;"-"&amp;SUBSTITUTE(Tabla1[[#This Row],[Dia de clases Inscrito]]," ","")&amp;"-"&amp;SUBSTITUTE(Tabla1[[#This Row],[Horario Inscrito]]," ","")&amp;"-"&amp;Tabla1[[#This Row],[Fecha Inicio grupo]])</f>
        <v/>
      </c>
      <c r="BF328" s="251" t="str">
        <f>IF(F328="","",Tabla1[[#This Row],[Curso]])</f>
        <v/>
      </c>
      <c r="BG328" s="252" t="str">
        <f>+IF(TRIM(F328)="","",$B$1&amp;"-"&amp;TRIM(Tabla1[[#This Row],[Mes Inscrito]])&amp;"-"&amp;TRIM(Tabla1[[#This Row],[Dia de clases Inscrito]])&amp;"-"&amp;TRIM(Tabla1[[#This Row],[Horario Inscrito]])&amp;"-"&amp;TRIM(Tabla1[[#This Row],[Fecha Inicio grupo]])&amp;"-"&amp;TRIM(Tabla1[[#This Row],[Tipo Incrito]]))</f>
        <v/>
      </c>
      <c r="BH328" s="308" t="str">
        <f>IF(F328="","",OR(IFERROR(SEARCH("CG",Tabla1[[#This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8" s="309" t="str">
        <f>IF(F328&lt;&gt;"",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8" s="309" t="str">
        <f>IF(F328&lt;&gt;"",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8" s="309" t="str">
        <f>IF(Tabla1[[#This Row],[Fecha Inicio grupo]]="","",IFERROR(VLOOKUP(Tabla1[[#This Row],[Mes de Alta como miembro]],Parámetros!$AM$2:$AN$16,2,0),"01/01/1900"))</f>
        <v/>
      </c>
    </row>
    <row r="329" spans="1:63" ht="14.45">
      <c r="A329" s="68">
        <v>326</v>
      </c>
      <c r="B329" s="29"/>
      <c r="C329" s="34"/>
      <c r="D329" s="42"/>
      <c r="E329" s="64"/>
      <c r="F329" s="45"/>
      <c r="G329" s="45"/>
      <c r="H329" s="163"/>
      <c r="I329" s="42"/>
      <c r="J329" s="28"/>
      <c r="K329" s="69"/>
      <c r="L329" s="68"/>
      <c r="M329" s="46"/>
      <c r="N329" s="238" t="str">
        <f ca="1">IF(Tabla1[[#This Row],[Fecha de nac]]="","",IF(Tabla1[[#This Row],[Fecha Finalización]] &gt;=TODAY(), DATEDIF(Tabla1[[#This Row],[Fecha de nac]],TODAY(),"y"), ROUNDDOWN((Tabla1[[#This Row],[Fecha Finalización]] -Tabla1[[#This Row],[Fecha de nac]])/365,0)))</f>
        <v/>
      </c>
      <c r="O329" s="169"/>
      <c r="P329" s="34"/>
      <c r="Q329" s="67"/>
      <c r="R329" s="67"/>
      <c r="S329" s="67"/>
      <c r="T329" s="67"/>
      <c r="U329" s="243" t="str">
        <f>IF(F329="","",Tabla1[[#This Row],[Fecha Inicio grupo]]+3*7-7)</f>
        <v/>
      </c>
      <c r="V329" s="244" t="str">
        <f>IF(F329="","",EDATE(Tabla1[[#This Row],[Fecha Inicio grupo]],3))</f>
        <v/>
      </c>
      <c r="W329" s="29"/>
      <c r="X329" s="29"/>
      <c r="Y329" s="75"/>
      <c r="Z329" s="75"/>
      <c r="AA329" s="75"/>
      <c r="AB329" s="75"/>
      <c r="AC329" s="75"/>
      <c r="AD329" s="75"/>
      <c r="AE329" s="75"/>
      <c r="AF329" s="75"/>
      <c r="AG329" s="75"/>
      <c r="AH329" s="75"/>
      <c r="AI329" s="75"/>
      <c r="AJ329" s="75"/>
      <c r="AK329" s="75"/>
      <c r="AL329" s="75"/>
      <c r="AM329" s="75"/>
      <c r="AN329" s="75"/>
      <c r="AO329" s="144"/>
      <c r="AP329" s="246" t="str">
        <f>IF(F329="","",IFERROR(VLOOKUP(SUBSTITUTE(SUBSTITUTE(Tabla1[[#This Row],[Uso Sistemas]],"T","P"),"N","F"),Parámetros!$M$2:$N$17,2,0),"Completar hasta 3ra sem. para evaluar a Probacionista"))</f>
        <v/>
      </c>
      <c r="AQ329" s="39"/>
      <c r="AR329" s="39"/>
      <c r="AS329" s="39"/>
      <c r="AT329" s="28"/>
      <c r="AU329" s="55"/>
      <c r="AV329" s="55"/>
      <c r="AW329" s="55"/>
      <c r="AX329" s="248" t="str">
        <f>IF(V329="","",EOMONTH(EDATE(Tabla1[[#This Row],[Fecha Finalización]],2),0))</f>
        <v/>
      </c>
      <c r="AY329" s="39"/>
      <c r="AZ329" s="249" t="str">
        <f>IF(V329="","",EOMONTH(EDATE(Tabla1[[#This Row],[Fecha Finalización]],3),0))</f>
        <v/>
      </c>
      <c r="BA329" s="39"/>
      <c r="BB329" s="39"/>
      <c r="BC329" s="235"/>
      <c r="BD329" s="233" t="str">
        <f>IF(F329="","",Tabla1[[#This Row],[sem 01]]&amp;Tabla1[[#This Row],[sem 02]]&amp;Tabla1[[#This Row],[sem 03]])</f>
        <v/>
      </c>
      <c r="BE329" s="234" t="str">
        <f>IF(TRIM(F329)="","",$B$1&amp;"-"&amp;SUBSTITUTE(Tabla1[[#This Row],[Mes Inscrito]]," ","")&amp;"-"&amp;SUBSTITUTE(Tabla1[[#This Row],[Dia de clases Inscrito]]," ","")&amp;"-"&amp;SUBSTITUTE(Tabla1[[#This Row],[Horario Inscrito]]," ","")&amp;"-"&amp;Tabla1[[#This Row],[Fecha Inicio grupo]])</f>
        <v/>
      </c>
      <c r="BF329" s="251" t="str">
        <f>IF(F329="","",Tabla1[[#This Row],[Curso]])</f>
        <v/>
      </c>
      <c r="BG329" s="252" t="str">
        <f>+IF(TRIM(F329)="","",$B$1&amp;"-"&amp;TRIM(Tabla1[[#This Row],[Mes Inscrito]])&amp;"-"&amp;TRIM(Tabla1[[#This Row],[Dia de clases Inscrito]])&amp;"-"&amp;TRIM(Tabla1[[#This Row],[Horario Inscrito]])&amp;"-"&amp;TRIM(Tabla1[[#This Row],[Fecha Inicio grupo]])&amp;"-"&amp;TRIM(Tabla1[[#This Row],[Tipo Incrito]]))</f>
        <v/>
      </c>
      <c r="BH329" s="308" t="str">
        <f>IF(F329="","",OR(IFERROR(SEARCH("CG",Tabla1[[#This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9" s="309" t="str">
        <f>IF(F329&lt;&gt;"",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9" s="309" t="str">
        <f>IF(F329&lt;&gt;"",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9" s="309" t="str">
        <f>IF(Tabla1[[#This Row],[Fecha Inicio grupo]]="","",IFERROR(VLOOKUP(Tabla1[[#This Row],[Mes de Alta como miembro]],Parámetros!$AM$2:$AN$16,2,0),"01/01/1900"))</f>
        <v/>
      </c>
    </row>
    <row r="330" spans="1:63" ht="14.45">
      <c r="A330" s="68">
        <v>327</v>
      </c>
      <c r="B330" s="29"/>
      <c r="C330" s="34"/>
      <c r="D330" s="42"/>
      <c r="E330" s="64"/>
      <c r="F330" s="45"/>
      <c r="G330" s="45"/>
      <c r="H330" s="163"/>
      <c r="I330" s="42"/>
      <c r="J330" s="28"/>
      <c r="K330" s="69"/>
      <c r="L330" s="68"/>
      <c r="M330" s="46"/>
      <c r="N330" s="238" t="str">
        <f ca="1">IF(Tabla1[[#This Row],[Fecha de nac]]="","",IF(Tabla1[[#This Row],[Fecha Finalización]] &gt;=TODAY(), DATEDIF(Tabla1[[#This Row],[Fecha de nac]],TODAY(),"y"), ROUNDDOWN((Tabla1[[#This Row],[Fecha Finalización]] -Tabla1[[#This Row],[Fecha de nac]])/365,0)))</f>
        <v/>
      </c>
      <c r="O330" s="169"/>
      <c r="P330" s="34"/>
      <c r="Q330" s="67"/>
      <c r="R330" s="67"/>
      <c r="S330" s="67"/>
      <c r="T330" s="67"/>
      <c r="U330" s="243" t="str">
        <f>IF(F330="","",Tabla1[[#This Row],[Fecha Inicio grupo]]+3*7-7)</f>
        <v/>
      </c>
      <c r="V330" s="244" t="str">
        <f>IF(F330="","",EDATE(Tabla1[[#This Row],[Fecha Inicio grupo]],3))</f>
        <v/>
      </c>
      <c r="W330" s="29"/>
      <c r="X330" s="29"/>
      <c r="Y330" s="75"/>
      <c r="Z330" s="75"/>
      <c r="AA330" s="75"/>
      <c r="AB330" s="75"/>
      <c r="AC330" s="75"/>
      <c r="AD330" s="75"/>
      <c r="AE330" s="75"/>
      <c r="AF330" s="75"/>
      <c r="AG330" s="75"/>
      <c r="AH330" s="75"/>
      <c r="AI330" s="75"/>
      <c r="AJ330" s="75"/>
      <c r="AK330" s="75"/>
      <c r="AL330" s="75"/>
      <c r="AM330" s="75"/>
      <c r="AN330" s="75"/>
      <c r="AO330" s="144"/>
      <c r="AP330" s="246" t="str">
        <f>IF(F330="","",IFERROR(VLOOKUP(SUBSTITUTE(SUBSTITUTE(Tabla1[[#This Row],[Uso Sistemas]],"T","P"),"N","F"),Parámetros!$M$2:$N$17,2,0),"Completar hasta 3ra sem. para evaluar a Probacionista"))</f>
        <v/>
      </c>
      <c r="AQ330" s="39"/>
      <c r="AR330" s="39"/>
      <c r="AS330" s="39"/>
      <c r="AT330" s="28"/>
      <c r="AU330" s="55"/>
      <c r="AV330" s="55"/>
      <c r="AW330" s="55"/>
      <c r="AX330" s="248" t="str">
        <f>IF(V330="","",EOMONTH(EDATE(Tabla1[[#This Row],[Fecha Finalización]],2),0))</f>
        <v/>
      </c>
      <c r="AY330" s="39"/>
      <c r="AZ330" s="249" t="str">
        <f>IF(V330="","",EOMONTH(EDATE(Tabla1[[#This Row],[Fecha Finalización]],3),0))</f>
        <v/>
      </c>
      <c r="BA330" s="39"/>
      <c r="BB330" s="39"/>
      <c r="BC330" s="235"/>
      <c r="BD330" s="233" t="str">
        <f>IF(F330="","",Tabla1[[#This Row],[sem 01]]&amp;Tabla1[[#This Row],[sem 02]]&amp;Tabla1[[#This Row],[sem 03]])</f>
        <v/>
      </c>
      <c r="BE330" s="234" t="str">
        <f>IF(TRIM(F330)="","",$B$1&amp;"-"&amp;SUBSTITUTE(Tabla1[[#This Row],[Mes Inscrito]]," ","")&amp;"-"&amp;SUBSTITUTE(Tabla1[[#This Row],[Dia de clases Inscrito]]," ","")&amp;"-"&amp;SUBSTITUTE(Tabla1[[#This Row],[Horario Inscrito]]," ","")&amp;"-"&amp;Tabla1[[#This Row],[Fecha Inicio grupo]])</f>
        <v/>
      </c>
      <c r="BF330" s="251" t="str">
        <f>IF(F330="","",Tabla1[[#This Row],[Curso]])</f>
        <v/>
      </c>
      <c r="BG330" s="252" t="str">
        <f>+IF(TRIM(F330)="","",$B$1&amp;"-"&amp;TRIM(Tabla1[[#This Row],[Mes Inscrito]])&amp;"-"&amp;TRIM(Tabla1[[#This Row],[Dia de clases Inscrito]])&amp;"-"&amp;TRIM(Tabla1[[#This Row],[Horario Inscrito]])&amp;"-"&amp;TRIM(Tabla1[[#This Row],[Fecha Inicio grupo]])&amp;"-"&amp;TRIM(Tabla1[[#This Row],[Tipo Incrito]]))</f>
        <v/>
      </c>
      <c r="BH330" s="308" t="str">
        <f>IF(F330="","",OR(IFERROR(SEARCH("CG",Tabla1[[#This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0" s="309" t="str">
        <f>IF(F330&lt;&gt;"",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0" s="309" t="str">
        <f>IF(F330&lt;&gt;"",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0" s="309" t="str">
        <f>IF(Tabla1[[#This Row],[Fecha Inicio grupo]]="","",IFERROR(VLOOKUP(Tabla1[[#This Row],[Mes de Alta como miembro]],Parámetros!$AM$2:$AN$16,2,0),"01/01/1900"))</f>
        <v/>
      </c>
    </row>
    <row r="331" spans="1:63" ht="14.45">
      <c r="A331" s="68">
        <v>328</v>
      </c>
      <c r="B331" s="29"/>
      <c r="C331" s="34"/>
      <c r="D331" s="42"/>
      <c r="E331" s="64"/>
      <c r="F331" s="45"/>
      <c r="G331" s="45"/>
      <c r="H331" s="163"/>
      <c r="I331" s="42"/>
      <c r="J331" s="28"/>
      <c r="K331" s="69"/>
      <c r="L331" s="68"/>
      <c r="M331" s="46"/>
      <c r="N331" s="238" t="str">
        <f ca="1">IF(Tabla1[[#This Row],[Fecha de nac]]="","",IF(Tabla1[[#This Row],[Fecha Finalización]] &gt;=TODAY(), DATEDIF(Tabla1[[#This Row],[Fecha de nac]],TODAY(),"y"), ROUNDDOWN((Tabla1[[#This Row],[Fecha Finalización]] -Tabla1[[#This Row],[Fecha de nac]])/365,0)))</f>
        <v/>
      </c>
      <c r="O331" s="169"/>
      <c r="P331" s="34"/>
      <c r="Q331" s="67"/>
      <c r="R331" s="67"/>
      <c r="S331" s="67"/>
      <c r="T331" s="67"/>
      <c r="U331" s="243" t="str">
        <f>IF(F331="","",Tabla1[[#This Row],[Fecha Inicio grupo]]+3*7-7)</f>
        <v/>
      </c>
      <c r="V331" s="244" t="str">
        <f>IF(F331="","",EDATE(Tabla1[[#This Row],[Fecha Inicio grupo]],3))</f>
        <v/>
      </c>
      <c r="W331" s="29"/>
      <c r="X331" s="29"/>
      <c r="Y331" s="75"/>
      <c r="Z331" s="75"/>
      <c r="AA331" s="75"/>
      <c r="AB331" s="75"/>
      <c r="AC331" s="75"/>
      <c r="AD331" s="75"/>
      <c r="AE331" s="75"/>
      <c r="AF331" s="75"/>
      <c r="AG331" s="75"/>
      <c r="AH331" s="75"/>
      <c r="AI331" s="75"/>
      <c r="AJ331" s="75"/>
      <c r="AK331" s="75"/>
      <c r="AL331" s="75"/>
      <c r="AM331" s="75"/>
      <c r="AN331" s="75"/>
      <c r="AO331" s="144"/>
      <c r="AP331" s="246" t="str">
        <f>IF(F331="","",IFERROR(VLOOKUP(SUBSTITUTE(SUBSTITUTE(Tabla1[[#This Row],[Uso Sistemas]],"T","P"),"N","F"),Parámetros!$M$2:$N$17,2,0),"Completar hasta 3ra sem. para evaluar a Probacionista"))</f>
        <v/>
      </c>
      <c r="AQ331" s="39"/>
      <c r="AR331" s="39"/>
      <c r="AS331" s="39"/>
      <c r="AT331" s="28"/>
      <c r="AU331" s="55"/>
      <c r="AV331" s="55"/>
      <c r="AW331" s="55"/>
      <c r="AX331" s="248" t="str">
        <f>IF(V331="","",EOMONTH(EDATE(Tabla1[[#This Row],[Fecha Finalización]],2),0))</f>
        <v/>
      </c>
      <c r="AY331" s="39"/>
      <c r="AZ331" s="249" t="str">
        <f>IF(V331="","",EOMONTH(EDATE(Tabla1[[#This Row],[Fecha Finalización]],3),0))</f>
        <v/>
      </c>
      <c r="BA331" s="39"/>
      <c r="BB331" s="39"/>
      <c r="BC331" s="235"/>
      <c r="BD331" s="233" t="str">
        <f>IF(F331="","",Tabla1[[#This Row],[sem 01]]&amp;Tabla1[[#This Row],[sem 02]]&amp;Tabla1[[#This Row],[sem 03]])</f>
        <v/>
      </c>
      <c r="BE331" s="234" t="str">
        <f>IF(TRIM(F331)="","",$B$1&amp;"-"&amp;SUBSTITUTE(Tabla1[[#This Row],[Mes Inscrito]]," ","")&amp;"-"&amp;SUBSTITUTE(Tabla1[[#This Row],[Dia de clases Inscrito]]," ","")&amp;"-"&amp;SUBSTITUTE(Tabla1[[#This Row],[Horario Inscrito]]," ","")&amp;"-"&amp;Tabla1[[#This Row],[Fecha Inicio grupo]])</f>
        <v/>
      </c>
      <c r="BF331" s="251" t="str">
        <f>IF(F331="","",Tabla1[[#This Row],[Curso]])</f>
        <v/>
      </c>
      <c r="BG331" s="252" t="str">
        <f>+IF(TRIM(F331)="","",$B$1&amp;"-"&amp;TRIM(Tabla1[[#This Row],[Mes Inscrito]])&amp;"-"&amp;TRIM(Tabla1[[#This Row],[Dia de clases Inscrito]])&amp;"-"&amp;TRIM(Tabla1[[#This Row],[Horario Inscrito]])&amp;"-"&amp;TRIM(Tabla1[[#This Row],[Fecha Inicio grupo]])&amp;"-"&amp;TRIM(Tabla1[[#This Row],[Tipo Incrito]]))</f>
        <v/>
      </c>
      <c r="BH331" s="308" t="str">
        <f>IF(F331="","",OR(IFERROR(SEARCH("CG",Tabla1[[#This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1" s="309" t="str">
        <f>IF(F331&lt;&gt;"",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1" s="309" t="str">
        <f>IF(F331&lt;&gt;"",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1" s="309" t="str">
        <f>IF(Tabla1[[#This Row],[Fecha Inicio grupo]]="","",IFERROR(VLOOKUP(Tabla1[[#This Row],[Mes de Alta como miembro]],Parámetros!$AM$2:$AN$16,2,0),"01/01/1900"))</f>
        <v/>
      </c>
    </row>
    <row r="332" spans="1:63" ht="14.45">
      <c r="A332" s="68">
        <v>329</v>
      </c>
      <c r="B332" s="29"/>
      <c r="C332" s="34"/>
      <c r="D332" s="42"/>
      <c r="E332" s="64"/>
      <c r="F332" s="45"/>
      <c r="G332" s="45"/>
      <c r="H332" s="163"/>
      <c r="I332" s="42"/>
      <c r="J332" s="28"/>
      <c r="K332" s="69"/>
      <c r="L332" s="68"/>
      <c r="M332" s="46"/>
      <c r="N332" s="238" t="str">
        <f ca="1">IF(Tabla1[[#This Row],[Fecha de nac]]="","",IF(Tabla1[[#This Row],[Fecha Finalización]] &gt;=TODAY(), DATEDIF(Tabla1[[#This Row],[Fecha de nac]],TODAY(),"y"), ROUNDDOWN((Tabla1[[#This Row],[Fecha Finalización]] -Tabla1[[#This Row],[Fecha de nac]])/365,0)))</f>
        <v/>
      </c>
      <c r="O332" s="169"/>
      <c r="P332" s="34"/>
      <c r="Q332" s="67"/>
      <c r="R332" s="67"/>
      <c r="S332" s="67"/>
      <c r="T332" s="67"/>
      <c r="U332" s="243" t="str">
        <f>IF(F332="","",Tabla1[[#This Row],[Fecha Inicio grupo]]+3*7-7)</f>
        <v/>
      </c>
      <c r="V332" s="244" t="str">
        <f>IF(F332="","",EDATE(Tabla1[[#This Row],[Fecha Inicio grupo]],3))</f>
        <v/>
      </c>
      <c r="W332" s="29"/>
      <c r="X332" s="29"/>
      <c r="Y332" s="75"/>
      <c r="Z332" s="75"/>
      <c r="AA332" s="75"/>
      <c r="AB332" s="75"/>
      <c r="AC332" s="75"/>
      <c r="AD332" s="75"/>
      <c r="AE332" s="75"/>
      <c r="AF332" s="75"/>
      <c r="AG332" s="75"/>
      <c r="AH332" s="75"/>
      <c r="AI332" s="75"/>
      <c r="AJ332" s="75"/>
      <c r="AK332" s="75"/>
      <c r="AL332" s="75"/>
      <c r="AM332" s="75"/>
      <c r="AN332" s="75"/>
      <c r="AO332" s="144"/>
      <c r="AP332" s="246" t="str">
        <f>IF(F332="","",IFERROR(VLOOKUP(SUBSTITUTE(SUBSTITUTE(Tabla1[[#This Row],[Uso Sistemas]],"T","P"),"N","F"),Parámetros!$M$2:$N$17,2,0),"Completar hasta 3ra sem. para evaluar a Probacionista"))</f>
        <v/>
      </c>
      <c r="AQ332" s="39"/>
      <c r="AR332" s="39"/>
      <c r="AS332" s="39"/>
      <c r="AT332" s="28"/>
      <c r="AU332" s="55"/>
      <c r="AV332" s="55"/>
      <c r="AW332" s="55"/>
      <c r="AX332" s="248" t="str">
        <f>IF(V332="","",EOMONTH(EDATE(Tabla1[[#This Row],[Fecha Finalización]],2),0))</f>
        <v/>
      </c>
      <c r="AY332" s="39"/>
      <c r="AZ332" s="249" t="str">
        <f>IF(V332="","",EOMONTH(EDATE(Tabla1[[#This Row],[Fecha Finalización]],3),0))</f>
        <v/>
      </c>
      <c r="BA332" s="39"/>
      <c r="BB332" s="39"/>
      <c r="BC332" s="235"/>
      <c r="BD332" s="233" t="str">
        <f>IF(F332="","",Tabla1[[#This Row],[sem 01]]&amp;Tabla1[[#This Row],[sem 02]]&amp;Tabla1[[#This Row],[sem 03]])</f>
        <v/>
      </c>
      <c r="BE332" s="234" t="str">
        <f>IF(TRIM(F332)="","",$B$1&amp;"-"&amp;SUBSTITUTE(Tabla1[[#This Row],[Mes Inscrito]]," ","")&amp;"-"&amp;SUBSTITUTE(Tabla1[[#This Row],[Dia de clases Inscrito]]," ","")&amp;"-"&amp;SUBSTITUTE(Tabla1[[#This Row],[Horario Inscrito]]," ","")&amp;"-"&amp;Tabla1[[#This Row],[Fecha Inicio grupo]])</f>
        <v/>
      </c>
      <c r="BF332" s="251" t="str">
        <f>IF(F332="","",Tabla1[[#This Row],[Curso]])</f>
        <v/>
      </c>
      <c r="BG332" s="252" t="str">
        <f>+IF(TRIM(F332)="","",$B$1&amp;"-"&amp;TRIM(Tabla1[[#This Row],[Mes Inscrito]])&amp;"-"&amp;TRIM(Tabla1[[#This Row],[Dia de clases Inscrito]])&amp;"-"&amp;TRIM(Tabla1[[#This Row],[Horario Inscrito]])&amp;"-"&amp;TRIM(Tabla1[[#This Row],[Fecha Inicio grupo]])&amp;"-"&amp;TRIM(Tabla1[[#This Row],[Tipo Incrito]]))</f>
        <v/>
      </c>
      <c r="BH332" s="308" t="str">
        <f>IF(F332="","",OR(IFERROR(SEARCH("CG",Tabla1[[#This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2" s="309" t="str">
        <f>IF(F332&lt;&gt;"",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2" s="309" t="str">
        <f>IF(F332&lt;&gt;"",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2" s="309" t="str">
        <f>IF(Tabla1[[#This Row],[Fecha Inicio grupo]]="","",IFERROR(VLOOKUP(Tabla1[[#This Row],[Mes de Alta como miembro]],Parámetros!$AM$2:$AN$16,2,0),"01/01/1900"))</f>
        <v/>
      </c>
    </row>
    <row r="333" spans="1:63" ht="14.45">
      <c r="A333" s="68">
        <v>330</v>
      </c>
      <c r="B333" s="29"/>
      <c r="C333" s="34"/>
      <c r="D333" s="42"/>
      <c r="E333" s="64"/>
      <c r="F333" s="45"/>
      <c r="G333" s="45"/>
      <c r="H333" s="163"/>
      <c r="I333" s="42"/>
      <c r="J333" s="28"/>
      <c r="K333" s="69"/>
      <c r="L333" s="68"/>
      <c r="M333" s="46"/>
      <c r="N333" s="238" t="str">
        <f ca="1">IF(Tabla1[[#This Row],[Fecha de nac]]="","",IF(Tabla1[[#This Row],[Fecha Finalización]] &gt;=TODAY(), DATEDIF(Tabla1[[#This Row],[Fecha de nac]],TODAY(),"y"), ROUNDDOWN((Tabla1[[#This Row],[Fecha Finalización]] -Tabla1[[#This Row],[Fecha de nac]])/365,0)))</f>
        <v/>
      </c>
      <c r="O333" s="169"/>
      <c r="P333" s="34"/>
      <c r="Q333" s="67"/>
      <c r="R333" s="67"/>
      <c r="S333" s="67"/>
      <c r="T333" s="67"/>
      <c r="U333" s="243" t="str">
        <f>IF(F333="","",Tabla1[[#This Row],[Fecha Inicio grupo]]+3*7-7)</f>
        <v/>
      </c>
      <c r="V333" s="244" t="str">
        <f>IF(F333="","",EDATE(Tabla1[[#This Row],[Fecha Inicio grupo]],3))</f>
        <v/>
      </c>
      <c r="W333" s="29"/>
      <c r="X333" s="29"/>
      <c r="Y333" s="75"/>
      <c r="Z333" s="75"/>
      <c r="AA333" s="75"/>
      <c r="AB333" s="75"/>
      <c r="AC333" s="75"/>
      <c r="AD333" s="75"/>
      <c r="AE333" s="75"/>
      <c r="AF333" s="75"/>
      <c r="AG333" s="75"/>
      <c r="AH333" s="75"/>
      <c r="AI333" s="75"/>
      <c r="AJ333" s="75"/>
      <c r="AK333" s="75"/>
      <c r="AL333" s="75"/>
      <c r="AM333" s="75"/>
      <c r="AN333" s="75"/>
      <c r="AO333" s="144"/>
      <c r="AP333" s="246" t="str">
        <f>IF(F333="","",IFERROR(VLOOKUP(SUBSTITUTE(SUBSTITUTE(Tabla1[[#This Row],[Uso Sistemas]],"T","P"),"N","F"),Parámetros!$M$2:$N$17,2,0),"Completar hasta 3ra sem. para evaluar a Probacionista"))</f>
        <v/>
      </c>
      <c r="AQ333" s="39"/>
      <c r="AR333" s="39"/>
      <c r="AS333" s="39"/>
      <c r="AT333" s="28"/>
      <c r="AU333" s="55"/>
      <c r="AV333" s="55"/>
      <c r="AW333" s="55"/>
      <c r="AX333" s="248" t="str">
        <f>IF(V333="","",EOMONTH(EDATE(Tabla1[[#This Row],[Fecha Finalización]],2),0))</f>
        <v/>
      </c>
      <c r="AY333" s="39"/>
      <c r="AZ333" s="249" t="str">
        <f>IF(V333="","",EOMONTH(EDATE(Tabla1[[#This Row],[Fecha Finalización]],3),0))</f>
        <v/>
      </c>
      <c r="BA333" s="39"/>
      <c r="BB333" s="39"/>
      <c r="BC333" s="235"/>
      <c r="BD333" s="233" t="str">
        <f>IF(F333="","",Tabla1[[#This Row],[sem 01]]&amp;Tabla1[[#This Row],[sem 02]]&amp;Tabla1[[#This Row],[sem 03]])</f>
        <v/>
      </c>
      <c r="BE333" s="234" t="str">
        <f>IF(TRIM(F333)="","",$B$1&amp;"-"&amp;SUBSTITUTE(Tabla1[[#This Row],[Mes Inscrito]]," ","")&amp;"-"&amp;SUBSTITUTE(Tabla1[[#This Row],[Dia de clases Inscrito]]," ","")&amp;"-"&amp;SUBSTITUTE(Tabla1[[#This Row],[Horario Inscrito]]," ","")&amp;"-"&amp;Tabla1[[#This Row],[Fecha Inicio grupo]])</f>
        <v/>
      </c>
      <c r="BF333" s="251" t="str">
        <f>IF(F333="","",Tabla1[[#This Row],[Curso]])</f>
        <v/>
      </c>
      <c r="BG333" s="252" t="str">
        <f>+IF(TRIM(F333)="","",$B$1&amp;"-"&amp;TRIM(Tabla1[[#This Row],[Mes Inscrito]])&amp;"-"&amp;TRIM(Tabla1[[#This Row],[Dia de clases Inscrito]])&amp;"-"&amp;TRIM(Tabla1[[#This Row],[Horario Inscrito]])&amp;"-"&amp;TRIM(Tabla1[[#This Row],[Fecha Inicio grupo]])&amp;"-"&amp;TRIM(Tabla1[[#This Row],[Tipo Incrito]]))</f>
        <v/>
      </c>
      <c r="BH333" s="308" t="str">
        <f>IF(F333="","",OR(IFERROR(SEARCH("CG",Tabla1[[#This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3" s="309" t="str">
        <f>IF(F333&lt;&gt;"",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3" s="309" t="str">
        <f>IF(F333&lt;&gt;"",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3" s="309" t="str">
        <f>IF(Tabla1[[#This Row],[Fecha Inicio grupo]]="","",IFERROR(VLOOKUP(Tabla1[[#This Row],[Mes de Alta como miembro]],Parámetros!$AM$2:$AN$16,2,0),"01/01/1900"))</f>
        <v/>
      </c>
    </row>
    <row r="334" spans="1:63" ht="14.45">
      <c r="A334" s="68">
        <v>331</v>
      </c>
      <c r="B334" s="29"/>
      <c r="C334" s="34"/>
      <c r="D334" s="42"/>
      <c r="E334" s="64"/>
      <c r="F334" s="45"/>
      <c r="G334" s="45"/>
      <c r="H334" s="163"/>
      <c r="I334" s="42"/>
      <c r="J334" s="28"/>
      <c r="K334" s="69"/>
      <c r="L334" s="68"/>
      <c r="M334" s="46"/>
      <c r="N334" s="238" t="str">
        <f ca="1">IF(Tabla1[[#This Row],[Fecha de nac]]="","",IF(Tabla1[[#This Row],[Fecha Finalización]] &gt;=TODAY(), DATEDIF(Tabla1[[#This Row],[Fecha de nac]],TODAY(),"y"), ROUNDDOWN((Tabla1[[#This Row],[Fecha Finalización]] -Tabla1[[#This Row],[Fecha de nac]])/365,0)))</f>
        <v/>
      </c>
      <c r="O334" s="169"/>
      <c r="P334" s="34"/>
      <c r="Q334" s="67"/>
      <c r="R334" s="67"/>
      <c r="S334" s="67"/>
      <c r="T334" s="67"/>
      <c r="U334" s="243" t="str">
        <f>IF(F334="","",Tabla1[[#This Row],[Fecha Inicio grupo]]+3*7-7)</f>
        <v/>
      </c>
      <c r="V334" s="244" t="str">
        <f>IF(F334="","",EDATE(Tabla1[[#This Row],[Fecha Inicio grupo]],3))</f>
        <v/>
      </c>
      <c r="W334" s="29"/>
      <c r="X334" s="29"/>
      <c r="Y334" s="75"/>
      <c r="Z334" s="75"/>
      <c r="AA334" s="75"/>
      <c r="AB334" s="75"/>
      <c r="AC334" s="75"/>
      <c r="AD334" s="75"/>
      <c r="AE334" s="75"/>
      <c r="AF334" s="75"/>
      <c r="AG334" s="75"/>
      <c r="AH334" s="75"/>
      <c r="AI334" s="75"/>
      <c r="AJ334" s="75"/>
      <c r="AK334" s="75"/>
      <c r="AL334" s="75"/>
      <c r="AM334" s="75"/>
      <c r="AN334" s="75"/>
      <c r="AO334" s="144"/>
      <c r="AP334" s="246" t="str">
        <f>IF(F334="","",IFERROR(VLOOKUP(SUBSTITUTE(SUBSTITUTE(Tabla1[[#This Row],[Uso Sistemas]],"T","P"),"N","F"),Parámetros!$M$2:$N$17,2,0),"Completar hasta 3ra sem. para evaluar a Probacionista"))</f>
        <v/>
      </c>
      <c r="AQ334" s="39"/>
      <c r="AR334" s="39"/>
      <c r="AS334" s="39"/>
      <c r="AT334" s="28"/>
      <c r="AU334" s="55"/>
      <c r="AV334" s="55"/>
      <c r="AW334" s="55"/>
      <c r="AX334" s="248" t="str">
        <f>IF(V334="","",EOMONTH(EDATE(Tabla1[[#This Row],[Fecha Finalización]],2),0))</f>
        <v/>
      </c>
      <c r="AY334" s="39"/>
      <c r="AZ334" s="249" t="str">
        <f>IF(V334="","",EOMONTH(EDATE(Tabla1[[#This Row],[Fecha Finalización]],3),0))</f>
        <v/>
      </c>
      <c r="BA334" s="39"/>
      <c r="BB334" s="39"/>
      <c r="BC334" s="235"/>
      <c r="BD334" s="233" t="str">
        <f>IF(F334="","",Tabla1[[#This Row],[sem 01]]&amp;Tabla1[[#This Row],[sem 02]]&amp;Tabla1[[#This Row],[sem 03]])</f>
        <v/>
      </c>
      <c r="BE334" s="234" t="str">
        <f>IF(TRIM(F334)="","",$B$1&amp;"-"&amp;SUBSTITUTE(Tabla1[[#This Row],[Mes Inscrito]]," ","")&amp;"-"&amp;SUBSTITUTE(Tabla1[[#This Row],[Dia de clases Inscrito]]," ","")&amp;"-"&amp;SUBSTITUTE(Tabla1[[#This Row],[Horario Inscrito]]," ","")&amp;"-"&amp;Tabla1[[#This Row],[Fecha Inicio grupo]])</f>
        <v/>
      </c>
      <c r="BF334" s="251" t="str">
        <f>IF(F334="","",Tabla1[[#This Row],[Curso]])</f>
        <v/>
      </c>
      <c r="BG334" s="252" t="str">
        <f>+IF(TRIM(F334)="","",$B$1&amp;"-"&amp;TRIM(Tabla1[[#This Row],[Mes Inscrito]])&amp;"-"&amp;TRIM(Tabla1[[#This Row],[Dia de clases Inscrito]])&amp;"-"&amp;TRIM(Tabla1[[#This Row],[Horario Inscrito]])&amp;"-"&amp;TRIM(Tabla1[[#This Row],[Fecha Inicio grupo]])&amp;"-"&amp;TRIM(Tabla1[[#This Row],[Tipo Incrito]]))</f>
        <v/>
      </c>
      <c r="BH334" s="308" t="str">
        <f>IF(F334="","",OR(IFERROR(SEARCH("CG",Tabla1[[#This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4" s="309" t="str">
        <f>IF(F334&lt;&gt;"",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4" s="309" t="str">
        <f>IF(F334&lt;&gt;"",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4" s="309" t="str">
        <f>IF(Tabla1[[#This Row],[Fecha Inicio grupo]]="","",IFERROR(VLOOKUP(Tabla1[[#This Row],[Mes de Alta como miembro]],Parámetros!$AM$2:$AN$16,2,0),"01/01/1900"))</f>
        <v/>
      </c>
    </row>
    <row r="335" spans="1:63" ht="14.45">
      <c r="A335" s="68">
        <v>332</v>
      </c>
      <c r="B335" s="29"/>
      <c r="C335" s="34"/>
      <c r="D335" s="42"/>
      <c r="E335" s="64"/>
      <c r="F335" s="45"/>
      <c r="G335" s="45"/>
      <c r="H335" s="163"/>
      <c r="I335" s="42"/>
      <c r="J335" s="28"/>
      <c r="K335" s="69"/>
      <c r="L335" s="68"/>
      <c r="M335" s="46"/>
      <c r="N335" s="238" t="str">
        <f ca="1">IF(Tabla1[[#This Row],[Fecha de nac]]="","",IF(Tabla1[[#This Row],[Fecha Finalización]] &gt;=TODAY(), DATEDIF(Tabla1[[#This Row],[Fecha de nac]],TODAY(),"y"), ROUNDDOWN((Tabla1[[#This Row],[Fecha Finalización]] -Tabla1[[#This Row],[Fecha de nac]])/365,0)))</f>
        <v/>
      </c>
      <c r="O335" s="169"/>
      <c r="P335" s="34"/>
      <c r="Q335" s="67"/>
      <c r="R335" s="67"/>
      <c r="S335" s="67"/>
      <c r="T335" s="67"/>
      <c r="U335" s="243" t="str">
        <f>IF(F335="","",Tabla1[[#This Row],[Fecha Inicio grupo]]+3*7-7)</f>
        <v/>
      </c>
      <c r="V335" s="244" t="str">
        <f>IF(F335="","",EDATE(Tabla1[[#This Row],[Fecha Inicio grupo]],3))</f>
        <v/>
      </c>
      <c r="W335" s="29"/>
      <c r="X335" s="29"/>
      <c r="Y335" s="75"/>
      <c r="Z335" s="75"/>
      <c r="AA335" s="75"/>
      <c r="AB335" s="75"/>
      <c r="AC335" s="75"/>
      <c r="AD335" s="75"/>
      <c r="AE335" s="75"/>
      <c r="AF335" s="75"/>
      <c r="AG335" s="75"/>
      <c r="AH335" s="75"/>
      <c r="AI335" s="75"/>
      <c r="AJ335" s="75"/>
      <c r="AK335" s="75"/>
      <c r="AL335" s="75"/>
      <c r="AM335" s="75"/>
      <c r="AN335" s="75"/>
      <c r="AO335" s="144"/>
      <c r="AP335" s="246" t="str">
        <f>IF(F335="","",IFERROR(VLOOKUP(SUBSTITUTE(SUBSTITUTE(Tabla1[[#This Row],[Uso Sistemas]],"T","P"),"N","F"),Parámetros!$M$2:$N$17,2,0),"Completar hasta 3ra sem. para evaluar a Probacionista"))</f>
        <v/>
      </c>
      <c r="AQ335" s="39"/>
      <c r="AR335" s="39"/>
      <c r="AS335" s="39"/>
      <c r="AT335" s="28"/>
      <c r="AU335" s="55"/>
      <c r="AV335" s="55"/>
      <c r="AW335" s="55"/>
      <c r="AX335" s="248" t="str">
        <f>IF(V335="","",EOMONTH(EDATE(Tabla1[[#This Row],[Fecha Finalización]],2),0))</f>
        <v/>
      </c>
      <c r="AY335" s="39"/>
      <c r="AZ335" s="249" t="str">
        <f>IF(V335="","",EOMONTH(EDATE(Tabla1[[#This Row],[Fecha Finalización]],3),0))</f>
        <v/>
      </c>
      <c r="BA335" s="39"/>
      <c r="BB335" s="39"/>
      <c r="BC335" s="235"/>
      <c r="BD335" s="233" t="str">
        <f>IF(F335="","",Tabla1[[#This Row],[sem 01]]&amp;Tabla1[[#This Row],[sem 02]]&amp;Tabla1[[#This Row],[sem 03]])</f>
        <v/>
      </c>
      <c r="BE335" s="234" t="str">
        <f>IF(TRIM(F335)="","",$B$1&amp;"-"&amp;SUBSTITUTE(Tabla1[[#This Row],[Mes Inscrito]]," ","")&amp;"-"&amp;SUBSTITUTE(Tabla1[[#This Row],[Dia de clases Inscrito]]," ","")&amp;"-"&amp;SUBSTITUTE(Tabla1[[#This Row],[Horario Inscrito]]," ","")&amp;"-"&amp;Tabla1[[#This Row],[Fecha Inicio grupo]])</f>
        <v/>
      </c>
      <c r="BF335" s="251" t="str">
        <f>IF(F335="","",Tabla1[[#This Row],[Curso]])</f>
        <v/>
      </c>
      <c r="BG335" s="252" t="str">
        <f>+IF(TRIM(F335)="","",$B$1&amp;"-"&amp;TRIM(Tabla1[[#This Row],[Mes Inscrito]])&amp;"-"&amp;TRIM(Tabla1[[#This Row],[Dia de clases Inscrito]])&amp;"-"&amp;TRIM(Tabla1[[#This Row],[Horario Inscrito]])&amp;"-"&amp;TRIM(Tabla1[[#This Row],[Fecha Inicio grupo]])&amp;"-"&amp;TRIM(Tabla1[[#This Row],[Tipo Incrito]]))</f>
        <v/>
      </c>
      <c r="BH335" s="308" t="str">
        <f>IF(F335="","",OR(IFERROR(SEARCH("CG",Tabla1[[#This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5" s="309" t="str">
        <f>IF(F335&lt;&gt;"",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5" s="309" t="str">
        <f>IF(F335&lt;&gt;"",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5" s="309" t="str">
        <f>IF(Tabla1[[#This Row],[Fecha Inicio grupo]]="","",IFERROR(VLOOKUP(Tabla1[[#This Row],[Mes de Alta como miembro]],Parámetros!$AM$2:$AN$16,2,0),"01/01/1900"))</f>
        <v/>
      </c>
    </row>
    <row r="336" spans="1:63" ht="14.45">
      <c r="A336" s="68">
        <v>333</v>
      </c>
      <c r="B336" s="29"/>
      <c r="C336" s="34"/>
      <c r="D336" s="42"/>
      <c r="E336" s="64"/>
      <c r="F336" s="45"/>
      <c r="G336" s="45"/>
      <c r="H336" s="163"/>
      <c r="I336" s="42"/>
      <c r="J336" s="28"/>
      <c r="K336" s="69"/>
      <c r="L336" s="68"/>
      <c r="M336" s="46"/>
      <c r="N336" s="238" t="str">
        <f ca="1">IF(Tabla1[[#This Row],[Fecha de nac]]="","",IF(Tabla1[[#This Row],[Fecha Finalización]] &gt;=TODAY(), DATEDIF(Tabla1[[#This Row],[Fecha de nac]],TODAY(),"y"), ROUNDDOWN((Tabla1[[#This Row],[Fecha Finalización]] -Tabla1[[#This Row],[Fecha de nac]])/365,0)))</f>
        <v/>
      </c>
      <c r="O336" s="169"/>
      <c r="P336" s="34"/>
      <c r="Q336" s="67"/>
      <c r="R336" s="67"/>
      <c r="S336" s="67"/>
      <c r="T336" s="67"/>
      <c r="U336" s="243" t="str">
        <f>IF(F336="","",Tabla1[[#This Row],[Fecha Inicio grupo]]+3*7-7)</f>
        <v/>
      </c>
      <c r="V336" s="244" t="str">
        <f>IF(F336="","",EDATE(Tabla1[[#This Row],[Fecha Inicio grupo]],3))</f>
        <v/>
      </c>
      <c r="W336" s="29"/>
      <c r="X336" s="29"/>
      <c r="Y336" s="75"/>
      <c r="Z336" s="75"/>
      <c r="AA336" s="75"/>
      <c r="AB336" s="75"/>
      <c r="AC336" s="75"/>
      <c r="AD336" s="75"/>
      <c r="AE336" s="75"/>
      <c r="AF336" s="75"/>
      <c r="AG336" s="75"/>
      <c r="AH336" s="75"/>
      <c r="AI336" s="75"/>
      <c r="AJ336" s="75"/>
      <c r="AK336" s="75"/>
      <c r="AL336" s="75"/>
      <c r="AM336" s="75"/>
      <c r="AN336" s="75"/>
      <c r="AO336" s="144"/>
      <c r="AP336" s="246" t="str">
        <f>IF(F336="","",IFERROR(VLOOKUP(SUBSTITUTE(SUBSTITUTE(Tabla1[[#This Row],[Uso Sistemas]],"T","P"),"N","F"),Parámetros!$M$2:$N$17,2,0),"Completar hasta 3ra sem. para evaluar a Probacionista"))</f>
        <v/>
      </c>
      <c r="AQ336" s="39"/>
      <c r="AR336" s="39"/>
      <c r="AS336" s="39"/>
      <c r="AT336" s="28"/>
      <c r="AU336" s="55"/>
      <c r="AV336" s="55"/>
      <c r="AW336" s="55"/>
      <c r="AX336" s="248" t="str">
        <f>IF(V336="","",EOMONTH(EDATE(Tabla1[[#This Row],[Fecha Finalización]],2),0))</f>
        <v/>
      </c>
      <c r="AY336" s="39"/>
      <c r="AZ336" s="249" t="str">
        <f>IF(V336="","",EOMONTH(EDATE(Tabla1[[#This Row],[Fecha Finalización]],3),0))</f>
        <v/>
      </c>
      <c r="BA336" s="39"/>
      <c r="BB336" s="39"/>
      <c r="BC336" s="235"/>
      <c r="BD336" s="233" t="str">
        <f>IF(F336="","",Tabla1[[#This Row],[sem 01]]&amp;Tabla1[[#This Row],[sem 02]]&amp;Tabla1[[#This Row],[sem 03]])</f>
        <v/>
      </c>
      <c r="BE336" s="234" t="str">
        <f>IF(TRIM(F336)="","",$B$1&amp;"-"&amp;SUBSTITUTE(Tabla1[[#This Row],[Mes Inscrito]]," ","")&amp;"-"&amp;SUBSTITUTE(Tabla1[[#This Row],[Dia de clases Inscrito]]," ","")&amp;"-"&amp;SUBSTITUTE(Tabla1[[#This Row],[Horario Inscrito]]," ","")&amp;"-"&amp;Tabla1[[#This Row],[Fecha Inicio grupo]])</f>
        <v/>
      </c>
      <c r="BF336" s="251" t="str">
        <f>IF(F336="","",Tabla1[[#This Row],[Curso]])</f>
        <v/>
      </c>
      <c r="BG336" s="252" t="str">
        <f>+IF(TRIM(F336)="","",$B$1&amp;"-"&amp;TRIM(Tabla1[[#This Row],[Mes Inscrito]])&amp;"-"&amp;TRIM(Tabla1[[#This Row],[Dia de clases Inscrito]])&amp;"-"&amp;TRIM(Tabla1[[#This Row],[Horario Inscrito]])&amp;"-"&amp;TRIM(Tabla1[[#This Row],[Fecha Inicio grupo]])&amp;"-"&amp;TRIM(Tabla1[[#This Row],[Tipo Incrito]]))</f>
        <v/>
      </c>
      <c r="BH336" s="308" t="str">
        <f>IF(F336="","",OR(IFERROR(SEARCH("CG",Tabla1[[#This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6" s="309" t="str">
        <f>IF(F336&lt;&gt;"",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6" s="309" t="str">
        <f>IF(F336&lt;&gt;"",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6" s="309" t="str">
        <f>IF(Tabla1[[#This Row],[Fecha Inicio grupo]]="","",IFERROR(VLOOKUP(Tabla1[[#This Row],[Mes de Alta como miembro]],Parámetros!$AM$2:$AN$16,2,0),"01/01/1900"))</f>
        <v/>
      </c>
    </row>
    <row r="337" spans="1:63" ht="14.45">
      <c r="A337" s="68">
        <v>334</v>
      </c>
      <c r="B337" s="29"/>
      <c r="C337" s="34"/>
      <c r="D337" s="42"/>
      <c r="E337" s="64"/>
      <c r="F337" s="45"/>
      <c r="G337" s="45"/>
      <c r="H337" s="163"/>
      <c r="I337" s="42"/>
      <c r="J337" s="28"/>
      <c r="K337" s="69"/>
      <c r="L337" s="68"/>
      <c r="M337" s="46"/>
      <c r="N337" s="238" t="str">
        <f ca="1">IF(Tabla1[[#This Row],[Fecha de nac]]="","",IF(Tabla1[[#This Row],[Fecha Finalización]] &gt;=TODAY(), DATEDIF(Tabla1[[#This Row],[Fecha de nac]],TODAY(),"y"), ROUNDDOWN((Tabla1[[#This Row],[Fecha Finalización]] -Tabla1[[#This Row],[Fecha de nac]])/365,0)))</f>
        <v/>
      </c>
      <c r="O337" s="169"/>
      <c r="P337" s="34"/>
      <c r="Q337" s="67"/>
      <c r="R337" s="67"/>
      <c r="S337" s="67"/>
      <c r="T337" s="67"/>
      <c r="U337" s="243" t="str">
        <f>IF(F337="","",Tabla1[[#This Row],[Fecha Inicio grupo]]+3*7-7)</f>
        <v/>
      </c>
      <c r="V337" s="244" t="str">
        <f>IF(F337="","",EDATE(Tabla1[[#This Row],[Fecha Inicio grupo]],3))</f>
        <v/>
      </c>
      <c r="W337" s="29"/>
      <c r="X337" s="29"/>
      <c r="Y337" s="75"/>
      <c r="Z337" s="75"/>
      <c r="AA337" s="75"/>
      <c r="AB337" s="75"/>
      <c r="AC337" s="75"/>
      <c r="AD337" s="75"/>
      <c r="AE337" s="75"/>
      <c r="AF337" s="75"/>
      <c r="AG337" s="75"/>
      <c r="AH337" s="75"/>
      <c r="AI337" s="75"/>
      <c r="AJ337" s="75"/>
      <c r="AK337" s="75"/>
      <c r="AL337" s="75"/>
      <c r="AM337" s="75"/>
      <c r="AN337" s="75"/>
      <c r="AO337" s="144"/>
      <c r="AP337" s="246" t="str">
        <f>IF(F337="","",IFERROR(VLOOKUP(SUBSTITUTE(SUBSTITUTE(Tabla1[[#This Row],[Uso Sistemas]],"T","P"),"N","F"),Parámetros!$M$2:$N$17,2,0),"Completar hasta 3ra sem. para evaluar a Probacionista"))</f>
        <v/>
      </c>
      <c r="AQ337" s="39"/>
      <c r="AR337" s="39"/>
      <c r="AS337" s="39"/>
      <c r="AT337" s="28"/>
      <c r="AU337" s="55"/>
      <c r="AV337" s="55"/>
      <c r="AW337" s="55"/>
      <c r="AX337" s="248" t="str">
        <f>IF(V337="","",EOMONTH(EDATE(Tabla1[[#This Row],[Fecha Finalización]],2),0))</f>
        <v/>
      </c>
      <c r="AY337" s="39"/>
      <c r="AZ337" s="249" t="str">
        <f>IF(V337="","",EOMONTH(EDATE(Tabla1[[#This Row],[Fecha Finalización]],3),0))</f>
        <v/>
      </c>
      <c r="BA337" s="39"/>
      <c r="BB337" s="39"/>
      <c r="BC337" s="235"/>
      <c r="BD337" s="233" t="str">
        <f>IF(F337="","",Tabla1[[#This Row],[sem 01]]&amp;Tabla1[[#This Row],[sem 02]]&amp;Tabla1[[#This Row],[sem 03]])</f>
        <v/>
      </c>
      <c r="BE337" s="234" t="str">
        <f>IF(TRIM(F337)="","",$B$1&amp;"-"&amp;SUBSTITUTE(Tabla1[[#This Row],[Mes Inscrito]]," ","")&amp;"-"&amp;SUBSTITUTE(Tabla1[[#This Row],[Dia de clases Inscrito]]," ","")&amp;"-"&amp;SUBSTITUTE(Tabla1[[#This Row],[Horario Inscrito]]," ","")&amp;"-"&amp;Tabla1[[#This Row],[Fecha Inicio grupo]])</f>
        <v/>
      </c>
      <c r="BF337" s="251" t="str">
        <f>IF(F337="","",Tabla1[[#This Row],[Curso]])</f>
        <v/>
      </c>
      <c r="BG337" s="252" t="str">
        <f>+IF(TRIM(F337)="","",$B$1&amp;"-"&amp;TRIM(Tabla1[[#This Row],[Mes Inscrito]])&amp;"-"&amp;TRIM(Tabla1[[#This Row],[Dia de clases Inscrito]])&amp;"-"&amp;TRIM(Tabla1[[#This Row],[Horario Inscrito]])&amp;"-"&amp;TRIM(Tabla1[[#This Row],[Fecha Inicio grupo]])&amp;"-"&amp;TRIM(Tabla1[[#This Row],[Tipo Incrito]]))</f>
        <v/>
      </c>
      <c r="BH337" s="308" t="str">
        <f>IF(F337="","",OR(IFERROR(SEARCH("CG",Tabla1[[#This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7" s="309" t="str">
        <f>IF(F337&lt;&gt;"",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7" s="309" t="str">
        <f>IF(F337&lt;&gt;"",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7" s="309" t="str">
        <f>IF(Tabla1[[#This Row],[Fecha Inicio grupo]]="","",IFERROR(VLOOKUP(Tabla1[[#This Row],[Mes de Alta como miembro]],Parámetros!$AM$2:$AN$16,2,0),"01/01/1900"))</f>
        <v/>
      </c>
    </row>
    <row r="338" spans="1:63" ht="14.45">
      <c r="A338" s="68">
        <v>335</v>
      </c>
      <c r="B338" s="29"/>
      <c r="C338" s="34"/>
      <c r="D338" s="42"/>
      <c r="E338" s="64"/>
      <c r="F338" s="45"/>
      <c r="G338" s="45"/>
      <c r="H338" s="163"/>
      <c r="I338" s="42"/>
      <c r="J338" s="28"/>
      <c r="K338" s="69"/>
      <c r="L338" s="68"/>
      <c r="M338" s="46"/>
      <c r="N338" s="238" t="str">
        <f ca="1">IF(Tabla1[[#This Row],[Fecha de nac]]="","",IF(Tabla1[[#This Row],[Fecha Finalización]] &gt;=TODAY(), DATEDIF(Tabla1[[#This Row],[Fecha de nac]],TODAY(),"y"), ROUNDDOWN((Tabla1[[#This Row],[Fecha Finalización]] -Tabla1[[#This Row],[Fecha de nac]])/365,0)))</f>
        <v/>
      </c>
      <c r="O338" s="169"/>
      <c r="P338" s="34"/>
      <c r="Q338" s="67"/>
      <c r="R338" s="67"/>
      <c r="S338" s="67"/>
      <c r="T338" s="67"/>
      <c r="U338" s="243" t="str">
        <f>IF(F338="","",Tabla1[[#This Row],[Fecha Inicio grupo]]+3*7-7)</f>
        <v/>
      </c>
      <c r="V338" s="244" t="str">
        <f>IF(F338="","",EDATE(Tabla1[[#This Row],[Fecha Inicio grupo]],3))</f>
        <v/>
      </c>
      <c r="W338" s="29"/>
      <c r="X338" s="29"/>
      <c r="Y338" s="75"/>
      <c r="Z338" s="75"/>
      <c r="AA338" s="75"/>
      <c r="AB338" s="75"/>
      <c r="AC338" s="75"/>
      <c r="AD338" s="75"/>
      <c r="AE338" s="75"/>
      <c r="AF338" s="75"/>
      <c r="AG338" s="75"/>
      <c r="AH338" s="75"/>
      <c r="AI338" s="75"/>
      <c r="AJ338" s="75"/>
      <c r="AK338" s="75"/>
      <c r="AL338" s="75"/>
      <c r="AM338" s="75"/>
      <c r="AN338" s="75"/>
      <c r="AO338" s="144"/>
      <c r="AP338" s="246" t="str">
        <f>IF(F338="","",IFERROR(VLOOKUP(SUBSTITUTE(SUBSTITUTE(Tabla1[[#This Row],[Uso Sistemas]],"T","P"),"N","F"),Parámetros!$M$2:$N$17,2,0),"Completar hasta 3ra sem. para evaluar a Probacionista"))</f>
        <v/>
      </c>
      <c r="AQ338" s="39"/>
      <c r="AR338" s="39"/>
      <c r="AS338" s="39"/>
      <c r="AT338" s="28"/>
      <c r="AU338" s="55"/>
      <c r="AV338" s="55"/>
      <c r="AW338" s="55"/>
      <c r="AX338" s="248" t="str">
        <f>IF(V338="","",EOMONTH(EDATE(Tabla1[[#This Row],[Fecha Finalización]],2),0))</f>
        <v/>
      </c>
      <c r="AY338" s="39"/>
      <c r="AZ338" s="249" t="str">
        <f>IF(V338="","",EOMONTH(EDATE(Tabla1[[#This Row],[Fecha Finalización]],3),0))</f>
        <v/>
      </c>
      <c r="BA338" s="39"/>
      <c r="BB338" s="39"/>
      <c r="BC338" s="235"/>
      <c r="BD338" s="233" t="str">
        <f>IF(F338="","",Tabla1[[#This Row],[sem 01]]&amp;Tabla1[[#This Row],[sem 02]]&amp;Tabla1[[#This Row],[sem 03]])</f>
        <v/>
      </c>
      <c r="BE338" s="234" t="str">
        <f>IF(TRIM(F338)="","",$B$1&amp;"-"&amp;SUBSTITUTE(Tabla1[[#This Row],[Mes Inscrito]]," ","")&amp;"-"&amp;SUBSTITUTE(Tabla1[[#This Row],[Dia de clases Inscrito]]," ","")&amp;"-"&amp;SUBSTITUTE(Tabla1[[#This Row],[Horario Inscrito]]," ","")&amp;"-"&amp;Tabla1[[#This Row],[Fecha Inicio grupo]])</f>
        <v/>
      </c>
      <c r="BF338" s="251" t="str">
        <f>IF(F338="","",Tabla1[[#This Row],[Curso]])</f>
        <v/>
      </c>
      <c r="BG338" s="252" t="str">
        <f>+IF(TRIM(F338)="","",$B$1&amp;"-"&amp;TRIM(Tabla1[[#This Row],[Mes Inscrito]])&amp;"-"&amp;TRIM(Tabla1[[#This Row],[Dia de clases Inscrito]])&amp;"-"&amp;TRIM(Tabla1[[#This Row],[Horario Inscrito]])&amp;"-"&amp;TRIM(Tabla1[[#This Row],[Fecha Inicio grupo]])&amp;"-"&amp;TRIM(Tabla1[[#This Row],[Tipo Incrito]]))</f>
        <v/>
      </c>
      <c r="BH338" s="308" t="str">
        <f>IF(F338="","",OR(IFERROR(SEARCH("CG",Tabla1[[#This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8" s="309" t="str">
        <f>IF(F338&lt;&gt;"",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8" s="309" t="str">
        <f>IF(F338&lt;&gt;"",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8" s="309" t="str">
        <f>IF(Tabla1[[#This Row],[Fecha Inicio grupo]]="","",IFERROR(VLOOKUP(Tabla1[[#This Row],[Mes de Alta como miembro]],Parámetros!$AM$2:$AN$16,2,0),"01/01/1900"))</f>
        <v/>
      </c>
    </row>
    <row r="339" spans="1:63" ht="14.45">
      <c r="A339" s="68">
        <v>336</v>
      </c>
      <c r="B339" s="29"/>
      <c r="C339" s="34"/>
      <c r="D339" s="42"/>
      <c r="E339" s="64"/>
      <c r="F339" s="45"/>
      <c r="G339" s="45"/>
      <c r="H339" s="163"/>
      <c r="I339" s="42"/>
      <c r="J339" s="28"/>
      <c r="K339" s="69"/>
      <c r="L339" s="68"/>
      <c r="M339" s="46"/>
      <c r="N339" s="238" t="str">
        <f ca="1">IF(Tabla1[[#This Row],[Fecha de nac]]="","",IF(Tabla1[[#This Row],[Fecha Finalización]] &gt;=TODAY(), DATEDIF(Tabla1[[#This Row],[Fecha de nac]],TODAY(),"y"), ROUNDDOWN((Tabla1[[#This Row],[Fecha Finalización]] -Tabla1[[#This Row],[Fecha de nac]])/365,0)))</f>
        <v/>
      </c>
      <c r="O339" s="169"/>
      <c r="P339" s="34"/>
      <c r="Q339" s="67"/>
      <c r="R339" s="67"/>
      <c r="S339" s="67"/>
      <c r="T339" s="67"/>
      <c r="U339" s="243" t="str">
        <f>IF(F339="","",Tabla1[[#This Row],[Fecha Inicio grupo]]+3*7-7)</f>
        <v/>
      </c>
      <c r="V339" s="244" t="str">
        <f>IF(F339="","",EDATE(Tabla1[[#This Row],[Fecha Inicio grupo]],3))</f>
        <v/>
      </c>
      <c r="W339" s="29"/>
      <c r="X339" s="29"/>
      <c r="Y339" s="75"/>
      <c r="Z339" s="75"/>
      <c r="AA339" s="75"/>
      <c r="AB339" s="75"/>
      <c r="AC339" s="75"/>
      <c r="AD339" s="75"/>
      <c r="AE339" s="75"/>
      <c r="AF339" s="75"/>
      <c r="AG339" s="75"/>
      <c r="AH339" s="75"/>
      <c r="AI339" s="75"/>
      <c r="AJ339" s="75"/>
      <c r="AK339" s="75"/>
      <c r="AL339" s="75"/>
      <c r="AM339" s="75"/>
      <c r="AN339" s="75"/>
      <c r="AO339" s="144"/>
      <c r="AP339" s="246" t="str">
        <f>IF(F339="","",IFERROR(VLOOKUP(SUBSTITUTE(SUBSTITUTE(Tabla1[[#This Row],[Uso Sistemas]],"T","P"),"N","F"),Parámetros!$M$2:$N$17,2,0),"Completar hasta 3ra sem. para evaluar a Probacionista"))</f>
        <v/>
      </c>
      <c r="AQ339" s="39"/>
      <c r="AR339" s="39"/>
      <c r="AS339" s="39"/>
      <c r="AT339" s="28"/>
      <c r="AU339" s="55"/>
      <c r="AV339" s="55"/>
      <c r="AW339" s="55"/>
      <c r="AX339" s="248" t="str">
        <f>IF(V339="","",EOMONTH(EDATE(Tabla1[[#This Row],[Fecha Finalización]],2),0))</f>
        <v/>
      </c>
      <c r="AY339" s="39"/>
      <c r="AZ339" s="249" t="str">
        <f>IF(V339="","",EOMONTH(EDATE(Tabla1[[#This Row],[Fecha Finalización]],3),0))</f>
        <v/>
      </c>
      <c r="BA339" s="39"/>
      <c r="BB339" s="39"/>
      <c r="BC339" s="235"/>
      <c r="BD339" s="233" t="str">
        <f>IF(F339="","",Tabla1[[#This Row],[sem 01]]&amp;Tabla1[[#This Row],[sem 02]]&amp;Tabla1[[#This Row],[sem 03]])</f>
        <v/>
      </c>
      <c r="BE339" s="234" t="str">
        <f>IF(TRIM(F339)="","",$B$1&amp;"-"&amp;SUBSTITUTE(Tabla1[[#This Row],[Mes Inscrito]]," ","")&amp;"-"&amp;SUBSTITUTE(Tabla1[[#This Row],[Dia de clases Inscrito]]," ","")&amp;"-"&amp;SUBSTITUTE(Tabla1[[#This Row],[Horario Inscrito]]," ","")&amp;"-"&amp;Tabla1[[#This Row],[Fecha Inicio grupo]])</f>
        <v/>
      </c>
      <c r="BF339" s="251" t="str">
        <f>IF(F339="","",Tabla1[[#This Row],[Curso]])</f>
        <v/>
      </c>
      <c r="BG339" s="252" t="str">
        <f>+IF(TRIM(F339)="","",$B$1&amp;"-"&amp;TRIM(Tabla1[[#This Row],[Mes Inscrito]])&amp;"-"&amp;TRIM(Tabla1[[#This Row],[Dia de clases Inscrito]])&amp;"-"&amp;TRIM(Tabla1[[#This Row],[Horario Inscrito]])&amp;"-"&amp;TRIM(Tabla1[[#This Row],[Fecha Inicio grupo]])&amp;"-"&amp;TRIM(Tabla1[[#This Row],[Tipo Incrito]]))</f>
        <v/>
      </c>
      <c r="BH339" s="308" t="str">
        <f>IF(F339="","",OR(IFERROR(SEARCH("CG",Tabla1[[#This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9" s="309" t="str">
        <f>IF(F339&lt;&gt;"",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9" s="309" t="str">
        <f>IF(F339&lt;&gt;"",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9" s="309" t="str">
        <f>IF(Tabla1[[#This Row],[Fecha Inicio grupo]]="","",IFERROR(VLOOKUP(Tabla1[[#This Row],[Mes de Alta como miembro]],Parámetros!$AM$2:$AN$16,2,0),"01/01/1900"))</f>
        <v/>
      </c>
    </row>
    <row r="340" spans="1:63" ht="14.45">
      <c r="A340" s="68">
        <v>337</v>
      </c>
      <c r="B340" s="29"/>
      <c r="C340" s="34"/>
      <c r="D340" s="42"/>
      <c r="E340" s="64"/>
      <c r="F340" s="45"/>
      <c r="G340" s="45"/>
      <c r="H340" s="163"/>
      <c r="I340" s="42"/>
      <c r="J340" s="28"/>
      <c r="K340" s="69"/>
      <c r="L340" s="68"/>
      <c r="M340" s="46"/>
      <c r="N340" s="238" t="str">
        <f ca="1">IF(Tabla1[[#This Row],[Fecha de nac]]="","",IF(Tabla1[[#This Row],[Fecha Finalización]] &gt;=TODAY(), DATEDIF(Tabla1[[#This Row],[Fecha de nac]],TODAY(),"y"), ROUNDDOWN((Tabla1[[#This Row],[Fecha Finalización]] -Tabla1[[#This Row],[Fecha de nac]])/365,0)))</f>
        <v/>
      </c>
      <c r="O340" s="169"/>
      <c r="P340" s="34"/>
      <c r="Q340" s="67"/>
      <c r="R340" s="67"/>
      <c r="S340" s="67"/>
      <c r="T340" s="67"/>
      <c r="U340" s="243" t="str">
        <f>IF(F340="","",Tabla1[[#This Row],[Fecha Inicio grupo]]+3*7-7)</f>
        <v/>
      </c>
      <c r="V340" s="244" t="str">
        <f>IF(F340="","",EDATE(Tabla1[[#This Row],[Fecha Inicio grupo]],3))</f>
        <v/>
      </c>
      <c r="W340" s="29"/>
      <c r="X340" s="29"/>
      <c r="Y340" s="75"/>
      <c r="Z340" s="75"/>
      <c r="AA340" s="75"/>
      <c r="AB340" s="75"/>
      <c r="AC340" s="75"/>
      <c r="AD340" s="75"/>
      <c r="AE340" s="75"/>
      <c r="AF340" s="75"/>
      <c r="AG340" s="75"/>
      <c r="AH340" s="75"/>
      <c r="AI340" s="75"/>
      <c r="AJ340" s="75"/>
      <c r="AK340" s="75"/>
      <c r="AL340" s="75"/>
      <c r="AM340" s="75"/>
      <c r="AN340" s="75"/>
      <c r="AO340" s="144"/>
      <c r="AP340" s="246" t="str">
        <f>IF(F340="","",IFERROR(VLOOKUP(SUBSTITUTE(SUBSTITUTE(Tabla1[[#This Row],[Uso Sistemas]],"T","P"),"N","F"),Parámetros!$M$2:$N$17,2,0),"Completar hasta 3ra sem. para evaluar a Probacionista"))</f>
        <v/>
      </c>
      <c r="AQ340" s="39"/>
      <c r="AR340" s="39"/>
      <c r="AS340" s="39"/>
      <c r="AT340" s="28"/>
      <c r="AU340" s="55"/>
      <c r="AV340" s="55"/>
      <c r="AW340" s="55"/>
      <c r="AX340" s="248" t="str">
        <f>IF(V340="","",EOMONTH(EDATE(Tabla1[[#This Row],[Fecha Finalización]],2),0))</f>
        <v/>
      </c>
      <c r="AY340" s="39"/>
      <c r="AZ340" s="249" t="str">
        <f>IF(V340="","",EOMONTH(EDATE(Tabla1[[#This Row],[Fecha Finalización]],3),0))</f>
        <v/>
      </c>
      <c r="BA340" s="39"/>
      <c r="BB340" s="39"/>
      <c r="BC340" s="235"/>
      <c r="BD340" s="233" t="str">
        <f>IF(F340="","",Tabla1[[#This Row],[sem 01]]&amp;Tabla1[[#This Row],[sem 02]]&amp;Tabla1[[#This Row],[sem 03]])</f>
        <v/>
      </c>
      <c r="BE340" s="234" t="str">
        <f>IF(TRIM(F340)="","",$B$1&amp;"-"&amp;SUBSTITUTE(Tabla1[[#This Row],[Mes Inscrito]]," ","")&amp;"-"&amp;SUBSTITUTE(Tabla1[[#This Row],[Dia de clases Inscrito]]," ","")&amp;"-"&amp;SUBSTITUTE(Tabla1[[#This Row],[Horario Inscrito]]," ","")&amp;"-"&amp;Tabla1[[#This Row],[Fecha Inicio grupo]])</f>
        <v/>
      </c>
      <c r="BF340" s="251" t="str">
        <f>IF(F340="","",Tabla1[[#This Row],[Curso]])</f>
        <v/>
      </c>
      <c r="BG340" s="252" t="str">
        <f>+IF(TRIM(F340)="","",$B$1&amp;"-"&amp;TRIM(Tabla1[[#This Row],[Mes Inscrito]])&amp;"-"&amp;TRIM(Tabla1[[#This Row],[Dia de clases Inscrito]])&amp;"-"&amp;TRIM(Tabla1[[#This Row],[Horario Inscrito]])&amp;"-"&amp;TRIM(Tabla1[[#This Row],[Fecha Inicio grupo]])&amp;"-"&amp;TRIM(Tabla1[[#This Row],[Tipo Incrito]]))</f>
        <v/>
      </c>
      <c r="BH340" s="308" t="str">
        <f>IF(F340="","",OR(IFERROR(SEARCH("CG",Tabla1[[#This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0" s="309" t="str">
        <f>IF(F340&lt;&gt;"",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0" s="309" t="str">
        <f>IF(F340&lt;&gt;"",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0" s="309" t="str">
        <f>IF(Tabla1[[#This Row],[Fecha Inicio grupo]]="","",IFERROR(VLOOKUP(Tabla1[[#This Row],[Mes de Alta como miembro]],Parámetros!$AM$2:$AN$16,2,0),"01/01/1900"))</f>
        <v/>
      </c>
    </row>
    <row r="341" spans="1:63" ht="14.45">
      <c r="A341" s="68">
        <v>338</v>
      </c>
      <c r="B341" s="29"/>
      <c r="C341" s="34"/>
      <c r="D341" s="42"/>
      <c r="E341" s="64"/>
      <c r="F341" s="45"/>
      <c r="G341" s="45"/>
      <c r="H341" s="163"/>
      <c r="I341" s="42"/>
      <c r="J341" s="28"/>
      <c r="K341" s="69"/>
      <c r="L341" s="68"/>
      <c r="M341" s="46"/>
      <c r="N341" s="238" t="str">
        <f ca="1">IF(Tabla1[[#This Row],[Fecha de nac]]="","",IF(Tabla1[[#This Row],[Fecha Finalización]] &gt;=TODAY(), DATEDIF(Tabla1[[#This Row],[Fecha de nac]],TODAY(),"y"), ROUNDDOWN((Tabla1[[#This Row],[Fecha Finalización]] -Tabla1[[#This Row],[Fecha de nac]])/365,0)))</f>
        <v/>
      </c>
      <c r="O341" s="169"/>
      <c r="P341" s="34"/>
      <c r="Q341" s="67"/>
      <c r="R341" s="67"/>
      <c r="S341" s="67"/>
      <c r="T341" s="67"/>
      <c r="U341" s="243" t="str">
        <f>IF(F341="","",Tabla1[[#This Row],[Fecha Inicio grupo]]+3*7-7)</f>
        <v/>
      </c>
      <c r="V341" s="244" t="str">
        <f>IF(F341="","",EDATE(Tabla1[[#This Row],[Fecha Inicio grupo]],3))</f>
        <v/>
      </c>
      <c r="W341" s="29"/>
      <c r="X341" s="29"/>
      <c r="Y341" s="75"/>
      <c r="Z341" s="75"/>
      <c r="AA341" s="75"/>
      <c r="AB341" s="75"/>
      <c r="AC341" s="75"/>
      <c r="AD341" s="75"/>
      <c r="AE341" s="75"/>
      <c r="AF341" s="75"/>
      <c r="AG341" s="75"/>
      <c r="AH341" s="75"/>
      <c r="AI341" s="75"/>
      <c r="AJ341" s="75"/>
      <c r="AK341" s="75"/>
      <c r="AL341" s="75"/>
      <c r="AM341" s="75"/>
      <c r="AN341" s="75"/>
      <c r="AO341" s="144"/>
      <c r="AP341" s="246" t="str">
        <f>IF(F341="","",IFERROR(VLOOKUP(SUBSTITUTE(SUBSTITUTE(Tabla1[[#This Row],[Uso Sistemas]],"T","P"),"N","F"),Parámetros!$M$2:$N$17,2,0),"Completar hasta 3ra sem. para evaluar a Probacionista"))</f>
        <v/>
      </c>
      <c r="AQ341" s="39"/>
      <c r="AR341" s="39"/>
      <c r="AS341" s="39"/>
      <c r="AT341" s="28"/>
      <c r="AU341" s="55"/>
      <c r="AV341" s="55"/>
      <c r="AW341" s="55"/>
      <c r="AX341" s="248" t="str">
        <f>IF(V341="","",EOMONTH(EDATE(Tabla1[[#This Row],[Fecha Finalización]],2),0))</f>
        <v/>
      </c>
      <c r="AY341" s="39"/>
      <c r="AZ341" s="249" t="str">
        <f>IF(V341="","",EOMONTH(EDATE(Tabla1[[#This Row],[Fecha Finalización]],3),0))</f>
        <v/>
      </c>
      <c r="BA341" s="39"/>
      <c r="BB341" s="39"/>
      <c r="BC341" s="235"/>
      <c r="BD341" s="233" t="str">
        <f>IF(F341="","",Tabla1[[#This Row],[sem 01]]&amp;Tabla1[[#This Row],[sem 02]]&amp;Tabla1[[#This Row],[sem 03]])</f>
        <v/>
      </c>
      <c r="BE341" s="234" t="str">
        <f>IF(TRIM(F341)="","",$B$1&amp;"-"&amp;SUBSTITUTE(Tabla1[[#This Row],[Mes Inscrito]]," ","")&amp;"-"&amp;SUBSTITUTE(Tabla1[[#This Row],[Dia de clases Inscrito]]," ","")&amp;"-"&amp;SUBSTITUTE(Tabla1[[#This Row],[Horario Inscrito]]," ","")&amp;"-"&amp;Tabla1[[#This Row],[Fecha Inicio grupo]])</f>
        <v/>
      </c>
      <c r="BF341" s="251" t="str">
        <f>IF(F341="","",Tabla1[[#This Row],[Curso]])</f>
        <v/>
      </c>
      <c r="BG341" s="252" t="str">
        <f>+IF(TRIM(F341)="","",$B$1&amp;"-"&amp;TRIM(Tabla1[[#This Row],[Mes Inscrito]])&amp;"-"&amp;TRIM(Tabla1[[#This Row],[Dia de clases Inscrito]])&amp;"-"&amp;TRIM(Tabla1[[#This Row],[Horario Inscrito]])&amp;"-"&amp;TRIM(Tabla1[[#This Row],[Fecha Inicio grupo]])&amp;"-"&amp;TRIM(Tabla1[[#This Row],[Tipo Incrito]]))</f>
        <v/>
      </c>
      <c r="BH341" s="308" t="str">
        <f>IF(F341="","",OR(IFERROR(SEARCH("CG",Tabla1[[#This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1" s="309" t="str">
        <f>IF(F341&lt;&gt;"",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1" s="309" t="str">
        <f>IF(F341&lt;&gt;"",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1" s="309" t="str">
        <f>IF(Tabla1[[#This Row],[Fecha Inicio grupo]]="","",IFERROR(VLOOKUP(Tabla1[[#This Row],[Mes de Alta como miembro]],Parámetros!$AM$2:$AN$16,2,0),"01/01/1900"))</f>
        <v/>
      </c>
    </row>
    <row r="342" spans="1:63" ht="14.45">
      <c r="A342" s="68">
        <v>339</v>
      </c>
      <c r="B342" s="29"/>
      <c r="C342" s="34"/>
      <c r="D342" s="42"/>
      <c r="E342" s="64"/>
      <c r="F342" s="45"/>
      <c r="G342" s="45"/>
      <c r="H342" s="163"/>
      <c r="I342" s="42"/>
      <c r="J342" s="28"/>
      <c r="K342" s="69"/>
      <c r="L342" s="68"/>
      <c r="M342" s="46"/>
      <c r="N342" s="238" t="str">
        <f ca="1">IF(Tabla1[[#This Row],[Fecha de nac]]="","",IF(Tabla1[[#This Row],[Fecha Finalización]] &gt;=TODAY(), DATEDIF(Tabla1[[#This Row],[Fecha de nac]],TODAY(),"y"), ROUNDDOWN((Tabla1[[#This Row],[Fecha Finalización]] -Tabla1[[#This Row],[Fecha de nac]])/365,0)))</f>
        <v/>
      </c>
      <c r="O342" s="169"/>
      <c r="P342" s="34"/>
      <c r="Q342" s="67"/>
      <c r="R342" s="67"/>
      <c r="S342" s="67"/>
      <c r="T342" s="67"/>
      <c r="U342" s="243" t="str">
        <f>IF(F342="","",Tabla1[[#This Row],[Fecha Inicio grupo]]+3*7-7)</f>
        <v/>
      </c>
      <c r="V342" s="244" t="str">
        <f>IF(F342="","",EDATE(Tabla1[[#This Row],[Fecha Inicio grupo]],3))</f>
        <v/>
      </c>
      <c r="W342" s="29"/>
      <c r="X342" s="29"/>
      <c r="Y342" s="75"/>
      <c r="Z342" s="75"/>
      <c r="AA342" s="75"/>
      <c r="AB342" s="75"/>
      <c r="AC342" s="75"/>
      <c r="AD342" s="75"/>
      <c r="AE342" s="75"/>
      <c r="AF342" s="75"/>
      <c r="AG342" s="75"/>
      <c r="AH342" s="75"/>
      <c r="AI342" s="75"/>
      <c r="AJ342" s="75"/>
      <c r="AK342" s="75"/>
      <c r="AL342" s="75"/>
      <c r="AM342" s="75"/>
      <c r="AN342" s="75"/>
      <c r="AO342" s="144"/>
      <c r="AP342" s="246" t="str">
        <f>IF(F342="","",IFERROR(VLOOKUP(SUBSTITUTE(SUBSTITUTE(Tabla1[[#This Row],[Uso Sistemas]],"T","P"),"N","F"),Parámetros!$M$2:$N$17,2,0),"Completar hasta 3ra sem. para evaluar a Probacionista"))</f>
        <v/>
      </c>
      <c r="AQ342" s="39"/>
      <c r="AR342" s="39"/>
      <c r="AS342" s="39"/>
      <c r="AT342" s="28"/>
      <c r="AU342" s="55"/>
      <c r="AV342" s="55"/>
      <c r="AW342" s="55"/>
      <c r="AX342" s="248" t="str">
        <f>IF(V342="","",EOMONTH(EDATE(Tabla1[[#This Row],[Fecha Finalización]],2),0))</f>
        <v/>
      </c>
      <c r="AY342" s="39"/>
      <c r="AZ342" s="249" t="str">
        <f>IF(V342="","",EOMONTH(EDATE(Tabla1[[#This Row],[Fecha Finalización]],3),0))</f>
        <v/>
      </c>
      <c r="BA342" s="39"/>
      <c r="BB342" s="39"/>
      <c r="BC342" s="235"/>
      <c r="BD342" s="233" t="str">
        <f>IF(F342="","",Tabla1[[#This Row],[sem 01]]&amp;Tabla1[[#This Row],[sem 02]]&amp;Tabla1[[#This Row],[sem 03]])</f>
        <v/>
      </c>
      <c r="BE342" s="234" t="str">
        <f>IF(TRIM(F342)="","",$B$1&amp;"-"&amp;SUBSTITUTE(Tabla1[[#This Row],[Mes Inscrito]]," ","")&amp;"-"&amp;SUBSTITUTE(Tabla1[[#This Row],[Dia de clases Inscrito]]," ","")&amp;"-"&amp;SUBSTITUTE(Tabla1[[#This Row],[Horario Inscrito]]," ","")&amp;"-"&amp;Tabla1[[#This Row],[Fecha Inicio grupo]])</f>
        <v/>
      </c>
      <c r="BF342" s="251" t="str">
        <f>IF(F342="","",Tabla1[[#This Row],[Curso]])</f>
        <v/>
      </c>
      <c r="BG342" s="252" t="str">
        <f>+IF(TRIM(F342)="","",$B$1&amp;"-"&amp;TRIM(Tabla1[[#This Row],[Mes Inscrito]])&amp;"-"&amp;TRIM(Tabla1[[#This Row],[Dia de clases Inscrito]])&amp;"-"&amp;TRIM(Tabla1[[#This Row],[Horario Inscrito]])&amp;"-"&amp;TRIM(Tabla1[[#This Row],[Fecha Inicio grupo]])&amp;"-"&amp;TRIM(Tabla1[[#This Row],[Tipo Incrito]]))</f>
        <v/>
      </c>
      <c r="BH342" s="308" t="str">
        <f>IF(F342="","",OR(IFERROR(SEARCH("CG",Tabla1[[#This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2" s="309" t="str">
        <f>IF(F342&lt;&gt;"",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2" s="309" t="str">
        <f>IF(F342&lt;&gt;"",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2" s="309" t="str">
        <f>IF(Tabla1[[#This Row],[Fecha Inicio grupo]]="","",IFERROR(VLOOKUP(Tabla1[[#This Row],[Mes de Alta como miembro]],Parámetros!$AM$2:$AN$16,2,0),"01/01/1900"))</f>
        <v/>
      </c>
    </row>
    <row r="343" spans="1:63" ht="14.45">
      <c r="A343" s="68">
        <v>340</v>
      </c>
      <c r="B343" s="29"/>
      <c r="C343" s="34"/>
      <c r="D343" s="42"/>
      <c r="E343" s="64"/>
      <c r="F343" s="45"/>
      <c r="G343" s="45"/>
      <c r="H343" s="163"/>
      <c r="I343" s="42"/>
      <c r="J343" s="28"/>
      <c r="K343" s="69"/>
      <c r="L343" s="68"/>
      <c r="M343" s="46"/>
      <c r="N343" s="238" t="str">
        <f ca="1">IF(Tabla1[[#This Row],[Fecha de nac]]="","",IF(Tabla1[[#This Row],[Fecha Finalización]] &gt;=TODAY(), DATEDIF(Tabla1[[#This Row],[Fecha de nac]],TODAY(),"y"), ROUNDDOWN((Tabla1[[#This Row],[Fecha Finalización]] -Tabla1[[#This Row],[Fecha de nac]])/365,0)))</f>
        <v/>
      </c>
      <c r="O343" s="169"/>
      <c r="P343" s="34"/>
      <c r="Q343" s="67"/>
      <c r="R343" s="67"/>
      <c r="S343" s="67"/>
      <c r="T343" s="67"/>
      <c r="U343" s="243" t="str">
        <f>IF(F343="","",Tabla1[[#This Row],[Fecha Inicio grupo]]+3*7-7)</f>
        <v/>
      </c>
      <c r="V343" s="244" t="str">
        <f>IF(F343="","",EDATE(Tabla1[[#This Row],[Fecha Inicio grupo]],3))</f>
        <v/>
      </c>
      <c r="W343" s="29"/>
      <c r="X343" s="29"/>
      <c r="Y343" s="75"/>
      <c r="Z343" s="75"/>
      <c r="AA343" s="75"/>
      <c r="AB343" s="75"/>
      <c r="AC343" s="75"/>
      <c r="AD343" s="75"/>
      <c r="AE343" s="75"/>
      <c r="AF343" s="75"/>
      <c r="AG343" s="75"/>
      <c r="AH343" s="75"/>
      <c r="AI343" s="75"/>
      <c r="AJ343" s="75"/>
      <c r="AK343" s="75"/>
      <c r="AL343" s="75"/>
      <c r="AM343" s="75"/>
      <c r="AN343" s="75"/>
      <c r="AO343" s="144"/>
      <c r="AP343" s="246" t="str">
        <f>IF(F343="","",IFERROR(VLOOKUP(SUBSTITUTE(SUBSTITUTE(Tabla1[[#This Row],[Uso Sistemas]],"T","P"),"N","F"),Parámetros!$M$2:$N$17,2,0),"Completar hasta 3ra sem. para evaluar a Probacionista"))</f>
        <v/>
      </c>
      <c r="AQ343" s="39"/>
      <c r="AR343" s="39"/>
      <c r="AS343" s="39"/>
      <c r="AT343" s="28"/>
      <c r="AU343" s="55"/>
      <c r="AV343" s="55"/>
      <c r="AW343" s="55"/>
      <c r="AX343" s="248" t="str">
        <f>IF(V343="","",EOMONTH(EDATE(Tabla1[[#This Row],[Fecha Finalización]],2),0))</f>
        <v/>
      </c>
      <c r="AY343" s="39"/>
      <c r="AZ343" s="249" t="str">
        <f>IF(V343="","",EOMONTH(EDATE(Tabla1[[#This Row],[Fecha Finalización]],3),0))</f>
        <v/>
      </c>
      <c r="BA343" s="39"/>
      <c r="BB343" s="39"/>
      <c r="BC343" s="235"/>
      <c r="BD343" s="233" t="str">
        <f>IF(F343="","",Tabla1[[#This Row],[sem 01]]&amp;Tabla1[[#This Row],[sem 02]]&amp;Tabla1[[#This Row],[sem 03]])</f>
        <v/>
      </c>
      <c r="BE343" s="234" t="str">
        <f>IF(TRIM(F343)="","",$B$1&amp;"-"&amp;SUBSTITUTE(Tabla1[[#This Row],[Mes Inscrito]]," ","")&amp;"-"&amp;SUBSTITUTE(Tabla1[[#This Row],[Dia de clases Inscrito]]," ","")&amp;"-"&amp;SUBSTITUTE(Tabla1[[#This Row],[Horario Inscrito]]," ","")&amp;"-"&amp;Tabla1[[#This Row],[Fecha Inicio grupo]])</f>
        <v/>
      </c>
      <c r="BF343" s="251" t="str">
        <f>IF(F343="","",Tabla1[[#This Row],[Curso]])</f>
        <v/>
      </c>
      <c r="BG343" s="252" t="str">
        <f>+IF(TRIM(F343)="","",$B$1&amp;"-"&amp;TRIM(Tabla1[[#This Row],[Mes Inscrito]])&amp;"-"&amp;TRIM(Tabla1[[#This Row],[Dia de clases Inscrito]])&amp;"-"&amp;TRIM(Tabla1[[#This Row],[Horario Inscrito]])&amp;"-"&amp;TRIM(Tabla1[[#This Row],[Fecha Inicio grupo]])&amp;"-"&amp;TRIM(Tabla1[[#This Row],[Tipo Incrito]]))</f>
        <v/>
      </c>
      <c r="BH343" s="308" t="str">
        <f>IF(F343="","",OR(IFERROR(SEARCH("CG",Tabla1[[#This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3" s="309" t="str">
        <f>IF(F343&lt;&gt;"",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3" s="309" t="str">
        <f>IF(F343&lt;&gt;"",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3" s="309" t="str">
        <f>IF(Tabla1[[#This Row],[Fecha Inicio grupo]]="","",IFERROR(VLOOKUP(Tabla1[[#This Row],[Mes de Alta como miembro]],Parámetros!$AM$2:$AN$16,2,0),"01/01/1900"))</f>
        <v/>
      </c>
    </row>
    <row r="344" spans="1:63" ht="14.45">
      <c r="A344" s="68">
        <v>341</v>
      </c>
      <c r="B344" s="29"/>
      <c r="C344" s="34"/>
      <c r="D344" s="42"/>
      <c r="E344" s="64"/>
      <c r="F344" s="45"/>
      <c r="G344" s="45"/>
      <c r="H344" s="163"/>
      <c r="I344" s="42"/>
      <c r="J344" s="28"/>
      <c r="K344" s="69"/>
      <c r="L344" s="68"/>
      <c r="M344" s="46"/>
      <c r="N344" s="238" t="str">
        <f ca="1">IF(Tabla1[[#This Row],[Fecha de nac]]="","",IF(Tabla1[[#This Row],[Fecha Finalización]] &gt;=TODAY(), DATEDIF(Tabla1[[#This Row],[Fecha de nac]],TODAY(),"y"), ROUNDDOWN((Tabla1[[#This Row],[Fecha Finalización]] -Tabla1[[#This Row],[Fecha de nac]])/365,0)))</f>
        <v/>
      </c>
      <c r="O344" s="169"/>
      <c r="P344" s="34"/>
      <c r="Q344" s="67"/>
      <c r="R344" s="67"/>
      <c r="S344" s="67"/>
      <c r="T344" s="67"/>
      <c r="U344" s="243" t="str">
        <f>IF(F344="","",Tabla1[[#This Row],[Fecha Inicio grupo]]+3*7-7)</f>
        <v/>
      </c>
      <c r="V344" s="244" t="str">
        <f>IF(F344="","",EDATE(Tabla1[[#This Row],[Fecha Inicio grupo]],3))</f>
        <v/>
      </c>
      <c r="W344" s="29"/>
      <c r="X344" s="29"/>
      <c r="Y344" s="75"/>
      <c r="Z344" s="75"/>
      <c r="AA344" s="75"/>
      <c r="AB344" s="75"/>
      <c r="AC344" s="75"/>
      <c r="AD344" s="75"/>
      <c r="AE344" s="75"/>
      <c r="AF344" s="75"/>
      <c r="AG344" s="75"/>
      <c r="AH344" s="75"/>
      <c r="AI344" s="75"/>
      <c r="AJ344" s="75"/>
      <c r="AK344" s="75"/>
      <c r="AL344" s="75"/>
      <c r="AM344" s="75"/>
      <c r="AN344" s="75"/>
      <c r="AO344" s="144"/>
      <c r="AP344" s="246" t="str">
        <f>IF(F344="","",IFERROR(VLOOKUP(SUBSTITUTE(SUBSTITUTE(Tabla1[[#This Row],[Uso Sistemas]],"T","P"),"N","F"),Parámetros!$M$2:$N$17,2,0),"Completar hasta 3ra sem. para evaluar a Probacionista"))</f>
        <v/>
      </c>
      <c r="AQ344" s="39"/>
      <c r="AR344" s="39"/>
      <c r="AS344" s="39"/>
      <c r="AT344" s="28"/>
      <c r="AU344" s="55"/>
      <c r="AV344" s="55"/>
      <c r="AW344" s="55"/>
      <c r="AX344" s="248" t="str">
        <f>IF(V344="","",EOMONTH(EDATE(Tabla1[[#This Row],[Fecha Finalización]],2),0))</f>
        <v/>
      </c>
      <c r="AY344" s="39"/>
      <c r="AZ344" s="249" t="str">
        <f>IF(V344="","",EOMONTH(EDATE(Tabla1[[#This Row],[Fecha Finalización]],3),0))</f>
        <v/>
      </c>
      <c r="BA344" s="39"/>
      <c r="BB344" s="39"/>
      <c r="BC344" s="235"/>
      <c r="BD344" s="233" t="str">
        <f>IF(F344="","",Tabla1[[#This Row],[sem 01]]&amp;Tabla1[[#This Row],[sem 02]]&amp;Tabla1[[#This Row],[sem 03]])</f>
        <v/>
      </c>
      <c r="BE344" s="234" t="str">
        <f>IF(TRIM(F344)="","",$B$1&amp;"-"&amp;SUBSTITUTE(Tabla1[[#This Row],[Mes Inscrito]]," ","")&amp;"-"&amp;SUBSTITUTE(Tabla1[[#This Row],[Dia de clases Inscrito]]," ","")&amp;"-"&amp;SUBSTITUTE(Tabla1[[#This Row],[Horario Inscrito]]," ","")&amp;"-"&amp;Tabla1[[#This Row],[Fecha Inicio grupo]])</f>
        <v/>
      </c>
      <c r="BF344" s="251" t="str">
        <f>IF(F344="","",Tabla1[[#This Row],[Curso]])</f>
        <v/>
      </c>
      <c r="BG344" s="252" t="str">
        <f>+IF(TRIM(F344)="","",$B$1&amp;"-"&amp;TRIM(Tabla1[[#This Row],[Mes Inscrito]])&amp;"-"&amp;TRIM(Tabla1[[#This Row],[Dia de clases Inscrito]])&amp;"-"&amp;TRIM(Tabla1[[#This Row],[Horario Inscrito]])&amp;"-"&amp;TRIM(Tabla1[[#This Row],[Fecha Inicio grupo]])&amp;"-"&amp;TRIM(Tabla1[[#This Row],[Tipo Incrito]]))</f>
        <v/>
      </c>
      <c r="BH344" s="308" t="str">
        <f>IF(F344="","",OR(IFERROR(SEARCH("CG",Tabla1[[#This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4" s="309" t="str">
        <f>IF(F344&lt;&gt;"",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4" s="309" t="str">
        <f>IF(F344&lt;&gt;"",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4" s="309" t="str">
        <f>IF(Tabla1[[#This Row],[Fecha Inicio grupo]]="","",IFERROR(VLOOKUP(Tabla1[[#This Row],[Mes de Alta como miembro]],Parámetros!$AM$2:$AN$16,2,0),"01/01/1900"))</f>
        <v/>
      </c>
    </row>
    <row r="345" spans="1:63" ht="14.45">
      <c r="A345" s="68">
        <v>342</v>
      </c>
      <c r="B345" s="29"/>
      <c r="C345" s="34"/>
      <c r="D345" s="42"/>
      <c r="E345" s="64"/>
      <c r="F345" s="45"/>
      <c r="G345" s="45"/>
      <c r="H345" s="163"/>
      <c r="I345" s="42"/>
      <c r="J345" s="28"/>
      <c r="K345" s="69"/>
      <c r="L345" s="68"/>
      <c r="M345" s="46"/>
      <c r="N345" s="238" t="str">
        <f ca="1">IF(Tabla1[[#This Row],[Fecha de nac]]="","",IF(Tabla1[[#This Row],[Fecha Finalización]] &gt;=TODAY(), DATEDIF(Tabla1[[#This Row],[Fecha de nac]],TODAY(),"y"), ROUNDDOWN((Tabla1[[#This Row],[Fecha Finalización]] -Tabla1[[#This Row],[Fecha de nac]])/365,0)))</f>
        <v/>
      </c>
      <c r="O345" s="169"/>
      <c r="P345" s="34"/>
      <c r="Q345" s="67"/>
      <c r="R345" s="67"/>
      <c r="S345" s="67"/>
      <c r="T345" s="67"/>
      <c r="U345" s="243" t="str">
        <f>IF(F345="","",Tabla1[[#This Row],[Fecha Inicio grupo]]+3*7-7)</f>
        <v/>
      </c>
      <c r="V345" s="244" t="str">
        <f>IF(F345="","",EDATE(Tabla1[[#This Row],[Fecha Inicio grupo]],3))</f>
        <v/>
      </c>
      <c r="W345" s="29"/>
      <c r="X345" s="29"/>
      <c r="Y345" s="75"/>
      <c r="Z345" s="75"/>
      <c r="AA345" s="75"/>
      <c r="AB345" s="75"/>
      <c r="AC345" s="75"/>
      <c r="AD345" s="75"/>
      <c r="AE345" s="75"/>
      <c r="AF345" s="75"/>
      <c r="AG345" s="75"/>
      <c r="AH345" s="75"/>
      <c r="AI345" s="75"/>
      <c r="AJ345" s="75"/>
      <c r="AK345" s="75"/>
      <c r="AL345" s="75"/>
      <c r="AM345" s="75"/>
      <c r="AN345" s="75"/>
      <c r="AO345" s="144"/>
      <c r="AP345" s="246" t="str">
        <f>IF(F345="","",IFERROR(VLOOKUP(SUBSTITUTE(SUBSTITUTE(Tabla1[[#This Row],[Uso Sistemas]],"T","P"),"N","F"),Parámetros!$M$2:$N$17,2,0),"Completar hasta 3ra sem. para evaluar a Probacionista"))</f>
        <v/>
      </c>
      <c r="AQ345" s="39"/>
      <c r="AR345" s="39"/>
      <c r="AS345" s="39"/>
      <c r="AT345" s="28"/>
      <c r="AU345" s="55"/>
      <c r="AV345" s="55"/>
      <c r="AW345" s="55"/>
      <c r="AX345" s="248" t="str">
        <f>IF(V345="","",EOMONTH(EDATE(Tabla1[[#This Row],[Fecha Finalización]],2),0))</f>
        <v/>
      </c>
      <c r="AY345" s="39"/>
      <c r="AZ345" s="249" t="str">
        <f>IF(V345="","",EOMONTH(EDATE(Tabla1[[#This Row],[Fecha Finalización]],3),0))</f>
        <v/>
      </c>
      <c r="BA345" s="39"/>
      <c r="BB345" s="39"/>
      <c r="BC345" s="235"/>
      <c r="BD345" s="233" t="str">
        <f>IF(F345="","",Tabla1[[#This Row],[sem 01]]&amp;Tabla1[[#This Row],[sem 02]]&amp;Tabla1[[#This Row],[sem 03]])</f>
        <v/>
      </c>
      <c r="BE345" s="234" t="str">
        <f>IF(TRIM(F345)="","",$B$1&amp;"-"&amp;SUBSTITUTE(Tabla1[[#This Row],[Mes Inscrito]]," ","")&amp;"-"&amp;SUBSTITUTE(Tabla1[[#This Row],[Dia de clases Inscrito]]," ","")&amp;"-"&amp;SUBSTITUTE(Tabla1[[#This Row],[Horario Inscrito]]," ","")&amp;"-"&amp;Tabla1[[#This Row],[Fecha Inicio grupo]])</f>
        <v/>
      </c>
      <c r="BF345" s="251" t="str">
        <f>IF(F345="","",Tabla1[[#This Row],[Curso]])</f>
        <v/>
      </c>
      <c r="BG345" s="252" t="str">
        <f>+IF(TRIM(F345)="","",$B$1&amp;"-"&amp;TRIM(Tabla1[[#This Row],[Mes Inscrito]])&amp;"-"&amp;TRIM(Tabla1[[#This Row],[Dia de clases Inscrito]])&amp;"-"&amp;TRIM(Tabla1[[#This Row],[Horario Inscrito]])&amp;"-"&amp;TRIM(Tabla1[[#This Row],[Fecha Inicio grupo]])&amp;"-"&amp;TRIM(Tabla1[[#This Row],[Tipo Incrito]]))</f>
        <v/>
      </c>
      <c r="BH345" s="308" t="str">
        <f>IF(F345="","",OR(IFERROR(SEARCH("CG",Tabla1[[#This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5" s="309" t="str">
        <f>IF(F345&lt;&gt;"",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5" s="309" t="str">
        <f>IF(F345&lt;&gt;"",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5" s="309" t="str">
        <f>IF(Tabla1[[#This Row],[Fecha Inicio grupo]]="","",IFERROR(VLOOKUP(Tabla1[[#This Row],[Mes de Alta como miembro]],Parámetros!$AM$2:$AN$16,2,0),"01/01/1900"))</f>
        <v/>
      </c>
    </row>
    <row r="346" spans="1:63" ht="14.45">
      <c r="A346" s="68">
        <v>343</v>
      </c>
      <c r="B346" s="29"/>
      <c r="C346" s="34"/>
      <c r="D346" s="42"/>
      <c r="E346" s="64"/>
      <c r="F346" s="45"/>
      <c r="G346" s="45"/>
      <c r="H346" s="163"/>
      <c r="I346" s="42"/>
      <c r="J346" s="28"/>
      <c r="K346" s="69"/>
      <c r="L346" s="68"/>
      <c r="M346" s="46"/>
      <c r="N346" s="238" t="str">
        <f ca="1">IF(Tabla1[[#This Row],[Fecha de nac]]="","",IF(Tabla1[[#This Row],[Fecha Finalización]] &gt;=TODAY(), DATEDIF(Tabla1[[#This Row],[Fecha de nac]],TODAY(),"y"), ROUNDDOWN((Tabla1[[#This Row],[Fecha Finalización]] -Tabla1[[#This Row],[Fecha de nac]])/365,0)))</f>
        <v/>
      </c>
      <c r="O346" s="169"/>
      <c r="P346" s="34"/>
      <c r="Q346" s="67"/>
      <c r="R346" s="67"/>
      <c r="S346" s="67"/>
      <c r="T346" s="67"/>
      <c r="U346" s="243" t="str">
        <f>IF(F346="","",Tabla1[[#This Row],[Fecha Inicio grupo]]+3*7-7)</f>
        <v/>
      </c>
      <c r="V346" s="244" t="str">
        <f>IF(F346="","",EDATE(Tabla1[[#This Row],[Fecha Inicio grupo]],3))</f>
        <v/>
      </c>
      <c r="W346" s="29"/>
      <c r="X346" s="29"/>
      <c r="Y346" s="75"/>
      <c r="Z346" s="75"/>
      <c r="AA346" s="75"/>
      <c r="AB346" s="75"/>
      <c r="AC346" s="75"/>
      <c r="AD346" s="75"/>
      <c r="AE346" s="75"/>
      <c r="AF346" s="75"/>
      <c r="AG346" s="75"/>
      <c r="AH346" s="75"/>
      <c r="AI346" s="75"/>
      <c r="AJ346" s="75"/>
      <c r="AK346" s="75"/>
      <c r="AL346" s="75"/>
      <c r="AM346" s="75"/>
      <c r="AN346" s="75"/>
      <c r="AO346" s="144"/>
      <c r="AP346" s="246" t="str">
        <f>IF(F346="","",IFERROR(VLOOKUP(SUBSTITUTE(SUBSTITUTE(Tabla1[[#This Row],[Uso Sistemas]],"T","P"),"N","F"),Parámetros!$M$2:$N$17,2,0),"Completar hasta 3ra sem. para evaluar a Probacionista"))</f>
        <v/>
      </c>
      <c r="AQ346" s="39"/>
      <c r="AR346" s="39"/>
      <c r="AS346" s="39"/>
      <c r="AT346" s="28"/>
      <c r="AU346" s="55"/>
      <c r="AV346" s="55"/>
      <c r="AW346" s="55"/>
      <c r="AX346" s="248" t="str">
        <f>IF(V346="","",EOMONTH(EDATE(Tabla1[[#This Row],[Fecha Finalización]],2),0))</f>
        <v/>
      </c>
      <c r="AY346" s="39"/>
      <c r="AZ346" s="249" t="str">
        <f>IF(V346="","",EOMONTH(EDATE(Tabla1[[#This Row],[Fecha Finalización]],3),0))</f>
        <v/>
      </c>
      <c r="BA346" s="39"/>
      <c r="BB346" s="39"/>
      <c r="BC346" s="235"/>
      <c r="BD346" s="233" t="str">
        <f>IF(F346="","",Tabla1[[#This Row],[sem 01]]&amp;Tabla1[[#This Row],[sem 02]]&amp;Tabla1[[#This Row],[sem 03]])</f>
        <v/>
      </c>
      <c r="BE346" s="234" t="str">
        <f>IF(TRIM(F346)="","",$B$1&amp;"-"&amp;SUBSTITUTE(Tabla1[[#This Row],[Mes Inscrito]]," ","")&amp;"-"&amp;SUBSTITUTE(Tabla1[[#This Row],[Dia de clases Inscrito]]," ","")&amp;"-"&amp;SUBSTITUTE(Tabla1[[#This Row],[Horario Inscrito]]," ","")&amp;"-"&amp;Tabla1[[#This Row],[Fecha Inicio grupo]])</f>
        <v/>
      </c>
      <c r="BF346" s="251" t="str">
        <f>IF(F346="","",Tabla1[[#This Row],[Curso]])</f>
        <v/>
      </c>
      <c r="BG346" s="252" t="str">
        <f>+IF(TRIM(F346)="","",$B$1&amp;"-"&amp;TRIM(Tabla1[[#This Row],[Mes Inscrito]])&amp;"-"&amp;TRIM(Tabla1[[#This Row],[Dia de clases Inscrito]])&amp;"-"&amp;TRIM(Tabla1[[#This Row],[Horario Inscrito]])&amp;"-"&amp;TRIM(Tabla1[[#This Row],[Fecha Inicio grupo]])&amp;"-"&amp;TRIM(Tabla1[[#This Row],[Tipo Incrito]]))</f>
        <v/>
      </c>
      <c r="BH346" s="308" t="str">
        <f>IF(F346="","",OR(IFERROR(SEARCH("CG",Tabla1[[#This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6" s="309" t="str">
        <f>IF(F346&lt;&gt;"",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6" s="309" t="str">
        <f>IF(F346&lt;&gt;"",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6" s="309" t="str">
        <f>IF(Tabla1[[#This Row],[Fecha Inicio grupo]]="","",IFERROR(VLOOKUP(Tabla1[[#This Row],[Mes de Alta como miembro]],Parámetros!$AM$2:$AN$16,2,0),"01/01/1900"))</f>
        <v/>
      </c>
    </row>
    <row r="347" spans="1:63" ht="14.45">
      <c r="A347" s="68">
        <v>344</v>
      </c>
      <c r="B347" s="29"/>
      <c r="C347" s="34"/>
      <c r="D347" s="42"/>
      <c r="E347" s="64"/>
      <c r="F347" s="45"/>
      <c r="G347" s="45"/>
      <c r="H347" s="163"/>
      <c r="I347" s="42"/>
      <c r="J347" s="28"/>
      <c r="K347" s="69"/>
      <c r="L347" s="68"/>
      <c r="M347" s="46"/>
      <c r="N347" s="238" t="str">
        <f ca="1">IF(Tabla1[[#This Row],[Fecha de nac]]="","",IF(Tabla1[[#This Row],[Fecha Finalización]] &gt;=TODAY(), DATEDIF(Tabla1[[#This Row],[Fecha de nac]],TODAY(),"y"), ROUNDDOWN((Tabla1[[#This Row],[Fecha Finalización]] -Tabla1[[#This Row],[Fecha de nac]])/365,0)))</f>
        <v/>
      </c>
      <c r="O347" s="169"/>
      <c r="P347" s="34"/>
      <c r="Q347" s="67"/>
      <c r="R347" s="67"/>
      <c r="S347" s="67"/>
      <c r="T347" s="67"/>
      <c r="U347" s="243" t="str">
        <f>IF(F347="","",Tabla1[[#This Row],[Fecha Inicio grupo]]+3*7-7)</f>
        <v/>
      </c>
      <c r="V347" s="244" t="str">
        <f>IF(F347="","",EDATE(Tabla1[[#This Row],[Fecha Inicio grupo]],3))</f>
        <v/>
      </c>
      <c r="W347" s="29"/>
      <c r="X347" s="29"/>
      <c r="Y347" s="75"/>
      <c r="Z347" s="75"/>
      <c r="AA347" s="75"/>
      <c r="AB347" s="75"/>
      <c r="AC347" s="75"/>
      <c r="AD347" s="75"/>
      <c r="AE347" s="75"/>
      <c r="AF347" s="75"/>
      <c r="AG347" s="75"/>
      <c r="AH347" s="75"/>
      <c r="AI347" s="75"/>
      <c r="AJ347" s="75"/>
      <c r="AK347" s="75"/>
      <c r="AL347" s="75"/>
      <c r="AM347" s="75"/>
      <c r="AN347" s="75"/>
      <c r="AO347" s="144"/>
      <c r="AP347" s="246" t="str">
        <f>IF(F347="","",IFERROR(VLOOKUP(SUBSTITUTE(SUBSTITUTE(Tabla1[[#This Row],[Uso Sistemas]],"T","P"),"N","F"),Parámetros!$M$2:$N$17,2,0),"Completar hasta 3ra sem. para evaluar a Probacionista"))</f>
        <v/>
      </c>
      <c r="AQ347" s="39"/>
      <c r="AR347" s="39"/>
      <c r="AS347" s="39"/>
      <c r="AT347" s="28"/>
      <c r="AU347" s="55"/>
      <c r="AV347" s="55"/>
      <c r="AW347" s="55"/>
      <c r="AX347" s="248" t="str">
        <f>IF(V347="","",EOMONTH(EDATE(Tabla1[[#This Row],[Fecha Finalización]],2),0))</f>
        <v/>
      </c>
      <c r="AY347" s="39"/>
      <c r="AZ347" s="249" t="str">
        <f>IF(V347="","",EOMONTH(EDATE(Tabla1[[#This Row],[Fecha Finalización]],3),0))</f>
        <v/>
      </c>
      <c r="BA347" s="39"/>
      <c r="BB347" s="39"/>
      <c r="BC347" s="235"/>
      <c r="BD347" s="233" t="str">
        <f>IF(F347="","",Tabla1[[#This Row],[sem 01]]&amp;Tabla1[[#This Row],[sem 02]]&amp;Tabla1[[#This Row],[sem 03]])</f>
        <v/>
      </c>
      <c r="BE347" s="234" t="str">
        <f>IF(TRIM(F347)="","",$B$1&amp;"-"&amp;SUBSTITUTE(Tabla1[[#This Row],[Mes Inscrito]]," ","")&amp;"-"&amp;SUBSTITUTE(Tabla1[[#This Row],[Dia de clases Inscrito]]," ","")&amp;"-"&amp;SUBSTITUTE(Tabla1[[#This Row],[Horario Inscrito]]," ","")&amp;"-"&amp;Tabla1[[#This Row],[Fecha Inicio grupo]])</f>
        <v/>
      </c>
      <c r="BF347" s="251" t="str">
        <f>IF(F347="","",Tabla1[[#This Row],[Curso]])</f>
        <v/>
      </c>
      <c r="BG347" s="252" t="str">
        <f>+IF(TRIM(F347)="","",$B$1&amp;"-"&amp;TRIM(Tabla1[[#This Row],[Mes Inscrito]])&amp;"-"&amp;TRIM(Tabla1[[#This Row],[Dia de clases Inscrito]])&amp;"-"&amp;TRIM(Tabla1[[#This Row],[Horario Inscrito]])&amp;"-"&amp;TRIM(Tabla1[[#This Row],[Fecha Inicio grupo]])&amp;"-"&amp;TRIM(Tabla1[[#This Row],[Tipo Incrito]]))</f>
        <v/>
      </c>
      <c r="BH347" s="308" t="str">
        <f>IF(F347="","",OR(IFERROR(SEARCH("CG",Tabla1[[#This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7" s="309" t="str">
        <f>IF(F347&lt;&gt;"",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7" s="309" t="str">
        <f>IF(F347&lt;&gt;"",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7" s="309" t="str">
        <f>IF(Tabla1[[#This Row],[Fecha Inicio grupo]]="","",IFERROR(VLOOKUP(Tabla1[[#This Row],[Mes de Alta como miembro]],Parámetros!$AM$2:$AN$16,2,0),"01/01/1900"))</f>
        <v/>
      </c>
    </row>
    <row r="348" spans="1:63" ht="14.45">
      <c r="A348" s="68">
        <v>345</v>
      </c>
      <c r="B348" s="29"/>
      <c r="C348" s="34"/>
      <c r="D348" s="42"/>
      <c r="E348" s="64"/>
      <c r="F348" s="45"/>
      <c r="G348" s="45"/>
      <c r="H348" s="163"/>
      <c r="I348" s="42"/>
      <c r="J348" s="28"/>
      <c r="K348" s="69"/>
      <c r="L348" s="68"/>
      <c r="M348" s="46"/>
      <c r="N348" s="238" t="str">
        <f ca="1">IF(Tabla1[[#This Row],[Fecha de nac]]="","",IF(Tabla1[[#This Row],[Fecha Finalización]] &gt;=TODAY(), DATEDIF(Tabla1[[#This Row],[Fecha de nac]],TODAY(),"y"), ROUNDDOWN((Tabla1[[#This Row],[Fecha Finalización]] -Tabla1[[#This Row],[Fecha de nac]])/365,0)))</f>
        <v/>
      </c>
      <c r="O348" s="169"/>
      <c r="P348" s="34"/>
      <c r="Q348" s="67"/>
      <c r="R348" s="67"/>
      <c r="S348" s="67"/>
      <c r="T348" s="67"/>
      <c r="U348" s="243" t="str">
        <f>IF(F348="","",Tabla1[[#This Row],[Fecha Inicio grupo]]+3*7-7)</f>
        <v/>
      </c>
      <c r="V348" s="244" t="str">
        <f>IF(F348="","",EDATE(Tabla1[[#This Row],[Fecha Inicio grupo]],3))</f>
        <v/>
      </c>
      <c r="W348" s="29"/>
      <c r="X348" s="29"/>
      <c r="Y348" s="75"/>
      <c r="Z348" s="75"/>
      <c r="AA348" s="75"/>
      <c r="AB348" s="75"/>
      <c r="AC348" s="75"/>
      <c r="AD348" s="75"/>
      <c r="AE348" s="75"/>
      <c r="AF348" s="75"/>
      <c r="AG348" s="75"/>
      <c r="AH348" s="75"/>
      <c r="AI348" s="75"/>
      <c r="AJ348" s="75"/>
      <c r="AK348" s="75"/>
      <c r="AL348" s="75"/>
      <c r="AM348" s="75"/>
      <c r="AN348" s="75"/>
      <c r="AO348" s="144"/>
      <c r="AP348" s="246" t="str">
        <f>IF(F348="","",IFERROR(VLOOKUP(SUBSTITUTE(SUBSTITUTE(Tabla1[[#This Row],[Uso Sistemas]],"T","P"),"N","F"),Parámetros!$M$2:$N$17,2,0),"Completar hasta 3ra sem. para evaluar a Probacionista"))</f>
        <v/>
      </c>
      <c r="AQ348" s="39"/>
      <c r="AR348" s="39"/>
      <c r="AS348" s="39"/>
      <c r="AT348" s="28"/>
      <c r="AU348" s="55"/>
      <c r="AV348" s="55"/>
      <c r="AW348" s="55"/>
      <c r="AX348" s="248" t="str">
        <f>IF(V348="","",EOMONTH(EDATE(Tabla1[[#This Row],[Fecha Finalización]],2),0))</f>
        <v/>
      </c>
      <c r="AY348" s="39"/>
      <c r="AZ348" s="249" t="str">
        <f>IF(V348="","",EOMONTH(EDATE(Tabla1[[#This Row],[Fecha Finalización]],3),0))</f>
        <v/>
      </c>
      <c r="BA348" s="39"/>
      <c r="BB348" s="39"/>
      <c r="BC348" s="235"/>
      <c r="BD348" s="233" t="str">
        <f>IF(F348="","",Tabla1[[#This Row],[sem 01]]&amp;Tabla1[[#This Row],[sem 02]]&amp;Tabla1[[#This Row],[sem 03]])</f>
        <v/>
      </c>
      <c r="BE348" s="234" t="str">
        <f>IF(TRIM(F348)="","",$B$1&amp;"-"&amp;SUBSTITUTE(Tabla1[[#This Row],[Mes Inscrito]]," ","")&amp;"-"&amp;SUBSTITUTE(Tabla1[[#This Row],[Dia de clases Inscrito]]," ","")&amp;"-"&amp;SUBSTITUTE(Tabla1[[#This Row],[Horario Inscrito]]," ","")&amp;"-"&amp;Tabla1[[#This Row],[Fecha Inicio grupo]])</f>
        <v/>
      </c>
      <c r="BF348" s="251" t="str">
        <f>IF(F348="","",Tabla1[[#This Row],[Curso]])</f>
        <v/>
      </c>
      <c r="BG348" s="252" t="str">
        <f>+IF(TRIM(F348)="","",$B$1&amp;"-"&amp;TRIM(Tabla1[[#This Row],[Mes Inscrito]])&amp;"-"&amp;TRIM(Tabla1[[#This Row],[Dia de clases Inscrito]])&amp;"-"&amp;TRIM(Tabla1[[#This Row],[Horario Inscrito]])&amp;"-"&amp;TRIM(Tabla1[[#This Row],[Fecha Inicio grupo]])&amp;"-"&amp;TRIM(Tabla1[[#This Row],[Tipo Incrito]]))</f>
        <v/>
      </c>
      <c r="BH348" s="308" t="str">
        <f>IF(F348="","",OR(IFERROR(SEARCH("CG",Tabla1[[#This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8" s="309" t="str">
        <f>IF(F348&lt;&gt;"",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8" s="309" t="str">
        <f>IF(F348&lt;&gt;"",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8" s="309" t="str">
        <f>IF(Tabla1[[#This Row],[Fecha Inicio grupo]]="","",IFERROR(VLOOKUP(Tabla1[[#This Row],[Mes de Alta como miembro]],Parámetros!$AM$2:$AN$16,2,0),"01/01/1900"))</f>
        <v/>
      </c>
    </row>
    <row r="349" spans="1:63" ht="14.45">
      <c r="A349" s="68">
        <v>346</v>
      </c>
      <c r="B349" s="29"/>
      <c r="C349" s="34"/>
      <c r="D349" s="42"/>
      <c r="E349" s="64"/>
      <c r="F349" s="45"/>
      <c r="G349" s="45"/>
      <c r="H349" s="163"/>
      <c r="I349" s="42"/>
      <c r="J349" s="28"/>
      <c r="K349" s="69"/>
      <c r="L349" s="68"/>
      <c r="M349" s="46"/>
      <c r="N349" s="238" t="str">
        <f ca="1">IF(Tabla1[[#This Row],[Fecha de nac]]="","",IF(Tabla1[[#This Row],[Fecha Finalización]] &gt;=TODAY(), DATEDIF(Tabla1[[#This Row],[Fecha de nac]],TODAY(),"y"), ROUNDDOWN((Tabla1[[#This Row],[Fecha Finalización]] -Tabla1[[#This Row],[Fecha de nac]])/365,0)))</f>
        <v/>
      </c>
      <c r="O349" s="169"/>
      <c r="P349" s="34"/>
      <c r="Q349" s="67"/>
      <c r="R349" s="67"/>
      <c r="S349" s="67"/>
      <c r="T349" s="67"/>
      <c r="U349" s="243" t="str">
        <f>IF(F349="","",Tabla1[[#This Row],[Fecha Inicio grupo]]+3*7-7)</f>
        <v/>
      </c>
      <c r="V349" s="244" t="str">
        <f>IF(F349="","",EDATE(Tabla1[[#This Row],[Fecha Inicio grupo]],3))</f>
        <v/>
      </c>
      <c r="W349" s="29"/>
      <c r="X349" s="29"/>
      <c r="Y349" s="75"/>
      <c r="Z349" s="75"/>
      <c r="AA349" s="75"/>
      <c r="AB349" s="75"/>
      <c r="AC349" s="75"/>
      <c r="AD349" s="75"/>
      <c r="AE349" s="75"/>
      <c r="AF349" s="75"/>
      <c r="AG349" s="75"/>
      <c r="AH349" s="75"/>
      <c r="AI349" s="75"/>
      <c r="AJ349" s="75"/>
      <c r="AK349" s="75"/>
      <c r="AL349" s="75"/>
      <c r="AM349" s="75"/>
      <c r="AN349" s="75"/>
      <c r="AO349" s="144"/>
      <c r="AP349" s="246" t="str">
        <f>IF(F349="","",IFERROR(VLOOKUP(SUBSTITUTE(SUBSTITUTE(Tabla1[[#This Row],[Uso Sistemas]],"T","P"),"N","F"),Parámetros!$M$2:$N$17,2,0),"Completar hasta 3ra sem. para evaluar a Probacionista"))</f>
        <v/>
      </c>
      <c r="AQ349" s="39"/>
      <c r="AR349" s="39"/>
      <c r="AS349" s="39"/>
      <c r="AT349" s="28"/>
      <c r="AU349" s="55"/>
      <c r="AV349" s="55"/>
      <c r="AW349" s="55"/>
      <c r="AX349" s="248" t="str">
        <f>IF(V349="","",EOMONTH(EDATE(Tabla1[[#This Row],[Fecha Finalización]],2),0))</f>
        <v/>
      </c>
      <c r="AY349" s="39"/>
      <c r="AZ349" s="249" t="str">
        <f>IF(V349="","",EOMONTH(EDATE(Tabla1[[#This Row],[Fecha Finalización]],3),0))</f>
        <v/>
      </c>
      <c r="BA349" s="39"/>
      <c r="BB349" s="39"/>
      <c r="BC349" s="235"/>
      <c r="BD349" s="233" t="str">
        <f>IF(F349="","",Tabla1[[#This Row],[sem 01]]&amp;Tabla1[[#This Row],[sem 02]]&amp;Tabla1[[#This Row],[sem 03]])</f>
        <v/>
      </c>
      <c r="BE349" s="234" t="str">
        <f>IF(TRIM(F349)="","",$B$1&amp;"-"&amp;SUBSTITUTE(Tabla1[[#This Row],[Mes Inscrito]]," ","")&amp;"-"&amp;SUBSTITUTE(Tabla1[[#This Row],[Dia de clases Inscrito]]," ","")&amp;"-"&amp;SUBSTITUTE(Tabla1[[#This Row],[Horario Inscrito]]," ","")&amp;"-"&amp;Tabla1[[#This Row],[Fecha Inicio grupo]])</f>
        <v/>
      </c>
      <c r="BF349" s="251" t="str">
        <f>IF(F349="","",Tabla1[[#This Row],[Curso]])</f>
        <v/>
      </c>
      <c r="BG349" s="252" t="str">
        <f>+IF(TRIM(F349)="","",$B$1&amp;"-"&amp;TRIM(Tabla1[[#This Row],[Mes Inscrito]])&amp;"-"&amp;TRIM(Tabla1[[#This Row],[Dia de clases Inscrito]])&amp;"-"&amp;TRIM(Tabla1[[#This Row],[Horario Inscrito]])&amp;"-"&amp;TRIM(Tabla1[[#This Row],[Fecha Inicio grupo]])&amp;"-"&amp;TRIM(Tabla1[[#This Row],[Tipo Incrito]]))</f>
        <v/>
      </c>
      <c r="BH349" s="308" t="str">
        <f>IF(F349="","",OR(IFERROR(SEARCH("CG",Tabla1[[#This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9" s="309" t="str">
        <f>IF(F349&lt;&gt;"",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9" s="309" t="str">
        <f>IF(F349&lt;&gt;"",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9" s="309" t="str">
        <f>IF(Tabla1[[#This Row],[Fecha Inicio grupo]]="","",IFERROR(VLOOKUP(Tabla1[[#This Row],[Mes de Alta como miembro]],Parámetros!$AM$2:$AN$16,2,0),"01/01/1900"))</f>
        <v/>
      </c>
    </row>
    <row r="350" spans="1:63" ht="14.45">
      <c r="A350" s="68">
        <v>347</v>
      </c>
      <c r="B350" s="29"/>
      <c r="C350" s="34"/>
      <c r="D350" s="42"/>
      <c r="E350" s="64"/>
      <c r="F350" s="45"/>
      <c r="G350" s="45"/>
      <c r="H350" s="163"/>
      <c r="I350" s="42"/>
      <c r="J350" s="28"/>
      <c r="K350" s="69"/>
      <c r="L350" s="68"/>
      <c r="M350" s="46"/>
      <c r="N350" s="238" t="str">
        <f ca="1">IF(Tabla1[[#This Row],[Fecha de nac]]="","",IF(Tabla1[[#This Row],[Fecha Finalización]] &gt;=TODAY(), DATEDIF(Tabla1[[#This Row],[Fecha de nac]],TODAY(),"y"), ROUNDDOWN((Tabla1[[#This Row],[Fecha Finalización]] -Tabla1[[#This Row],[Fecha de nac]])/365,0)))</f>
        <v/>
      </c>
      <c r="O350" s="169"/>
      <c r="P350" s="34"/>
      <c r="Q350" s="67"/>
      <c r="R350" s="67"/>
      <c r="S350" s="67"/>
      <c r="T350" s="67"/>
      <c r="U350" s="243" t="str">
        <f>IF(F350="","",Tabla1[[#This Row],[Fecha Inicio grupo]]+3*7-7)</f>
        <v/>
      </c>
      <c r="V350" s="244" t="str">
        <f>IF(F350="","",EDATE(Tabla1[[#This Row],[Fecha Inicio grupo]],3))</f>
        <v/>
      </c>
      <c r="W350" s="29"/>
      <c r="X350" s="29"/>
      <c r="Y350" s="75"/>
      <c r="Z350" s="75"/>
      <c r="AA350" s="75"/>
      <c r="AB350" s="75"/>
      <c r="AC350" s="75"/>
      <c r="AD350" s="75"/>
      <c r="AE350" s="75"/>
      <c r="AF350" s="75"/>
      <c r="AG350" s="75"/>
      <c r="AH350" s="75"/>
      <c r="AI350" s="75"/>
      <c r="AJ350" s="75"/>
      <c r="AK350" s="75"/>
      <c r="AL350" s="75"/>
      <c r="AM350" s="75"/>
      <c r="AN350" s="75"/>
      <c r="AO350" s="144"/>
      <c r="AP350" s="246" t="str">
        <f>IF(F350="","",IFERROR(VLOOKUP(SUBSTITUTE(SUBSTITUTE(Tabla1[[#This Row],[Uso Sistemas]],"T","P"),"N","F"),Parámetros!$M$2:$N$17,2,0),"Completar hasta 3ra sem. para evaluar a Probacionista"))</f>
        <v/>
      </c>
      <c r="AQ350" s="39"/>
      <c r="AR350" s="39"/>
      <c r="AS350" s="39"/>
      <c r="AT350" s="28"/>
      <c r="AU350" s="55"/>
      <c r="AV350" s="55"/>
      <c r="AW350" s="55"/>
      <c r="AX350" s="248" t="str">
        <f>IF(V350="","",EOMONTH(EDATE(Tabla1[[#This Row],[Fecha Finalización]],2),0))</f>
        <v/>
      </c>
      <c r="AY350" s="39"/>
      <c r="AZ350" s="249" t="str">
        <f>IF(V350="","",EOMONTH(EDATE(Tabla1[[#This Row],[Fecha Finalización]],3),0))</f>
        <v/>
      </c>
      <c r="BA350" s="39"/>
      <c r="BB350" s="39"/>
      <c r="BC350" s="235"/>
      <c r="BD350" s="233" t="str">
        <f>IF(F350="","",Tabla1[[#This Row],[sem 01]]&amp;Tabla1[[#This Row],[sem 02]]&amp;Tabla1[[#This Row],[sem 03]])</f>
        <v/>
      </c>
      <c r="BE350" s="234" t="str">
        <f>IF(TRIM(F350)="","",$B$1&amp;"-"&amp;SUBSTITUTE(Tabla1[[#This Row],[Mes Inscrito]]," ","")&amp;"-"&amp;SUBSTITUTE(Tabla1[[#This Row],[Dia de clases Inscrito]]," ","")&amp;"-"&amp;SUBSTITUTE(Tabla1[[#This Row],[Horario Inscrito]]," ","")&amp;"-"&amp;Tabla1[[#This Row],[Fecha Inicio grupo]])</f>
        <v/>
      </c>
      <c r="BF350" s="251" t="str">
        <f>IF(F350="","",Tabla1[[#This Row],[Curso]])</f>
        <v/>
      </c>
      <c r="BG350" s="252" t="str">
        <f>+IF(TRIM(F350)="","",$B$1&amp;"-"&amp;TRIM(Tabla1[[#This Row],[Mes Inscrito]])&amp;"-"&amp;TRIM(Tabla1[[#This Row],[Dia de clases Inscrito]])&amp;"-"&amp;TRIM(Tabla1[[#This Row],[Horario Inscrito]])&amp;"-"&amp;TRIM(Tabla1[[#This Row],[Fecha Inicio grupo]])&amp;"-"&amp;TRIM(Tabla1[[#This Row],[Tipo Incrito]]))</f>
        <v/>
      </c>
      <c r="BH350" s="308" t="str">
        <f>IF(F350="","",OR(IFERROR(SEARCH("CG",Tabla1[[#This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0" s="309" t="str">
        <f>IF(F350&lt;&gt;"",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0" s="309" t="str">
        <f>IF(F350&lt;&gt;"",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0" s="309" t="str">
        <f>IF(Tabla1[[#This Row],[Fecha Inicio grupo]]="","",IFERROR(VLOOKUP(Tabla1[[#This Row],[Mes de Alta como miembro]],Parámetros!$AM$2:$AN$16,2,0),"01/01/1900"))</f>
        <v/>
      </c>
    </row>
    <row r="351" spans="1:63" ht="14.45">
      <c r="A351" s="68">
        <v>348</v>
      </c>
      <c r="B351" s="29"/>
      <c r="C351" s="34"/>
      <c r="D351" s="42"/>
      <c r="E351" s="64"/>
      <c r="F351" s="45"/>
      <c r="G351" s="45"/>
      <c r="H351" s="163"/>
      <c r="I351" s="42"/>
      <c r="J351" s="28"/>
      <c r="K351" s="69"/>
      <c r="L351" s="68"/>
      <c r="M351" s="46"/>
      <c r="N351" s="238" t="str">
        <f ca="1">IF(Tabla1[[#This Row],[Fecha de nac]]="","",IF(Tabla1[[#This Row],[Fecha Finalización]] &gt;=TODAY(), DATEDIF(Tabla1[[#This Row],[Fecha de nac]],TODAY(),"y"), ROUNDDOWN((Tabla1[[#This Row],[Fecha Finalización]] -Tabla1[[#This Row],[Fecha de nac]])/365,0)))</f>
        <v/>
      </c>
      <c r="O351" s="169"/>
      <c r="P351" s="34"/>
      <c r="Q351" s="67"/>
      <c r="R351" s="67"/>
      <c r="S351" s="67"/>
      <c r="T351" s="67"/>
      <c r="U351" s="243" t="str">
        <f>IF(F351="","",Tabla1[[#This Row],[Fecha Inicio grupo]]+3*7-7)</f>
        <v/>
      </c>
      <c r="V351" s="244" t="str">
        <f>IF(F351="","",EDATE(Tabla1[[#This Row],[Fecha Inicio grupo]],3))</f>
        <v/>
      </c>
      <c r="W351" s="29"/>
      <c r="X351" s="29"/>
      <c r="Y351" s="75"/>
      <c r="Z351" s="75"/>
      <c r="AA351" s="75"/>
      <c r="AB351" s="75"/>
      <c r="AC351" s="75"/>
      <c r="AD351" s="75"/>
      <c r="AE351" s="75"/>
      <c r="AF351" s="75"/>
      <c r="AG351" s="75"/>
      <c r="AH351" s="75"/>
      <c r="AI351" s="75"/>
      <c r="AJ351" s="75"/>
      <c r="AK351" s="75"/>
      <c r="AL351" s="75"/>
      <c r="AM351" s="75"/>
      <c r="AN351" s="75"/>
      <c r="AO351" s="144"/>
      <c r="AP351" s="246" t="str">
        <f>IF(F351="","",IFERROR(VLOOKUP(SUBSTITUTE(SUBSTITUTE(Tabla1[[#This Row],[Uso Sistemas]],"T","P"),"N","F"),Parámetros!$M$2:$N$17,2,0),"Completar hasta 3ra sem. para evaluar a Probacionista"))</f>
        <v/>
      </c>
      <c r="AQ351" s="39"/>
      <c r="AR351" s="39"/>
      <c r="AS351" s="39"/>
      <c r="AT351" s="28"/>
      <c r="AU351" s="55"/>
      <c r="AV351" s="55"/>
      <c r="AW351" s="55"/>
      <c r="AX351" s="248" t="str">
        <f>IF(V351="","",EOMONTH(EDATE(Tabla1[[#This Row],[Fecha Finalización]],2),0))</f>
        <v/>
      </c>
      <c r="AY351" s="39"/>
      <c r="AZ351" s="249" t="str">
        <f>IF(V351="","",EOMONTH(EDATE(Tabla1[[#This Row],[Fecha Finalización]],3),0))</f>
        <v/>
      </c>
      <c r="BA351" s="39"/>
      <c r="BB351" s="39"/>
      <c r="BC351" s="235"/>
      <c r="BD351" s="233" t="str">
        <f>IF(F351="","",Tabla1[[#This Row],[sem 01]]&amp;Tabla1[[#This Row],[sem 02]]&amp;Tabla1[[#This Row],[sem 03]])</f>
        <v/>
      </c>
      <c r="BE351" s="234" t="str">
        <f>IF(TRIM(F351)="","",$B$1&amp;"-"&amp;SUBSTITUTE(Tabla1[[#This Row],[Mes Inscrito]]," ","")&amp;"-"&amp;SUBSTITUTE(Tabla1[[#This Row],[Dia de clases Inscrito]]," ","")&amp;"-"&amp;SUBSTITUTE(Tabla1[[#This Row],[Horario Inscrito]]," ","")&amp;"-"&amp;Tabla1[[#This Row],[Fecha Inicio grupo]])</f>
        <v/>
      </c>
      <c r="BF351" s="251" t="str">
        <f>IF(F351="","",Tabla1[[#This Row],[Curso]])</f>
        <v/>
      </c>
      <c r="BG351" s="252" t="str">
        <f>+IF(TRIM(F351)="","",$B$1&amp;"-"&amp;TRIM(Tabla1[[#This Row],[Mes Inscrito]])&amp;"-"&amp;TRIM(Tabla1[[#This Row],[Dia de clases Inscrito]])&amp;"-"&amp;TRIM(Tabla1[[#This Row],[Horario Inscrito]])&amp;"-"&amp;TRIM(Tabla1[[#This Row],[Fecha Inicio grupo]])&amp;"-"&amp;TRIM(Tabla1[[#This Row],[Tipo Incrito]]))</f>
        <v/>
      </c>
      <c r="BH351" s="308" t="str">
        <f>IF(F351="","",OR(IFERROR(SEARCH("CG",Tabla1[[#This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1" s="309" t="str">
        <f>IF(F351&lt;&gt;"",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1" s="309" t="str">
        <f>IF(F351&lt;&gt;"",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1" s="309" t="str">
        <f>IF(Tabla1[[#This Row],[Fecha Inicio grupo]]="","",IFERROR(VLOOKUP(Tabla1[[#This Row],[Mes de Alta como miembro]],Parámetros!$AM$2:$AN$16,2,0),"01/01/1900"))</f>
        <v/>
      </c>
    </row>
    <row r="352" spans="1:63" ht="14.45">
      <c r="A352" s="68">
        <v>349</v>
      </c>
      <c r="B352" s="29"/>
      <c r="C352" s="34"/>
      <c r="D352" s="42"/>
      <c r="E352" s="64"/>
      <c r="F352" s="45"/>
      <c r="G352" s="45"/>
      <c r="H352" s="163"/>
      <c r="I352" s="42"/>
      <c r="J352" s="28"/>
      <c r="K352" s="69"/>
      <c r="L352" s="68"/>
      <c r="M352" s="46"/>
      <c r="N352" s="238" t="str">
        <f ca="1">IF(Tabla1[[#This Row],[Fecha de nac]]="","",IF(Tabla1[[#This Row],[Fecha Finalización]] &gt;=TODAY(), DATEDIF(Tabla1[[#This Row],[Fecha de nac]],TODAY(),"y"), ROUNDDOWN((Tabla1[[#This Row],[Fecha Finalización]] -Tabla1[[#This Row],[Fecha de nac]])/365,0)))</f>
        <v/>
      </c>
      <c r="O352" s="169"/>
      <c r="P352" s="34"/>
      <c r="Q352" s="67"/>
      <c r="R352" s="67"/>
      <c r="S352" s="67"/>
      <c r="T352" s="67"/>
      <c r="U352" s="243" t="str">
        <f>IF(F352="","",Tabla1[[#This Row],[Fecha Inicio grupo]]+3*7-7)</f>
        <v/>
      </c>
      <c r="V352" s="244" t="str">
        <f>IF(F352="","",EDATE(Tabla1[[#This Row],[Fecha Inicio grupo]],3))</f>
        <v/>
      </c>
      <c r="W352" s="29"/>
      <c r="X352" s="29"/>
      <c r="Y352" s="75"/>
      <c r="Z352" s="75"/>
      <c r="AA352" s="75"/>
      <c r="AB352" s="75"/>
      <c r="AC352" s="75"/>
      <c r="AD352" s="75"/>
      <c r="AE352" s="75"/>
      <c r="AF352" s="75"/>
      <c r="AG352" s="75"/>
      <c r="AH352" s="75"/>
      <c r="AI352" s="75"/>
      <c r="AJ352" s="75"/>
      <c r="AK352" s="75"/>
      <c r="AL352" s="75"/>
      <c r="AM352" s="75"/>
      <c r="AN352" s="75"/>
      <c r="AO352" s="144"/>
      <c r="AP352" s="246" t="str">
        <f>IF(F352="","",IFERROR(VLOOKUP(SUBSTITUTE(SUBSTITUTE(Tabla1[[#This Row],[Uso Sistemas]],"T","P"),"N","F"),Parámetros!$M$2:$N$17,2,0),"Completar hasta 3ra sem. para evaluar a Probacionista"))</f>
        <v/>
      </c>
      <c r="AQ352" s="39"/>
      <c r="AR352" s="39"/>
      <c r="AS352" s="39"/>
      <c r="AT352" s="28"/>
      <c r="AU352" s="55"/>
      <c r="AV352" s="55"/>
      <c r="AW352" s="55"/>
      <c r="AX352" s="248" t="str">
        <f>IF(V352="","",EOMONTH(EDATE(Tabla1[[#This Row],[Fecha Finalización]],2),0))</f>
        <v/>
      </c>
      <c r="AY352" s="39"/>
      <c r="AZ352" s="249" t="str">
        <f>IF(V352="","",EOMONTH(EDATE(Tabla1[[#This Row],[Fecha Finalización]],3),0))</f>
        <v/>
      </c>
      <c r="BA352" s="39"/>
      <c r="BB352" s="39"/>
      <c r="BC352" s="235"/>
      <c r="BD352" s="233" t="str">
        <f>IF(F352="","",Tabla1[[#This Row],[sem 01]]&amp;Tabla1[[#This Row],[sem 02]]&amp;Tabla1[[#This Row],[sem 03]])</f>
        <v/>
      </c>
      <c r="BE352" s="234" t="str">
        <f>IF(TRIM(F352)="","",$B$1&amp;"-"&amp;SUBSTITUTE(Tabla1[[#This Row],[Mes Inscrito]]," ","")&amp;"-"&amp;SUBSTITUTE(Tabla1[[#This Row],[Dia de clases Inscrito]]," ","")&amp;"-"&amp;SUBSTITUTE(Tabla1[[#This Row],[Horario Inscrito]]," ","")&amp;"-"&amp;Tabla1[[#This Row],[Fecha Inicio grupo]])</f>
        <v/>
      </c>
      <c r="BF352" s="251" t="str">
        <f>IF(F352="","",Tabla1[[#This Row],[Curso]])</f>
        <v/>
      </c>
      <c r="BG352" s="252" t="str">
        <f>+IF(TRIM(F352)="","",$B$1&amp;"-"&amp;TRIM(Tabla1[[#This Row],[Mes Inscrito]])&amp;"-"&amp;TRIM(Tabla1[[#This Row],[Dia de clases Inscrito]])&amp;"-"&amp;TRIM(Tabla1[[#This Row],[Horario Inscrito]])&amp;"-"&amp;TRIM(Tabla1[[#This Row],[Fecha Inicio grupo]])&amp;"-"&amp;TRIM(Tabla1[[#This Row],[Tipo Incrito]]))</f>
        <v/>
      </c>
      <c r="BH352" s="308" t="str">
        <f>IF(F352="","",OR(IFERROR(SEARCH("CG",Tabla1[[#This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2" s="309" t="str">
        <f>IF(F352&lt;&gt;"",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2" s="309" t="str">
        <f>IF(F352&lt;&gt;"",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2" s="309" t="str">
        <f>IF(Tabla1[[#This Row],[Fecha Inicio grupo]]="","",IFERROR(VLOOKUP(Tabla1[[#This Row],[Mes de Alta como miembro]],Parámetros!$AM$2:$AN$16,2,0),"01/01/1900"))</f>
        <v/>
      </c>
    </row>
    <row r="353" spans="1:63" ht="14.45">
      <c r="A353" s="68">
        <v>350</v>
      </c>
      <c r="B353" s="29"/>
      <c r="C353" s="34"/>
      <c r="D353" s="42"/>
      <c r="E353" s="64"/>
      <c r="F353" s="45"/>
      <c r="G353" s="45"/>
      <c r="H353" s="163"/>
      <c r="I353" s="42"/>
      <c r="J353" s="28"/>
      <c r="K353" s="69"/>
      <c r="L353" s="68"/>
      <c r="M353" s="46"/>
      <c r="N353" s="238" t="str">
        <f ca="1">IF(Tabla1[[#This Row],[Fecha de nac]]="","",IF(Tabla1[[#This Row],[Fecha Finalización]] &gt;=TODAY(), DATEDIF(Tabla1[[#This Row],[Fecha de nac]],TODAY(),"y"), ROUNDDOWN((Tabla1[[#This Row],[Fecha Finalización]] -Tabla1[[#This Row],[Fecha de nac]])/365,0)))</f>
        <v/>
      </c>
      <c r="O353" s="169"/>
      <c r="P353" s="34"/>
      <c r="Q353" s="67"/>
      <c r="R353" s="67"/>
      <c r="S353" s="67"/>
      <c r="T353" s="67"/>
      <c r="U353" s="243" t="str">
        <f>IF(F353="","",Tabla1[[#This Row],[Fecha Inicio grupo]]+3*7-7)</f>
        <v/>
      </c>
      <c r="V353" s="244" t="str">
        <f>IF(F353="","",EDATE(Tabla1[[#This Row],[Fecha Inicio grupo]],3))</f>
        <v/>
      </c>
      <c r="W353" s="29"/>
      <c r="X353" s="29"/>
      <c r="Y353" s="75"/>
      <c r="Z353" s="75"/>
      <c r="AA353" s="75"/>
      <c r="AB353" s="75"/>
      <c r="AC353" s="75"/>
      <c r="AD353" s="75"/>
      <c r="AE353" s="75"/>
      <c r="AF353" s="75"/>
      <c r="AG353" s="75"/>
      <c r="AH353" s="75"/>
      <c r="AI353" s="75"/>
      <c r="AJ353" s="75"/>
      <c r="AK353" s="75"/>
      <c r="AL353" s="75"/>
      <c r="AM353" s="75"/>
      <c r="AN353" s="75"/>
      <c r="AO353" s="144"/>
      <c r="AP353" s="246" t="str">
        <f>IF(F353="","",IFERROR(VLOOKUP(SUBSTITUTE(SUBSTITUTE(Tabla1[[#This Row],[Uso Sistemas]],"T","P"),"N","F"),Parámetros!$M$2:$N$17,2,0),"Completar hasta 3ra sem. para evaluar a Probacionista"))</f>
        <v/>
      </c>
      <c r="AQ353" s="39"/>
      <c r="AR353" s="39"/>
      <c r="AS353" s="39"/>
      <c r="AT353" s="28"/>
      <c r="AU353" s="55"/>
      <c r="AV353" s="55"/>
      <c r="AW353" s="55"/>
      <c r="AX353" s="248" t="str">
        <f>IF(V353="","",EOMONTH(EDATE(Tabla1[[#This Row],[Fecha Finalización]],2),0))</f>
        <v/>
      </c>
      <c r="AY353" s="39"/>
      <c r="AZ353" s="249" t="str">
        <f>IF(V353="","",EOMONTH(EDATE(Tabla1[[#This Row],[Fecha Finalización]],3),0))</f>
        <v/>
      </c>
      <c r="BA353" s="39"/>
      <c r="BB353" s="39"/>
      <c r="BC353" s="235"/>
      <c r="BD353" s="233" t="str">
        <f>IF(F353="","",Tabla1[[#This Row],[sem 01]]&amp;Tabla1[[#This Row],[sem 02]]&amp;Tabla1[[#This Row],[sem 03]])</f>
        <v/>
      </c>
      <c r="BE353" s="234" t="str">
        <f>IF(TRIM(F353)="","",$B$1&amp;"-"&amp;SUBSTITUTE(Tabla1[[#This Row],[Mes Inscrito]]," ","")&amp;"-"&amp;SUBSTITUTE(Tabla1[[#This Row],[Dia de clases Inscrito]]," ","")&amp;"-"&amp;SUBSTITUTE(Tabla1[[#This Row],[Horario Inscrito]]," ","")&amp;"-"&amp;Tabla1[[#This Row],[Fecha Inicio grupo]])</f>
        <v/>
      </c>
      <c r="BF353" s="251" t="str">
        <f>IF(F353="","",Tabla1[[#This Row],[Curso]])</f>
        <v/>
      </c>
      <c r="BG353" s="252" t="str">
        <f>+IF(TRIM(F353)="","",$B$1&amp;"-"&amp;TRIM(Tabla1[[#This Row],[Mes Inscrito]])&amp;"-"&amp;TRIM(Tabla1[[#This Row],[Dia de clases Inscrito]])&amp;"-"&amp;TRIM(Tabla1[[#This Row],[Horario Inscrito]])&amp;"-"&amp;TRIM(Tabla1[[#This Row],[Fecha Inicio grupo]])&amp;"-"&amp;TRIM(Tabla1[[#This Row],[Tipo Incrito]]))</f>
        <v/>
      </c>
      <c r="BH353" s="308" t="str">
        <f>IF(F353="","",OR(IFERROR(SEARCH("CG",Tabla1[[#This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3" s="309" t="str">
        <f>IF(F353&lt;&gt;"",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3" s="309" t="str">
        <f>IF(F353&lt;&gt;"",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3" s="309" t="str">
        <f>IF(Tabla1[[#This Row],[Fecha Inicio grupo]]="","",IFERROR(VLOOKUP(Tabla1[[#This Row],[Mes de Alta como miembro]],Parámetros!$AM$2:$AN$16,2,0),"01/01/1900"))</f>
        <v/>
      </c>
    </row>
    <row r="354" spans="1:63" ht="14.45">
      <c r="A354" s="68">
        <v>351</v>
      </c>
      <c r="B354" s="29"/>
      <c r="C354" s="34"/>
      <c r="D354" s="42"/>
      <c r="E354" s="64"/>
      <c r="F354" s="45"/>
      <c r="G354" s="45"/>
      <c r="H354" s="163"/>
      <c r="I354" s="42"/>
      <c r="J354" s="28"/>
      <c r="K354" s="69"/>
      <c r="L354" s="68"/>
      <c r="M354" s="46"/>
      <c r="N354" s="238" t="str">
        <f ca="1">IF(Tabla1[[#This Row],[Fecha de nac]]="","",IF(Tabla1[[#This Row],[Fecha Finalización]] &gt;=TODAY(), DATEDIF(Tabla1[[#This Row],[Fecha de nac]],TODAY(),"y"), ROUNDDOWN((Tabla1[[#This Row],[Fecha Finalización]] -Tabla1[[#This Row],[Fecha de nac]])/365,0)))</f>
        <v/>
      </c>
      <c r="O354" s="169"/>
      <c r="P354" s="34"/>
      <c r="Q354" s="67"/>
      <c r="R354" s="67"/>
      <c r="S354" s="67"/>
      <c r="T354" s="67"/>
      <c r="U354" s="243" t="str">
        <f>IF(F354="","",Tabla1[[#This Row],[Fecha Inicio grupo]]+3*7-7)</f>
        <v/>
      </c>
      <c r="V354" s="244" t="str">
        <f>IF(F354="","",EDATE(Tabla1[[#This Row],[Fecha Inicio grupo]],3))</f>
        <v/>
      </c>
      <c r="W354" s="29"/>
      <c r="X354" s="29"/>
      <c r="Y354" s="75"/>
      <c r="Z354" s="75"/>
      <c r="AA354" s="75"/>
      <c r="AB354" s="75"/>
      <c r="AC354" s="75"/>
      <c r="AD354" s="75"/>
      <c r="AE354" s="75"/>
      <c r="AF354" s="75"/>
      <c r="AG354" s="75"/>
      <c r="AH354" s="75"/>
      <c r="AI354" s="75"/>
      <c r="AJ354" s="75"/>
      <c r="AK354" s="75"/>
      <c r="AL354" s="75"/>
      <c r="AM354" s="75"/>
      <c r="AN354" s="75"/>
      <c r="AO354" s="144"/>
      <c r="AP354" s="246" t="str">
        <f>IF(F354="","",IFERROR(VLOOKUP(SUBSTITUTE(SUBSTITUTE(Tabla1[[#This Row],[Uso Sistemas]],"T","P"),"N","F"),Parámetros!$M$2:$N$17,2,0),"Completar hasta 3ra sem. para evaluar a Probacionista"))</f>
        <v/>
      </c>
      <c r="AQ354" s="39"/>
      <c r="AR354" s="39"/>
      <c r="AS354" s="39"/>
      <c r="AT354" s="28"/>
      <c r="AU354" s="55"/>
      <c r="AV354" s="55"/>
      <c r="AW354" s="55"/>
      <c r="AX354" s="248" t="str">
        <f>IF(V354="","",EOMONTH(EDATE(Tabla1[[#This Row],[Fecha Finalización]],2),0))</f>
        <v/>
      </c>
      <c r="AY354" s="39"/>
      <c r="AZ354" s="249" t="str">
        <f>IF(V354="","",EOMONTH(EDATE(Tabla1[[#This Row],[Fecha Finalización]],3),0))</f>
        <v/>
      </c>
      <c r="BA354" s="39"/>
      <c r="BB354" s="39"/>
      <c r="BC354" s="235"/>
      <c r="BD354" s="233" t="str">
        <f>IF(F354="","",Tabla1[[#This Row],[sem 01]]&amp;Tabla1[[#This Row],[sem 02]]&amp;Tabla1[[#This Row],[sem 03]])</f>
        <v/>
      </c>
      <c r="BE354" s="234" t="str">
        <f>IF(TRIM(F354)="","",$B$1&amp;"-"&amp;SUBSTITUTE(Tabla1[[#This Row],[Mes Inscrito]]," ","")&amp;"-"&amp;SUBSTITUTE(Tabla1[[#This Row],[Dia de clases Inscrito]]," ","")&amp;"-"&amp;SUBSTITUTE(Tabla1[[#This Row],[Horario Inscrito]]," ","")&amp;"-"&amp;Tabla1[[#This Row],[Fecha Inicio grupo]])</f>
        <v/>
      </c>
      <c r="BF354" s="251" t="str">
        <f>IF(F354="","",Tabla1[[#This Row],[Curso]])</f>
        <v/>
      </c>
      <c r="BG354" s="252" t="str">
        <f>+IF(TRIM(F354)="","",$B$1&amp;"-"&amp;TRIM(Tabla1[[#This Row],[Mes Inscrito]])&amp;"-"&amp;TRIM(Tabla1[[#This Row],[Dia de clases Inscrito]])&amp;"-"&amp;TRIM(Tabla1[[#This Row],[Horario Inscrito]])&amp;"-"&amp;TRIM(Tabla1[[#This Row],[Fecha Inicio grupo]])&amp;"-"&amp;TRIM(Tabla1[[#This Row],[Tipo Incrito]]))</f>
        <v/>
      </c>
      <c r="BH354" s="308" t="str">
        <f>IF(F354="","",OR(IFERROR(SEARCH("CG",Tabla1[[#This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4" s="309" t="str">
        <f>IF(F354&lt;&gt;"",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4" s="309" t="str">
        <f>IF(F354&lt;&gt;"",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4" s="309" t="str">
        <f>IF(Tabla1[[#This Row],[Fecha Inicio grupo]]="","",IFERROR(VLOOKUP(Tabla1[[#This Row],[Mes de Alta como miembro]],Parámetros!$AM$2:$AN$16,2,0),"01/01/1900"))</f>
        <v/>
      </c>
    </row>
    <row r="355" spans="1:63" ht="14.45">
      <c r="A355" s="68">
        <v>352</v>
      </c>
      <c r="B355" s="29"/>
      <c r="C355" s="34"/>
      <c r="D355" s="42"/>
      <c r="E355" s="64"/>
      <c r="F355" s="45"/>
      <c r="G355" s="45"/>
      <c r="H355" s="163"/>
      <c r="I355" s="42"/>
      <c r="J355" s="28"/>
      <c r="K355" s="69"/>
      <c r="L355" s="68"/>
      <c r="M355" s="46"/>
      <c r="N355" s="238" t="str">
        <f ca="1">IF(Tabla1[[#This Row],[Fecha de nac]]="","",IF(Tabla1[[#This Row],[Fecha Finalización]] &gt;=TODAY(), DATEDIF(Tabla1[[#This Row],[Fecha de nac]],TODAY(),"y"), ROUNDDOWN((Tabla1[[#This Row],[Fecha Finalización]] -Tabla1[[#This Row],[Fecha de nac]])/365,0)))</f>
        <v/>
      </c>
      <c r="O355" s="169"/>
      <c r="P355" s="34"/>
      <c r="Q355" s="67"/>
      <c r="R355" s="67"/>
      <c r="S355" s="67"/>
      <c r="T355" s="67"/>
      <c r="U355" s="243" t="str">
        <f>IF(F355="","",Tabla1[[#This Row],[Fecha Inicio grupo]]+3*7-7)</f>
        <v/>
      </c>
      <c r="V355" s="244" t="str">
        <f>IF(F355="","",EDATE(Tabla1[[#This Row],[Fecha Inicio grupo]],3))</f>
        <v/>
      </c>
      <c r="W355" s="29"/>
      <c r="X355" s="29"/>
      <c r="Y355" s="75"/>
      <c r="Z355" s="75"/>
      <c r="AA355" s="75"/>
      <c r="AB355" s="75"/>
      <c r="AC355" s="75"/>
      <c r="AD355" s="75"/>
      <c r="AE355" s="75"/>
      <c r="AF355" s="75"/>
      <c r="AG355" s="75"/>
      <c r="AH355" s="75"/>
      <c r="AI355" s="75"/>
      <c r="AJ355" s="75"/>
      <c r="AK355" s="75"/>
      <c r="AL355" s="75"/>
      <c r="AM355" s="75"/>
      <c r="AN355" s="75"/>
      <c r="AO355" s="144"/>
      <c r="AP355" s="246" t="str">
        <f>IF(F355="","",IFERROR(VLOOKUP(SUBSTITUTE(SUBSTITUTE(Tabla1[[#This Row],[Uso Sistemas]],"T","P"),"N","F"),Parámetros!$M$2:$N$17,2,0),"Completar hasta 3ra sem. para evaluar a Probacionista"))</f>
        <v/>
      </c>
      <c r="AQ355" s="39"/>
      <c r="AR355" s="39"/>
      <c r="AS355" s="39"/>
      <c r="AT355" s="28"/>
      <c r="AU355" s="55"/>
      <c r="AV355" s="55"/>
      <c r="AW355" s="55"/>
      <c r="AX355" s="248" t="str">
        <f>IF(V355="","",EOMONTH(EDATE(Tabla1[[#This Row],[Fecha Finalización]],2),0))</f>
        <v/>
      </c>
      <c r="AY355" s="39"/>
      <c r="AZ355" s="249" t="str">
        <f>IF(V355="","",EOMONTH(EDATE(Tabla1[[#This Row],[Fecha Finalización]],3),0))</f>
        <v/>
      </c>
      <c r="BA355" s="39"/>
      <c r="BB355" s="39"/>
      <c r="BC355" s="235"/>
      <c r="BD355" s="233" t="str">
        <f>IF(F355="","",Tabla1[[#This Row],[sem 01]]&amp;Tabla1[[#This Row],[sem 02]]&amp;Tabla1[[#This Row],[sem 03]])</f>
        <v/>
      </c>
      <c r="BE355" s="234" t="str">
        <f>IF(TRIM(F355)="","",$B$1&amp;"-"&amp;SUBSTITUTE(Tabla1[[#This Row],[Mes Inscrito]]," ","")&amp;"-"&amp;SUBSTITUTE(Tabla1[[#This Row],[Dia de clases Inscrito]]," ","")&amp;"-"&amp;SUBSTITUTE(Tabla1[[#This Row],[Horario Inscrito]]," ","")&amp;"-"&amp;Tabla1[[#This Row],[Fecha Inicio grupo]])</f>
        <v/>
      </c>
      <c r="BF355" s="251" t="str">
        <f>IF(F355="","",Tabla1[[#This Row],[Curso]])</f>
        <v/>
      </c>
      <c r="BG355" s="252" t="str">
        <f>+IF(TRIM(F355)="","",$B$1&amp;"-"&amp;TRIM(Tabla1[[#This Row],[Mes Inscrito]])&amp;"-"&amp;TRIM(Tabla1[[#This Row],[Dia de clases Inscrito]])&amp;"-"&amp;TRIM(Tabla1[[#This Row],[Horario Inscrito]])&amp;"-"&amp;TRIM(Tabla1[[#This Row],[Fecha Inicio grupo]])&amp;"-"&amp;TRIM(Tabla1[[#This Row],[Tipo Incrito]]))</f>
        <v/>
      </c>
      <c r="BH355" s="308" t="str">
        <f>IF(F355="","",OR(IFERROR(SEARCH("CG",Tabla1[[#This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5" s="309" t="str">
        <f>IF(F355&lt;&gt;"",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5" s="309" t="str">
        <f>IF(F355&lt;&gt;"",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5" s="309" t="str">
        <f>IF(Tabla1[[#This Row],[Fecha Inicio grupo]]="","",IFERROR(VLOOKUP(Tabla1[[#This Row],[Mes de Alta como miembro]],Parámetros!$AM$2:$AN$16,2,0),"01/01/1900"))</f>
        <v/>
      </c>
    </row>
    <row r="356" spans="1:63" ht="14.45">
      <c r="A356" s="68">
        <v>353</v>
      </c>
      <c r="B356" s="29"/>
      <c r="C356" s="34"/>
      <c r="D356" s="42"/>
      <c r="E356" s="64"/>
      <c r="F356" s="45"/>
      <c r="G356" s="45"/>
      <c r="H356" s="163"/>
      <c r="I356" s="42"/>
      <c r="J356" s="28"/>
      <c r="K356" s="69"/>
      <c r="L356" s="68"/>
      <c r="M356" s="46"/>
      <c r="N356" s="238" t="str">
        <f ca="1">IF(Tabla1[[#This Row],[Fecha de nac]]="","",IF(Tabla1[[#This Row],[Fecha Finalización]] &gt;=TODAY(), DATEDIF(Tabla1[[#This Row],[Fecha de nac]],TODAY(),"y"), ROUNDDOWN((Tabla1[[#This Row],[Fecha Finalización]] -Tabla1[[#This Row],[Fecha de nac]])/365,0)))</f>
        <v/>
      </c>
      <c r="O356" s="169"/>
      <c r="P356" s="34"/>
      <c r="Q356" s="67"/>
      <c r="R356" s="67"/>
      <c r="S356" s="67"/>
      <c r="T356" s="67"/>
      <c r="U356" s="243" t="str">
        <f>IF(F356="","",Tabla1[[#This Row],[Fecha Inicio grupo]]+3*7-7)</f>
        <v/>
      </c>
      <c r="V356" s="244" t="str">
        <f>IF(F356="","",EDATE(Tabla1[[#This Row],[Fecha Inicio grupo]],3))</f>
        <v/>
      </c>
      <c r="W356" s="29"/>
      <c r="X356" s="29"/>
      <c r="Y356" s="75"/>
      <c r="Z356" s="75"/>
      <c r="AA356" s="75"/>
      <c r="AB356" s="75"/>
      <c r="AC356" s="75"/>
      <c r="AD356" s="75"/>
      <c r="AE356" s="75"/>
      <c r="AF356" s="75"/>
      <c r="AG356" s="75"/>
      <c r="AH356" s="75"/>
      <c r="AI356" s="75"/>
      <c r="AJ356" s="75"/>
      <c r="AK356" s="75"/>
      <c r="AL356" s="75"/>
      <c r="AM356" s="75"/>
      <c r="AN356" s="75"/>
      <c r="AO356" s="144"/>
      <c r="AP356" s="246" t="str">
        <f>IF(F356="","",IFERROR(VLOOKUP(SUBSTITUTE(SUBSTITUTE(Tabla1[[#This Row],[Uso Sistemas]],"T","P"),"N","F"),Parámetros!$M$2:$N$17,2,0),"Completar hasta 3ra sem. para evaluar a Probacionista"))</f>
        <v/>
      </c>
      <c r="AQ356" s="39"/>
      <c r="AR356" s="39"/>
      <c r="AS356" s="39"/>
      <c r="AT356" s="28"/>
      <c r="AU356" s="55"/>
      <c r="AV356" s="55"/>
      <c r="AW356" s="55"/>
      <c r="AX356" s="248" t="str">
        <f>IF(V356="","",EOMONTH(EDATE(Tabla1[[#This Row],[Fecha Finalización]],2),0))</f>
        <v/>
      </c>
      <c r="AY356" s="39"/>
      <c r="AZ356" s="249" t="str">
        <f>IF(V356="","",EOMONTH(EDATE(Tabla1[[#This Row],[Fecha Finalización]],3),0))</f>
        <v/>
      </c>
      <c r="BA356" s="39"/>
      <c r="BB356" s="39"/>
      <c r="BC356" s="235"/>
      <c r="BD356" s="233" t="str">
        <f>IF(F356="","",Tabla1[[#This Row],[sem 01]]&amp;Tabla1[[#This Row],[sem 02]]&amp;Tabla1[[#This Row],[sem 03]])</f>
        <v/>
      </c>
      <c r="BE356" s="234" t="str">
        <f>IF(TRIM(F356)="","",$B$1&amp;"-"&amp;SUBSTITUTE(Tabla1[[#This Row],[Mes Inscrito]]," ","")&amp;"-"&amp;SUBSTITUTE(Tabla1[[#This Row],[Dia de clases Inscrito]]," ","")&amp;"-"&amp;SUBSTITUTE(Tabla1[[#This Row],[Horario Inscrito]]," ","")&amp;"-"&amp;Tabla1[[#This Row],[Fecha Inicio grupo]])</f>
        <v/>
      </c>
      <c r="BF356" s="251" t="str">
        <f>IF(F356="","",Tabla1[[#This Row],[Curso]])</f>
        <v/>
      </c>
      <c r="BG356" s="252" t="str">
        <f>+IF(TRIM(F356)="","",$B$1&amp;"-"&amp;TRIM(Tabla1[[#This Row],[Mes Inscrito]])&amp;"-"&amp;TRIM(Tabla1[[#This Row],[Dia de clases Inscrito]])&amp;"-"&amp;TRIM(Tabla1[[#This Row],[Horario Inscrito]])&amp;"-"&amp;TRIM(Tabla1[[#This Row],[Fecha Inicio grupo]])&amp;"-"&amp;TRIM(Tabla1[[#This Row],[Tipo Incrito]]))</f>
        <v/>
      </c>
      <c r="BH356" s="308" t="str">
        <f>IF(F356="","",OR(IFERROR(SEARCH("CG",Tabla1[[#This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6" s="309" t="str">
        <f>IF(F356&lt;&gt;"",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6" s="309" t="str">
        <f>IF(F356&lt;&gt;"",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6" s="309" t="str">
        <f>IF(Tabla1[[#This Row],[Fecha Inicio grupo]]="","",IFERROR(VLOOKUP(Tabla1[[#This Row],[Mes de Alta como miembro]],Parámetros!$AM$2:$AN$16,2,0),"01/01/1900"))</f>
        <v/>
      </c>
    </row>
    <row r="357" spans="1:63" ht="14.45">
      <c r="A357" s="68">
        <v>354</v>
      </c>
      <c r="B357" s="29"/>
      <c r="C357" s="34"/>
      <c r="D357" s="42"/>
      <c r="E357" s="64"/>
      <c r="F357" s="45"/>
      <c r="G357" s="45"/>
      <c r="H357" s="163"/>
      <c r="I357" s="42"/>
      <c r="J357" s="28"/>
      <c r="K357" s="69"/>
      <c r="L357" s="68"/>
      <c r="M357" s="46"/>
      <c r="N357" s="238" t="str">
        <f ca="1">IF(Tabla1[[#This Row],[Fecha de nac]]="","",IF(Tabla1[[#This Row],[Fecha Finalización]] &gt;=TODAY(), DATEDIF(Tabla1[[#This Row],[Fecha de nac]],TODAY(),"y"), ROUNDDOWN((Tabla1[[#This Row],[Fecha Finalización]] -Tabla1[[#This Row],[Fecha de nac]])/365,0)))</f>
        <v/>
      </c>
      <c r="O357" s="169"/>
      <c r="P357" s="34"/>
      <c r="Q357" s="67"/>
      <c r="R357" s="67"/>
      <c r="S357" s="67"/>
      <c r="T357" s="67"/>
      <c r="U357" s="243" t="str">
        <f>IF(F357="","",Tabla1[[#This Row],[Fecha Inicio grupo]]+3*7-7)</f>
        <v/>
      </c>
      <c r="V357" s="244" t="str">
        <f>IF(F357="","",EDATE(Tabla1[[#This Row],[Fecha Inicio grupo]],3))</f>
        <v/>
      </c>
      <c r="W357" s="29"/>
      <c r="X357" s="29"/>
      <c r="Y357" s="75"/>
      <c r="Z357" s="75"/>
      <c r="AA357" s="75"/>
      <c r="AB357" s="75"/>
      <c r="AC357" s="75"/>
      <c r="AD357" s="75"/>
      <c r="AE357" s="75"/>
      <c r="AF357" s="75"/>
      <c r="AG357" s="75"/>
      <c r="AH357" s="75"/>
      <c r="AI357" s="75"/>
      <c r="AJ357" s="75"/>
      <c r="AK357" s="75"/>
      <c r="AL357" s="75"/>
      <c r="AM357" s="75"/>
      <c r="AN357" s="75"/>
      <c r="AO357" s="144"/>
      <c r="AP357" s="246" t="str">
        <f>IF(F357="","",IFERROR(VLOOKUP(SUBSTITUTE(SUBSTITUTE(Tabla1[[#This Row],[Uso Sistemas]],"T","P"),"N","F"),Parámetros!$M$2:$N$17,2,0),"Completar hasta 3ra sem. para evaluar a Probacionista"))</f>
        <v/>
      </c>
      <c r="AQ357" s="39"/>
      <c r="AR357" s="39"/>
      <c r="AS357" s="39"/>
      <c r="AT357" s="28"/>
      <c r="AU357" s="55"/>
      <c r="AV357" s="55"/>
      <c r="AW357" s="55"/>
      <c r="AX357" s="248" t="str">
        <f>IF(V357="","",EOMONTH(EDATE(Tabla1[[#This Row],[Fecha Finalización]],2),0))</f>
        <v/>
      </c>
      <c r="AY357" s="39"/>
      <c r="AZ357" s="249" t="str">
        <f>IF(V357="","",EOMONTH(EDATE(Tabla1[[#This Row],[Fecha Finalización]],3),0))</f>
        <v/>
      </c>
      <c r="BA357" s="39"/>
      <c r="BB357" s="39"/>
      <c r="BC357" s="235"/>
      <c r="BD357" s="233" t="str">
        <f>IF(F357="","",Tabla1[[#This Row],[sem 01]]&amp;Tabla1[[#This Row],[sem 02]]&amp;Tabla1[[#This Row],[sem 03]])</f>
        <v/>
      </c>
      <c r="BE357" s="234" t="str">
        <f>IF(TRIM(F357)="","",$B$1&amp;"-"&amp;SUBSTITUTE(Tabla1[[#This Row],[Mes Inscrito]]," ","")&amp;"-"&amp;SUBSTITUTE(Tabla1[[#This Row],[Dia de clases Inscrito]]," ","")&amp;"-"&amp;SUBSTITUTE(Tabla1[[#This Row],[Horario Inscrito]]," ","")&amp;"-"&amp;Tabla1[[#This Row],[Fecha Inicio grupo]])</f>
        <v/>
      </c>
      <c r="BF357" s="251" t="str">
        <f>IF(F357="","",Tabla1[[#This Row],[Curso]])</f>
        <v/>
      </c>
      <c r="BG357" s="252" t="str">
        <f>+IF(TRIM(F357)="","",$B$1&amp;"-"&amp;TRIM(Tabla1[[#This Row],[Mes Inscrito]])&amp;"-"&amp;TRIM(Tabla1[[#This Row],[Dia de clases Inscrito]])&amp;"-"&amp;TRIM(Tabla1[[#This Row],[Horario Inscrito]])&amp;"-"&amp;TRIM(Tabla1[[#This Row],[Fecha Inicio grupo]])&amp;"-"&amp;TRIM(Tabla1[[#This Row],[Tipo Incrito]]))</f>
        <v/>
      </c>
      <c r="BH357" s="308" t="str">
        <f>IF(F357="","",OR(IFERROR(SEARCH("CG",Tabla1[[#This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7" s="309" t="str">
        <f>IF(F357&lt;&gt;"",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7" s="309" t="str">
        <f>IF(F357&lt;&gt;"",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7" s="309" t="str">
        <f>IF(Tabla1[[#This Row],[Fecha Inicio grupo]]="","",IFERROR(VLOOKUP(Tabla1[[#This Row],[Mes de Alta como miembro]],Parámetros!$AM$2:$AN$16,2,0),"01/01/1900"))</f>
        <v/>
      </c>
    </row>
    <row r="358" spans="1:63" ht="14.45">
      <c r="A358" s="68">
        <v>355</v>
      </c>
      <c r="B358" s="29"/>
      <c r="C358" s="34"/>
      <c r="D358" s="42"/>
      <c r="E358" s="64"/>
      <c r="F358" s="45"/>
      <c r="G358" s="45"/>
      <c r="H358" s="163"/>
      <c r="I358" s="42"/>
      <c r="J358" s="28"/>
      <c r="K358" s="69"/>
      <c r="L358" s="68"/>
      <c r="M358" s="46"/>
      <c r="N358" s="238" t="str">
        <f ca="1">IF(Tabla1[[#This Row],[Fecha de nac]]="","",IF(Tabla1[[#This Row],[Fecha Finalización]] &gt;=TODAY(), DATEDIF(Tabla1[[#This Row],[Fecha de nac]],TODAY(),"y"), ROUNDDOWN((Tabla1[[#This Row],[Fecha Finalización]] -Tabla1[[#This Row],[Fecha de nac]])/365,0)))</f>
        <v/>
      </c>
      <c r="O358" s="169"/>
      <c r="P358" s="34"/>
      <c r="Q358" s="67"/>
      <c r="R358" s="67"/>
      <c r="S358" s="67"/>
      <c r="T358" s="67"/>
      <c r="U358" s="243" t="str">
        <f>IF(F358="","",Tabla1[[#This Row],[Fecha Inicio grupo]]+3*7-7)</f>
        <v/>
      </c>
      <c r="V358" s="244" t="str">
        <f>IF(F358="","",EDATE(Tabla1[[#This Row],[Fecha Inicio grupo]],3))</f>
        <v/>
      </c>
      <c r="W358" s="29"/>
      <c r="X358" s="29"/>
      <c r="Y358" s="75"/>
      <c r="Z358" s="75"/>
      <c r="AA358" s="75"/>
      <c r="AB358" s="75"/>
      <c r="AC358" s="75"/>
      <c r="AD358" s="75"/>
      <c r="AE358" s="75"/>
      <c r="AF358" s="75"/>
      <c r="AG358" s="75"/>
      <c r="AH358" s="75"/>
      <c r="AI358" s="75"/>
      <c r="AJ358" s="75"/>
      <c r="AK358" s="75"/>
      <c r="AL358" s="75"/>
      <c r="AM358" s="75"/>
      <c r="AN358" s="75"/>
      <c r="AO358" s="144"/>
      <c r="AP358" s="246" t="str">
        <f>IF(F358="","",IFERROR(VLOOKUP(SUBSTITUTE(SUBSTITUTE(Tabla1[[#This Row],[Uso Sistemas]],"T","P"),"N","F"),Parámetros!$M$2:$N$17,2,0),"Completar hasta 3ra sem. para evaluar a Probacionista"))</f>
        <v/>
      </c>
      <c r="AQ358" s="39"/>
      <c r="AR358" s="39"/>
      <c r="AS358" s="39"/>
      <c r="AT358" s="28"/>
      <c r="AU358" s="55"/>
      <c r="AV358" s="55"/>
      <c r="AW358" s="55"/>
      <c r="AX358" s="248" t="str">
        <f>IF(V358="","",EOMONTH(EDATE(Tabla1[[#This Row],[Fecha Finalización]],2),0))</f>
        <v/>
      </c>
      <c r="AY358" s="39"/>
      <c r="AZ358" s="249" t="str">
        <f>IF(V358="","",EOMONTH(EDATE(Tabla1[[#This Row],[Fecha Finalización]],3),0))</f>
        <v/>
      </c>
      <c r="BA358" s="39"/>
      <c r="BB358" s="39"/>
      <c r="BC358" s="235"/>
      <c r="BD358" s="233" t="str">
        <f>IF(F358="","",Tabla1[[#This Row],[sem 01]]&amp;Tabla1[[#This Row],[sem 02]]&amp;Tabla1[[#This Row],[sem 03]])</f>
        <v/>
      </c>
      <c r="BE358" s="234" t="str">
        <f>IF(TRIM(F358)="","",$B$1&amp;"-"&amp;SUBSTITUTE(Tabla1[[#This Row],[Mes Inscrito]]," ","")&amp;"-"&amp;SUBSTITUTE(Tabla1[[#This Row],[Dia de clases Inscrito]]," ","")&amp;"-"&amp;SUBSTITUTE(Tabla1[[#This Row],[Horario Inscrito]]," ","")&amp;"-"&amp;Tabla1[[#This Row],[Fecha Inicio grupo]])</f>
        <v/>
      </c>
      <c r="BF358" s="251" t="str">
        <f>IF(F358="","",Tabla1[[#This Row],[Curso]])</f>
        <v/>
      </c>
      <c r="BG358" s="252" t="str">
        <f>+IF(TRIM(F358)="","",$B$1&amp;"-"&amp;TRIM(Tabla1[[#This Row],[Mes Inscrito]])&amp;"-"&amp;TRIM(Tabla1[[#This Row],[Dia de clases Inscrito]])&amp;"-"&amp;TRIM(Tabla1[[#This Row],[Horario Inscrito]])&amp;"-"&amp;TRIM(Tabla1[[#This Row],[Fecha Inicio grupo]])&amp;"-"&amp;TRIM(Tabla1[[#This Row],[Tipo Incrito]]))</f>
        <v/>
      </c>
      <c r="BH358" s="308" t="str">
        <f>IF(F358="","",OR(IFERROR(SEARCH("CG",Tabla1[[#This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8" s="309" t="str">
        <f>IF(F358&lt;&gt;"",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8" s="309" t="str">
        <f>IF(F358&lt;&gt;"",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8" s="309" t="str">
        <f>IF(Tabla1[[#This Row],[Fecha Inicio grupo]]="","",IFERROR(VLOOKUP(Tabla1[[#This Row],[Mes de Alta como miembro]],Parámetros!$AM$2:$AN$16,2,0),"01/01/1900"))</f>
        <v/>
      </c>
    </row>
    <row r="359" spans="1:63" ht="14.45">
      <c r="A359" s="68">
        <v>356</v>
      </c>
      <c r="B359" s="29"/>
      <c r="C359" s="34"/>
      <c r="D359" s="42"/>
      <c r="E359" s="64"/>
      <c r="F359" s="45"/>
      <c r="G359" s="45"/>
      <c r="H359" s="163"/>
      <c r="I359" s="42"/>
      <c r="J359" s="28"/>
      <c r="K359" s="69"/>
      <c r="L359" s="68"/>
      <c r="M359" s="46"/>
      <c r="N359" s="238" t="str">
        <f ca="1">IF(Tabla1[[#This Row],[Fecha de nac]]="","",IF(Tabla1[[#This Row],[Fecha Finalización]] &gt;=TODAY(), DATEDIF(Tabla1[[#This Row],[Fecha de nac]],TODAY(),"y"), ROUNDDOWN((Tabla1[[#This Row],[Fecha Finalización]] -Tabla1[[#This Row],[Fecha de nac]])/365,0)))</f>
        <v/>
      </c>
      <c r="O359" s="169"/>
      <c r="P359" s="34"/>
      <c r="Q359" s="67"/>
      <c r="R359" s="67"/>
      <c r="S359" s="67"/>
      <c r="T359" s="67"/>
      <c r="U359" s="243" t="str">
        <f>IF(F359="","",Tabla1[[#This Row],[Fecha Inicio grupo]]+3*7-7)</f>
        <v/>
      </c>
      <c r="V359" s="244" t="str">
        <f>IF(F359="","",EDATE(Tabla1[[#This Row],[Fecha Inicio grupo]],3))</f>
        <v/>
      </c>
      <c r="W359" s="29"/>
      <c r="X359" s="29"/>
      <c r="Y359" s="75"/>
      <c r="Z359" s="75"/>
      <c r="AA359" s="75"/>
      <c r="AB359" s="75"/>
      <c r="AC359" s="75"/>
      <c r="AD359" s="75"/>
      <c r="AE359" s="75"/>
      <c r="AF359" s="75"/>
      <c r="AG359" s="75"/>
      <c r="AH359" s="75"/>
      <c r="AI359" s="75"/>
      <c r="AJ359" s="75"/>
      <c r="AK359" s="75"/>
      <c r="AL359" s="75"/>
      <c r="AM359" s="75"/>
      <c r="AN359" s="75"/>
      <c r="AO359" s="144"/>
      <c r="AP359" s="246" t="str">
        <f>IF(F359="","",IFERROR(VLOOKUP(SUBSTITUTE(SUBSTITUTE(Tabla1[[#This Row],[Uso Sistemas]],"T","P"),"N","F"),Parámetros!$M$2:$N$17,2,0),"Completar hasta 3ra sem. para evaluar a Probacionista"))</f>
        <v/>
      </c>
      <c r="AQ359" s="39"/>
      <c r="AR359" s="39"/>
      <c r="AS359" s="39"/>
      <c r="AT359" s="28"/>
      <c r="AU359" s="55"/>
      <c r="AV359" s="55"/>
      <c r="AW359" s="55"/>
      <c r="AX359" s="248" t="str">
        <f>IF(V359="","",EOMONTH(EDATE(Tabla1[[#This Row],[Fecha Finalización]],2),0))</f>
        <v/>
      </c>
      <c r="AY359" s="39"/>
      <c r="AZ359" s="249" t="str">
        <f>IF(V359="","",EOMONTH(EDATE(Tabla1[[#This Row],[Fecha Finalización]],3),0))</f>
        <v/>
      </c>
      <c r="BA359" s="39"/>
      <c r="BB359" s="39"/>
      <c r="BC359" s="235"/>
      <c r="BD359" s="233" t="str">
        <f>IF(F359="","",Tabla1[[#This Row],[sem 01]]&amp;Tabla1[[#This Row],[sem 02]]&amp;Tabla1[[#This Row],[sem 03]])</f>
        <v/>
      </c>
      <c r="BE359" s="234" t="str">
        <f>IF(TRIM(F359)="","",$B$1&amp;"-"&amp;SUBSTITUTE(Tabla1[[#This Row],[Mes Inscrito]]," ","")&amp;"-"&amp;SUBSTITUTE(Tabla1[[#This Row],[Dia de clases Inscrito]]," ","")&amp;"-"&amp;SUBSTITUTE(Tabla1[[#This Row],[Horario Inscrito]]," ","")&amp;"-"&amp;Tabla1[[#This Row],[Fecha Inicio grupo]])</f>
        <v/>
      </c>
      <c r="BF359" s="251" t="str">
        <f>IF(F359="","",Tabla1[[#This Row],[Curso]])</f>
        <v/>
      </c>
      <c r="BG359" s="252" t="str">
        <f>+IF(TRIM(F359)="","",$B$1&amp;"-"&amp;TRIM(Tabla1[[#This Row],[Mes Inscrito]])&amp;"-"&amp;TRIM(Tabla1[[#This Row],[Dia de clases Inscrito]])&amp;"-"&amp;TRIM(Tabla1[[#This Row],[Horario Inscrito]])&amp;"-"&amp;TRIM(Tabla1[[#This Row],[Fecha Inicio grupo]])&amp;"-"&amp;TRIM(Tabla1[[#This Row],[Tipo Incrito]]))</f>
        <v/>
      </c>
      <c r="BH359" s="308" t="str">
        <f>IF(F359="","",OR(IFERROR(SEARCH("CG",Tabla1[[#This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9" s="309" t="str">
        <f>IF(F359&lt;&gt;"",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9" s="309" t="str">
        <f>IF(F359&lt;&gt;"",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9" s="309" t="str">
        <f>IF(Tabla1[[#This Row],[Fecha Inicio grupo]]="","",IFERROR(VLOOKUP(Tabla1[[#This Row],[Mes de Alta como miembro]],Parámetros!$AM$2:$AN$16,2,0),"01/01/1900"))</f>
        <v/>
      </c>
    </row>
    <row r="360" spans="1:63" ht="14.45">
      <c r="A360" s="68">
        <v>357</v>
      </c>
      <c r="B360" s="29"/>
      <c r="C360" s="34"/>
      <c r="D360" s="42"/>
      <c r="E360" s="64"/>
      <c r="F360" s="45"/>
      <c r="G360" s="45"/>
      <c r="H360" s="163"/>
      <c r="I360" s="42"/>
      <c r="J360" s="28"/>
      <c r="K360" s="69"/>
      <c r="L360" s="68"/>
      <c r="M360" s="46"/>
      <c r="N360" s="238" t="str">
        <f ca="1">IF(Tabla1[[#This Row],[Fecha de nac]]="","",IF(Tabla1[[#This Row],[Fecha Finalización]] &gt;=TODAY(), DATEDIF(Tabla1[[#This Row],[Fecha de nac]],TODAY(),"y"), ROUNDDOWN((Tabla1[[#This Row],[Fecha Finalización]] -Tabla1[[#This Row],[Fecha de nac]])/365,0)))</f>
        <v/>
      </c>
      <c r="O360" s="169"/>
      <c r="P360" s="34"/>
      <c r="Q360" s="67"/>
      <c r="R360" s="67"/>
      <c r="S360" s="67"/>
      <c r="T360" s="67"/>
      <c r="U360" s="243" t="str">
        <f>IF(F360="","",Tabla1[[#This Row],[Fecha Inicio grupo]]+3*7-7)</f>
        <v/>
      </c>
      <c r="V360" s="244" t="str">
        <f>IF(F360="","",EDATE(Tabla1[[#This Row],[Fecha Inicio grupo]],3))</f>
        <v/>
      </c>
      <c r="W360" s="29"/>
      <c r="X360" s="29"/>
      <c r="Y360" s="75"/>
      <c r="Z360" s="75"/>
      <c r="AA360" s="75"/>
      <c r="AB360" s="75"/>
      <c r="AC360" s="75"/>
      <c r="AD360" s="75"/>
      <c r="AE360" s="75"/>
      <c r="AF360" s="75"/>
      <c r="AG360" s="75"/>
      <c r="AH360" s="75"/>
      <c r="AI360" s="75"/>
      <c r="AJ360" s="75"/>
      <c r="AK360" s="75"/>
      <c r="AL360" s="75"/>
      <c r="AM360" s="75"/>
      <c r="AN360" s="75"/>
      <c r="AO360" s="144"/>
      <c r="AP360" s="246" t="str">
        <f>IF(F360="","",IFERROR(VLOOKUP(SUBSTITUTE(SUBSTITUTE(Tabla1[[#This Row],[Uso Sistemas]],"T","P"),"N","F"),Parámetros!$M$2:$N$17,2,0),"Completar hasta 3ra sem. para evaluar a Probacionista"))</f>
        <v/>
      </c>
      <c r="AQ360" s="39"/>
      <c r="AR360" s="39"/>
      <c r="AS360" s="39"/>
      <c r="AT360" s="28"/>
      <c r="AU360" s="55"/>
      <c r="AV360" s="55"/>
      <c r="AW360" s="55"/>
      <c r="AX360" s="248" t="str">
        <f>IF(V360="","",EOMONTH(EDATE(Tabla1[[#This Row],[Fecha Finalización]],2),0))</f>
        <v/>
      </c>
      <c r="AY360" s="39"/>
      <c r="AZ360" s="249" t="str">
        <f>IF(V360="","",EOMONTH(EDATE(Tabla1[[#This Row],[Fecha Finalización]],3),0))</f>
        <v/>
      </c>
      <c r="BA360" s="39"/>
      <c r="BB360" s="39"/>
      <c r="BC360" s="235"/>
      <c r="BD360" s="233" t="str">
        <f>IF(F360="","",Tabla1[[#This Row],[sem 01]]&amp;Tabla1[[#This Row],[sem 02]]&amp;Tabla1[[#This Row],[sem 03]])</f>
        <v/>
      </c>
      <c r="BE360" s="234" t="str">
        <f>IF(TRIM(F360)="","",$B$1&amp;"-"&amp;SUBSTITUTE(Tabla1[[#This Row],[Mes Inscrito]]," ","")&amp;"-"&amp;SUBSTITUTE(Tabla1[[#This Row],[Dia de clases Inscrito]]," ","")&amp;"-"&amp;SUBSTITUTE(Tabla1[[#This Row],[Horario Inscrito]]," ","")&amp;"-"&amp;Tabla1[[#This Row],[Fecha Inicio grupo]])</f>
        <v/>
      </c>
      <c r="BF360" s="251" t="str">
        <f>IF(F360="","",Tabla1[[#This Row],[Curso]])</f>
        <v/>
      </c>
      <c r="BG360" s="252" t="str">
        <f>+IF(TRIM(F360)="","",$B$1&amp;"-"&amp;TRIM(Tabla1[[#This Row],[Mes Inscrito]])&amp;"-"&amp;TRIM(Tabla1[[#This Row],[Dia de clases Inscrito]])&amp;"-"&amp;TRIM(Tabla1[[#This Row],[Horario Inscrito]])&amp;"-"&amp;TRIM(Tabla1[[#This Row],[Fecha Inicio grupo]])&amp;"-"&amp;TRIM(Tabla1[[#This Row],[Tipo Incrito]]))</f>
        <v/>
      </c>
      <c r="BH360" s="308" t="str">
        <f>IF(F360="","",OR(IFERROR(SEARCH("CG",Tabla1[[#This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0" s="309" t="str">
        <f>IF(F360&lt;&gt;"",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0" s="309" t="str">
        <f>IF(F360&lt;&gt;"",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0" s="309" t="str">
        <f>IF(Tabla1[[#This Row],[Fecha Inicio grupo]]="","",IFERROR(VLOOKUP(Tabla1[[#This Row],[Mes de Alta como miembro]],Parámetros!$AM$2:$AN$16,2,0),"01/01/1900"))</f>
        <v/>
      </c>
    </row>
    <row r="361" spans="1:63" ht="14.45">
      <c r="A361" s="68">
        <v>358</v>
      </c>
      <c r="B361" s="29"/>
      <c r="C361" s="34"/>
      <c r="D361" s="42"/>
      <c r="E361" s="64"/>
      <c r="F361" s="45"/>
      <c r="G361" s="45"/>
      <c r="H361" s="163"/>
      <c r="I361" s="42"/>
      <c r="J361" s="28"/>
      <c r="K361" s="69"/>
      <c r="L361" s="68"/>
      <c r="M361" s="46"/>
      <c r="N361" s="238" t="str">
        <f ca="1">IF(Tabla1[[#This Row],[Fecha de nac]]="","",IF(Tabla1[[#This Row],[Fecha Finalización]] &gt;=TODAY(), DATEDIF(Tabla1[[#This Row],[Fecha de nac]],TODAY(),"y"), ROUNDDOWN((Tabla1[[#This Row],[Fecha Finalización]] -Tabla1[[#This Row],[Fecha de nac]])/365,0)))</f>
        <v/>
      </c>
      <c r="O361" s="169"/>
      <c r="P361" s="34"/>
      <c r="Q361" s="67"/>
      <c r="R361" s="67"/>
      <c r="S361" s="67"/>
      <c r="T361" s="67"/>
      <c r="U361" s="243" t="str">
        <f>IF(F361="","",Tabla1[[#This Row],[Fecha Inicio grupo]]+3*7-7)</f>
        <v/>
      </c>
      <c r="V361" s="244" t="str">
        <f>IF(F361="","",EDATE(Tabla1[[#This Row],[Fecha Inicio grupo]],3))</f>
        <v/>
      </c>
      <c r="W361" s="29"/>
      <c r="X361" s="29"/>
      <c r="Y361" s="75"/>
      <c r="Z361" s="75"/>
      <c r="AA361" s="75"/>
      <c r="AB361" s="75"/>
      <c r="AC361" s="75"/>
      <c r="AD361" s="75"/>
      <c r="AE361" s="75"/>
      <c r="AF361" s="75"/>
      <c r="AG361" s="75"/>
      <c r="AH361" s="75"/>
      <c r="AI361" s="75"/>
      <c r="AJ361" s="75"/>
      <c r="AK361" s="75"/>
      <c r="AL361" s="75"/>
      <c r="AM361" s="75"/>
      <c r="AN361" s="75"/>
      <c r="AO361" s="144"/>
      <c r="AP361" s="246" t="str">
        <f>IF(F361="","",IFERROR(VLOOKUP(SUBSTITUTE(SUBSTITUTE(Tabla1[[#This Row],[Uso Sistemas]],"T","P"),"N","F"),Parámetros!$M$2:$N$17,2,0),"Completar hasta 3ra sem. para evaluar a Probacionista"))</f>
        <v/>
      </c>
      <c r="AQ361" s="39"/>
      <c r="AR361" s="39"/>
      <c r="AS361" s="39"/>
      <c r="AT361" s="28"/>
      <c r="AU361" s="55"/>
      <c r="AV361" s="55"/>
      <c r="AW361" s="55"/>
      <c r="AX361" s="248" t="str">
        <f>IF(V361="","",EOMONTH(EDATE(Tabla1[[#This Row],[Fecha Finalización]],2),0))</f>
        <v/>
      </c>
      <c r="AY361" s="39"/>
      <c r="AZ361" s="249" t="str">
        <f>IF(V361="","",EOMONTH(EDATE(Tabla1[[#This Row],[Fecha Finalización]],3),0))</f>
        <v/>
      </c>
      <c r="BA361" s="39"/>
      <c r="BB361" s="39"/>
      <c r="BC361" s="235"/>
      <c r="BD361" s="233" t="str">
        <f>IF(F361="","",Tabla1[[#This Row],[sem 01]]&amp;Tabla1[[#This Row],[sem 02]]&amp;Tabla1[[#This Row],[sem 03]])</f>
        <v/>
      </c>
      <c r="BE361" s="234" t="str">
        <f>IF(TRIM(F361)="","",$B$1&amp;"-"&amp;SUBSTITUTE(Tabla1[[#This Row],[Mes Inscrito]]," ","")&amp;"-"&amp;SUBSTITUTE(Tabla1[[#This Row],[Dia de clases Inscrito]]," ","")&amp;"-"&amp;SUBSTITUTE(Tabla1[[#This Row],[Horario Inscrito]]," ","")&amp;"-"&amp;Tabla1[[#This Row],[Fecha Inicio grupo]])</f>
        <v/>
      </c>
      <c r="BF361" s="251" t="str">
        <f>IF(F361="","",Tabla1[[#This Row],[Curso]])</f>
        <v/>
      </c>
      <c r="BG361" s="252" t="str">
        <f>+IF(TRIM(F361)="","",$B$1&amp;"-"&amp;TRIM(Tabla1[[#This Row],[Mes Inscrito]])&amp;"-"&amp;TRIM(Tabla1[[#This Row],[Dia de clases Inscrito]])&amp;"-"&amp;TRIM(Tabla1[[#This Row],[Horario Inscrito]])&amp;"-"&amp;TRIM(Tabla1[[#This Row],[Fecha Inicio grupo]])&amp;"-"&amp;TRIM(Tabla1[[#This Row],[Tipo Incrito]]))</f>
        <v/>
      </c>
      <c r="BH361" s="308" t="str">
        <f>IF(F361="","",OR(IFERROR(SEARCH("CG",Tabla1[[#This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1" s="309" t="str">
        <f>IF(F361&lt;&gt;"",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1" s="309" t="str">
        <f>IF(F361&lt;&gt;"",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1" s="309" t="str">
        <f>IF(Tabla1[[#This Row],[Fecha Inicio grupo]]="","",IFERROR(VLOOKUP(Tabla1[[#This Row],[Mes de Alta como miembro]],Parámetros!$AM$2:$AN$16,2,0),"01/01/1900"))</f>
        <v/>
      </c>
    </row>
    <row r="362" spans="1:63" ht="14.45">
      <c r="A362" s="68">
        <v>359</v>
      </c>
      <c r="B362" s="29"/>
      <c r="C362" s="34"/>
      <c r="D362" s="42"/>
      <c r="E362" s="64"/>
      <c r="F362" s="45"/>
      <c r="G362" s="45"/>
      <c r="H362" s="163"/>
      <c r="I362" s="42"/>
      <c r="J362" s="28"/>
      <c r="K362" s="69"/>
      <c r="L362" s="68"/>
      <c r="M362" s="46"/>
      <c r="N362" s="238" t="str">
        <f ca="1">IF(Tabla1[[#This Row],[Fecha de nac]]="","",IF(Tabla1[[#This Row],[Fecha Finalización]] &gt;=TODAY(), DATEDIF(Tabla1[[#This Row],[Fecha de nac]],TODAY(),"y"), ROUNDDOWN((Tabla1[[#This Row],[Fecha Finalización]] -Tabla1[[#This Row],[Fecha de nac]])/365,0)))</f>
        <v/>
      </c>
      <c r="O362" s="169"/>
      <c r="P362" s="34"/>
      <c r="Q362" s="67"/>
      <c r="R362" s="67"/>
      <c r="S362" s="67"/>
      <c r="T362" s="67"/>
      <c r="U362" s="243" t="str">
        <f>IF(F362="","",Tabla1[[#This Row],[Fecha Inicio grupo]]+3*7-7)</f>
        <v/>
      </c>
      <c r="V362" s="244" t="str">
        <f>IF(F362="","",EDATE(Tabla1[[#This Row],[Fecha Inicio grupo]],3))</f>
        <v/>
      </c>
      <c r="W362" s="29"/>
      <c r="X362" s="29"/>
      <c r="Y362" s="75"/>
      <c r="Z362" s="75"/>
      <c r="AA362" s="75"/>
      <c r="AB362" s="75"/>
      <c r="AC362" s="75"/>
      <c r="AD362" s="75"/>
      <c r="AE362" s="75"/>
      <c r="AF362" s="75"/>
      <c r="AG362" s="75"/>
      <c r="AH362" s="75"/>
      <c r="AI362" s="75"/>
      <c r="AJ362" s="75"/>
      <c r="AK362" s="75"/>
      <c r="AL362" s="75"/>
      <c r="AM362" s="75"/>
      <c r="AN362" s="75"/>
      <c r="AO362" s="144"/>
      <c r="AP362" s="246" t="str">
        <f>IF(F362="","",IFERROR(VLOOKUP(SUBSTITUTE(SUBSTITUTE(Tabla1[[#This Row],[Uso Sistemas]],"T","P"),"N","F"),Parámetros!$M$2:$N$17,2,0),"Completar hasta 3ra sem. para evaluar a Probacionista"))</f>
        <v/>
      </c>
      <c r="AQ362" s="39"/>
      <c r="AR362" s="39"/>
      <c r="AS362" s="39"/>
      <c r="AT362" s="28"/>
      <c r="AU362" s="55"/>
      <c r="AV362" s="55"/>
      <c r="AW362" s="55"/>
      <c r="AX362" s="248" t="str">
        <f>IF(V362="","",EOMONTH(EDATE(Tabla1[[#This Row],[Fecha Finalización]],2),0))</f>
        <v/>
      </c>
      <c r="AY362" s="39"/>
      <c r="AZ362" s="249" t="str">
        <f>IF(V362="","",EOMONTH(EDATE(Tabla1[[#This Row],[Fecha Finalización]],3),0))</f>
        <v/>
      </c>
      <c r="BA362" s="39"/>
      <c r="BB362" s="39"/>
      <c r="BC362" s="235"/>
      <c r="BD362" s="233" t="str">
        <f>IF(F362="","",Tabla1[[#This Row],[sem 01]]&amp;Tabla1[[#This Row],[sem 02]]&amp;Tabla1[[#This Row],[sem 03]])</f>
        <v/>
      </c>
      <c r="BE362" s="234" t="str">
        <f>IF(TRIM(F362)="","",$B$1&amp;"-"&amp;SUBSTITUTE(Tabla1[[#This Row],[Mes Inscrito]]," ","")&amp;"-"&amp;SUBSTITUTE(Tabla1[[#This Row],[Dia de clases Inscrito]]," ","")&amp;"-"&amp;SUBSTITUTE(Tabla1[[#This Row],[Horario Inscrito]]," ","")&amp;"-"&amp;Tabla1[[#This Row],[Fecha Inicio grupo]])</f>
        <v/>
      </c>
      <c r="BF362" s="251" t="str">
        <f>IF(F362="","",Tabla1[[#This Row],[Curso]])</f>
        <v/>
      </c>
      <c r="BG362" s="252" t="str">
        <f>+IF(TRIM(F362)="","",$B$1&amp;"-"&amp;TRIM(Tabla1[[#This Row],[Mes Inscrito]])&amp;"-"&amp;TRIM(Tabla1[[#This Row],[Dia de clases Inscrito]])&amp;"-"&amp;TRIM(Tabla1[[#This Row],[Horario Inscrito]])&amp;"-"&amp;TRIM(Tabla1[[#This Row],[Fecha Inicio grupo]])&amp;"-"&amp;TRIM(Tabla1[[#This Row],[Tipo Incrito]]))</f>
        <v/>
      </c>
      <c r="BH362" s="308" t="str">
        <f>IF(F362="","",OR(IFERROR(SEARCH("CG",Tabla1[[#This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2" s="309" t="str">
        <f>IF(F362&lt;&gt;"",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2" s="309" t="str">
        <f>IF(F362&lt;&gt;"",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2" s="309" t="str">
        <f>IF(Tabla1[[#This Row],[Fecha Inicio grupo]]="","",IFERROR(VLOOKUP(Tabla1[[#This Row],[Mes de Alta como miembro]],Parámetros!$AM$2:$AN$16,2,0),"01/01/1900"))</f>
        <v/>
      </c>
    </row>
    <row r="363" spans="1:63" ht="14.45">
      <c r="A363" s="68">
        <v>360</v>
      </c>
      <c r="B363" s="29"/>
      <c r="C363" s="34"/>
      <c r="D363" s="42"/>
      <c r="E363" s="64"/>
      <c r="F363" s="45"/>
      <c r="G363" s="45"/>
      <c r="H363" s="163"/>
      <c r="I363" s="42"/>
      <c r="J363" s="28"/>
      <c r="K363" s="69"/>
      <c r="L363" s="68"/>
      <c r="M363" s="46"/>
      <c r="N363" s="238" t="str">
        <f ca="1">IF(Tabla1[[#This Row],[Fecha de nac]]="","",IF(Tabla1[[#This Row],[Fecha Finalización]] &gt;=TODAY(), DATEDIF(Tabla1[[#This Row],[Fecha de nac]],TODAY(),"y"), ROUNDDOWN((Tabla1[[#This Row],[Fecha Finalización]] -Tabla1[[#This Row],[Fecha de nac]])/365,0)))</f>
        <v/>
      </c>
      <c r="O363" s="169"/>
      <c r="P363" s="34"/>
      <c r="Q363" s="67"/>
      <c r="R363" s="67"/>
      <c r="S363" s="67"/>
      <c r="T363" s="67"/>
      <c r="U363" s="243" t="str">
        <f>IF(F363="","",Tabla1[[#This Row],[Fecha Inicio grupo]]+3*7-7)</f>
        <v/>
      </c>
      <c r="V363" s="244" t="str">
        <f>IF(F363="","",EDATE(Tabla1[[#This Row],[Fecha Inicio grupo]],3))</f>
        <v/>
      </c>
      <c r="W363" s="29"/>
      <c r="X363" s="29"/>
      <c r="Y363" s="75"/>
      <c r="Z363" s="75"/>
      <c r="AA363" s="75"/>
      <c r="AB363" s="75"/>
      <c r="AC363" s="75"/>
      <c r="AD363" s="75"/>
      <c r="AE363" s="75"/>
      <c r="AF363" s="75"/>
      <c r="AG363" s="75"/>
      <c r="AH363" s="75"/>
      <c r="AI363" s="75"/>
      <c r="AJ363" s="75"/>
      <c r="AK363" s="75"/>
      <c r="AL363" s="75"/>
      <c r="AM363" s="75"/>
      <c r="AN363" s="75"/>
      <c r="AO363" s="144"/>
      <c r="AP363" s="246" t="str">
        <f>IF(F363="","",IFERROR(VLOOKUP(SUBSTITUTE(SUBSTITUTE(Tabla1[[#This Row],[Uso Sistemas]],"T","P"),"N","F"),Parámetros!$M$2:$N$17,2,0),"Completar hasta 3ra sem. para evaluar a Probacionista"))</f>
        <v/>
      </c>
      <c r="AQ363" s="39"/>
      <c r="AR363" s="39"/>
      <c r="AS363" s="39"/>
      <c r="AT363" s="28"/>
      <c r="AU363" s="55"/>
      <c r="AV363" s="55"/>
      <c r="AW363" s="55"/>
      <c r="AX363" s="248" t="str">
        <f>IF(V363="","",EOMONTH(EDATE(Tabla1[[#This Row],[Fecha Finalización]],2),0))</f>
        <v/>
      </c>
      <c r="AY363" s="39"/>
      <c r="AZ363" s="249" t="str">
        <f>IF(V363="","",EOMONTH(EDATE(Tabla1[[#This Row],[Fecha Finalización]],3),0))</f>
        <v/>
      </c>
      <c r="BA363" s="39"/>
      <c r="BB363" s="39"/>
      <c r="BC363" s="235"/>
      <c r="BD363" s="233" t="str">
        <f>IF(F363="","",Tabla1[[#This Row],[sem 01]]&amp;Tabla1[[#This Row],[sem 02]]&amp;Tabla1[[#This Row],[sem 03]])</f>
        <v/>
      </c>
      <c r="BE363" s="234" t="str">
        <f>IF(TRIM(F363)="","",$B$1&amp;"-"&amp;SUBSTITUTE(Tabla1[[#This Row],[Mes Inscrito]]," ","")&amp;"-"&amp;SUBSTITUTE(Tabla1[[#This Row],[Dia de clases Inscrito]]," ","")&amp;"-"&amp;SUBSTITUTE(Tabla1[[#This Row],[Horario Inscrito]]," ","")&amp;"-"&amp;Tabla1[[#This Row],[Fecha Inicio grupo]])</f>
        <v/>
      </c>
      <c r="BF363" s="251" t="str">
        <f>IF(F363="","",Tabla1[[#This Row],[Curso]])</f>
        <v/>
      </c>
      <c r="BG363" s="252" t="str">
        <f>+IF(TRIM(F363)="","",$B$1&amp;"-"&amp;TRIM(Tabla1[[#This Row],[Mes Inscrito]])&amp;"-"&amp;TRIM(Tabla1[[#This Row],[Dia de clases Inscrito]])&amp;"-"&amp;TRIM(Tabla1[[#This Row],[Horario Inscrito]])&amp;"-"&amp;TRIM(Tabla1[[#This Row],[Fecha Inicio grupo]])&amp;"-"&amp;TRIM(Tabla1[[#This Row],[Tipo Incrito]]))</f>
        <v/>
      </c>
      <c r="BH363" s="308" t="str">
        <f>IF(F363="","",OR(IFERROR(SEARCH("CG",Tabla1[[#This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3" s="309" t="str">
        <f>IF(F363&lt;&gt;"",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3" s="309" t="str">
        <f>IF(F363&lt;&gt;"",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3" s="309" t="str">
        <f>IF(Tabla1[[#This Row],[Fecha Inicio grupo]]="","",IFERROR(VLOOKUP(Tabla1[[#This Row],[Mes de Alta como miembro]],Parámetros!$AM$2:$AN$16,2,0),"01/01/1900"))</f>
        <v/>
      </c>
    </row>
    <row r="364" spans="1:63" ht="14.45">
      <c r="A364" s="68">
        <v>361</v>
      </c>
      <c r="B364" s="29"/>
      <c r="C364" s="34"/>
      <c r="D364" s="42"/>
      <c r="E364" s="64"/>
      <c r="F364" s="45"/>
      <c r="G364" s="45"/>
      <c r="H364" s="163"/>
      <c r="I364" s="42"/>
      <c r="J364" s="28"/>
      <c r="K364" s="69"/>
      <c r="L364" s="68"/>
      <c r="M364" s="46"/>
      <c r="N364" s="238" t="str">
        <f ca="1">IF(Tabla1[[#This Row],[Fecha de nac]]="","",IF(Tabla1[[#This Row],[Fecha Finalización]] &gt;=TODAY(), DATEDIF(Tabla1[[#This Row],[Fecha de nac]],TODAY(),"y"), ROUNDDOWN((Tabla1[[#This Row],[Fecha Finalización]] -Tabla1[[#This Row],[Fecha de nac]])/365,0)))</f>
        <v/>
      </c>
      <c r="O364" s="169"/>
      <c r="P364" s="34"/>
      <c r="Q364" s="67"/>
      <c r="R364" s="67"/>
      <c r="S364" s="67"/>
      <c r="T364" s="67"/>
      <c r="U364" s="243" t="str">
        <f>IF(F364="","",Tabla1[[#This Row],[Fecha Inicio grupo]]+3*7-7)</f>
        <v/>
      </c>
      <c r="V364" s="244" t="str">
        <f>IF(F364="","",EDATE(Tabla1[[#This Row],[Fecha Inicio grupo]],3))</f>
        <v/>
      </c>
      <c r="W364" s="29"/>
      <c r="X364" s="29"/>
      <c r="Y364" s="75"/>
      <c r="Z364" s="75"/>
      <c r="AA364" s="75"/>
      <c r="AB364" s="75"/>
      <c r="AC364" s="75"/>
      <c r="AD364" s="75"/>
      <c r="AE364" s="75"/>
      <c r="AF364" s="75"/>
      <c r="AG364" s="75"/>
      <c r="AH364" s="75"/>
      <c r="AI364" s="75"/>
      <c r="AJ364" s="75"/>
      <c r="AK364" s="75"/>
      <c r="AL364" s="75"/>
      <c r="AM364" s="75"/>
      <c r="AN364" s="75"/>
      <c r="AO364" s="144"/>
      <c r="AP364" s="246" t="str">
        <f>IF(F364="","",IFERROR(VLOOKUP(SUBSTITUTE(SUBSTITUTE(Tabla1[[#This Row],[Uso Sistemas]],"T","P"),"N","F"),Parámetros!$M$2:$N$17,2,0),"Completar hasta 3ra sem. para evaluar a Probacionista"))</f>
        <v/>
      </c>
      <c r="AQ364" s="39"/>
      <c r="AR364" s="39"/>
      <c r="AS364" s="39"/>
      <c r="AT364" s="28"/>
      <c r="AU364" s="55"/>
      <c r="AV364" s="55"/>
      <c r="AW364" s="55"/>
      <c r="AX364" s="248" t="str">
        <f>IF(V364="","",EOMONTH(EDATE(Tabla1[[#This Row],[Fecha Finalización]],2),0))</f>
        <v/>
      </c>
      <c r="AY364" s="39"/>
      <c r="AZ364" s="249" t="str">
        <f>IF(V364="","",EOMONTH(EDATE(Tabla1[[#This Row],[Fecha Finalización]],3),0))</f>
        <v/>
      </c>
      <c r="BA364" s="39"/>
      <c r="BB364" s="39"/>
      <c r="BC364" s="235"/>
      <c r="BD364" s="233" t="str">
        <f>IF(F364="","",Tabla1[[#This Row],[sem 01]]&amp;Tabla1[[#This Row],[sem 02]]&amp;Tabla1[[#This Row],[sem 03]])</f>
        <v/>
      </c>
      <c r="BE364" s="234" t="str">
        <f>IF(TRIM(F364)="","",$B$1&amp;"-"&amp;SUBSTITUTE(Tabla1[[#This Row],[Mes Inscrito]]," ","")&amp;"-"&amp;SUBSTITUTE(Tabla1[[#This Row],[Dia de clases Inscrito]]," ","")&amp;"-"&amp;SUBSTITUTE(Tabla1[[#This Row],[Horario Inscrito]]," ","")&amp;"-"&amp;Tabla1[[#This Row],[Fecha Inicio grupo]])</f>
        <v/>
      </c>
      <c r="BF364" s="251" t="str">
        <f>IF(F364="","",Tabla1[[#This Row],[Curso]])</f>
        <v/>
      </c>
      <c r="BG364" s="252" t="str">
        <f>+IF(TRIM(F364)="","",$B$1&amp;"-"&amp;TRIM(Tabla1[[#This Row],[Mes Inscrito]])&amp;"-"&amp;TRIM(Tabla1[[#This Row],[Dia de clases Inscrito]])&amp;"-"&amp;TRIM(Tabla1[[#This Row],[Horario Inscrito]])&amp;"-"&amp;TRIM(Tabla1[[#This Row],[Fecha Inicio grupo]])&amp;"-"&amp;TRIM(Tabla1[[#This Row],[Tipo Incrito]]))</f>
        <v/>
      </c>
      <c r="BH364" s="308" t="str">
        <f>IF(F364="","",OR(IFERROR(SEARCH("CG",Tabla1[[#This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4" s="309" t="str">
        <f>IF(F364&lt;&gt;"",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4" s="309" t="str">
        <f>IF(F364&lt;&gt;"",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4" s="309" t="str">
        <f>IF(Tabla1[[#This Row],[Fecha Inicio grupo]]="","",IFERROR(VLOOKUP(Tabla1[[#This Row],[Mes de Alta como miembro]],Parámetros!$AM$2:$AN$16,2,0),"01/01/1900"))</f>
        <v/>
      </c>
    </row>
    <row r="365" spans="1:63" ht="14.45">
      <c r="A365" s="68">
        <v>362</v>
      </c>
      <c r="B365" s="29"/>
      <c r="C365" s="34"/>
      <c r="D365" s="42"/>
      <c r="E365" s="64"/>
      <c r="F365" s="45"/>
      <c r="G365" s="45"/>
      <c r="H365" s="163"/>
      <c r="I365" s="42"/>
      <c r="J365" s="28"/>
      <c r="K365" s="69"/>
      <c r="L365" s="68"/>
      <c r="M365" s="46"/>
      <c r="N365" s="238" t="str">
        <f ca="1">IF(Tabla1[[#This Row],[Fecha de nac]]="","",IF(Tabla1[[#This Row],[Fecha Finalización]] &gt;=TODAY(), DATEDIF(Tabla1[[#This Row],[Fecha de nac]],TODAY(),"y"), ROUNDDOWN((Tabla1[[#This Row],[Fecha Finalización]] -Tabla1[[#This Row],[Fecha de nac]])/365,0)))</f>
        <v/>
      </c>
      <c r="O365" s="169"/>
      <c r="P365" s="34"/>
      <c r="Q365" s="67"/>
      <c r="R365" s="67"/>
      <c r="S365" s="67"/>
      <c r="T365" s="67"/>
      <c r="U365" s="243" t="str">
        <f>IF(F365="","",Tabla1[[#This Row],[Fecha Inicio grupo]]+3*7-7)</f>
        <v/>
      </c>
      <c r="V365" s="244" t="str">
        <f>IF(F365="","",EDATE(Tabla1[[#This Row],[Fecha Inicio grupo]],3))</f>
        <v/>
      </c>
      <c r="W365" s="29"/>
      <c r="X365" s="29"/>
      <c r="Y365" s="75"/>
      <c r="Z365" s="75"/>
      <c r="AA365" s="75"/>
      <c r="AB365" s="75"/>
      <c r="AC365" s="75"/>
      <c r="AD365" s="75"/>
      <c r="AE365" s="75"/>
      <c r="AF365" s="75"/>
      <c r="AG365" s="75"/>
      <c r="AH365" s="75"/>
      <c r="AI365" s="75"/>
      <c r="AJ365" s="75"/>
      <c r="AK365" s="75"/>
      <c r="AL365" s="75"/>
      <c r="AM365" s="75"/>
      <c r="AN365" s="75"/>
      <c r="AO365" s="144"/>
      <c r="AP365" s="246" t="str">
        <f>IF(F365="","",IFERROR(VLOOKUP(SUBSTITUTE(SUBSTITUTE(Tabla1[[#This Row],[Uso Sistemas]],"T","P"),"N","F"),Parámetros!$M$2:$N$17,2,0),"Completar hasta 3ra sem. para evaluar a Probacionista"))</f>
        <v/>
      </c>
      <c r="AQ365" s="39"/>
      <c r="AR365" s="39"/>
      <c r="AS365" s="39"/>
      <c r="AT365" s="28"/>
      <c r="AU365" s="55"/>
      <c r="AV365" s="55"/>
      <c r="AW365" s="55"/>
      <c r="AX365" s="248" t="str">
        <f>IF(V365="","",EOMONTH(EDATE(Tabla1[[#This Row],[Fecha Finalización]],2),0))</f>
        <v/>
      </c>
      <c r="AY365" s="39"/>
      <c r="AZ365" s="249" t="str">
        <f>IF(V365="","",EOMONTH(EDATE(Tabla1[[#This Row],[Fecha Finalización]],3),0))</f>
        <v/>
      </c>
      <c r="BA365" s="39"/>
      <c r="BB365" s="39"/>
      <c r="BC365" s="235"/>
      <c r="BD365" s="233" t="str">
        <f>IF(F365="","",Tabla1[[#This Row],[sem 01]]&amp;Tabla1[[#This Row],[sem 02]]&amp;Tabla1[[#This Row],[sem 03]])</f>
        <v/>
      </c>
      <c r="BE365" s="234" t="str">
        <f>IF(TRIM(F365)="","",$B$1&amp;"-"&amp;SUBSTITUTE(Tabla1[[#This Row],[Mes Inscrito]]," ","")&amp;"-"&amp;SUBSTITUTE(Tabla1[[#This Row],[Dia de clases Inscrito]]," ","")&amp;"-"&amp;SUBSTITUTE(Tabla1[[#This Row],[Horario Inscrito]]," ","")&amp;"-"&amp;Tabla1[[#This Row],[Fecha Inicio grupo]])</f>
        <v/>
      </c>
      <c r="BF365" s="251" t="str">
        <f>IF(F365="","",Tabla1[[#This Row],[Curso]])</f>
        <v/>
      </c>
      <c r="BG365" s="252" t="str">
        <f>+IF(TRIM(F365)="","",$B$1&amp;"-"&amp;TRIM(Tabla1[[#This Row],[Mes Inscrito]])&amp;"-"&amp;TRIM(Tabla1[[#This Row],[Dia de clases Inscrito]])&amp;"-"&amp;TRIM(Tabla1[[#This Row],[Horario Inscrito]])&amp;"-"&amp;TRIM(Tabla1[[#This Row],[Fecha Inicio grupo]])&amp;"-"&amp;TRIM(Tabla1[[#This Row],[Tipo Incrito]]))</f>
        <v/>
      </c>
      <c r="BH365" s="308" t="str">
        <f>IF(F365="","",OR(IFERROR(SEARCH("CG",Tabla1[[#This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5" s="309" t="str">
        <f>IF(F365&lt;&gt;"",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5" s="309" t="str">
        <f>IF(F365&lt;&gt;"",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5" s="309" t="str">
        <f>IF(Tabla1[[#This Row],[Fecha Inicio grupo]]="","",IFERROR(VLOOKUP(Tabla1[[#This Row],[Mes de Alta como miembro]],Parámetros!$AM$2:$AN$16,2,0),"01/01/1900"))</f>
        <v/>
      </c>
    </row>
    <row r="366" spans="1:63" ht="14.45">
      <c r="A366" s="68">
        <v>363</v>
      </c>
      <c r="B366" s="29"/>
      <c r="C366" s="34"/>
      <c r="D366" s="42"/>
      <c r="E366" s="64"/>
      <c r="F366" s="45"/>
      <c r="G366" s="45"/>
      <c r="H366" s="163"/>
      <c r="I366" s="42"/>
      <c r="J366" s="28"/>
      <c r="K366" s="69"/>
      <c r="L366" s="68"/>
      <c r="M366" s="46"/>
      <c r="N366" s="238" t="str">
        <f ca="1">IF(Tabla1[[#This Row],[Fecha de nac]]="","",IF(Tabla1[[#This Row],[Fecha Finalización]] &gt;=TODAY(), DATEDIF(Tabla1[[#This Row],[Fecha de nac]],TODAY(),"y"), ROUNDDOWN((Tabla1[[#This Row],[Fecha Finalización]] -Tabla1[[#This Row],[Fecha de nac]])/365,0)))</f>
        <v/>
      </c>
      <c r="O366" s="169"/>
      <c r="P366" s="34"/>
      <c r="Q366" s="67"/>
      <c r="R366" s="67"/>
      <c r="S366" s="67"/>
      <c r="T366" s="67"/>
      <c r="U366" s="243" t="str">
        <f>IF(F366="","",Tabla1[[#This Row],[Fecha Inicio grupo]]+3*7-7)</f>
        <v/>
      </c>
      <c r="V366" s="244" t="str">
        <f>IF(F366="","",EDATE(Tabla1[[#This Row],[Fecha Inicio grupo]],3))</f>
        <v/>
      </c>
      <c r="W366" s="29"/>
      <c r="X366" s="29"/>
      <c r="Y366" s="75"/>
      <c r="Z366" s="75"/>
      <c r="AA366" s="75"/>
      <c r="AB366" s="75"/>
      <c r="AC366" s="75"/>
      <c r="AD366" s="75"/>
      <c r="AE366" s="75"/>
      <c r="AF366" s="75"/>
      <c r="AG366" s="75"/>
      <c r="AH366" s="75"/>
      <c r="AI366" s="75"/>
      <c r="AJ366" s="75"/>
      <c r="AK366" s="75"/>
      <c r="AL366" s="75"/>
      <c r="AM366" s="75"/>
      <c r="AN366" s="75"/>
      <c r="AO366" s="144"/>
      <c r="AP366" s="246" t="str">
        <f>IF(F366="","",IFERROR(VLOOKUP(SUBSTITUTE(SUBSTITUTE(Tabla1[[#This Row],[Uso Sistemas]],"T","P"),"N","F"),Parámetros!$M$2:$N$17,2,0),"Completar hasta 3ra sem. para evaluar a Probacionista"))</f>
        <v/>
      </c>
      <c r="AQ366" s="39"/>
      <c r="AR366" s="39"/>
      <c r="AS366" s="39"/>
      <c r="AT366" s="28"/>
      <c r="AU366" s="55"/>
      <c r="AV366" s="55"/>
      <c r="AW366" s="55"/>
      <c r="AX366" s="248" t="str">
        <f>IF(V366="","",EOMONTH(EDATE(Tabla1[[#This Row],[Fecha Finalización]],2),0))</f>
        <v/>
      </c>
      <c r="AY366" s="39"/>
      <c r="AZ366" s="249" t="str">
        <f>IF(V366="","",EOMONTH(EDATE(Tabla1[[#This Row],[Fecha Finalización]],3),0))</f>
        <v/>
      </c>
      <c r="BA366" s="39"/>
      <c r="BB366" s="39"/>
      <c r="BC366" s="235"/>
      <c r="BD366" s="233" t="str">
        <f>IF(F366="","",Tabla1[[#This Row],[sem 01]]&amp;Tabla1[[#This Row],[sem 02]]&amp;Tabla1[[#This Row],[sem 03]])</f>
        <v/>
      </c>
      <c r="BE366" s="234" t="str">
        <f>IF(TRIM(F366)="","",$B$1&amp;"-"&amp;SUBSTITUTE(Tabla1[[#This Row],[Mes Inscrito]]," ","")&amp;"-"&amp;SUBSTITUTE(Tabla1[[#This Row],[Dia de clases Inscrito]]," ","")&amp;"-"&amp;SUBSTITUTE(Tabla1[[#This Row],[Horario Inscrito]]," ","")&amp;"-"&amp;Tabla1[[#This Row],[Fecha Inicio grupo]])</f>
        <v/>
      </c>
      <c r="BF366" s="251" t="str">
        <f>IF(F366="","",Tabla1[[#This Row],[Curso]])</f>
        <v/>
      </c>
      <c r="BG366" s="252" t="str">
        <f>+IF(TRIM(F366)="","",$B$1&amp;"-"&amp;TRIM(Tabla1[[#This Row],[Mes Inscrito]])&amp;"-"&amp;TRIM(Tabla1[[#This Row],[Dia de clases Inscrito]])&amp;"-"&amp;TRIM(Tabla1[[#This Row],[Horario Inscrito]])&amp;"-"&amp;TRIM(Tabla1[[#This Row],[Fecha Inicio grupo]])&amp;"-"&amp;TRIM(Tabla1[[#This Row],[Tipo Incrito]]))</f>
        <v/>
      </c>
      <c r="BH366" s="308" t="str">
        <f>IF(F366="","",OR(IFERROR(SEARCH("CG",Tabla1[[#This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6" s="309" t="str">
        <f>IF(F366&lt;&gt;"",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6" s="309" t="str">
        <f>IF(F366&lt;&gt;"",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6" s="309" t="str">
        <f>IF(Tabla1[[#This Row],[Fecha Inicio grupo]]="","",IFERROR(VLOOKUP(Tabla1[[#This Row],[Mes de Alta como miembro]],Parámetros!$AM$2:$AN$16,2,0),"01/01/1900"))</f>
        <v/>
      </c>
    </row>
    <row r="367" spans="1:63" ht="14.45">
      <c r="A367" s="68">
        <v>364</v>
      </c>
      <c r="B367" s="29"/>
      <c r="C367" s="34"/>
      <c r="D367" s="42"/>
      <c r="E367" s="64"/>
      <c r="F367" s="45"/>
      <c r="G367" s="45"/>
      <c r="H367" s="163"/>
      <c r="I367" s="42"/>
      <c r="J367" s="28"/>
      <c r="K367" s="69"/>
      <c r="L367" s="68"/>
      <c r="M367" s="46"/>
      <c r="N367" s="238" t="str">
        <f ca="1">IF(Tabla1[[#This Row],[Fecha de nac]]="","",IF(Tabla1[[#This Row],[Fecha Finalización]] &gt;=TODAY(), DATEDIF(Tabla1[[#This Row],[Fecha de nac]],TODAY(),"y"), ROUNDDOWN((Tabla1[[#This Row],[Fecha Finalización]] -Tabla1[[#This Row],[Fecha de nac]])/365,0)))</f>
        <v/>
      </c>
      <c r="O367" s="169"/>
      <c r="P367" s="34"/>
      <c r="Q367" s="67"/>
      <c r="R367" s="67"/>
      <c r="S367" s="67"/>
      <c r="T367" s="67"/>
      <c r="U367" s="243" t="str">
        <f>IF(F367="","",Tabla1[[#This Row],[Fecha Inicio grupo]]+3*7-7)</f>
        <v/>
      </c>
      <c r="V367" s="244" t="str">
        <f>IF(F367="","",EDATE(Tabla1[[#This Row],[Fecha Inicio grupo]],3))</f>
        <v/>
      </c>
      <c r="W367" s="29"/>
      <c r="X367" s="29"/>
      <c r="Y367" s="75"/>
      <c r="Z367" s="75"/>
      <c r="AA367" s="75"/>
      <c r="AB367" s="75"/>
      <c r="AC367" s="75"/>
      <c r="AD367" s="75"/>
      <c r="AE367" s="75"/>
      <c r="AF367" s="75"/>
      <c r="AG367" s="75"/>
      <c r="AH367" s="75"/>
      <c r="AI367" s="75"/>
      <c r="AJ367" s="75"/>
      <c r="AK367" s="75"/>
      <c r="AL367" s="75"/>
      <c r="AM367" s="75"/>
      <c r="AN367" s="75"/>
      <c r="AO367" s="144"/>
      <c r="AP367" s="246" t="str">
        <f>IF(F367="","",IFERROR(VLOOKUP(SUBSTITUTE(SUBSTITUTE(Tabla1[[#This Row],[Uso Sistemas]],"T","P"),"N","F"),Parámetros!$M$2:$N$17,2,0),"Completar hasta 3ra sem. para evaluar a Probacionista"))</f>
        <v/>
      </c>
      <c r="AQ367" s="39"/>
      <c r="AR367" s="39"/>
      <c r="AS367" s="39"/>
      <c r="AT367" s="28"/>
      <c r="AU367" s="55"/>
      <c r="AV367" s="55"/>
      <c r="AW367" s="55"/>
      <c r="AX367" s="248" t="str">
        <f>IF(V367="","",EOMONTH(EDATE(Tabla1[[#This Row],[Fecha Finalización]],2),0))</f>
        <v/>
      </c>
      <c r="AY367" s="39"/>
      <c r="AZ367" s="249" t="str">
        <f>IF(V367="","",EOMONTH(EDATE(Tabla1[[#This Row],[Fecha Finalización]],3),0))</f>
        <v/>
      </c>
      <c r="BA367" s="39"/>
      <c r="BB367" s="39"/>
      <c r="BC367" s="235"/>
      <c r="BD367" s="233" t="str">
        <f>IF(F367="","",Tabla1[[#This Row],[sem 01]]&amp;Tabla1[[#This Row],[sem 02]]&amp;Tabla1[[#This Row],[sem 03]])</f>
        <v/>
      </c>
      <c r="BE367" s="234" t="str">
        <f>IF(TRIM(F367)="","",$B$1&amp;"-"&amp;SUBSTITUTE(Tabla1[[#This Row],[Mes Inscrito]]," ","")&amp;"-"&amp;SUBSTITUTE(Tabla1[[#This Row],[Dia de clases Inscrito]]," ","")&amp;"-"&amp;SUBSTITUTE(Tabla1[[#This Row],[Horario Inscrito]]," ","")&amp;"-"&amp;Tabla1[[#This Row],[Fecha Inicio grupo]])</f>
        <v/>
      </c>
      <c r="BF367" s="251" t="str">
        <f>IF(F367="","",Tabla1[[#This Row],[Curso]])</f>
        <v/>
      </c>
      <c r="BG367" s="252" t="str">
        <f>+IF(TRIM(F367)="","",$B$1&amp;"-"&amp;TRIM(Tabla1[[#This Row],[Mes Inscrito]])&amp;"-"&amp;TRIM(Tabla1[[#This Row],[Dia de clases Inscrito]])&amp;"-"&amp;TRIM(Tabla1[[#This Row],[Horario Inscrito]])&amp;"-"&amp;TRIM(Tabla1[[#This Row],[Fecha Inicio grupo]])&amp;"-"&amp;TRIM(Tabla1[[#This Row],[Tipo Incrito]]))</f>
        <v/>
      </c>
      <c r="BH367" s="308" t="str">
        <f>IF(F367="","",OR(IFERROR(SEARCH("CG",Tabla1[[#This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7" s="309" t="str">
        <f>IF(F367&lt;&gt;"",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7" s="309" t="str">
        <f>IF(F367&lt;&gt;"",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7" s="309" t="str">
        <f>IF(Tabla1[[#This Row],[Fecha Inicio grupo]]="","",IFERROR(VLOOKUP(Tabla1[[#This Row],[Mes de Alta como miembro]],Parámetros!$AM$2:$AN$16,2,0),"01/01/1900"))</f>
        <v/>
      </c>
    </row>
    <row r="368" spans="1:63" ht="14.45">
      <c r="A368" s="68">
        <v>365</v>
      </c>
      <c r="B368" s="29"/>
      <c r="C368" s="34"/>
      <c r="D368" s="42"/>
      <c r="E368" s="64"/>
      <c r="F368" s="45"/>
      <c r="G368" s="45"/>
      <c r="H368" s="163"/>
      <c r="I368" s="42"/>
      <c r="J368" s="28"/>
      <c r="K368" s="69"/>
      <c r="L368" s="68"/>
      <c r="M368" s="46"/>
      <c r="N368" s="238" t="str">
        <f ca="1">IF(Tabla1[[#This Row],[Fecha de nac]]="","",IF(Tabla1[[#This Row],[Fecha Finalización]] &gt;=TODAY(), DATEDIF(Tabla1[[#This Row],[Fecha de nac]],TODAY(),"y"), ROUNDDOWN((Tabla1[[#This Row],[Fecha Finalización]] -Tabla1[[#This Row],[Fecha de nac]])/365,0)))</f>
        <v/>
      </c>
      <c r="O368" s="169"/>
      <c r="P368" s="34"/>
      <c r="Q368" s="67"/>
      <c r="R368" s="67"/>
      <c r="S368" s="67"/>
      <c r="T368" s="67"/>
      <c r="U368" s="243" t="str">
        <f>IF(F368="","",Tabla1[[#This Row],[Fecha Inicio grupo]]+3*7-7)</f>
        <v/>
      </c>
      <c r="V368" s="244" t="str">
        <f>IF(F368="","",EDATE(Tabla1[[#This Row],[Fecha Inicio grupo]],3))</f>
        <v/>
      </c>
      <c r="W368" s="29"/>
      <c r="X368" s="29"/>
      <c r="Y368" s="75"/>
      <c r="Z368" s="75"/>
      <c r="AA368" s="75"/>
      <c r="AB368" s="75"/>
      <c r="AC368" s="75"/>
      <c r="AD368" s="75"/>
      <c r="AE368" s="75"/>
      <c r="AF368" s="75"/>
      <c r="AG368" s="75"/>
      <c r="AH368" s="75"/>
      <c r="AI368" s="75"/>
      <c r="AJ368" s="75"/>
      <c r="AK368" s="75"/>
      <c r="AL368" s="75"/>
      <c r="AM368" s="75"/>
      <c r="AN368" s="75"/>
      <c r="AO368" s="144"/>
      <c r="AP368" s="246" t="str">
        <f>IF(F368="","",IFERROR(VLOOKUP(SUBSTITUTE(SUBSTITUTE(Tabla1[[#This Row],[Uso Sistemas]],"T","P"),"N","F"),Parámetros!$M$2:$N$17,2,0),"Completar hasta 3ra sem. para evaluar a Probacionista"))</f>
        <v/>
      </c>
      <c r="AQ368" s="39"/>
      <c r="AR368" s="39"/>
      <c r="AS368" s="39"/>
      <c r="AT368" s="28"/>
      <c r="AU368" s="55"/>
      <c r="AV368" s="55"/>
      <c r="AW368" s="55"/>
      <c r="AX368" s="248" t="str">
        <f>IF(V368="","",EOMONTH(EDATE(Tabla1[[#This Row],[Fecha Finalización]],2),0))</f>
        <v/>
      </c>
      <c r="AY368" s="39"/>
      <c r="AZ368" s="249" t="str">
        <f>IF(V368="","",EOMONTH(EDATE(Tabla1[[#This Row],[Fecha Finalización]],3),0))</f>
        <v/>
      </c>
      <c r="BA368" s="39"/>
      <c r="BB368" s="39"/>
      <c r="BC368" s="235"/>
      <c r="BD368" s="233" t="str">
        <f>IF(F368="","",Tabla1[[#This Row],[sem 01]]&amp;Tabla1[[#This Row],[sem 02]]&amp;Tabla1[[#This Row],[sem 03]])</f>
        <v/>
      </c>
      <c r="BE368" s="234" t="str">
        <f>IF(TRIM(F368)="","",$B$1&amp;"-"&amp;SUBSTITUTE(Tabla1[[#This Row],[Mes Inscrito]]," ","")&amp;"-"&amp;SUBSTITUTE(Tabla1[[#This Row],[Dia de clases Inscrito]]," ","")&amp;"-"&amp;SUBSTITUTE(Tabla1[[#This Row],[Horario Inscrito]]," ","")&amp;"-"&amp;Tabla1[[#This Row],[Fecha Inicio grupo]])</f>
        <v/>
      </c>
      <c r="BF368" s="251" t="str">
        <f>IF(F368="","",Tabla1[[#This Row],[Curso]])</f>
        <v/>
      </c>
      <c r="BG368" s="252" t="str">
        <f>+IF(TRIM(F368)="","",$B$1&amp;"-"&amp;TRIM(Tabla1[[#This Row],[Mes Inscrito]])&amp;"-"&amp;TRIM(Tabla1[[#This Row],[Dia de clases Inscrito]])&amp;"-"&amp;TRIM(Tabla1[[#This Row],[Horario Inscrito]])&amp;"-"&amp;TRIM(Tabla1[[#This Row],[Fecha Inicio grupo]])&amp;"-"&amp;TRIM(Tabla1[[#This Row],[Tipo Incrito]]))</f>
        <v/>
      </c>
      <c r="BH368" s="308" t="str">
        <f>IF(F368="","",OR(IFERROR(SEARCH("CG",Tabla1[[#This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8" s="309" t="str">
        <f>IF(F368&lt;&gt;"",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8" s="309" t="str">
        <f>IF(F368&lt;&gt;"",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8" s="309" t="str">
        <f>IF(Tabla1[[#This Row],[Fecha Inicio grupo]]="","",IFERROR(VLOOKUP(Tabla1[[#This Row],[Mes de Alta como miembro]],Parámetros!$AM$2:$AN$16,2,0),"01/01/1900"))</f>
        <v/>
      </c>
    </row>
    <row r="369" spans="1:63" ht="14.45">
      <c r="A369" s="68">
        <v>366</v>
      </c>
      <c r="B369" s="29"/>
      <c r="C369" s="34"/>
      <c r="D369" s="42"/>
      <c r="E369" s="64"/>
      <c r="F369" s="45"/>
      <c r="G369" s="45"/>
      <c r="H369" s="163"/>
      <c r="I369" s="42"/>
      <c r="J369" s="28"/>
      <c r="K369" s="69"/>
      <c r="L369" s="68"/>
      <c r="M369" s="46"/>
      <c r="N369" s="238" t="str">
        <f ca="1">IF(Tabla1[[#This Row],[Fecha de nac]]="","",IF(Tabla1[[#This Row],[Fecha Finalización]] &gt;=TODAY(), DATEDIF(Tabla1[[#This Row],[Fecha de nac]],TODAY(),"y"), ROUNDDOWN((Tabla1[[#This Row],[Fecha Finalización]] -Tabla1[[#This Row],[Fecha de nac]])/365,0)))</f>
        <v/>
      </c>
      <c r="O369" s="169"/>
      <c r="P369" s="34"/>
      <c r="Q369" s="67"/>
      <c r="R369" s="67"/>
      <c r="S369" s="67"/>
      <c r="T369" s="67"/>
      <c r="U369" s="243" t="str">
        <f>IF(F369="","",Tabla1[[#This Row],[Fecha Inicio grupo]]+3*7-7)</f>
        <v/>
      </c>
      <c r="V369" s="244" t="str">
        <f>IF(F369="","",EDATE(Tabla1[[#This Row],[Fecha Inicio grupo]],3))</f>
        <v/>
      </c>
      <c r="W369" s="29"/>
      <c r="X369" s="29"/>
      <c r="Y369" s="75"/>
      <c r="Z369" s="75"/>
      <c r="AA369" s="75"/>
      <c r="AB369" s="75"/>
      <c r="AC369" s="75"/>
      <c r="AD369" s="75"/>
      <c r="AE369" s="75"/>
      <c r="AF369" s="75"/>
      <c r="AG369" s="75"/>
      <c r="AH369" s="75"/>
      <c r="AI369" s="75"/>
      <c r="AJ369" s="75"/>
      <c r="AK369" s="75"/>
      <c r="AL369" s="75"/>
      <c r="AM369" s="75"/>
      <c r="AN369" s="75"/>
      <c r="AO369" s="144"/>
      <c r="AP369" s="246" t="str">
        <f>IF(F369="","",IFERROR(VLOOKUP(SUBSTITUTE(SUBSTITUTE(Tabla1[[#This Row],[Uso Sistemas]],"T","P"),"N","F"),Parámetros!$M$2:$N$17,2,0),"Completar hasta 3ra sem. para evaluar a Probacionista"))</f>
        <v/>
      </c>
      <c r="AQ369" s="39"/>
      <c r="AR369" s="39"/>
      <c r="AS369" s="39"/>
      <c r="AT369" s="28"/>
      <c r="AU369" s="55"/>
      <c r="AV369" s="55"/>
      <c r="AW369" s="55"/>
      <c r="AX369" s="248" t="str">
        <f>IF(V369="","",EOMONTH(EDATE(Tabla1[[#This Row],[Fecha Finalización]],2),0))</f>
        <v/>
      </c>
      <c r="AY369" s="39"/>
      <c r="AZ369" s="249" t="str">
        <f>IF(V369="","",EOMONTH(EDATE(Tabla1[[#This Row],[Fecha Finalización]],3),0))</f>
        <v/>
      </c>
      <c r="BA369" s="39"/>
      <c r="BB369" s="39"/>
      <c r="BC369" s="235"/>
      <c r="BD369" s="233" t="str">
        <f>IF(F369="","",Tabla1[[#This Row],[sem 01]]&amp;Tabla1[[#This Row],[sem 02]]&amp;Tabla1[[#This Row],[sem 03]])</f>
        <v/>
      </c>
      <c r="BE369" s="234" t="str">
        <f>IF(TRIM(F369)="","",$B$1&amp;"-"&amp;SUBSTITUTE(Tabla1[[#This Row],[Mes Inscrito]]," ","")&amp;"-"&amp;SUBSTITUTE(Tabla1[[#This Row],[Dia de clases Inscrito]]," ","")&amp;"-"&amp;SUBSTITUTE(Tabla1[[#This Row],[Horario Inscrito]]," ","")&amp;"-"&amp;Tabla1[[#This Row],[Fecha Inicio grupo]])</f>
        <v/>
      </c>
      <c r="BF369" s="251" t="str">
        <f>IF(F369="","",Tabla1[[#This Row],[Curso]])</f>
        <v/>
      </c>
      <c r="BG369" s="252" t="str">
        <f>+IF(TRIM(F369)="","",$B$1&amp;"-"&amp;TRIM(Tabla1[[#This Row],[Mes Inscrito]])&amp;"-"&amp;TRIM(Tabla1[[#This Row],[Dia de clases Inscrito]])&amp;"-"&amp;TRIM(Tabla1[[#This Row],[Horario Inscrito]])&amp;"-"&amp;TRIM(Tabla1[[#This Row],[Fecha Inicio grupo]])&amp;"-"&amp;TRIM(Tabla1[[#This Row],[Tipo Incrito]]))</f>
        <v/>
      </c>
      <c r="BH369" s="308" t="str">
        <f>IF(F369="","",OR(IFERROR(SEARCH("CG",Tabla1[[#This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9" s="309" t="str">
        <f>IF(F369&lt;&gt;"",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9" s="309" t="str">
        <f>IF(F369&lt;&gt;"",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9" s="309" t="str">
        <f>IF(Tabla1[[#This Row],[Fecha Inicio grupo]]="","",IFERROR(VLOOKUP(Tabla1[[#This Row],[Mes de Alta como miembro]],Parámetros!$AM$2:$AN$16,2,0),"01/01/1900"))</f>
        <v/>
      </c>
    </row>
    <row r="370" spans="1:63" ht="14.45">
      <c r="A370" s="68">
        <v>367</v>
      </c>
      <c r="B370" s="29"/>
      <c r="C370" s="34"/>
      <c r="D370" s="42"/>
      <c r="E370" s="64"/>
      <c r="F370" s="45"/>
      <c r="G370" s="45"/>
      <c r="H370" s="163"/>
      <c r="I370" s="42"/>
      <c r="J370" s="28"/>
      <c r="K370" s="69"/>
      <c r="L370" s="68"/>
      <c r="M370" s="46"/>
      <c r="N370" s="238" t="str">
        <f ca="1">IF(Tabla1[[#This Row],[Fecha de nac]]="","",IF(Tabla1[[#This Row],[Fecha Finalización]] &gt;=TODAY(), DATEDIF(Tabla1[[#This Row],[Fecha de nac]],TODAY(),"y"), ROUNDDOWN((Tabla1[[#This Row],[Fecha Finalización]] -Tabla1[[#This Row],[Fecha de nac]])/365,0)))</f>
        <v/>
      </c>
      <c r="O370" s="169"/>
      <c r="P370" s="34"/>
      <c r="Q370" s="67"/>
      <c r="R370" s="67"/>
      <c r="S370" s="67"/>
      <c r="T370" s="67"/>
      <c r="U370" s="243" t="str">
        <f>IF(F370="","",Tabla1[[#This Row],[Fecha Inicio grupo]]+3*7-7)</f>
        <v/>
      </c>
      <c r="V370" s="244" t="str">
        <f>IF(F370="","",EDATE(Tabla1[[#This Row],[Fecha Inicio grupo]],3))</f>
        <v/>
      </c>
      <c r="W370" s="29"/>
      <c r="X370" s="29"/>
      <c r="Y370" s="75"/>
      <c r="Z370" s="75"/>
      <c r="AA370" s="75"/>
      <c r="AB370" s="75"/>
      <c r="AC370" s="75"/>
      <c r="AD370" s="75"/>
      <c r="AE370" s="75"/>
      <c r="AF370" s="75"/>
      <c r="AG370" s="75"/>
      <c r="AH370" s="75"/>
      <c r="AI370" s="75"/>
      <c r="AJ370" s="75"/>
      <c r="AK370" s="75"/>
      <c r="AL370" s="75"/>
      <c r="AM370" s="75"/>
      <c r="AN370" s="75"/>
      <c r="AO370" s="144"/>
      <c r="AP370" s="246" t="str">
        <f>IF(F370="","",IFERROR(VLOOKUP(SUBSTITUTE(SUBSTITUTE(Tabla1[[#This Row],[Uso Sistemas]],"T","P"),"N","F"),Parámetros!$M$2:$N$17,2,0),"Completar hasta 3ra sem. para evaluar a Probacionista"))</f>
        <v/>
      </c>
      <c r="AQ370" s="39"/>
      <c r="AR370" s="39"/>
      <c r="AS370" s="39"/>
      <c r="AT370" s="28"/>
      <c r="AU370" s="55"/>
      <c r="AV370" s="55"/>
      <c r="AW370" s="55"/>
      <c r="AX370" s="248" t="str">
        <f>IF(V370="","",EOMONTH(EDATE(Tabla1[[#This Row],[Fecha Finalización]],2),0))</f>
        <v/>
      </c>
      <c r="AY370" s="39"/>
      <c r="AZ370" s="249" t="str">
        <f>IF(V370="","",EOMONTH(EDATE(Tabla1[[#This Row],[Fecha Finalización]],3),0))</f>
        <v/>
      </c>
      <c r="BA370" s="39"/>
      <c r="BB370" s="39"/>
      <c r="BC370" s="235"/>
      <c r="BD370" s="233" t="str">
        <f>IF(F370="","",Tabla1[[#This Row],[sem 01]]&amp;Tabla1[[#This Row],[sem 02]]&amp;Tabla1[[#This Row],[sem 03]])</f>
        <v/>
      </c>
      <c r="BE370" s="234" t="str">
        <f>IF(TRIM(F370)="","",$B$1&amp;"-"&amp;SUBSTITUTE(Tabla1[[#This Row],[Mes Inscrito]]," ","")&amp;"-"&amp;SUBSTITUTE(Tabla1[[#This Row],[Dia de clases Inscrito]]," ","")&amp;"-"&amp;SUBSTITUTE(Tabla1[[#This Row],[Horario Inscrito]]," ","")&amp;"-"&amp;Tabla1[[#This Row],[Fecha Inicio grupo]])</f>
        <v/>
      </c>
      <c r="BF370" s="251" t="str">
        <f>IF(F370="","",Tabla1[[#This Row],[Curso]])</f>
        <v/>
      </c>
      <c r="BG370" s="252" t="str">
        <f>+IF(TRIM(F370)="","",$B$1&amp;"-"&amp;TRIM(Tabla1[[#This Row],[Mes Inscrito]])&amp;"-"&amp;TRIM(Tabla1[[#This Row],[Dia de clases Inscrito]])&amp;"-"&amp;TRIM(Tabla1[[#This Row],[Horario Inscrito]])&amp;"-"&amp;TRIM(Tabla1[[#This Row],[Fecha Inicio grupo]])&amp;"-"&amp;TRIM(Tabla1[[#This Row],[Tipo Incrito]]))</f>
        <v/>
      </c>
      <c r="BH370" s="308" t="str">
        <f>IF(F370="","",OR(IFERROR(SEARCH("CG",Tabla1[[#This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0" s="309" t="str">
        <f>IF(F370&lt;&gt;"",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0" s="309" t="str">
        <f>IF(F370&lt;&gt;"",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0" s="309" t="str">
        <f>IF(Tabla1[[#This Row],[Fecha Inicio grupo]]="","",IFERROR(VLOOKUP(Tabla1[[#This Row],[Mes de Alta como miembro]],Parámetros!$AM$2:$AN$16,2,0),"01/01/1900"))</f>
        <v/>
      </c>
    </row>
    <row r="371" spans="1:63" ht="14.45">
      <c r="A371" s="68">
        <v>368</v>
      </c>
      <c r="B371" s="29"/>
      <c r="C371" s="34"/>
      <c r="D371" s="42"/>
      <c r="E371" s="64"/>
      <c r="F371" s="45"/>
      <c r="G371" s="45"/>
      <c r="H371" s="163"/>
      <c r="I371" s="42"/>
      <c r="J371" s="28"/>
      <c r="K371" s="69"/>
      <c r="L371" s="68"/>
      <c r="M371" s="46"/>
      <c r="N371" s="238" t="str">
        <f ca="1">IF(Tabla1[[#This Row],[Fecha de nac]]="","",IF(Tabla1[[#This Row],[Fecha Finalización]] &gt;=TODAY(), DATEDIF(Tabla1[[#This Row],[Fecha de nac]],TODAY(),"y"), ROUNDDOWN((Tabla1[[#This Row],[Fecha Finalización]] -Tabla1[[#This Row],[Fecha de nac]])/365,0)))</f>
        <v/>
      </c>
      <c r="O371" s="169"/>
      <c r="P371" s="34"/>
      <c r="Q371" s="67"/>
      <c r="R371" s="67"/>
      <c r="S371" s="67"/>
      <c r="T371" s="67"/>
      <c r="U371" s="243" t="str">
        <f>IF(F371="","",Tabla1[[#This Row],[Fecha Inicio grupo]]+3*7-7)</f>
        <v/>
      </c>
      <c r="V371" s="244" t="str">
        <f>IF(F371="","",EDATE(Tabla1[[#This Row],[Fecha Inicio grupo]],3))</f>
        <v/>
      </c>
      <c r="W371" s="29"/>
      <c r="X371" s="29"/>
      <c r="Y371" s="75"/>
      <c r="Z371" s="75"/>
      <c r="AA371" s="75"/>
      <c r="AB371" s="75"/>
      <c r="AC371" s="75"/>
      <c r="AD371" s="75"/>
      <c r="AE371" s="75"/>
      <c r="AF371" s="75"/>
      <c r="AG371" s="75"/>
      <c r="AH371" s="75"/>
      <c r="AI371" s="75"/>
      <c r="AJ371" s="75"/>
      <c r="AK371" s="75"/>
      <c r="AL371" s="75"/>
      <c r="AM371" s="75"/>
      <c r="AN371" s="75"/>
      <c r="AO371" s="144"/>
      <c r="AP371" s="246" t="str">
        <f>IF(F371="","",IFERROR(VLOOKUP(SUBSTITUTE(SUBSTITUTE(Tabla1[[#This Row],[Uso Sistemas]],"T","P"),"N","F"),Parámetros!$M$2:$N$17,2,0),"Completar hasta 3ra sem. para evaluar a Probacionista"))</f>
        <v/>
      </c>
      <c r="AQ371" s="39"/>
      <c r="AR371" s="39"/>
      <c r="AS371" s="39"/>
      <c r="AT371" s="28"/>
      <c r="AU371" s="55"/>
      <c r="AV371" s="55"/>
      <c r="AW371" s="55"/>
      <c r="AX371" s="248" t="str">
        <f>IF(V371="","",EOMONTH(EDATE(Tabla1[[#This Row],[Fecha Finalización]],2),0))</f>
        <v/>
      </c>
      <c r="AY371" s="39"/>
      <c r="AZ371" s="249" t="str">
        <f>IF(V371="","",EOMONTH(EDATE(Tabla1[[#This Row],[Fecha Finalización]],3),0))</f>
        <v/>
      </c>
      <c r="BA371" s="39"/>
      <c r="BB371" s="39"/>
      <c r="BC371" s="235"/>
      <c r="BD371" s="233" t="str">
        <f>IF(F371="","",Tabla1[[#This Row],[sem 01]]&amp;Tabla1[[#This Row],[sem 02]]&amp;Tabla1[[#This Row],[sem 03]])</f>
        <v/>
      </c>
      <c r="BE371" s="234" t="str">
        <f>IF(TRIM(F371)="","",$B$1&amp;"-"&amp;SUBSTITUTE(Tabla1[[#This Row],[Mes Inscrito]]," ","")&amp;"-"&amp;SUBSTITUTE(Tabla1[[#This Row],[Dia de clases Inscrito]]," ","")&amp;"-"&amp;SUBSTITUTE(Tabla1[[#This Row],[Horario Inscrito]]," ","")&amp;"-"&amp;Tabla1[[#This Row],[Fecha Inicio grupo]])</f>
        <v/>
      </c>
      <c r="BF371" s="251" t="str">
        <f>IF(F371="","",Tabla1[[#This Row],[Curso]])</f>
        <v/>
      </c>
      <c r="BG371" s="252" t="str">
        <f>+IF(TRIM(F371)="","",$B$1&amp;"-"&amp;TRIM(Tabla1[[#This Row],[Mes Inscrito]])&amp;"-"&amp;TRIM(Tabla1[[#This Row],[Dia de clases Inscrito]])&amp;"-"&amp;TRIM(Tabla1[[#This Row],[Horario Inscrito]])&amp;"-"&amp;TRIM(Tabla1[[#This Row],[Fecha Inicio grupo]])&amp;"-"&amp;TRIM(Tabla1[[#This Row],[Tipo Incrito]]))</f>
        <v/>
      </c>
      <c r="BH371" s="308" t="str">
        <f>IF(F371="","",OR(IFERROR(SEARCH("CG",Tabla1[[#This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1" s="309" t="str">
        <f>IF(F371&lt;&gt;"",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1" s="309" t="str">
        <f>IF(F371&lt;&gt;"",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1" s="309" t="str">
        <f>IF(Tabla1[[#This Row],[Fecha Inicio grupo]]="","",IFERROR(VLOOKUP(Tabla1[[#This Row],[Mes de Alta como miembro]],Parámetros!$AM$2:$AN$16,2,0),"01/01/1900"))</f>
        <v/>
      </c>
    </row>
    <row r="372" spans="1:63" ht="14.45">
      <c r="A372" s="68">
        <v>369</v>
      </c>
      <c r="B372" s="29"/>
      <c r="C372" s="34"/>
      <c r="D372" s="42"/>
      <c r="E372" s="64"/>
      <c r="F372" s="45"/>
      <c r="G372" s="45"/>
      <c r="H372" s="163"/>
      <c r="I372" s="42"/>
      <c r="J372" s="28"/>
      <c r="K372" s="69"/>
      <c r="L372" s="68"/>
      <c r="M372" s="46"/>
      <c r="N372" s="238" t="str">
        <f ca="1">IF(Tabla1[[#This Row],[Fecha de nac]]="","",IF(Tabla1[[#This Row],[Fecha Finalización]] &gt;=TODAY(), DATEDIF(Tabla1[[#This Row],[Fecha de nac]],TODAY(),"y"), ROUNDDOWN((Tabla1[[#This Row],[Fecha Finalización]] -Tabla1[[#This Row],[Fecha de nac]])/365,0)))</f>
        <v/>
      </c>
      <c r="O372" s="169"/>
      <c r="P372" s="34"/>
      <c r="Q372" s="67"/>
      <c r="R372" s="67"/>
      <c r="S372" s="67"/>
      <c r="T372" s="67"/>
      <c r="U372" s="243" t="str">
        <f>IF(F372="","",Tabla1[[#This Row],[Fecha Inicio grupo]]+3*7-7)</f>
        <v/>
      </c>
      <c r="V372" s="244" t="str">
        <f>IF(F372="","",EDATE(Tabla1[[#This Row],[Fecha Inicio grupo]],3))</f>
        <v/>
      </c>
      <c r="W372" s="29"/>
      <c r="X372" s="29"/>
      <c r="Y372" s="75"/>
      <c r="Z372" s="75"/>
      <c r="AA372" s="75"/>
      <c r="AB372" s="75"/>
      <c r="AC372" s="75"/>
      <c r="AD372" s="75"/>
      <c r="AE372" s="75"/>
      <c r="AF372" s="75"/>
      <c r="AG372" s="75"/>
      <c r="AH372" s="75"/>
      <c r="AI372" s="75"/>
      <c r="AJ372" s="75"/>
      <c r="AK372" s="75"/>
      <c r="AL372" s="75"/>
      <c r="AM372" s="75"/>
      <c r="AN372" s="75"/>
      <c r="AO372" s="144"/>
      <c r="AP372" s="246" t="str">
        <f>IF(F372="","",IFERROR(VLOOKUP(SUBSTITUTE(SUBSTITUTE(Tabla1[[#This Row],[Uso Sistemas]],"T","P"),"N","F"),Parámetros!$M$2:$N$17,2,0),"Completar hasta 3ra sem. para evaluar a Probacionista"))</f>
        <v/>
      </c>
      <c r="AQ372" s="39"/>
      <c r="AR372" s="39"/>
      <c r="AS372" s="39"/>
      <c r="AT372" s="28"/>
      <c r="AU372" s="55"/>
      <c r="AV372" s="55"/>
      <c r="AW372" s="55"/>
      <c r="AX372" s="248" t="str">
        <f>IF(V372="","",EOMONTH(EDATE(Tabla1[[#This Row],[Fecha Finalización]],2),0))</f>
        <v/>
      </c>
      <c r="AY372" s="39"/>
      <c r="AZ372" s="249" t="str">
        <f>IF(V372="","",EOMONTH(EDATE(Tabla1[[#This Row],[Fecha Finalización]],3),0))</f>
        <v/>
      </c>
      <c r="BA372" s="39"/>
      <c r="BB372" s="39"/>
      <c r="BC372" s="235"/>
      <c r="BD372" s="233" t="str">
        <f>IF(F372="","",Tabla1[[#This Row],[sem 01]]&amp;Tabla1[[#This Row],[sem 02]]&amp;Tabla1[[#This Row],[sem 03]])</f>
        <v/>
      </c>
      <c r="BE372" s="234" t="str">
        <f>IF(TRIM(F372)="","",$B$1&amp;"-"&amp;SUBSTITUTE(Tabla1[[#This Row],[Mes Inscrito]]," ","")&amp;"-"&amp;SUBSTITUTE(Tabla1[[#This Row],[Dia de clases Inscrito]]," ","")&amp;"-"&amp;SUBSTITUTE(Tabla1[[#This Row],[Horario Inscrito]]," ","")&amp;"-"&amp;Tabla1[[#This Row],[Fecha Inicio grupo]])</f>
        <v/>
      </c>
      <c r="BF372" s="251" t="str">
        <f>IF(F372="","",Tabla1[[#This Row],[Curso]])</f>
        <v/>
      </c>
      <c r="BG372" s="252" t="str">
        <f>+IF(TRIM(F372)="","",$B$1&amp;"-"&amp;TRIM(Tabla1[[#This Row],[Mes Inscrito]])&amp;"-"&amp;TRIM(Tabla1[[#This Row],[Dia de clases Inscrito]])&amp;"-"&amp;TRIM(Tabla1[[#This Row],[Horario Inscrito]])&amp;"-"&amp;TRIM(Tabla1[[#This Row],[Fecha Inicio grupo]])&amp;"-"&amp;TRIM(Tabla1[[#This Row],[Tipo Incrito]]))</f>
        <v/>
      </c>
      <c r="BH372" s="308" t="str">
        <f>IF(F372="","",OR(IFERROR(SEARCH("CG",Tabla1[[#This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2" s="309" t="str">
        <f>IF(F372&lt;&gt;"",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2" s="309" t="str">
        <f>IF(F372&lt;&gt;"",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2" s="309" t="str">
        <f>IF(Tabla1[[#This Row],[Fecha Inicio grupo]]="","",IFERROR(VLOOKUP(Tabla1[[#This Row],[Mes de Alta como miembro]],Parámetros!$AM$2:$AN$16,2,0),"01/01/1900"))</f>
        <v/>
      </c>
    </row>
    <row r="373" spans="1:63" ht="14.45">
      <c r="A373" s="68">
        <v>370</v>
      </c>
      <c r="B373" s="29"/>
      <c r="C373" s="34"/>
      <c r="D373" s="42"/>
      <c r="E373" s="64"/>
      <c r="F373" s="45"/>
      <c r="G373" s="45"/>
      <c r="H373" s="163"/>
      <c r="I373" s="42"/>
      <c r="J373" s="28"/>
      <c r="K373" s="69"/>
      <c r="L373" s="68"/>
      <c r="M373" s="46"/>
      <c r="N373" s="238" t="str">
        <f ca="1">IF(Tabla1[[#This Row],[Fecha de nac]]="","",IF(Tabla1[[#This Row],[Fecha Finalización]] &gt;=TODAY(), DATEDIF(Tabla1[[#This Row],[Fecha de nac]],TODAY(),"y"), ROUNDDOWN((Tabla1[[#This Row],[Fecha Finalización]] -Tabla1[[#This Row],[Fecha de nac]])/365,0)))</f>
        <v/>
      </c>
      <c r="O373" s="169"/>
      <c r="P373" s="34"/>
      <c r="Q373" s="67"/>
      <c r="R373" s="67"/>
      <c r="S373" s="67"/>
      <c r="T373" s="67"/>
      <c r="U373" s="243" t="str">
        <f>IF(F373="","",Tabla1[[#This Row],[Fecha Inicio grupo]]+3*7-7)</f>
        <v/>
      </c>
      <c r="V373" s="244" t="str">
        <f>IF(F373="","",EDATE(Tabla1[[#This Row],[Fecha Inicio grupo]],3))</f>
        <v/>
      </c>
      <c r="W373" s="29"/>
      <c r="X373" s="29"/>
      <c r="Y373" s="75"/>
      <c r="Z373" s="75"/>
      <c r="AA373" s="75"/>
      <c r="AB373" s="75"/>
      <c r="AC373" s="75"/>
      <c r="AD373" s="75"/>
      <c r="AE373" s="75"/>
      <c r="AF373" s="75"/>
      <c r="AG373" s="75"/>
      <c r="AH373" s="75"/>
      <c r="AI373" s="75"/>
      <c r="AJ373" s="75"/>
      <c r="AK373" s="75"/>
      <c r="AL373" s="75"/>
      <c r="AM373" s="75"/>
      <c r="AN373" s="75"/>
      <c r="AO373" s="144"/>
      <c r="AP373" s="246" t="str">
        <f>IF(F373="","",IFERROR(VLOOKUP(SUBSTITUTE(SUBSTITUTE(Tabla1[[#This Row],[Uso Sistemas]],"T","P"),"N","F"),Parámetros!$M$2:$N$17,2,0),"Completar hasta 3ra sem. para evaluar a Probacionista"))</f>
        <v/>
      </c>
      <c r="AQ373" s="39"/>
      <c r="AR373" s="39"/>
      <c r="AS373" s="39"/>
      <c r="AT373" s="28"/>
      <c r="AU373" s="55"/>
      <c r="AV373" s="55"/>
      <c r="AW373" s="55"/>
      <c r="AX373" s="248" t="str">
        <f>IF(V373="","",EOMONTH(EDATE(Tabla1[[#This Row],[Fecha Finalización]],2),0))</f>
        <v/>
      </c>
      <c r="AY373" s="39"/>
      <c r="AZ373" s="249" t="str">
        <f>IF(V373="","",EOMONTH(EDATE(Tabla1[[#This Row],[Fecha Finalización]],3),0))</f>
        <v/>
      </c>
      <c r="BA373" s="39"/>
      <c r="BB373" s="39"/>
      <c r="BC373" s="235"/>
      <c r="BD373" s="233" t="str">
        <f>IF(F373="","",Tabla1[[#This Row],[sem 01]]&amp;Tabla1[[#This Row],[sem 02]]&amp;Tabla1[[#This Row],[sem 03]])</f>
        <v/>
      </c>
      <c r="BE373" s="234" t="str">
        <f>IF(TRIM(F373)="","",$B$1&amp;"-"&amp;SUBSTITUTE(Tabla1[[#This Row],[Mes Inscrito]]," ","")&amp;"-"&amp;SUBSTITUTE(Tabla1[[#This Row],[Dia de clases Inscrito]]," ","")&amp;"-"&amp;SUBSTITUTE(Tabla1[[#This Row],[Horario Inscrito]]," ","")&amp;"-"&amp;Tabla1[[#This Row],[Fecha Inicio grupo]])</f>
        <v/>
      </c>
      <c r="BF373" s="251" t="str">
        <f>IF(F373="","",Tabla1[[#This Row],[Curso]])</f>
        <v/>
      </c>
      <c r="BG373" s="252" t="str">
        <f>+IF(TRIM(F373)="","",$B$1&amp;"-"&amp;TRIM(Tabla1[[#This Row],[Mes Inscrito]])&amp;"-"&amp;TRIM(Tabla1[[#This Row],[Dia de clases Inscrito]])&amp;"-"&amp;TRIM(Tabla1[[#This Row],[Horario Inscrito]])&amp;"-"&amp;TRIM(Tabla1[[#This Row],[Fecha Inicio grupo]])&amp;"-"&amp;TRIM(Tabla1[[#This Row],[Tipo Incrito]]))</f>
        <v/>
      </c>
      <c r="BH373" s="308" t="str">
        <f>IF(F373="","",OR(IFERROR(SEARCH("CG",Tabla1[[#This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3" s="309" t="str">
        <f>IF(F373&lt;&gt;"",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3" s="309" t="str">
        <f>IF(F373&lt;&gt;"",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3" s="309" t="str">
        <f>IF(Tabla1[[#This Row],[Fecha Inicio grupo]]="","",IFERROR(VLOOKUP(Tabla1[[#This Row],[Mes de Alta como miembro]],Parámetros!$AM$2:$AN$16,2,0),"01/01/1900"))</f>
        <v/>
      </c>
    </row>
    <row r="374" spans="1:63" ht="14.45">
      <c r="A374" s="68">
        <v>371</v>
      </c>
      <c r="B374" s="29"/>
      <c r="C374" s="34"/>
      <c r="D374" s="42"/>
      <c r="E374" s="64"/>
      <c r="F374" s="45"/>
      <c r="G374" s="45"/>
      <c r="H374" s="163"/>
      <c r="I374" s="42"/>
      <c r="J374" s="28"/>
      <c r="K374" s="69"/>
      <c r="L374" s="68"/>
      <c r="M374" s="46"/>
      <c r="N374" s="238" t="str">
        <f ca="1">IF(Tabla1[[#This Row],[Fecha de nac]]="","",IF(Tabla1[[#This Row],[Fecha Finalización]] &gt;=TODAY(), DATEDIF(Tabla1[[#This Row],[Fecha de nac]],TODAY(),"y"), ROUNDDOWN((Tabla1[[#This Row],[Fecha Finalización]] -Tabla1[[#This Row],[Fecha de nac]])/365,0)))</f>
        <v/>
      </c>
      <c r="O374" s="169"/>
      <c r="P374" s="34"/>
      <c r="Q374" s="67"/>
      <c r="R374" s="67"/>
      <c r="S374" s="67"/>
      <c r="T374" s="67"/>
      <c r="U374" s="243" t="str">
        <f>IF(F374="","",Tabla1[[#This Row],[Fecha Inicio grupo]]+3*7-7)</f>
        <v/>
      </c>
      <c r="V374" s="244" t="str">
        <f>IF(F374="","",EDATE(Tabla1[[#This Row],[Fecha Inicio grupo]],3))</f>
        <v/>
      </c>
      <c r="W374" s="29"/>
      <c r="X374" s="29"/>
      <c r="Y374" s="75"/>
      <c r="Z374" s="75"/>
      <c r="AA374" s="75"/>
      <c r="AB374" s="75"/>
      <c r="AC374" s="75"/>
      <c r="AD374" s="75"/>
      <c r="AE374" s="75"/>
      <c r="AF374" s="75"/>
      <c r="AG374" s="75"/>
      <c r="AH374" s="75"/>
      <c r="AI374" s="75"/>
      <c r="AJ374" s="75"/>
      <c r="AK374" s="75"/>
      <c r="AL374" s="75"/>
      <c r="AM374" s="75"/>
      <c r="AN374" s="75"/>
      <c r="AO374" s="144"/>
      <c r="AP374" s="246" t="str">
        <f>IF(F374="","",IFERROR(VLOOKUP(SUBSTITUTE(SUBSTITUTE(Tabla1[[#This Row],[Uso Sistemas]],"T","P"),"N","F"),Parámetros!$M$2:$N$17,2,0),"Completar hasta 3ra sem. para evaluar a Probacionista"))</f>
        <v/>
      </c>
      <c r="AQ374" s="39"/>
      <c r="AR374" s="39"/>
      <c r="AS374" s="39"/>
      <c r="AT374" s="28"/>
      <c r="AU374" s="55"/>
      <c r="AV374" s="55"/>
      <c r="AW374" s="55"/>
      <c r="AX374" s="248" t="str">
        <f>IF(V374="","",EOMONTH(EDATE(Tabla1[[#This Row],[Fecha Finalización]],2),0))</f>
        <v/>
      </c>
      <c r="AY374" s="39"/>
      <c r="AZ374" s="249" t="str">
        <f>IF(V374="","",EOMONTH(EDATE(Tabla1[[#This Row],[Fecha Finalización]],3),0))</f>
        <v/>
      </c>
      <c r="BA374" s="39"/>
      <c r="BB374" s="39"/>
      <c r="BC374" s="235"/>
      <c r="BD374" s="233" t="str">
        <f>IF(F374="","",Tabla1[[#This Row],[sem 01]]&amp;Tabla1[[#This Row],[sem 02]]&amp;Tabla1[[#This Row],[sem 03]])</f>
        <v/>
      </c>
      <c r="BE374" s="234" t="str">
        <f>IF(TRIM(F374)="","",$B$1&amp;"-"&amp;SUBSTITUTE(Tabla1[[#This Row],[Mes Inscrito]]," ","")&amp;"-"&amp;SUBSTITUTE(Tabla1[[#This Row],[Dia de clases Inscrito]]," ","")&amp;"-"&amp;SUBSTITUTE(Tabla1[[#This Row],[Horario Inscrito]]," ","")&amp;"-"&amp;Tabla1[[#This Row],[Fecha Inicio grupo]])</f>
        <v/>
      </c>
      <c r="BF374" s="251" t="str">
        <f>IF(F374="","",Tabla1[[#This Row],[Curso]])</f>
        <v/>
      </c>
      <c r="BG374" s="252" t="str">
        <f>+IF(TRIM(F374)="","",$B$1&amp;"-"&amp;TRIM(Tabla1[[#This Row],[Mes Inscrito]])&amp;"-"&amp;TRIM(Tabla1[[#This Row],[Dia de clases Inscrito]])&amp;"-"&amp;TRIM(Tabla1[[#This Row],[Horario Inscrito]])&amp;"-"&amp;TRIM(Tabla1[[#This Row],[Fecha Inicio grupo]])&amp;"-"&amp;TRIM(Tabla1[[#This Row],[Tipo Incrito]]))</f>
        <v/>
      </c>
      <c r="BH374" s="308" t="str">
        <f>IF(F374="","",OR(IFERROR(SEARCH("CG",Tabla1[[#This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4" s="309" t="str">
        <f>IF(F374&lt;&gt;"",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4" s="309" t="str">
        <f>IF(F374&lt;&gt;"",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4" s="309" t="str">
        <f>IF(Tabla1[[#This Row],[Fecha Inicio grupo]]="","",IFERROR(VLOOKUP(Tabla1[[#This Row],[Mes de Alta como miembro]],Parámetros!$AM$2:$AN$16,2,0),"01/01/1900"))</f>
        <v/>
      </c>
    </row>
    <row r="375" spans="1:63" ht="14.45">
      <c r="A375" s="68">
        <v>372</v>
      </c>
      <c r="B375" s="29"/>
      <c r="C375" s="34"/>
      <c r="D375" s="42"/>
      <c r="E375" s="64"/>
      <c r="F375" s="45"/>
      <c r="G375" s="45"/>
      <c r="H375" s="163"/>
      <c r="I375" s="42"/>
      <c r="J375" s="28"/>
      <c r="K375" s="69"/>
      <c r="L375" s="68"/>
      <c r="M375" s="46"/>
      <c r="N375" s="238" t="str">
        <f ca="1">IF(Tabla1[[#This Row],[Fecha de nac]]="","",IF(Tabla1[[#This Row],[Fecha Finalización]] &gt;=TODAY(), DATEDIF(Tabla1[[#This Row],[Fecha de nac]],TODAY(),"y"), ROUNDDOWN((Tabla1[[#This Row],[Fecha Finalización]] -Tabla1[[#This Row],[Fecha de nac]])/365,0)))</f>
        <v/>
      </c>
      <c r="O375" s="169"/>
      <c r="P375" s="34"/>
      <c r="Q375" s="67"/>
      <c r="R375" s="67"/>
      <c r="S375" s="67"/>
      <c r="T375" s="67"/>
      <c r="U375" s="243" t="str">
        <f>IF(F375="","",Tabla1[[#This Row],[Fecha Inicio grupo]]+3*7-7)</f>
        <v/>
      </c>
      <c r="V375" s="244" t="str">
        <f>IF(F375="","",EDATE(Tabla1[[#This Row],[Fecha Inicio grupo]],3))</f>
        <v/>
      </c>
      <c r="W375" s="29"/>
      <c r="X375" s="29"/>
      <c r="Y375" s="75"/>
      <c r="Z375" s="75"/>
      <c r="AA375" s="75"/>
      <c r="AB375" s="75"/>
      <c r="AC375" s="75"/>
      <c r="AD375" s="75"/>
      <c r="AE375" s="75"/>
      <c r="AF375" s="75"/>
      <c r="AG375" s="75"/>
      <c r="AH375" s="75"/>
      <c r="AI375" s="75"/>
      <c r="AJ375" s="75"/>
      <c r="AK375" s="75"/>
      <c r="AL375" s="75"/>
      <c r="AM375" s="75"/>
      <c r="AN375" s="75"/>
      <c r="AO375" s="144"/>
      <c r="AP375" s="246" t="str">
        <f>IF(F375="","",IFERROR(VLOOKUP(SUBSTITUTE(SUBSTITUTE(Tabla1[[#This Row],[Uso Sistemas]],"T","P"),"N","F"),Parámetros!$M$2:$N$17,2,0),"Completar hasta 3ra sem. para evaluar a Probacionista"))</f>
        <v/>
      </c>
      <c r="AQ375" s="39"/>
      <c r="AR375" s="39"/>
      <c r="AS375" s="39"/>
      <c r="AT375" s="28"/>
      <c r="AU375" s="55"/>
      <c r="AV375" s="55"/>
      <c r="AW375" s="55"/>
      <c r="AX375" s="248" t="str">
        <f>IF(V375="","",EOMONTH(EDATE(Tabla1[[#This Row],[Fecha Finalización]],2),0))</f>
        <v/>
      </c>
      <c r="AY375" s="39"/>
      <c r="AZ375" s="249" t="str">
        <f>IF(V375="","",EOMONTH(EDATE(Tabla1[[#This Row],[Fecha Finalización]],3),0))</f>
        <v/>
      </c>
      <c r="BA375" s="39"/>
      <c r="BB375" s="39"/>
      <c r="BC375" s="235"/>
      <c r="BD375" s="233" t="str">
        <f>IF(F375="","",Tabla1[[#This Row],[sem 01]]&amp;Tabla1[[#This Row],[sem 02]]&amp;Tabla1[[#This Row],[sem 03]])</f>
        <v/>
      </c>
      <c r="BE375" s="234" t="str">
        <f>IF(TRIM(F375)="","",$B$1&amp;"-"&amp;SUBSTITUTE(Tabla1[[#This Row],[Mes Inscrito]]," ","")&amp;"-"&amp;SUBSTITUTE(Tabla1[[#This Row],[Dia de clases Inscrito]]," ","")&amp;"-"&amp;SUBSTITUTE(Tabla1[[#This Row],[Horario Inscrito]]," ","")&amp;"-"&amp;Tabla1[[#This Row],[Fecha Inicio grupo]])</f>
        <v/>
      </c>
      <c r="BF375" s="251" t="str">
        <f>IF(F375="","",Tabla1[[#This Row],[Curso]])</f>
        <v/>
      </c>
      <c r="BG375" s="252" t="str">
        <f>+IF(TRIM(F375)="","",$B$1&amp;"-"&amp;TRIM(Tabla1[[#This Row],[Mes Inscrito]])&amp;"-"&amp;TRIM(Tabla1[[#This Row],[Dia de clases Inscrito]])&amp;"-"&amp;TRIM(Tabla1[[#This Row],[Horario Inscrito]])&amp;"-"&amp;TRIM(Tabla1[[#This Row],[Fecha Inicio grupo]])&amp;"-"&amp;TRIM(Tabla1[[#This Row],[Tipo Incrito]]))</f>
        <v/>
      </c>
      <c r="BH375" s="308" t="str">
        <f>IF(F375="","",OR(IFERROR(SEARCH("CG",Tabla1[[#This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5" s="309" t="str">
        <f>IF(F375&lt;&gt;"",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5" s="309" t="str">
        <f>IF(F375&lt;&gt;"",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5" s="309" t="str">
        <f>IF(Tabla1[[#This Row],[Fecha Inicio grupo]]="","",IFERROR(VLOOKUP(Tabla1[[#This Row],[Mes de Alta como miembro]],Parámetros!$AM$2:$AN$16,2,0),"01/01/1900"))</f>
        <v/>
      </c>
    </row>
    <row r="376" spans="1:63" ht="14.45">
      <c r="A376" s="68">
        <v>373</v>
      </c>
      <c r="B376" s="29"/>
      <c r="C376" s="34"/>
      <c r="D376" s="42"/>
      <c r="E376" s="64"/>
      <c r="F376" s="45"/>
      <c r="G376" s="45"/>
      <c r="H376" s="163"/>
      <c r="I376" s="42"/>
      <c r="J376" s="28"/>
      <c r="K376" s="69"/>
      <c r="L376" s="68"/>
      <c r="M376" s="46"/>
      <c r="N376" s="238" t="str">
        <f ca="1">IF(Tabla1[[#This Row],[Fecha de nac]]="","",IF(Tabla1[[#This Row],[Fecha Finalización]] &gt;=TODAY(), DATEDIF(Tabla1[[#This Row],[Fecha de nac]],TODAY(),"y"), ROUNDDOWN((Tabla1[[#This Row],[Fecha Finalización]] -Tabla1[[#This Row],[Fecha de nac]])/365,0)))</f>
        <v/>
      </c>
      <c r="O376" s="169"/>
      <c r="P376" s="34"/>
      <c r="Q376" s="67"/>
      <c r="R376" s="67"/>
      <c r="S376" s="67"/>
      <c r="T376" s="67"/>
      <c r="U376" s="243" t="str">
        <f>IF(F376="","",Tabla1[[#This Row],[Fecha Inicio grupo]]+3*7-7)</f>
        <v/>
      </c>
      <c r="V376" s="244" t="str">
        <f>IF(F376="","",EDATE(Tabla1[[#This Row],[Fecha Inicio grupo]],3))</f>
        <v/>
      </c>
      <c r="W376" s="29"/>
      <c r="X376" s="29"/>
      <c r="Y376" s="75"/>
      <c r="Z376" s="75"/>
      <c r="AA376" s="75"/>
      <c r="AB376" s="75"/>
      <c r="AC376" s="75"/>
      <c r="AD376" s="75"/>
      <c r="AE376" s="75"/>
      <c r="AF376" s="75"/>
      <c r="AG376" s="75"/>
      <c r="AH376" s="75"/>
      <c r="AI376" s="75"/>
      <c r="AJ376" s="75"/>
      <c r="AK376" s="75"/>
      <c r="AL376" s="75"/>
      <c r="AM376" s="75"/>
      <c r="AN376" s="75"/>
      <c r="AO376" s="144"/>
      <c r="AP376" s="246" t="str">
        <f>IF(F376="","",IFERROR(VLOOKUP(SUBSTITUTE(SUBSTITUTE(Tabla1[[#This Row],[Uso Sistemas]],"T","P"),"N","F"),Parámetros!$M$2:$N$17,2,0),"Completar hasta 3ra sem. para evaluar a Probacionista"))</f>
        <v/>
      </c>
      <c r="AQ376" s="39"/>
      <c r="AR376" s="39"/>
      <c r="AS376" s="39"/>
      <c r="AT376" s="28"/>
      <c r="AU376" s="55"/>
      <c r="AV376" s="55"/>
      <c r="AW376" s="55"/>
      <c r="AX376" s="248" t="str">
        <f>IF(V376="","",EOMONTH(EDATE(Tabla1[[#This Row],[Fecha Finalización]],2),0))</f>
        <v/>
      </c>
      <c r="AY376" s="39"/>
      <c r="AZ376" s="249" t="str">
        <f>IF(V376="","",EOMONTH(EDATE(Tabla1[[#This Row],[Fecha Finalización]],3),0))</f>
        <v/>
      </c>
      <c r="BA376" s="39"/>
      <c r="BB376" s="39"/>
      <c r="BC376" s="235"/>
      <c r="BD376" s="233" t="str">
        <f>IF(F376="","",Tabla1[[#This Row],[sem 01]]&amp;Tabla1[[#This Row],[sem 02]]&amp;Tabla1[[#This Row],[sem 03]])</f>
        <v/>
      </c>
      <c r="BE376" s="234" t="str">
        <f>IF(TRIM(F376)="","",$B$1&amp;"-"&amp;SUBSTITUTE(Tabla1[[#This Row],[Mes Inscrito]]," ","")&amp;"-"&amp;SUBSTITUTE(Tabla1[[#This Row],[Dia de clases Inscrito]]," ","")&amp;"-"&amp;SUBSTITUTE(Tabla1[[#This Row],[Horario Inscrito]]," ","")&amp;"-"&amp;Tabla1[[#This Row],[Fecha Inicio grupo]])</f>
        <v/>
      </c>
      <c r="BF376" s="251" t="str">
        <f>IF(F376="","",Tabla1[[#This Row],[Curso]])</f>
        <v/>
      </c>
      <c r="BG376" s="252" t="str">
        <f>+IF(TRIM(F376)="","",$B$1&amp;"-"&amp;TRIM(Tabla1[[#This Row],[Mes Inscrito]])&amp;"-"&amp;TRIM(Tabla1[[#This Row],[Dia de clases Inscrito]])&amp;"-"&amp;TRIM(Tabla1[[#This Row],[Horario Inscrito]])&amp;"-"&amp;TRIM(Tabla1[[#This Row],[Fecha Inicio grupo]])&amp;"-"&amp;TRIM(Tabla1[[#This Row],[Tipo Incrito]]))</f>
        <v/>
      </c>
      <c r="BH376" s="308" t="str">
        <f>IF(F376="","",OR(IFERROR(SEARCH("CG",Tabla1[[#This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6" s="309" t="str">
        <f>IF(F376&lt;&gt;"",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6" s="309" t="str">
        <f>IF(F376&lt;&gt;"",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6" s="309" t="str">
        <f>IF(Tabla1[[#This Row],[Fecha Inicio grupo]]="","",IFERROR(VLOOKUP(Tabla1[[#This Row],[Mes de Alta como miembro]],Parámetros!$AM$2:$AN$16,2,0),"01/01/1900"))</f>
        <v/>
      </c>
    </row>
    <row r="377" spans="1:63" ht="14.45">
      <c r="A377" s="68">
        <v>374</v>
      </c>
      <c r="B377" s="29"/>
      <c r="C377" s="34"/>
      <c r="D377" s="42"/>
      <c r="E377" s="64"/>
      <c r="F377" s="45"/>
      <c r="G377" s="45"/>
      <c r="H377" s="163"/>
      <c r="I377" s="42"/>
      <c r="J377" s="28"/>
      <c r="K377" s="69"/>
      <c r="L377" s="68"/>
      <c r="M377" s="46"/>
      <c r="N377" s="238" t="str">
        <f ca="1">IF(Tabla1[[#This Row],[Fecha de nac]]="","",IF(Tabla1[[#This Row],[Fecha Finalización]] &gt;=TODAY(), DATEDIF(Tabla1[[#This Row],[Fecha de nac]],TODAY(),"y"), ROUNDDOWN((Tabla1[[#This Row],[Fecha Finalización]] -Tabla1[[#This Row],[Fecha de nac]])/365,0)))</f>
        <v/>
      </c>
      <c r="O377" s="169"/>
      <c r="P377" s="34"/>
      <c r="Q377" s="67"/>
      <c r="R377" s="67"/>
      <c r="S377" s="67"/>
      <c r="T377" s="67"/>
      <c r="U377" s="243" t="str">
        <f>IF(F377="","",Tabla1[[#This Row],[Fecha Inicio grupo]]+3*7-7)</f>
        <v/>
      </c>
      <c r="V377" s="244" t="str">
        <f>IF(F377="","",EDATE(Tabla1[[#This Row],[Fecha Inicio grupo]],3))</f>
        <v/>
      </c>
      <c r="W377" s="29"/>
      <c r="X377" s="29"/>
      <c r="Y377" s="75"/>
      <c r="Z377" s="75"/>
      <c r="AA377" s="75"/>
      <c r="AB377" s="75"/>
      <c r="AC377" s="75"/>
      <c r="AD377" s="75"/>
      <c r="AE377" s="75"/>
      <c r="AF377" s="75"/>
      <c r="AG377" s="75"/>
      <c r="AH377" s="75"/>
      <c r="AI377" s="75"/>
      <c r="AJ377" s="75"/>
      <c r="AK377" s="75"/>
      <c r="AL377" s="75"/>
      <c r="AM377" s="75"/>
      <c r="AN377" s="75"/>
      <c r="AO377" s="144"/>
      <c r="AP377" s="246" t="str">
        <f>IF(F377="","",IFERROR(VLOOKUP(SUBSTITUTE(SUBSTITUTE(Tabla1[[#This Row],[Uso Sistemas]],"T","P"),"N","F"),Parámetros!$M$2:$N$17,2,0),"Completar hasta 3ra sem. para evaluar a Probacionista"))</f>
        <v/>
      </c>
      <c r="AQ377" s="39"/>
      <c r="AR377" s="39"/>
      <c r="AS377" s="39"/>
      <c r="AT377" s="28"/>
      <c r="AU377" s="55"/>
      <c r="AV377" s="55"/>
      <c r="AW377" s="55"/>
      <c r="AX377" s="248" t="str">
        <f>IF(V377="","",EOMONTH(EDATE(Tabla1[[#This Row],[Fecha Finalización]],2),0))</f>
        <v/>
      </c>
      <c r="AY377" s="39"/>
      <c r="AZ377" s="249" t="str">
        <f>IF(V377="","",EOMONTH(EDATE(Tabla1[[#This Row],[Fecha Finalización]],3),0))</f>
        <v/>
      </c>
      <c r="BA377" s="39"/>
      <c r="BB377" s="39"/>
      <c r="BC377" s="235"/>
      <c r="BD377" s="233" t="str">
        <f>IF(F377="","",Tabla1[[#This Row],[sem 01]]&amp;Tabla1[[#This Row],[sem 02]]&amp;Tabla1[[#This Row],[sem 03]])</f>
        <v/>
      </c>
      <c r="BE377" s="234" t="str">
        <f>IF(TRIM(F377)="","",$B$1&amp;"-"&amp;SUBSTITUTE(Tabla1[[#This Row],[Mes Inscrito]]," ","")&amp;"-"&amp;SUBSTITUTE(Tabla1[[#This Row],[Dia de clases Inscrito]]," ","")&amp;"-"&amp;SUBSTITUTE(Tabla1[[#This Row],[Horario Inscrito]]," ","")&amp;"-"&amp;Tabla1[[#This Row],[Fecha Inicio grupo]])</f>
        <v/>
      </c>
      <c r="BF377" s="251" t="str">
        <f>IF(F377="","",Tabla1[[#This Row],[Curso]])</f>
        <v/>
      </c>
      <c r="BG377" s="252" t="str">
        <f>+IF(TRIM(F377)="","",$B$1&amp;"-"&amp;TRIM(Tabla1[[#This Row],[Mes Inscrito]])&amp;"-"&amp;TRIM(Tabla1[[#This Row],[Dia de clases Inscrito]])&amp;"-"&amp;TRIM(Tabla1[[#This Row],[Horario Inscrito]])&amp;"-"&amp;TRIM(Tabla1[[#This Row],[Fecha Inicio grupo]])&amp;"-"&amp;TRIM(Tabla1[[#This Row],[Tipo Incrito]]))</f>
        <v/>
      </c>
      <c r="BH377" s="308" t="str">
        <f>IF(F377="","",OR(IFERROR(SEARCH("CG",Tabla1[[#This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7" s="309" t="str">
        <f>IF(F377&lt;&gt;"",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7" s="309" t="str">
        <f>IF(F377&lt;&gt;"",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7" s="309" t="str">
        <f>IF(Tabla1[[#This Row],[Fecha Inicio grupo]]="","",IFERROR(VLOOKUP(Tabla1[[#This Row],[Mes de Alta como miembro]],Parámetros!$AM$2:$AN$16,2,0),"01/01/1900"))</f>
        <v/>
      </c>
    </row>
    <row r="378" spans="1:63" ht="14.45">
      <c r="A378" s="68">
        <v>375</v>
      </c>
      <c r="B378" s="29"/>
      <c r="C378" s="34"/>
      <c r="D378" s="42"/>
      <c r="E378" s="64"/>
      <c r="F378" s="45"/>
      <c r="G378" s="45"/>
      <c r="H378" s="163"/>
      <c r="I378" s="42"/>
      <c r="J378" s="28"/>
      <c r="K378" s="69"/>
      <c r="L378" s="68"/>
      <c r="M378" s="46"/>
      <c r="N378" s="238" t="str">
        <f ca="1">IF(Tabla1[[#This Row],[Fecha de nac]]="","",IF(Tabla1[[#This Row],[Fecha Finalización]] &gt;=TODAY(), DATEDIF(Tabla1[[#This Row],[Fecha de nac]],TODAY(),"y"), ROUNDDOWN((Tabla1[[#This Row],[Fecha Finalización]] -Tabla1[[#This Row],[Fecha de nac]])/365,0)))</f>
        <v/>
      </c>
      <c r="O378" s="169"/>
      <c r="P378" s="34"/>
      <c r="Q378" s="67"/>
      <c r="R378" s="67"/>
      <c r="S378" s="67"/>
      <c r="T378" s="67"/>
      <c r="U378" s="243" t="str">
        <f>IF(F378="","",Tabla1[[#This Row],[Fecha Inicio grupo]]+3*7-7)</f>
        <v/>
      </c>
      <c r="V378" s="244" t="str">
        <f>IF(F378="","",EDATE(Tabla1[[#This Row],[Fecha Inicio grupo]],3))</f>
        <v/>
      </c>
      <c r="W378" s="29"/>
      <c r="X378" s="29"/>
      <c r="Y378" s="75"/>
      <c r="Z378" s="75"/>
      <c r="AA378" s="75"/>
      <c r="AB378" s="75"/>
      <c r="AC378" s="75"/>
      <c r="AD378" s="75"/>
      <c r="AE378" s="75"/>
      <c r="AF378" s="75"/>
      <c r="AG378" s="75"/>
      <c r="AH378" s="75"/>
      <c r="AI378" s="75"/>
      <c r="AJ378" s="75"/>
      <c r="AK378" s="75"/>
      <c r="AL378" s="75"/>
      <c r="AM378" s="75"/>
      <c r="AN378" s="75"/>
      <c r="AO378" s="144"/>
      <c r="AP378" s="246" t="str">
        <f>IF(F378="","",IFERROR(VLOOKUP(SUBSTITUTE(SUBSTITUTE(Tabla1[[#This Row],[Uso Sistemas]],"T","P"),"N","F"),Parámetros!$M$2:$N$17,2,0),"Completar hasta 3ra sem. para evaluar a Probacionista"))</f>
        <v/>
      </c>
      <c r="AQ378" s="39"/>
      <c r="AR378" s="39"/>
      <c r="AS378" s="39"/>
      <c r="AT378" s="28"/>
      <c r="AU378" s="55"/>
      <c r="AV378" s="55"/>
      <c r="AW378" s="55"/>
      <c r="AX378" s="248" t="str">
        <f>IF(V378="","",EOMONTH(EDATE(Tabla1[[#This Row],[Fecha Finalización]],2),0))</f>
        <v/>
      </c>
      <c r="AY378" s="39"/>
      <c r="AZ378" s="249" t="str">
        <f>IF(V378="","",EOMONTH(EDATE(Tabla1[[#This Row],[Fecha Finalización]],3),0))</f>
        <v/>
      </c>
      <c r="BA378" s="39"/>
      <c r="BB378" s="39"/>
      <c r="BC378" s="235"/>
      <c r="BD378" s="233" t="str">
        <f>IF(F378="","",Tabla1[[#This Row],[sem 01]]&amp;Tabla1[[#This Row],[sem 02]]&amp;Tabla1[[#This Row],[sem 03]])</f>
        <v/>
      </c>
      <c r="BE378" s="234" t="str">
        <f>IF(TRIM(F378)="","",$B$1&amp;"-"&amp;SUBSTITUTE(Tabla1[[#This Row],[Mes Inscrito]]," ","")&amp;"-"&amp;SUBSTITUTE(Tabla1[[#This Row],[Dia de clases Inscrito]]," ","")&amp;"-"&amp;SUBSTITUTE(Tabla1[[#This Row],[Horario Inscrito]]," ","")&amp;"-"&amp;Tabla1[[#This Row],[Fecha Inicio grupo]])</f>
        <v/>
      </c>
      <c r="BF378" s="251" t="str">
        <f>IF(F378="","",Tabla1[[#This Row],[Curso]])</f>
        <v/>
      </c>
      <c r="BG378" s="252" t="str">
        <f>+IF(TRIM(F378)="","",$B$1&amp;"-"&amp;TRIM(Tabla1[[#This Row],[Mes Inscrito]])&amp;"-"&amp;TRIM(Tabla1[[#This Row],[Dia de clases Inscrito]])&amp;"-"&amp;TRIM(Tabla1[[#This Row],[Horario Inscrito]])&amp;"-"&amp;TRIM(Tabla1[[#This Row],[Fecha Inicio grupo]])&amp;"-"&amp;TRIM(Tabla1[[#This Row],[Tipo Incrito]]))</f>
        <v/>
      </c>
      <c r="BH378" s="308" t="str">
        <f>IF(F378="","",OR(IFERROR(SEARCH("CG",Tabla1[[#This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8" s="309" t="str">
        <f>IF(F378&lt;&gt;"",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8" s="309" t="str">
        <f>IF(F378&lt;&gt;"",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8" s="309" t="str">
        <f>IF(Tabla1[[#This Row],[Fecha Inicio grupo]]="","",IFERROR(VLOOKUP(Tabla1[[#This Row],[Mes de Alta como miembro]],Parámetros!$AM$2:$AN$16,2,0),"01/01/1900"))</f>
        <v/>
      </c>
    </row>
    <row r="379" spans="1:63" ht="14.45">
      <c r="A379" s="68">
        <v>376</v>
      </c>
      <c r="B379" s="29"/>
      <c r="C379" s="34"/>
      <c r="D379" s="42"/>
      <c r="E379" s="64"/>
      <c r="F379" s="45"/>
      <c r="G379" s="45"/>
      <c r="H379" s="163"/>
      <c r="I379" s="42"/>
      <c r="J379" s="28"/>
      <c r="K379" s="69"/>
      <c r="L379" s="68"/>
      <c r="M379" s="46"/>
      <c r="N379" s="238" t="str">
        <f ca="1">IF(Tabla1[[#This Row],[Fecha de nac]]="","",IF(Tabla1[[#This Row],[Fecha Finalización]] &gt;=TODAY(), DATEDIF(Tabla1[[#This Row],[Fecha de nac]],TODAY(),"y"), ROUNDDOWN((Tabla1[[#This Row],[Fecha Finalización]] -Tabla1[[#This Row],[Fecha de nac]])/365,0)))</f>
        <v/>
      </c>
      <c r="O379" s="169"/>
      <c r="P379" s="34"/>
      <c r="Q379" s="67"/>
      <c r="R379" s="67"/>
      <c r="S379" s="67"/>
      <c r="T379" s="67"/>
      <c r="U379" s="243" t="str">
        <f>IF(F379="","",Tabla1[[#This Row],[Fecha Inicio grupo]]+3*7-7)</f>
        <v/>
      </c>
      <c r="V379" s="244" t="str">
        <f>IF(F379="","",EDATE(Tabla1[[#This Row],[Fecha Inicio grupo]],3))</f>
        <v/>
      </c>
      <c r="W379" s="29"/>
      <c r="X379" s="29"/>
      <c r="Y379" s="75"/>
      <c r="Z379" s="75"/>
      <c r="AA379" s="75"/>
      <c r="AB379" s="75"/>
      <c r="AC379" s="75"/>
      <c r="AD379" s="75"/>
      <c r="AE379" s="75"/>
      <c r="AF379" s="75"/>
      <c r="AG379" s="75"/>
      <c r="AH379" s="75"/>
      <c r="AI379" s="75"/>
      <c r="AJ379" s="75"/>
      <c r="AK379" s="75"/>
      <c r="AL379" s="75"/>
      <c r="AM379" s="75"/>
      <c r="AN379" s="75"/>
      <c r="AO379" s="144"/>
      <c r="AP379" s="246" t="str">
        <f>IF(F379="","",IFERROR(VLOOKUP(SUBSTITUTE(SUBSTITUTE(Tabla1[[#This Row],[Uso Sistemas]],"T","P"),"N","F"),Parámetros!$M$2:$N$17,2,0),"Completar hasta 3ra sem. para evaluar a Probacionista"))</f>
        <v/>
      </c>
      <c r="AQ379" s="39"/>
      <c r="AR379" s="39"/>
      <c r="AS379" s="39"/>
      <c r="AT379" s="28"/>
      <c r="AU379" s="55"/>
      <c r="AV379" s="55"/>
      <c r="AW379" s="55"/>
      <c r="AX379" s="248" t="str">
        <f>IF(V379="","",EOMONTH(EDATE(Tabla1[[#This Row],[Fecha Finalización]],2),0))</f>
        <v/>
      </c>
      <c r="AY379" s="39"/>
      <c r="AZ379" s="249" t="str">
        <f>IF(V379="","",EOMONTH(EDATE(Tabla1[[#This Row],[Fecha Finalización]],3),0))</f>
        <v/>
      </c>
      <c r="BA379" s="39"/>
      <c r="BB379" s="39"/>
      <c r="BC379" s="235"/>
      <c r="BD379" s="233" t="str">
        <f>IF(F379="","",Tabla1[[#This Row],[sem 01]]&amp;Tabla1[[#This Row],[sem 02]]&amp;Tabla1[[#This Row],[sem 03]])</f>
        <v/>
      </c>
      <c r="BE379" s="234" t="str">
        <f>IF(TRIM(F379)="","",$B$1&amp;"-"&amp;SUBSTITUTE(Tabla1[[#This Row],[Mes Inscrito]]," ","")&amp;"-"&amp;SUBSTITUTE(Tabla1[[#This Row],[Dia de clases Inscrito]]," ","")&amp;"-"&amp;SUBSTITUTE(Tabla1[[#This Row],[Horario Inscrito]]," ","")&amp;"-"&amp;Tabla1[[#This Row],[Fecha Inicio grupo]])</f>
        <v/>
      </c>
      <c r="BF379" s="251" t="str">
        <f>IF(F379="","",Tabla1[[#This Row],[Curso]])</f>
        <v/>
      </c>
      <c r="BG379" s="252" t="str">
        <f>+IF(TRIM(F379)="","",$B$1&amp;"-"&amp;TRIM(Tabla1[[#This Row],[Mes Inscrito]])&amp;"-"&amp;TRIM(Tabla1[[#This Row],[Dia de clases Inscrito]])&amp;"-"&amp;TRIM(Tabla1[[#This Row],[Horario Inscrito]])&amp;"-"&amp;TRIM(Tabla1[[#This Row],[Fecha Inicio grupo]])&amp;"-"&amp;TRIM(Tabla1[[#This Row],[Tipo Incrito]]))</f>
        <v/>
      </c>
      <c r="BH379" s="308" t="str">
        <f>IF(F379="","",OR(IFERROR(SEARCH("CG",Tabla1[[#This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9" s="309" t="str">
        <f>IF(F379&lt;&gt;"",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9" s="309" t="str">
        <f>IF(F379&lt;&gt;"",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9" s="309" t="str">
        <f>IF(Tabla1[[#This Row],[Fecha Inicio grupo]]="","",IFERROR(VLOOKUP(Tabla1[[#This Row],[Mes de Alta como miembro]],Parámetros!$AM$2:$AN$16,2,0),"01/01/1900"))</f>
        <v/>
      </c>
    </row>
    <row r="380" spans="1:63" ht="14.45">
      <c r="A380" s="68">
        <v>377</v>
      </c>
      <c r="B380" s="29"/>
      <c r="C380" s="34"/>
      <c r="D380" s="42"/>
      <c r="E380" s="64"/>
      <c r="F380" s="45"/>
      <c r="G380" s="45"/>
      <c r="H380" s="163"/>
      <c r="I380" s="42"/>
      <c r="J380" s="28"/>
      <c r="K380" s="69"/>
      <c r="L380" s="68"/>
      <c r="M380" s="46"/>
      <c r="N380" s="238" t="str">
        <f ca="1">IF(Tabla1[[#This Row],[Fecha de nac]]="","",IF(Tabla1[[#This Row],[Fecha Finalización]] &gt;=TODAY(), DATEDIF(Tabla1[[#This Row],[Fecha de nac]],TODAY(),"y"), ROUNDDOWN((Tabla1[[#This Row],[Fecha Finalización]] -Tabla1[[#This Row],[Fecha de nac]])/365,0)))</f>
        <v/>
      </c>
      <c r="O380" s="169"/>
      <c r="P380" s="34"/>
      <c r="Q380" s="67"/>
      <c r="R380" s="67"/>
      <c r="S380" s="67"/>
      <c r="T380" s="67"/>
      <c r="U380" s="243" t="str">
        <f>IF(F380="","",Tabla1[[#This Row],[Fecha Inicio grupo]]+3*7-7)</f>
        <v/>
      </c>
      <c r="V380" s="244" t="str">
        <f>IF(F380="","",EDATE(Tabla1[[#This Row],[Fecha Inicio grupo]],3))</f>
        <v/>
      </c>
      <c r="W380" s="29"/>
      <c r="X380" s="29"/>
      <c r="Y380" s="75"/>
      <c r="Z380" s="75"/>
      <c r="AA380" s="75"/>
      <c r="AB380" s="75"/>
      <c r="AC380" s="75"/>
      <c r="AD380" s="75"/>
      <c r="AE380" s="75"/>
      <c r="AF380" s="75"/>
      <c r="AG380" s="75"/>
      <c r="AH380" s="75"/>
      <c r="AI380" s="75"/>
      <c r="AJ380" s="75"/>
      <c r="AK380" s="75"/>
      <c r="AL380" s="75"/>
      <c r="AM380" s="75"/>
      <c r="AN380" s="75"/>
      <c r="AO380" s="144"/>
      <c r="AP380" s="246" t="str">
        <f>IF(F380="","",IFERROR(VLOOKUP(SUBSTITUTE(SUBSTITUTE(Tabla1[[#This Row],[Uso Sistemas]],"T","P"),"N","F"),Parámetros!$M$2:$N$17,2,0),"Completar hasta 3ra sem. para evaluar a Probacionista"))</f>
        <v/>
      </c>
      <c r="AQ380" s="39"/>
      <c r="AR380" s="39"/>
      <c r="AS380" s="39"/>
      <c r="AT380" s="28"/>
      <c r="AU380" s="55"/>
      <c r="AV380" s="55"/>
      <c r="AW380" s="55"/>
      <c r="AX380" s="248" t="str">
        <f>IF(V380="","",EOMONTH(EDATE(Tabla1[[#This Row],[Fecha Finalización]],2),0))</f>
        <v/>
      </c>
      <c r="AY380" s="39"/>
      <c r="AZ380" s="249" t="str">
        <f>IF(V380="","",EOMONTH(EDATE(Tabla1[[#This Row],[Fecha Finalización]],3),0))</f>
        <v/>
      </c>
      <c r="BA380" s="39"/>
      <c r="BB380" s="39"/>
      <c r="BC380" s="235"/>
      <c r="BD380" s="233" t="str">
        <f>IF(F380="","",Tabla1[[#This Row],[sem 01]]&amp;Tabla1[[#This Row],[sem 02]]&amp;Tabla1[[#This Row],[sem 03]])</f>
        <v/>
      </c>
      <c r="BE380" s="234" t="str">
        <f>IF(TRIM(F380)="","",$B$1&amp;"-"&amp;SUBSTITUTE(Tabla1[[#This Row],[Mes Inscrito]]," ","")&amp;"-"&amp;SUBSTITUTE(Tabla1[[#This Row],[Dia de clases Inscrito]]," ","")&amp;"-"&amp;SUBSTITUTE(Tabla1[[#This Row],[Horario Inscrito]]," ","")&amp;"-"&amp;Tabla1[[#This Row],[Fecha Inicio grupo]])</f>
        <v/>
      </c>
      <c r="BF380" s="251" t="str">
        <f>IF(F380="","",Tabla1[[#This Row],[Curso]])</f>
        <v/>
      </c>
      <c r="BG380" s="252" t="str">
        <f>+IF(TRIM(F380)="","",$B$1&amp;"-"&amp;TRIM(Tabla1[[#This Row],[Mes Inscrito]])&amp;"-"&amp;TRIM(Tabla1[[#This Row],[Dia de clases Inscrito]])&amp;"-"&amp;TRIM(Tabla1[[#This Row],[Horario Inscrito]])&amp;"-"&amp;TRIM(Tabla1[[#This Row],[Fecha Inicio grupo]])&amp;"-"&amp;TRIM(Tabla1[[#This Row],[Tipo Incrito]]))</f>
        <v/>
      </c>
      <c r="BH380" s="308" t="str">
        <f>IF(F380="","",OR(IFERROR(SEARCH("CG",Tabla1[[#This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0" s="309" t="str">
        <f>IF(F380&lt;&gt;"",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0" s="309" t="str">
        <f>IF(F380&lt;&gt;"",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0" s="309" t="str">
        <f>IF(Tabla1[[#This Row],[Fecha Inicio grupo]]="","",IFERROR(VLOOKUP(Tabla1[[#This Row],[Mes de Alta como miembro]],Parámetros!$AM$2:$AN$16,2,0),"01/01/1900"))</f>
        <v/>
      </c>
    </row>
    <row r="381" spans="1:63" ht="14.45">
      <c r="A381" s="68">
        <v>378</v>
      </c>
      <c r="B381" s="29"/>
      <c r="C381" s="34"/>
      <c r="D381" s="42"/>
      <c r="E381" s="64"/>
      <c r="F381" s="45"/>
      <c r="G381" s="45"/>
      <c r="H381" s="163"/>
      <c r="I381" s="42"/>
      <c r="J381" s="28"/>
      <c r="K381" s="69"/>
      <c r="L381" s="68"/>
      <c r="M381" s="46"/>
      <c r="N381" s="238" t="str">
        <f ca="1">IF(Tabla1[[#This Row],[Fecha de nac]]="","",IF(Tabla1[[#This Row],[Fecha Finalización]] &gt;=TODAY(), DATEDIF(Tabla1[[#This Row],[Fecha de nac]],TODAY(),"y"), ROUNDDOWN((Tabla1[[#This Row],[Fecha Finalización]] -Tabla1[[#This Row],[Fecha de nac]])/365,0)))</f>
        <v/>
      </c>
      <c r="O381" s="169"/>
      <c r="P381" s="34"/>
      <c r="Q381" s="67"/>
      <c r="R381" s="67"/>
      <c r="S381" s="67"/>
      <c r="T381" s="67"/>
      <c r="U381" s="243" t="str">
        <f>IF(F381="","",Tabla1[[#This Row],[Fecha Inicio grupo]]+3*7-7)</f>
        <v/>
      </c>
      <c r="V381" s="244" t="str">
        <f>IF(F381="","",EDATE(Tabla1[[#This Row],[Fecha Inicio grupo]],3))</f>
        <v/>
      </c>
      <c r="W381" s="29"/>
      <c r="X381" s="29"/>
      <c r="Y381" s="75"/>
      <c r="Z381" s="75"/>
      <c r="AA381" s="75"/>
      <c r="AB381" s="75"/>
      <c r="AC381" s="75"/>
      <c r="AD381" s="75"/>
      <c r="AE381" s="75"/>
      <c r="AF381" s="75"/>
      <c r="AG381" s="75"/>
      <c r="AH381" s="75"/>
      <c r="AI381" s="75"/>
      <c r="AJ381" s="75"/>
      <c r="AK381" s="75"/>
      <c r="AL381" s="75"/>
      <c r="AM381" s="75"/>
      <c r="AN381" s="75"/>
      <c r="AO381" s="144"/>
      <c r="AP381" s="246" t="str">
        <f>IF(F381="","",IFERROR(VLOOKUP(SUBSTITUTE(SUBSTITUTE(Tabla1[[#This Row],[Uso Sistemas]],"T","P"),"N","F"),Parámetros!$M$2:$N$17,2,0),"Completar hasta 3ra sem. para evaluar a Probacionista"))</f>
        <v/>
      </c>
      <c r="AQ381" s="39"/>
      <c r="AR381" s="39"/>
      <c r="AS381" s="39"/>
      <c r="AT381" s="28"/>
      <c r="AU381" s="55"/>
      <c r="AV381" s="55"/>
      <c r="AW381" s="55"/>
      <c r="AX381" s="248" t="str">
        <f>IF(V381="","",EOMONTH(EDATE(Tabla1[[#This Row],[Fecha Finalización]],2),0))</f>
        <v/>
      </c>
      <c r="AY381" s="39"/>
      <c r="AZ381" s="249" t="str">
        <f>IF(V381="","",EOMONTH(EDATE(Tabla1[[#This Row],[Fecha Finalización]],3),0))</f>
        <v/>
      </c>
      <c r="BA381" s="39"/>
      <c r="BB381" s="39"/>
      <c r="BC381" s="235"/>
      <c r="BD381" s="233" t="str">
        <f>IF(F381="","",Tabla1[[#This Row],[sem 01]]&amp;Tabla1[[#This Row],[sem 02]]&amp;Tabla1[[#This Row],[sem 03]])</f>
        <v/>
      </c>
      <c r="BE381" s="234" t="str">
        <f>IF(TRIM(F381)="","",$B$1&amp;"-"&amp;SUBSTITUTE(Tabla1[[#This Row],[Mes Inscrito]]," ","")&amp;"-"&amp;SUBSTITUTE(Tabla1[[#This Row],[Dia de clases Inscrito]]," ","")&amp;"-"&amp;SUBSTITUTE(Tabla1[[#This Row],[Horario Inscrito]]," ","")&amp;"-"&amp;Tabla1[[#This Row],[Fecha Inicio grupo]])</f>
        <v/>
      </c>
      <c r="BF381" s="251" t="str">
        <f>IF(F381="","",Tabla1[[#This Row],[Curso]])</f>
        <v/>
      </c>
      <c r="BG381" s="252" t="str">
        <f>+IF(TRIM(F381)="","",$B$1&amp;"-"&amp;TRIM(Tabla1[[#This Row],[Mes Inscrito]])&amp;"-"&amp;TRIM(Tabla1[[#This Row],[Dia de clases Inscrito]])&amp;"-"&amp;TRIM(Tabla1[[#This Row],[Horario Inscrito]])&amp;"-"&amp;TRIM(Tabla1[[#This Row],[Fecha Inicio grupo]])&amp;"-"&amp;TRIM(Tabla1[[#This Row],[Tipo Incrito]]))</f>
        <v/>
      </c>
      <c r="BH381" s="308" t="str">
        <f>IF(F381="","",OR(IFERROR(SEARCH("CG",Tabla1[[#This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1" s="309" t="str">
        <f>IF(F381&lt;&gt;"",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1" s="309" t="str">
        <f>IF(F381&lt;&gt;"",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1" s="309" t="str">
        <f>IF(Tabla1[[#This Row],[Fecha Inicio grupo]]="","",IFERROR(VLOOKUP(Tabla1[[#This Row],[Mes de Alta como miembro]],Parámetros!$AM$2:$AN$16,2,0),"01/01/1900"))</f>
        <v/>
      </c>
    </row>
    <row r="382" spans="1:63" ht="14.45">
      <c r="A382" s="68">
        <v>379</v>
      </c>
      <c r="B382" s="29"/>
      <c r="C382" s="34"/>
      <c r="D382" s="42"/>
      <c r="E382" s="64"/>
      <c r="F382" s="45"/>
      <c r="G382" s="45"/>
      <c r="H382" s="163"/>
      <c r="I382" s="42"/>
      <c r="J382" s="28"/>
      <c r="K382" s="69"/>
      <c r="L382" s="68"/>
      <c r="M382" s="46"/>
      <c r="N382" s="238" t="str">
        <f ca="1">IF(Tabla1[[#This Row],[Fecha de nac]]="","",IF(Tabla1[[#This Row],[Fecha Finalización]] &gt;=TODAY(), DATEDIF(Tabla1[[#This Row],[Fecha de nac]],TODAY(),"y"), ROUNDDOWN((Tabla1[[#This Row],[Fecha Finalización]] -Tabla1[[#This Row],[Fecha de nac]])/365,0)))</f>
        <v/>
      </c>
      <c r="O382" s="169"/>
      <c r="P382" s="34"/>
      <c r="Q382" s="67"/>
      <c r="R382" s="67"/>
      <c r="S382" s="67"/>
      <c r="T382" s="67"/>
      <c r="U382" s="243" t="str">
        <f>IF(F382="","",Tabla1[[#This Row],[Fecha Inicio grupo]]+3*7-7)</f>
        <v/>
      </c>
      <c r="V382" s="244" t="str">
        <f>IF(F382="","",EDATE(Tabla1[[#This Row],[Fecha Inicio grupo]],3))</f>
        <v/>
      </c>
      <c r="W382" s="29"/>
      <c r="X382" s="29"/>
      <c r="Y382" s="75"/>
      <c r="Z382" s="75"/>
      <c r="AA382" s="75"/>
      <c r="AB382" s="75"/>
      <c r="AC382" s="75"/>
      <c r="AD382" s="75"/>
      <c r="AE382" s="75"/>
      <c r="AF382" s="75"/>
      <c r="AG382" s="75"/>
      <c r="AH382" s="75"/>
      <c r="AI382" s="75"/>
      <c r="AJ382" s="75"/>
      <c r="AK382" s="75"/>
      <c r="AL382" s="75"/>
      <c r="AM382" s="75"/>
      <c r="AN382" s="75"/>
      <c r="AO382" s="144"/>
      <c r="AP382" s="246" t="str">
        <f>IF(F382="","",IFERROR(VLOOKUP(SUBSTITUTE(SUBSTITUTE(Tabla1[[#This Row],[Uso Sistemas]],"T","P"),"N","F"),Parámetros!$M$2:$N$17,2,0),"Completar hasta 3ra sem. para evaluar a Probacionista"))</f>
        <v/>
      </c>
      <c r="AQ382" s="39"/>
      <c r="AR382" s="39"/>
      <c r="AS382" s="39"/>
      <c r="AT382" s="28"/>
      <c r="AU382" s="55"/>
      <c r="AV382" s="55"/>
      <c r="AW382" s="55"/>
      <c r="AX382" s="248" t="str">
        <f>IF(V382="","",EOMONTH(EDATE(Tabla1[[#This Row],[Fecha Finalización]],2),0))</f>
        <v/>
      </c>
      <c r="AY382" s="39"/>
      <c r="AZ382" s="249" t="str">
        <f>IF(V382="","",EOMONTH(EDATE(Tabla1[[#This Row],[Fecha Finalización]],3),0))</f>
        <v/>
      </c>
      <c r="BA382" s="39"/>
      <c r="BB382" s="39"/>
      <c r="BC382" s="235"/>
      <c r="BD382" s="233" t="str">
        <f>IF(F382="","",Tabla1[[#This Row],[sem 01]]&amp;Tabla1[[#This Row],[sem 02]]&amp;Tabla1[[#This Row],[sem 03]])</f>
        <v/>
      </c>
      <c r="BE382" s="234" t="str">
        <f>IF(TRIM(F382)="","",$B$1&amp;"-"&amp;SUBSTITUTE(Tabla1[[#This Row],[Mes Inscrito]]," ","")&amp;"-"&amp;SUBSTITUTE(Tabla1[[#This Row],[Dia de clases Inscrito]]," ","")&amp;"-"&amp;SUBSTITUTE(Tabla1[[#This Row],[Horario Inscrito]]," ","")&amp;"-"&amp;Tabla1[[#This Row],[Fecha Inicio grupo]])</f>
        <v/>
      </c>
      <c r="BF382" s="251" t="str">
        <f>IF(F382="","",Tabla1[[#This Row],[Curso]])</f>
        <v/>
      </c>
      <c r="BG382" s="252" t="str">
        <f>+IF(TRIM(F382)="","",$B$1&amp;"-"&amp;TRIM(Tabla1[[#This Row],[Mes Inscrito]])&amp;"-"&amp;TRIM(Tabla1[[#This Row],[Dia de clases Inscrito]])&amp;"-"&amp;TRIM(Tabla1[[#This Row],[Horario Inscrito]])&amp;"-"&amp;TRIM(Tabla1[[#This Row],[Fecha Inicio grupo]])&amp;"-"&amp;TRIM(Tabla1[[#This Row],[Tipo Incrito]]))</f>
        <v/>
      </c>
      <c r="BH382" s="308" t="str">
        <f>IF(F382="","",OR(IFERROR(SEARCH("CG",Tabla1[[#This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2" s="309" t="str">
        <f>IF(F382&lt;&gt;"",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2" s="309" t="str">
        <f>IF(F382&lt;&gt;"",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2" s="309" t="str">
        <f>IF(Tabla1[[#This Row],[Fecha Inicio grupo]]="","",IFERROR(VLOOKUP(Tabla1[[#This Row],[Mes de Alta como miembro]],Parámetros!$AM$2:$AN$16,2,0),"01/01/1900"))</f>
        <v/>
      </c>
    </row>
    <row r="383" spans="1:63" ht="14.45">
      <c r="A383" s="68">
        <v>380</v>
      </c>
      <c r="B383" s="29"/>
      <c r="C383" s="34"/>
      <c r="D383" s="42"/>
      <c r="E383" s="64"/>
      <c r="F383" s="45"/>
      <c r="G383" s="45"/>
      <c r="H383" s="163"/>
      <c r="I383" s="42"/>
      <c r="J383" s="28"/>
      <c r="K383" s="69"/>
      <c r="L383" s="68"/>
      <c r="M383" s="46"/>
      <c r="N383" s="238" t="str">
        <f ca="1">IF(Tabla1[[#This Row],[Fecha de nac]]="","",IF(Tabla1[[#This Row],[Fecha Finalización]] &gt;=TODAY(), DATEDIF(Tabla1[[#This Row],[Fecha de nac]],TODAY(),"y"), ROUNDDOWN((Tabla1[[#This Row],[Fecha Finalización]] -Tabla1[[#This Row],[Fecha de nac]])/365,0)))</f>
        <v/>
      </c>
      <c r="O383" s="169"/>
      <c r="P383" s="34"/>
      <c r="Q383" s="67"/>
      <c r="R383" s="67"/>
      <c r="S383" s="67"/>
      <c r="T383" s="67"/>
      <c r="U383" s="243" t="str">
        <f>IF(F383="","",Tabla1[[#This Row],[Fecha Inicio grupo]]+3*7-7)</f>
        <v/>
      </c>
      <c r="V383" s="244" t="str">
        <f>IF(F383="","",EDATE(Tabla1[[#This Row],[Fecha Inicio grupo]],3))</f>
        <v/>
      </c>
      <c r="W383" s="29"/>
      <c r="X383" s="29"/>
      <c r="Y383" s="75"/>
      <c r="Z383" s="75"/>
      <c r="AA383" s="75"/>
      <c r="AB383" s="75"/>
      <c r="AC383" s="75"/>
      <c r="AD383" s="75"/>
      <c r="AE383" s="75"/>
      <c r="AF383" s="75"/>
      <c r="AG383" s="75"/>
      <c r="AH383" s="75"/>
      <c r="AI383" s="75"/>
      <c r="AJ383" s="75"/>
      <c r="AK383" s="75"/>
      <c r="AL383" s="75"/>
      <c r="AM383" s="75"/>
      <c r="AN383" s="75"/>
      <c r="AO383" s="144"/>
      <c r="AP383" s="246" t="str">
        <f>IF(F383="","",IFERROR(VLOOKUP(SUBSTITUTE(SUBSTITUTE(Tabla1[[#This Row],[Uso Sistemas]],"T","P"),"N","F"),Parámetros!$M$2:$N$17,2,0),"Completar hasta 3ra sem. para evaluar a Probacionista"))</f>
        <v/>
      </c>
      <c r="AQ383" s="39"/>
      <c r="AR383" s="39"/>
      <c r="AS383" s="39"/>
      <c r="AT383" s="28"/>
      <c r="AU383" s="55"/>
      <c r="AV383" s="55"/>
      <c r="AW383" s="55"/>
      <c r="AX383" s="248" t="str">
        <f>IF(V383="","",EOMONTH(EDATE(Tabla1[[#This Row],[Fecha Finalización]],2),0))</f>
        <v/>
      </c>
      <c r="AY383" s="39"/>
      <c r="AZ383" s="249" t="str">
        <f>IF(V383="","",EOMONTH(EDATE(Tabla1[[#This Row],[Fecha Finalización]],3),0))</f>
        <v/>
      </c>
      <c r="BA383" s="39"/>
      <c r="BB383" s="39"/>
      <c r="BC383" s="235"/>
      <c r="BD383" s="233" t="str">
        <f>IF(F383="","",Tabla1[[#This Row],[sem 01]]&amp;Tabla1[[#This Row],[sem 02]]&amp;Tabla1[[#This Row],[sem 03]])</f>
        <v/>
      </c>
      <c r="BE383" s="234" t="str">
        <f>IF(TRIM(F383)="","",$B$1&amp;"-"&amp;SUBSTITUTE(Tabla1[[#This Row],[Mes Inscrito]]," ","")&amp;"-"&amp;SUBSTITUTE(Tabla1[[#This Row],[Dia de clases Inscrito]]," ","")&amp;"-"&amp;SUBSTITUTE(Tabla1[[#This Row],[Horario Inscrito]]," ","")&amp;"-"&amp;Tabla1[[#This Row],[Fecha Inicio grupo]])</f>
        <v/>
      </c>
      <c r="BF383" s="251" t="str">
        <f>IF(F383="","",Tabla1[[#This Row],[Curso]])</f>
        <v/>
      </c>
      <c r="BG383" s="252" t="str">
        <f>+IF(TRIM(F383)="","",$B$1&amp;"-"&amp;TRIM(Tabla1[[#This Row],[Mes Inscrito]])&amp;"-"&amp;TRIM(Tabla1[[#This Row],[Dia de clases Inscrito]])&amp;"-"&amp;TRIM(Tabla1[[#This Row],[Horario Inscrito]])&amp;"-"&amp;TRIM(Tabla1[[#This Row],[Fecha Inicio grupo]])&amp;"-"&amp;TRIM(Tabla1[[#This Row],[Tipo Incrito]]))</f>
        <v/>
      </c>
      <c r="BH383" s="308" t="str">
        <f>IF(F383="","",OR(IFERROR(SEARCH("CG",Tabla1[[#This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3" s="309" t="str">
        <f>IF(F383&lt;&gt;"",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3" s="309" t="str">
        <f>IF(F383&lt;&gt;"",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3" s="309" t="str">
        <f>IF(Tabla1[[#This Row],[Fecha Inicio grupo]]="","",IFERROR(VLOOKUP(Tabla1[[#This Row],[Mes de Alta como miembro]],Parámetros!$AM$2:$AN$16,2,0),"01/01/1900"))</f>
        <v/>
      </c>
    </row>
    <row r="384" spans="1:63" ht="14.45">
      <c r="A384" s="68">
        <v>381</v>
      </c>
      <c r="B384" s="29"/>
      <c r="C384" s="34"/>
      <c r="D384" s="42"/>
      <c r="E384" s="64"/>
      <c r="F384" s="45"/>
      <c r="G384" s="45"/>
      <c r="H384" s="163"/>
      <c r="I384" s="42"/>
      <c r="J384" s="28"/>
      <c r="K384" s="69"/>
      <c r="L384" s="68"/>
      <c r="M384" s="46"/>
      <c r="N384" s="238" t="str">
        <f ca="1">IF(Tabla1[[#This Row],[Fecha de nac]]="","",IF(Tabla1[[#This Row],[Fecha Finalización]] &gt;=TODAY(), DATEDIF(Tabla1[[#This Row],[Fecha de nac]],TODAY(),"y"), ROUNDDOWN((Tabla1[[#This Row],[Fecha Finalización]] -Tabla1[[#This Row],[Fecha de nac]])/365,0)))</f>
        <v/>
      </c>
      <c r="O384" s="169"/>
      <c r="P384" s="34"/>
      <c r="Q384" s="67"/>
      <c r="R384" s="67"/>
      <c r="S384" s="67"/>
      <c r="T384" s="67"/>
      <c r="U384" s="243" t="str">
        <f>IF(F384="","",Tabla1[[#This Row],[Fecha Inicio grupo]]+3*7-7)</f>
        <v/>
      </c>
      <c r="V384" s="244" t="str">
        <f>IF(F384="","",EDATE(Tabla1[[#This Row],[Fecha Inicio grupo]],3))</f>
        <v/>
      </c>
      <c r="W384" s="29"/>
      <c r="X384" s="29"/>
      <c r="Y384" s="75"/>
      <c r="Z384" s="75"/>
      <c r="AA384" s="75"/>
      <c r="AB384" s="75"/>
      <c r="AC384" s="75"/>
      <c r="AD384" s="75"/>
      <c r="AE384" s="75"/>
      <c r="AF384" s="75"/>
      <c r="AG384" s="75"/>
      <c r="AH384" s="75"/>
      <c r="AI384" s="75"/>
      <c r="AJ384" s="75"/>
      <c r="AK384" s="75"/>
      <c r="AL384" s="75"/>
      <c r="AM384" s="75"/>
      <c r="AN384" s="75"/>
      <c r="AO384" s="144"/>
      <c r="AP384" s="246" t="str">
        <f>IF(F384="","",IFERROR(VLOOKUP(SUBSTITUTE(SUBSTITUTE(Tabla1[[#This Row],[Uso Sistemas]],"T","P"),"N","F"),Parámetros!$M$2:$N$17,2,0),"Completar hasta 3ra sem. para evaluar a Probacionista"))</f>
        <v/>
      </c>
      <c r="AQ384" s="39"/>
      <c r="AR384" s="39"/>
      <c r="AS384" s="39"/>
      <c r="AT384" s="28"/>
      <c r="AU384" s="55"/>
      <c r="AV384" s="55"/>
      <c r="AW384" s="55"/>
      <c r="AX384" s="248" t="str">
        <f>IF(V384="","",EOMONTH(EDATE(Tabla1[[#This Row],[Fecha Finalización]],2),0))</f>
        <v/>
      </c>
      <c r="AY384" s="39"/>
      <c r="AZ384" s="249" t="str">
        <f>IF(V384="","",EOMONTH(EDATE(Tabla1[[#This Row],[Fecha Finalización]],3),0))</f>
        <v/>
      </c>
      <c r="BA384" s="39"/>
      <c r="BB384" s="39"/>
      <c r="BC384" s="235"/>
      <c r="BD384" s="233" t="str">
        <f>IF(F384="","",Tabla1[[#This Row],[sem 01]]&amp;Tabla1[[#This Row],[sem 02]]&amp;Tabla1[[#This Row],[sem 03]])</f>
        <v/>
      </c>
      <c r="BE384" s="234" t="str">
        <f>IF(TRIM(F384)="","",$B$1&amp;"-"&amp;SUBSTITUTE(Tabla1[[#This Row],[Mes Inscrito]]," ","")&amp;"-"&amp;SUBSTITUTE(Tabla1[[#This Row],[Dia de clases Inscrito]]," ","")&amp;"-"&amp;SUBSTITUTE(Tabla1[[#This Row],[Horario Inscrito]]," ","")&amp;"-"&amp;Tabla1[[#This Row],[Fecha Inicio grupo]])</f>
        <v/>
      </c>
      <c r="BF384" s="251" t="str">
        <f>IF(F384="","",Tabla1[[#This Row],[Curso]])</f>
        <v/>
      </c>
      <c r="BG384" s="252" t="str">
        <f>+IF(TRIM(F384)="","",$B$1&amp;"-"&amp;TRIM(Tabla1[[#This Row],[Mes Inscrito]])&amp;"-"&amp;TRIM(Tabla1[[#This Row],[Dia de clases Inscrito]])&amp;"-"&amp;TRIM(Tabla1[[#This Row],[Horario Inscrito]])&amp;"-"&amp;TRIM(Tabla1[[#This Row],[Fecha Inicio grupo]])&amp;"-"&amp;TRIM(Tabla1[[#This Row],[Tipo Incrito]]))</f>
        <v/>
      </c>
      <c r="BH384" s="308" t="str">
        <f>IF(F384="","",OR(IFERROR(SEARCH("CG",Tabla1[[#This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4" s="309" t="str">
        <f>IF(F384&lt;&gt;"",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4" s="309" t="str">
        <f>IF(F384&lt;&gt;"",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4" s="309" t="str">
        <f>IF(Tabla1[[#This Row],[Fecha Inicio grupo]]="","",IFERROR(VLOOKUP(Tabla1[[#This Row],[Mes de Alta como miembro]],Parámetros!$AM$2:$AN$16,2,0),"01/01/1900"))</f>
        <v/>
      </c>
    </row>
    <row r="385" spans="1:63" ht="14.45">
      <c r="A385" s="68">
        <v>382</v>
      </c>
      <c r="B385" s="29"/>
      <c r="C385" s="34"/>
      <c r="D385" s="42"/>
      <c r="E385" s="64"/>
      <c r="F385" s="45"/>
      <c r="G385" s="45"/>
      <c r="H385" s="163"/>
      <c r="I385" s="42"/>
      <c r="J385" s="28"/>
      <c r="K385" s="69"/>
      <c r="L385" s="68"/>
      <c r="M385" s="46"/>
      <c r="N385" s="238" t="str">
        <f ca="1">IF(Tabla1[[#This Row],[Fecha de nac]]="","",IF(Tabla1[[#This Row],[Fecha Finalización]] &gt;=TODAY(), DATEDIF(Tabla1[[#This Row],[Fecha de nac]],TODAY(),"y"), ROUNDDOWN((Tabla1[[#This Row],[Fecha Finalización]] -Tabla1[[#This Row],[Fecha de nac]])/365,0)))</f>
        <v/>
      </c>
      <c r="O385" s="169"/>
      <c r="P385" s="34"/>
      <c r="Q385" s="67"/>
      <c r="R385" s="67"/>
      <c r="S385" s="67"/>
      <c r="T385" s="67"/>
      <c r="U385" s="243" t="str">
        <f>IF(F385="","",Tabla1[[#This Row],[Fecha Inicio grupo]]+3*7-7)</f>
        <v/>
      </c>
      <c r="V385" s="244" t="str">
        <f>IF(F385="","",EDATE(Tabla1[[#This Row],[Fecha Inicio grupo]],3))</f>
        <v/>
      </c>
      <c r="W385" s="29"/>
      <c r="X385" s="29"/>
      <c r="Y385" s="75"/>
      <c r="Z385" s="75"/>
      <c r="AA385" s="75"/>
      <c r="AB385" s="75"/>
      <c r="AC385" s="75"/>
      <c r="AD385" s="75"/>
      <c r="AE385" s="75"/>
      <c r="AF385" s="75"/>
      <c r="AG385" s="75"/>
      <c r="AH385" s="75"/>
      <c r="AI385" s="75"/>
      <c r="AJ385" s="75"/>
      <c r="AK385" s="75"/>
      <c r="AL385" s="75"/>
      <c r="AM385" s="75"/>
      <c r="AN385" s="75"/>
      <c r="AO385" s="144"/>
      <c r="AP385" s="246" t="str">
        <f>IF(F385="","",IFERROR(VLOOKUP(SUBSTITUTE(SUBSTITUTE(Tabla1[[#This Row],[Uso Sistemas]],"T","P"),"N","F"),Parámetros!$M$2:$N$17,2,0),"Completar hasta 3ra sem. para evaluar a Probacionista"))</f>
        <v/>
      </c>
      <c r="AQ385" s="39"/>
      <c r="AR385" s="39"/>
      <c r="AS385" s="39"/>
      <c r="AT385" s="28"/>
      <c r="AU385" s="55"/>
      <c r="AV385" s="55"/>
      <c r="AW385" s="55"/>
      <c r="AX385" s="248" t="str">
        <f>IF(V385="","",EOMONTH(EDATE(Tabla1[[#This Row],[Fecha Finalización]],2),0))</f>
        <v/>
      </c>
      <c r="AY385" s="39"/>
      <c r="AZ385" s="249" t="str">
        <f>IF(V385="","",EOMONTH(EDATE(Tabla1[[#This Row],[Fecha Finalización]],3),0))</f>
        <v/>
      </c>
      <c r="BA385" s="39"/>
      <c r="BB385" s="39"/>
      <c r="BC385" s="235"/>
      <c r="BD385" s="233" t="str">
        <f>IF(F385="","",Tabla1[[#This Row],[sem 01]]&amp;Tabla1[[#This Row],[sem 02]]&amp;Tabla1[[#This Row],[sem 03]])</f>
        <v/>
      </c>
      <c r="BE385" s="234" t="str">
        <f>IF(TRIM(F385)="","",$B$1&amp;"-"&amp;SUBSTITUTE(Tabla1[[#This Row],[Mes Inscrito]]," ","")&amp;"-"&amp;SUBSTITUTE(Tabla1[[#This Row],[Dia de clases Inscrito]]," ","")&amp;"-"&amp;SUBSTITUTE(Tabla1[[#This Row],[Horario Inscrito]]," ","")&amp;"-"&amp;Tabla1[[#This Row],[Fecha Inicio grupo]])</f>
        <v/>
      </c>
      <c r="BF385" s="251" t="str">
        <f>IF(F385="","",Tabla1[[#This Row],[Curso]])</f>
        <v/>
      </c>
      <c r="BG385" s="252" t="str">
        <f>+IF(TRIM(F385)="","",$B$1&amp;"-"&amp;TRIM(Tabla1[[#This Row],[Mes Inscrito]])&amp;"-"&amp;TRIM(Tabla1[[#This Row],[Dia de clases Inscrito]])&amp;"-"&amp;TRIM(Tabla1[[#This Row],[Horario Inscrito]])&amp;"-"&amp;TRIM(Tabla1[[#This Row],[Fecha Inicio grupo]])&amp;"-"&amp;TRIM(Tabla1[[#This Row],[Tipo Incrito]]))</f>
        <v/>
      </c>
      <c r="BH385" s="308" t="str">
        <f>IF(F385="","",OR(IFERROR(SEARCH("CG",Tabla1[[#This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5" s="309" t="str">
        <f>IF(F385&lt;&gt;"",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5" s="309" t="str">
        <f>IF(F385&lt;&gt;"",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5" s="309" t="str">
        <f>IF(Tabla1[[#This Row],[Fecha Inicio grupo]]="","",IFERROR(VLOOKUP(Tabla1[[#This Row],[Mes de Alta como miembro]],Parámetros!$AM$2:$AN$16,2,0),"01/01/1900"))</f>
        <v/>
      </c>
    </row>
    <row r="386" spans="1:63" ht="14.45">
      <c r="A386" s="68">
        <v>383</v>
      </c>
      <c r="B386" s="29"/>
      <c r="C386" s="34"/>
      <c r="D386" s="42"/>
      <c r="E386" s="64"/>
      <c r="F386" s="45"/>
      <c r="G386" s="45"/>
      <c r="H386" s="163"/>
      <c r="I386" s="42"/>
      <c r="J386" s="28"/>
      <c r="K386" s="69"/>
      <c r="L386" s="68"/>
      <c r="M386" s="46"/>
      <c r="N386" s="238" t="str">
        <f ca="1">IF(Tabla1[[#This Row],[Fecha de nac]]="","",IF(Tabla1[[#This Row],[Fecha Finalización]] &gt;=TODAY(), DATEDIF(Tabla1[[#This Row],[Fecha de nac]],TODAY(),"y"), ROUNDDOWN((Tabla1[[#This Row],[Fecha Finalización]] -Tabla1[[#This Row],[Fecha de nac]])/365,0)))</f>
        <v/>
      </c>
      <c r="O386" s="169"/>
      <c r="P386" s="34"/>
      <c r="Q386" s="67"/>
      <c r="R386" s="67"/>
      <c r="S386" s="67"/>
      <c r="T386" s="67"/>
      <c r="U386" s="243" t="str">
        <f>IF(F386="","",Tabla1[[#This Row],[Fecha Inicio grupo]]+3*7-7)</f>
        <v/>
      </c>
      <c r="V386" s="244" t="str">
        <f>IF(F386="","",EDATE(Tabla1[[#This Row],[Fecha Inicio grupo]],3))</f>
        <v/>
      </c>
      <c r="W386" s="29"/>
      <c r="X386" s="29"/>
      <c r="Y386" s="75"/>
      <c r="Z386" s="75"/>
      <c r="AA386" s="75"/>
      <c r="AB386" s="75"/>
      <c r="AC386" s="75"/>
      <c r="AD386" s="75"/>
      <c r="AE386" s="75"/>
      <c r="AF386" s="75"/>
      <c r="AG386" s="75"/>
      <c r="AH386" s="75"/>
      <c r="AI386" s="75"/>
      <c r="AJ386" s="75"/>
      <c r="AK386" s="75"/>
      <c r="AL386" s="75"/>
      <c r="AM386" s="75"/>
      <c r="AN386" s="75"/>
      <c r="AO386" s="144"/>
      <c r="AP386" s="246" t="str">
        <f>IF(F386="","",IFERROR(VLOOKUP(SUBSTITUTE(SUBSTITUTE(Tabla1[[#This Row],[Uso Sistemas]],"T","P"),"N","F"),Parámetros!$M$2:$N$17,2,0),"Completar hasta 3ra sem. para evaluar a Probacionista"))</f>
        <v/>
      </c>
      <c r="AQ386" s="39"/>
      <c r="AR386" s="39"/>
      <c r="AS386" s="39"/>
      <c r="AT386" s="28"/>
      <c r="AU386" s="55"/>
      <c r="AV386" s="55"/>
      <c r="AW386" s="55"/>
      <c r="AX386" s="248" t="str">
        <f>IF(V386="","",EOMONTH(EDATE(Tabla1[[#This Row],[Fecha Finalización]],2),0))</f>
        <v/>
      </c>
      <c r="AY386" s="39"/>
      <c r="AZ386" s="249" t="str">
        <f>IF(V386="","",EOMONTH(EDATE(Tabla1[[#This Row],[Fecha Finalización]],3),0))</f>
        <v/>
      </c>
      <c r="BA386" s="39"/>
      <c r="BB386" s="39"/>
      <c r="BC386" s="235"/>
      <c r="BD386" s="233" t="str">
        <f>IF(F386="","",Tabla1[[#This Row],[sem 01]]&amp;Tabla1[[#This Row],[sem 02]]&amp;Tabla1[[#This Row],[sem 03]])</f>
        <v/>
      </c>
      <c r="BE386" s="234" t="str">
        <f>IF(TRIM(F386)="","",$B$1&amp;"-"&amp;SUBSTITUTE(Tabla1[[#This Row],[Mes Inscrito]]," ","")&amp;"-"&amp;SUBSTITUTE(Tabla1[[#This Row],[Dia de clases Inscrito]]," ","")&amp;"-"&amp;SUBSTITUTE(Tabla1[[#This Row],[Horario Inscrito]]," ","")&amp;"-"&amp;Tabla1[[#This Row],[Fecha Inicio grupo]])</f>
        <v/>
      </c>
      <c r="BF386" s="251" t="str">
        <f>IF(F386="","",Tabla1[[#This Row],[Curso]])</f>
        <v/>
      </c>
      <c r="BG386" s="252" t="str">
        <f>+IF(TRIM(F386)="","",$B$1&amp;"-"&amp;TRIM(Tabla1[[#This Row],[Mes Inscrito]])&amp;"-"&amp;TRIM(Tabla1[[#This Row],[Dia de clases Inscrito]])&amp;"-"&amp;TRIM(Tabla1[[#This Row],[Horario Inscrito]])&amp;"-"&amp;TRIM(Tabla1[[#This Row],[Fecha Inicio grupo]])&amp;"-"&amp;TRIM(Tabla1[[#This Row],[Tipo Incrito]]))</f>
        <v/>
      </c>
      <c r="BH386" s="308" t="str">
        <f>IF(F386="","",OR(IFERROR(SEARCH("CG",Tabla1[[#This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6" s="309" t="str">
        <f>IF(F386&lt;&gt;"",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6" s="309" t="str">
        <f>IF(F386&lt;&gt;"",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6" s="309" t="str">
        <f>IF(Tabla1[[#This Row],[Fecha Inicio grupo]]="","",IFERROR(VLOOKUP(Tabla1[[#This Row],[Mes de Alta como miembro]],Parámetros!$AM$2:$AN$16,2,0),"01/01/1900"))</f>
        <v/>
      </c>
    </row>
    <row r="387" spans="1:63" ht="14.45">
      <c r="A387" s="68">
        <v>384</v>
      </c>
      <c r="B387" s="29"/>
      <c r="C387" s="34"/>
      <c r="D387" s="42"/>
      <c r="E387" s="64"/>
      <c r="F387" s="45"/>
      <c r="G387" s="45"/>
      <c r="H387" s="163"/>
      <c r="I387" s="42"/>
      <c r="J387" s="28"/>
      <c r="K387" s="69"/>
      <c r="L387" s="68"/>
      <c r="M387" s="46"/>
      <c r="N387" s="238" t="str">
        <f ca="1">IF(Tabla1[[#This Row],[Fecha de nac]]="","",IF(Tabla1[[#This Row],[Fecha Finalización]] &gt;=TODAY(), DATEDIF(Tabla1[[#This Row],[Fecha de nac]],TODAY(),"y"), ROUNDDOWN((Tabla1[[#This Row],[Fecha Finalización]] -Tabla1[[#This Row],[Fecha de nac]])/365,0)))</f>
        <v/>
      </c>
      <c r="O387" s="169"/>
      <c r="P387" s="34"/>
      <c r="Q387" s="67"/>
      <c r="R387" s="67"/>
      <c r="S387" s="67"/>
      <c r="T387" s="67"/>
      <c r="U387" s="243" t="str">
        <f>IF(F387="","",Tabla1[[#This Row],[Fecha Inicio grupo]]+3*7-7)</f>
        <v/>
      </c>
      <c r="V387" s="244" t="str">
        <f>IF(F387="","",EDATE(Tabla1[[#This Row],[Fecha Inicio grupo]],3))</f>
        <v/>
      </c>
      <c r="W387" s="29"/>
      <c r="X387" s="29"/>
      <c r="Y387" s="75"/>
      <c r="Z387" s="75"/>
      <c r="AA387" s="75"/>
      <c r="AB387" s="75"/>
      <c r="AC387" s="75"/>
      <c r="AD387" s="75"/>
      <c r="AE387" s="75"/>
      <c r="AF387" s="75"/>
      <c r="AG387" s="75"/>
      <c r="AH387" s="75"/>
      <c r="AI387" s="75"/>
      <c r="AJ387" s="75"/>
      <c r="AK387" s="75"/>
      <c r="AL387" s="75"/>
      <c r="AM387" s="75"/>
      <c r="AN387" s="75"/>
      <c r="AO387" s="144"/>
      <c r="AP387" s="246" t="str">
        <f>IF(F387="","",IFERROR(VLOOKUP(SUBSTITUTE(SUBSTITUTE(Tabla1[[#This Row],[Uso Sistemas]],"T","P"),"N","F"),Parámetros!$M$2:$N$17,2,0),"Completar hasta 3ra sem. para evaluar a Probacionista"))</f>
        <v/>
      </c>
      <c r="AQ387" s="39"/>
      <c r="AR387" s="39"/>
      <c r="AS387" s="39"/>
      <c r="AT387" s="28"/>
      <c r="AU387" s="55"/>
      <c r="AV387" s="55"/>
      <c r="AW387" s="55"/>
      <c r="AX387" s="248" t="str">
        <f>IF(V387="","",EOMONTH(EDATE(Tabla1[[#This Row],[Fecha Finalización]],2),0))</f>
        <v/>
      </c>
      <c r="AY387" s="39"/>
      <c r="AZ387" s="249" t="str">
        <f>IF(V387="","",EOMONTH(EDATE(Tabla1[[#This Row],[Fecha Finalización]],3),0))</f>
        <v/>
      </c>
      <c r="BA387" s="39"/>
      <c r="BB387" s="39"/>
      <c r="BC387" s="235"/>
      <c r="BD387" s="233" t="str">
        <f>IF(F387="","",Tabla1[[#This Row],[sem 01]]&amp;Tabla1[[#This Row],[sem 02]]&amp;Tabla1[[#This Row],[sem 03]])</f>
        <v/>
      </c>
      <c r="BE387" s="234" t="str">
        <f>IF(TRIM(F387)="","",$B$1&amp;"-"&amp;SUBSTITUTE(Tabla1[[#This Row],[Mes Inscrito]]," ","")&amp;"-"&amp;SUBSTITUTE(Tabla1[[#This Row],[Dia de clases Inscrito]]," ","")&amp;"-"&amp;SUBSTITUTE(Tabla1[[#This Row],[Horario Inscrito]]," ","")&amp;"-"&amp;Tabla1[[#This Row],[Fecha Inicio grupo]])</f>
        <v/>
      </c>
      <c r="BF387" s="251" t="str">
        <f>IF(F387="","",Tabla1[[#This Row],[Curso]])</f>
        <v/>
      </c>
      <c r="BG387" s="252" t="str">
        <f>+IF(TRIM(F387)="","",$B$1&amp;"-"&amp;TRIM(Tabla1[[#This Row],[Mes Inscrito]])&amp;"-"&amp;TRIM(Tabla1[[#This Row],[Dia de clases Inscrito]])&amp;"-"&amp;TRIM(Tabla1[[#This Row],[Horario Inscrito]])&amp;"-"&amp;TRIM(Tabla1[[#This Row],[Fecha Inicio grupo]])&amp;"-"&amp;TRIM(Tabla1[[#This Row],[Tipo Incrito]]))</f>
        <v/>
      </c>
      <c r="BH387" s="308" t="str">
        <f>IF(F387="","",OR(IFERROR(SEARCH("CG",Tabla1[[#This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7" s="309" t="str">
        <f>IF(F387&lt;&gt;"",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7" s="309" t="str">
        <f>IF(F387&lt;&gt;"",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7" s="309" t="str">
        <f>IF(Tabla1[[#This Row],[Fecha Inicio grupo]]="","",IFERROR(VLOOKUP(Tabla1[[#This Row],[Mes de Alta como miembro]],Parámetros!$AM$2:$AN$16,2,0),"01/01/1900"))</f>
        <v/>
      </c>
    </row>
    <row r="388" spans="1:63" ht="14.45">
      <c r="A388" s="68">
        <v>385</v>
      </c>
      <c r="B388" s="29"/>
      <c r="C388" s="34"/>
      <c r="D388" s="42"/>
      <c r="E388" s="64"/>
      <c r="F388" s="45"/>
      <c r="G388" s="45"/>
      <c r="H388" s="163"/>
      <c r="I388" s="42"/>
      <c r="J388" s="28"/>
      <c r="K388" s="69"/>
      <c r="L388" s="68"/>
      <c r="M388" s="46"/>
      <c r="N388" s="238" t="str">
        <f ca="1">IF(Tabla1[[#This Row],[Fecha de nac]]="","",IF(Tabla1[[#This Row],[Fecha Finalización]] &gt;=TODAY(), DATEDIF(Tabla1[[#This Row],[Fecha de nac]],TODAY(),"y"), ROUNDDOWN((Tabla1[[#This Row],[Fecha Finalización]] -Tabla1[[#This Row],[Fecha de nac]])/365,0)))</f>
        <v/>
      </c>
      <c r="O388" s="169"/>
      <c r="P388" s="34"/>
      <c r="Q388" s="67"/>
      <c r="R388" s="67"/>
      <c r="S388" s="67"/>
      <c r="T388" s="67"/>
      <c r="U388" s="243" t="str">
        <f>IF(F388="","",Tabla1[[#This Row],[Fecha Inicio grupo]]+3*7-7)</f>
        <v/>
      </c>
      <c r="V388" s="244" t="str">
        <f>IF(F388="","",EDATE(Tabla1[[#This Row],[Fecha Inicio grupo]],3))</f>
        <v/>
      </c>
      <c r="W388" s="29"/>
      <c r="X388" s="29"/>
      <c r="Y388" s="75"/>
      <c r="Z388" s="75"/>
      <c r="AA388" s="75"/>
      <c r="AB388" s="75"/>
      <c r="AC388" s="75"/>
      <c r="AD388" s="75"/>
      <c r="AE388" s="75"/>
      <c r="AF388" s="75"/>
      <c r="AG388" s="75"/>
      <c r="AH388" s="75"/>
      <c r="AI388" s="75"/>
      <c r="AJ388" s="75"/>
      <c r="AK388" s="75"/>
      <c r="AL388" s="75"/>
      <c r="AM388" s="75"/>
      <c r="AN388" s="75"/>
      <c r="AO388" s="144"/>
      <c r="AP388" s="246" t="str">
        <f>IF(F388="","",IFERROR(VLOOKUP(SUBSTITUTE(SUBSTITUTE(Tabla1[[#This Row],[Uso Sistemas]],"T","P"),"N","F"),Parámetros!$M$2:$N$17,2,0),"Completar hasta 3ra sem. para evaluar a Probacionista"))</f>
        <v/>
      </c>
      <c r="AQ388" s="39"/>
      <c r="AR388" s="39"/>
      <c r="AS388" s="39"/>
      <c r="AT388" s="28"/>
      <c r="AU388" s="55"/>
      <c r="AV388" s="55"/>
      <c r="AW388" s="55"/>
      <c r="AX388" s="248" t="str">
        <f>IF(V388="","",EOMONTH(EDATE(Tabla1[[#This Row],[Fecha Finalización]],2),0))</f>
        <v/>
      </c>
      <c r="AY388" s="39"/>
      <c r="AZ388" s="249" t="str">
        <f>IF(V388="","",EOMONTH(EDATE(Tabla1[[#This Row],[Fecha Finalización]],3),0))</f>
        <v/>
      </c>
      <c r="BA388" s="39"/>
      <c r="BB388" s="39"/>
      <c r="BC388" s="235"/>
      <c r="BD388" s="233" t="str">
        <f>IF(F388="","",Tabla1[[#This Row],[sem 01]]&amp;Tabla1[[#This Row],[sem 02]]&amp;Tabla1[[#This Row],[sem 03]])</f>
        <v/>
      </c>
      <c r="BE388" s="234" t="str">
        <f>IF(TRIM(F388)="","",$B$1&amp;"-"&amp;SUBSTITUTE(Tabla1[[#This Row],[Mes Inscrito]]," ","")&amp;"-"&amp;SUBSTITUTE(Tabla1[[#This Row],[Dia de clases Inscrito]]," ","")&amp;"-"&amp;SUBSTITUTE(Tabla1[[#This Row],[Horario Inscrito]]," ","")&amp;"-"&amp;Tabla1[[#This Row],[Fecha Inicio grupo]])</f>
        <v/>
      </c>
      <c r="BF388" s="251" t="str">
        <f>IF(F388="","",Tabla1[[#This Row],[Curso]])</f>
        <v/>
      </c>
      <c r="BG388" s="252" t="str">
        <f>+IF(TRIM(F388)="","",$B$1&amp;"-"&amp;TRIM(Tabla1[[#This Row],[Mes Inscrito]])&amp;"-"&amp;TRIM(Tabla1[[#This Row],[Dia de clases Inscrito]])&amp;"-"&amp;TRIM(Tabla1[[#This Row],[Horario Inscrito]])&amp;"-"&amp;TRIM(Tabla1[[#This Row],[Fecha Inicio grupo]])&amp;"-"&amp;TRIM(Tabla1[[#This Row],[Tipo Incrito]]))</f>
        <v/>
      </c>
      <c r="BH388" s="308" t="str">
        <f>IF(F388="","",OR(IFERROR(SEARCH("CG",Tabla1[[#This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8" s="309" t="str">
        <f>IF(F388&lt;&gt;"",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8" s="309" t="str">
        <f>IF(F388&lt;&gt;"",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8" s="309" t="str">
        <f>IF(Tabla1[[#This Row],[Fecha Inicio grupo]]="","",IFERROR(VLOOKUP(Tabla1[[#This Row],[Mes de Alta como miembro]],Parámetros!$AM$2:$AN$16,2,0),"01/01/1900"))</f>
        <v/>
      </c>
    </row>
    <row r="389" spans="1:63" ht="14.45">
      <c r="A389" s="68">
        <v>386</v>
      </c>
      <c r="B389" s="29"/>
      <c r="C389" s="34"/>
      <c r="D389" s="42"/>
      <c r="E389" s="64"/>
      <c r="F389" s="45"/>
      <c r="G389" s="45"/>
      <c r="H389" s="163"/>
      <c r="I389" s="42"/>
      <c r="J389" s="28"/>
      <c r="K389" s="69"/>
      <c r="L389" s="68"/>
      <c r="M389" s="46"/>
      <c r="N389" s="238" t="str">
        <f ca="1">IF(Tabla1[[#This Row],[Fecha de nac]]="","",IF(Tabla1[[#This Row],[Fecha Finalización]] &gt;=TODAY(), DATEDIF(Tabla1[[#This Row],[Fecha de nac]],TODAY(),"y"), ROUNDDOWN((Tabla1[[#This Row],[Fecha Finalización]] -Tabla1[[#This Row],[Fecha de nac]])/365,0)))</f>
        <v/>
      </c>
      <c r="O389" s="169"/>
      <c r="P389" s="34"/>
      <c r="Q389" s="67"/>
      <c r="R389" s="67"/>
      <c r="S389" s="67"/>
      <c r="T389" s="67"/>
      <c r="U389" s="243" t="str">
        <f>IF(F389="","",Tabla1[[#This Row],[Fecha Inicio grupo]]+3*7-7)</f>
        <v/>
      </c>
      <c r="V389" s="244" t="str">
        <f>IF(F389="","",EDATE(Tabla1[[#This Row],[Fecha Inicio grupo]],3))</f>
        <v/>
      </c>
      <c r="W389" s="29"/>
      <c r="X389" s="29"/>
      <c r="Y389" s="75"/>
      <c r="Z389" s="75"/>
      <c r="AA389" s="75"/>
      <c r="AB389" s="75"/>
      <c r="AC389" s="75"/>
      <c r="AD389" s="75"/>
      <c r="AE389" s="75"/>
      <c r="AF389" s="75"/>
      <c r="AG389" s="75"/>
      <c r="AH389" s="75"/>
      <c r="AI389" s="75"/>
      <c r="AJ389" s="75"/>
      <c r="AK389" s="75"/>
      <c r="AL389" s="75"/>
      <c r="AM389" s="75"/>
      <c r="AN389" s="75"/>
      <c r="AO389" s="144"/>
      <c r="AP389" s="246" t="str">
        <f>IF(F389="","",IFERROR(VLOOKUP(SUBSTITUTE(SUBSTITUTE(Tabla1[[#This Row],[Uso Sistemas]],"T","P"),"N","F"),Parámetros!$M$2:$N$17,2,0),"Completar hasta 3ra sem. para evaluar a Probacionista"))</f>
        <v/>
      </c>
      <c r="AQ389" s="39"/>
      <c r="AR389" s="39"/>
      <c r="AS389" s="39"/>
      <c r="AT389" s="28"/>
      <c r="AU389" s="55"/>
      <c r="AV389" s="55"/>
      <c r="AW389" s="55"/>
      <c r="AX389" s="248" t="str">
        <f>IF(V389="","",EOMONTH(EDATE(Tabla1[[#This Row],[Fecha Finalización]],2),0))</f>
        <v/>
      </c>
      <c r="AY389" s="39"/>
      <c r="AZ389" s="249" t="str">
        <f>IF(V389="","",EOMONTH(EDATE(Tabla1[[#This Row],[Fecha Finalización]],3),0))</f>
        <v/>
      </c>
      <c r="BA389" s="39"/>
      <c r="BB389" s="39"/>
      <c r="BC389" s="235"/>
      <c r="BD389" s="233" t="str">
        <f>IF(F389="","",Tabla1[[#This Row],[sem 01]]&amp;Tabla1[[#This Row],[sem 02]]&amp;Tabla1[[#This Row],[sem 03]])</f>
        <v/>
      </c>
      <c r="BE389" s="234" t="str">
        <f>IF(TRIM(F389)="","",$B$1&amp;"-"&amp;SUBSTITUTE(Tabla1[[#This Row],[Mes Inscrito]]," ","")&amp;"-"&amp;SUBSTITUTE(Tabla1[[#This Row],[Dia de clases Inscrito]]," ","")&amp;"-"&amp;SUBSTITUTE(Tabla1[[#This Row],[Horario Inscrito]]," ","")&amp;"-"&amp;Tabla1[[#This Row],[Fecha Inicio grupo]])</f>
        <v/>
      </c>
      <c r="BF389" s="251" t="str">
        <f>IF(F389="","",Tabla1[[#This Row],[Curso]])</f>
        <v/>
      </c>
      <c r="BG389" s="252" t="str">
        <f>+IF(TRIM(F389)="","",$B$1&amp;"-"&amp;TRIM(Tabla1[[#This Row],[Mes Inscrito]])&amp;"-"&amp;TRIM(Tabla1[[#This Row],[Dia de clases Inscrito]])&amp;"-"&amp;TRIM(Tabla1[[#This Row],[Horario Inscrito]])&amp;"-"&amp;TRIM(Tabla1[[#This Row],[Fecha Inicio grupo]])&amp;"-"&amp;TRIM(Tabla1[[#This Row],[Tipo Incrito]]))</f>
        <v/>
      </c>
      <c r="BH389" s="308" t="str">
        <f>IF(F389="","",OR(IFERROR(SEARCH("CG",Tabla1[[#This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9" s="309" t="str">
        <f>IF(F389&lt;&gt;"",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9" s="309" t="str">
        <f>IF(F389&lt;&gt;"",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9" s="309" t="str">
        <f>IF(Tabla1[[#This Row],[Fecha Inicio grupo]]="","",IFERROR(VLOOKUP(Tabla1[[#This Row],[Mes de Alta como miembro]],Parámetros!$AM$2:$AN$16,2,0),"01/01/1900"))</f>
        <v/>
      </c>
    </row>
    <row r="390" spans="1:63" ht="14.45">
      <c r="A390" s="68">
        <v>387</v>
      </c>
      <c r="B390" s="29"/>
      <c r="C390" s="34"/>
      <c r="D390" s="42"/>
      <c r="E390" s="64"/>
      <c r="F390" s="45"/>
      <c r="G390" s="45"/>
      <c r="H390" s="163"/>
      <c r="I390" s="42"/>
      <c r="J390" s="28"/>
      <c r="K390" s="69"/>
      <c r="L390" s="68"/>
      <c r="M390" s="46"/>
      <c r="N390" s="238" t="str">
        <f ca="1">IF(Tabla1[[#This Row],[Fecha de nac]]="","",IF(Tabla1[[#This Row],[Fecha Finalización]] &gt;=TODAY(), DATEDIF(Tabla1[[#This Row],[Fecha de nac]],TODAY(),"y"), ROUNDDOWN((Tabla1[[#This Row],[Fecha Finalización]] -Tabla1[[#This Row],[Fecha de nac]])/365,0)))</f>
        <v/>
      </c>
      <c r="O390" s="169"/>
      <c r="P390" s="34"/>
      <c r="Q390" s="67"/>
      <c r="R390" s="67"/>
      <c r="S390" s="67"/>
      <c r="T390" s="67"/>
      <c r="U390" s="243" t="str">
        <f>IF(F390="","",Tabla1[[#This Row],[Fecha Inicio grupo]]+3*7-7)</f>
        <v/>
      </c>
      <c r="V390" s="244" t="str">
        <f>IF(F390="","",EDATE(Tabla1[[#This Row],[Fecha Inicio grupo]],3))</f>
        <v/>
      </c>
      <c r="W390" s="29"/>
      <c r="X390" s="29"/>
      <c r="Y390" s="75"/>
      <c r="Z390" s="75"/>
      <c r="AA390" s="75"/>
      <c r="AB390" s="75"/>
      <c r="AC390" s="75"/>
      <c r="AD390" s="75"/>
      <c r="AE390" s="75"/>
      <c r="AF390" s="75"/>
      <c r="AG390" s="75"/>
      <c r="AH390" s="75"/>
      <c r="AI390" s="75"/>
      <c r="AJ390" s="75"/>
      <c r="AK390" s="75"/>
      <c r="AL390" s="75"/>
      <c r="AM390" s="75"/>
      <c r="AN390" s="75"/>
      <c r="AO390" s="144"/>
      <c r="AP390" s="246" t="str">
        <f>IF(F390="","",IFERROR(VLOOKUP(SUBSTITUTE(SUBSTITUTE(Tabla1[[#This Row],[Uso Sistemas]],"T","P"),"N","F"),Parámetros!$M$2:$N$17,2,0),"Completar hasta 3ra sem. para evaluar a Probacionista"))</f>
        <v/>
      </c>
      <c r="AQ390" s="39"/>
      <c r="AR390" s="39"/>
      <c r="AS390" s="39"/>
      <c r="AT390" s="28"/>
      <c r="AU390" s="55"/>
      <c r="AV390" s="55"/>
      <c r="AW390" s="55"/>
      <c r="AX390" s="248" t="str">
        <f>IF(V390="","",EOMONTH(EDATE(Tabla1[[#This Row],[Fecha Finalización]],2),0))</f>
        <v/>
      </c>
      <c r="AY390" s="39"/>
      <c r="AZ390" s="249" t="str">
        <f>IF(V390="","",EOMONTH(EDATE(Tabla1[[#This Row],[Fecha Finalización]],3),0))</f>
        <v/>
      </c>
      <c r="BA390" s="39"/>
      <c r="BB390" s="39"/>
      <c r="BC390" s="235"/>
      <c r="BD390" s="233" t="str">
        <f>IF(F390="","",Tabla1[[#This Row],[sem 01]]&amp;Tabla1[[#This Row],[sem 02]]&amp;Tabla1[[#This Row],[sem 03]])</f>
        <v/>
      </c>
      <c r="BE390" s="234" t="str">
        <f>IF(TRIM(F390)="","",$B$1&amp;"-"&amp;SUBSTITUTE(Tabla1[[#This Row],[Mes Inscrito]]," ","")&amp;"-"&amp;SUBSTITUTE(Tabla1[[#This Row],[Dia de clases Inscrito]]," ","")&amp;"-"&amp;SUBSTITUTE(Tabla1[[#This Row],[Horario Inscrito]]," ","")&amp;"-"&amp;Tabla1[[#This Row],[Fecha Inicio grupo]])</f>
        <v/>
      </c>
      <c r="BF390" s="251" t="str">
        <f>IF(F390="","",Tabla1[[#This Row],[Curso]])</f>
        <v/>
      </c>
      <c r="BG390" s="252" t="str">
        <f>+IF(TRIM(F390)="","",$B$1&amp;"-"&amp;TRIM(Tabla1[[#This Row],[Mes Inscrito]])&amp;"-"&amp;TRIM(Tabla1[[#This Row],[Dia de clases Inscrito]])&amp;"-"&amp;TRIM(Tabla1[[#This Row],[Horario Inscrito]])&amp;"-"&amp;TRIM(Tabla1[[#This Row],[Fecha Inicio grupo]])&amp;"-"&amp;TRIM(Tabla1[[#This Row],[Tipo Incrito]]))</f>
        <v/>
      </c>
      <c r="BH390" s="308" t="str">
        <f>IF(F390="","",OR(IFERROR(SEARCH("CG",Tabla1[[#This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0" s="309" t="str">
        <f>IF(F390&lt;&gt;"",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0" s="309" t="str">
        <f>IF(F390&lt;&gt;"",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0" s="309" t="str">
        <f>IF(Tabla1[[#This Row],[Fecha Inicio grupo]]="","",IFERROR(VLOOKUP(Tabla1[[#This Row],[Mes de Alta como miembro]],Parámetros!$AM$2:$AN$16,2,0),"01/01/1900"))</f>
        <v/>
      </c>
    </row>
    <row r="391" spans="1:63" ht="14.45">
      <c r="A391" s="68">
        <v>388</v>
      </c>
      <c r="B391" s="29"/>
      <c r="C391" s="34"/>
      <c r="D391" s="42"/>
      <c r="E391" s="64"/>
      <c r="F391" s="45"/>
      <c r="G391" s="45"/>
      <c r="H391" s="163"/>
      <c r="I391" s="42"/>
      <c r="J391" s="28"/>
      <c r="K391" s="69"/>
      <c r="L391" s="68"/>
      <c r="M391" s="46"/>
      <c r="N391" s="238" t="str">
        <f ca="1">IF(Tabla1[[#This Row],[Fecha de nac]]="","",IF(Tabla1[[#This Row],[Fecha Finalización]] &gt;=TODAY(), DATEDIF(Tabla1[[#This Row],[Fecha de nac]],TODAY(),"y"), ROUNDDOWN((Tabla1[[#This Row],[Fecha Finalización]] -Tabla1[[#This Row],[Fecha de nac]])/365,0)))</f>
        <v/>
      </c>
      <c r="O391" s="169"/>
      <c r="P391" s="34"/>
      <c r="Q391" s="67"/>
      <c r="R391" s="67"/>
      <c r="S391" s="67"/>
      <c r="T391" s="67"/>
      <c r="U391" s="243" t="str">
        <f>IF(F391="","",Tabla1[[#This Row],[Fecha Inicio grupo]]+3*7-7)</f>
        <v/>
      </c>
      <c r="V391" s="244" t="str">
        <f>IF(F391="","",EDATE(Tabla1[[#This Row],[Fecha Inicio grupo]],3))</f>
        <v/>
      </c>
      <c r="W391" s="29"/>
      <c r="X391" s="29"/>
      <c r="Y391" s="75"/>
      <c r="Z391" s="75"/>
      <c r="AA391" s="75"/>
      <c r="AB391" s="75"/>
      <c r="AC391" s="75"/>
      <c r="AD391" s="75"/>
      <c r="AE391" s="75"/>
      <c r="AF391" s="75"/>
      <c r="AG391" s="75"/>
      <c r="AH391" s="75"/>
      <c r="AI391" s="75"/>
      <c r="AJ391" s="75"/>
      <c r="AK391" s="75"/>
      <c r="AL391" s="75"/>
      <c r="AM391" s="75"/>
      <c r="AN391" s="75"/>
      <c r="AO391" s="144"/>
      <c r="AP391" s="246" t="str">
        <f>IF(F391="","",IFERROR(VLOOKUP(SUBSTITUTE(SUBSTITUTE(Tabla1[[#This Row],[Uso Sistemas]],"T","P"),"N","F"),Parámetros!$M$2:$N$17,2,0),"Completar hasta 3ra sem. para evaluar a Probacionista"))</f>
        <v/>
      </c>
      <c r="AQ391" s="39"/>
      <c r="AR391" s="39"/>
      <c r="AS391" s="39"/>
      <c r="AT391" s="28"/>
      <c r="AU391" s="55"/>
      <c r="AV391" s="55"/>
      <c r="AW391" s="55"/>
      <c r="AX391" s="248" t="str">
        <f>IF(V391="","",EOMONTH(EDATE(Tabla1[[#This Row],[Fecha Finalización]],2),0))</f>
        <v/>
      </c>
      <c r="AY391" s="39"/>
      <c r="AZ391" s="249" t="str">
        <f>IF(V391="","",EOMONTH(EDATE(Tabla1[[#This Row],[Fecha Finalización]],3),0))</f>
        <v/>
      </c>
      <c r="BA391" s="39"/>
      <c r="BB391" s="39"/>
      <c r="BC391" s="235"/>
      <c r="BD391" s="233" t="str">
        <f>IF(F391="","",Tabla1[[#This Row],[sem 01]]&amp;Tabla1[[#This Row],[sem 02]]&amp;Tabla1[[#This Row],[sem 03]])</f>
        <v/>
      </c>
      <c r="BE391" s="234" t="str">
        <f>IF(TRIM(F391)="","",$B$1&amp;"-"&amp;SUBSTITUTE(Tabla1[[#This Row],[Mes Inscrito]]," ","")&amp;"-"&amp;SUBSTITUTE(Tabla1[[#This Row],[Dia de clases Inscrito]]," ","")&amp;"-"&amp;SUBSTITUTE(Tabla1[[#This Row],[Horario Inscrito]]," ","")&amp;"-"&amp;Tabla1[[#This Row],[Fecha Inicio grupo]])</f>
        <v/>
      </c>
      <c r="BF391" s="251" t="str">
        <f>IF(F391="","",Tabla1[[#This Row],[Curso]])</f>
        <v/>
      </c>
      <c r="BG391" s="252" t="str">
        <f>+IF(TRIM(F391)="","",$B$1&amp;"-"&amp;TRIM(Tabla1[[#This Row],[Mes Inscrito]])&amp;"-"&amp;TRIM(Tabla1[[#This Row],[Dia de clases Inscrito]])&amp;"-"&amp;TRIM(Tabla1[[#This Row],[Horario Inscrito]])&amp;"-"&amp;TRIM(Tabla1[[#This Row],[Fecha Inicio grupo]])&amp;"-"&amp;TRIM(Tabla1[[#This Row],[Tipo Incrito]]))</f>
        <v/>
      </c>
      <c r="BH391" s="308" t="str">
        <f>IF(F391="","",OR(IFERROR(SEARCH("CG",Tabla1[[#This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1" s="309" t="str">
        <f>IF(F391&lt;&gt;"",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1" s="309" t="str">
        <f>IF(F391&lt;&gt;"",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1" s="309" t="str">
        <f>IF(Tabla1[[#This Row],[Fecha Inicio grupo]]="","",IFERROR(VLOOKUP(Tabla1[[#This Row],[Mes de Alta como miembro]],Parámetros!$AM$2:$AN$16,2,0),"01/01/1900"))</f>
        <v/>
      </c>
    </row>
    <row r="392" spans="1:63" ht="14.45">
      <c r="A392" s="68">
        <v>389</v>
      </c>
      <c r="B392" s="29"/>
      <c r="C392" s="34"/>
      <c r="D392" s="42"/>
      <c r="E392" s="64"/>
      <c r="F392" s="45"/>
      <c r="G392" s="45"/>
      <c r="H392" s="163"/>
      <c r="I392" s="42"/>
      <c r="J392" s="28"/>
      <c r="K392" s="69"/>
      <c r="L392" s="68"/>
      <c r="M392" s="46"/>
      <c r="N392" s="238" t="str">
        <f ca="1">IF(Tabla1[[#This Row],[Fecha de nac]]="","",IF(Tabla1[[#This Row],[Fecha Finalización]] &gt;=TODAY(), DATEDIF(Tabla1[[#This Row],[Fecha de nac]],TODAY(),"y"), ROUNDDOWN((Tabla1[[#This Row],[Fecha Finalización]] -Tabla1[[#This Row],[Fecha de nac]])/365,0)))</f>
        <v/>
      </c>
      <c r="O392" s="169"/>
      <c r="P392" s="34"/>
      <c r="Q392" s="67"/>
      <c r="R392" s="67"/>
      <c r="S392" s="67"/>
      <c r="T392" s="67"/>
      <c r="U392" s="243" t="str">
        <f>IF(F392="","",Tabla1[[#This Row],[Fecha Inicio grupo]]+3*7-7)</f>
        <v/>
      </c>
      <c r="V392" s="244" t="str">
        <f>IF(F392="","",EDATE(Tabla1[[#This Row],[Fecha Inicio grupo]],3))</f>
        <v/>
      </c>
      <c r="W392" s="29"/>
      <c r="X392" s="29"/>
      <c r="Y392" s="75"/>
      <c r="Z392" s="75"/>
      <c r="AA392" s="75"/>
      <c r="AB392" s="75"/>
      <c r="AC392" s="75"/>
      <c r="AD392" s="75"/>
      <c r="AE392" s="75"/>
      <c r="AF392" s="75"/>
      <c r="AG392" s="75"/>
      <c r="AH392" s="75"/>
      <c r="AI392" s="75"/>
      <c r="AJ392" s="75"/>
      <c r="AK392" s="75"/>
      <c r="AL392" s="75"/>
      <c r="AM392" s="75"/>
      <c r="AN392" s="75"/>
      <c r="AO392" s="144"/>
      <c r="AP392" s="246" t="str">
        <f>IF(F392="","",IFERROR(VLOOKUP(SUBSTITUTE(SUBSTITUTE(Tabla1[[#This Row],[Uso Sistemas]],"T","P"),"N","F"),Parámetros!$M$2:$N$17,2,0),"Completar hasta 3ra sem. para evaluar a Probacionista"))</f>
        <v/>
      </c>
      <c r="AQ392" s="39"/>
      <c r="AR392" s="39"/>
      <c r="AS392" s="39"/>
      <c r="AT392" s="28"/>
      <c r="AU392" s="55"/>
      <c r="AV392" s="55"/>
      <c r="AW392" s="55"/>
      <c r="AX392" s="248" t="str">
        <f>IF(V392="","",EOMONTH(EDATE(Tabla1[[#This Row],[Fecha Finalización]],2),0))</f>
        <v/>
      </c>
      <c r="AY392" s="39"/>
      <c r="AZ392" s="249" t="str">
        <f>IF(V392="","",EOMONTH(EDATE(Tabla1[[#This Row],[Fecha Finalización]],3),0))</f>
        <v/>
      </c>
      <c r="BA392" s="39"/>
      <c r="BB392" s="39"/>
      <c r="BC392" s="235"/>
      <c r="BD392" s="233" t="str">
        <f>IF(F392="","",Tabla1[[#This Row],[sem 01]]&amp;Tabla1[[#This Row],[sem 02]]&amp;Tabla1[[#This Row],[sem 03]])</f>
        <v/>
      </c>
      <c r="BE392" s="234" t="str">
        <f>IF(TRIM(F392)="","",$B$1&amp;"-"&amp;SUBSTITUTE(Tabla1[[#This Row],[Mes Inscrito]]," ","")&amp;"-"&amp;SUBSTITUTE(Tabla1[[#This Row],[Dia de clases Inscrito]]," ","")&amp;"-"&amp;SUBSTITUTE(Tabla1[[#This Row],[Horario Inscrito]]," ","")&amp;"-"&amp;Tabla1[[#This Row],[Fecha Inicio grupo]])</f>
        <v/>
      </c>
      <c r="BF392" s="251" t="str">
        <f>IF(F392="","",Tabla1[[#This Row],[Curso]])</f>
        <v/>
      </c>
      <c r="BG392" s="252" t="str">
        <f>+IF(TRIM(F392)="","",$B$1&amp;"-"&amp;TRIM(Tabla1[[#This Row],[Mes Inscrito]])&amp;"-"&amp;TRIM(Tabla1[[#This Row],[Dia de clases Inscrito]])&amp;"-"&amp;TRIM(Tabla1[[#This Row],[Horario Inscrito]])&amp;"-"&amp;TRIM(Tabla1[[#This Row],[Fecha Inicio grupo]])&amp;"-"&amp;TRIM(Tabla1[[#This Row],[Tipo Incrito]]))</f>
        <v/>
      </c>
      <c r="BH392" s="308" t="str">
        <f>IF(F392="","",OR(IFERROR(SEARCH("CG",Tabla1[[#This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2" s="309" t="str">
        <f>IF(F392&lt;&gt;"",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2" s="309" t="str">
        <f>IF(F392&lt;&gt;"",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2" s="309" t="str">
        <f>IF(Tabla1[[#This Row],[Fecha Inicio grupo]]="","",IFERROR(VLOOKUP(Tabla1[[#This Row],[Mes de Alta como miembro]],Parámetros!$AM$2:$AN$16,2,0),"01/01/1900"))</f>
        <v/>
      </c>
    </row>
    <row r="393" spans="1:63" ht="14.45">
      <c r="A393" s="68">
        <v>390</v>
      </c>
      <c r="B393" s="29"/>
      <c r="C393" s="34"/>
      <c r="D393" s="42"/>
      <c r="E393" s="64"/>
      <c r="F393" s="45"/>
      <c r="G393" s="45"/>
      <c r="H393" s="163"/>
      <c r="I393" s="42"/>
      <c r="J393" s="28"/>
      <c r="K393" s="69"/>
      <c r="L393" s="68"/>
      <c r="M393" s="46"/>
      <c r="N393" s="238" t="str">
        <f ca="1">IF(Tabla1[[#This Row],[Fecha de nac]]="","",IF(Tabla1[[#This Row],[Fecha Finalización]] &gt;=TODAY(), DATEDIF(Tabla1[[#This Row],[Fecha de nac]],TODAY(),"y"), ROUNDDOWN((Tabla1[[#This Row],[Fecha Finalización]] -Tabla1[[#This Row],[Fecha de nac]])/365,0)))</f>
        <v/>
      </c>
      <c r="O393" s="169"/>
      <c r="P393" s="34"/>
      <c r="Q393" s="67"/>
      <c r="R393" s="67"/>
      <c r="S393" s="67"/>
      <c r="T393" s="67"/>
      <c r="U393" s="243" t="str">
        <f>IF(F393="","",Tabla1[[#This Row],[Fecha Inicio grupo]]+3*7-7)</f>
        <v/>
      </c>
      <c r="V393" s="244" t="str">
        <f>IF(F393="","",EDATE(Tabla1[[#This Row],[Fecha Inicio grupo]],3))</f>
        <v/>
      </c>
      <c r="W393" s="29"/>
      <c r="X393" s="29"/>
      <c r="Y393" s="75"/>
      <c r="Z393" s="75"/>
      <c r="AA393" s="75"/>
      <c r="AB393" s="75"/>
      <c r="AC393" s="75"/>
      <c r="AD393" s="75"/>
      <c r="AE393" s="75"/>
      <c r="AF393" s="75"/>
      <c r="AG393" s="75"/>
      <c r="AH393" s="75"/>
      <c r="AI393" s="75"/>
      <c r="AJ393" s="75"/>
      <c r="AK393" s="75"/>
      <c r="AL393" s="75"/>
      <c r="AM393" s="75"/>
      <c r="AN393" s="75"/>
      <c r="AO393" s="144"/>
      <c r="AP393" s="246" t="str">
        <f>IF(F393="","",IFERROR(VLOOKUP(SUBSTITUTE(SUBSTITUTE(Tabla1[[#This Row],[Uso Sistemas]],"T","P"),"N","F"),Parámetros!$M$2:$N$17,2,0),"Completar hasta 3ra sem. para evaluar a Probacionista"))</f>
        <v/>
      </c>
      <c r="AQ393" s="39"/>
      <c r="AR393" s="39"/>
      <c r="AS393" s="39"/>
      <c r="AT393" s="28"/>
      <c r="AU393" s="55"/>
      <c r="AV393" s="55"/>
      <c r="AW393" s="55"/>
      <c r="AX393" s="248" t="str">
        <f>IF(V393="","",EOMONTH(EDATE(Tabla1[[#This Row],[Fecha Finalización]],2),0))</f>
        <v/>
      </c>
      <c r="AY393" s="39"/>
      <c r="AZ393" s="249" t="str">
        <f>IF(V393="","",EOMONTH(EDATE(Tabla1[[#This Row],[Fecha Finalización]],3),0))</f>
        <v/>
      </c>
      <c r="BA393" s="39"/>
      <c r="BB393" s="39"/>
      <c r="BC393" s="235"/>
      <c r="BD393" s="233" t="str">
        <f>IF(F393="","",Tabla1[[#This Row],[sem 01]]&amp;Tabla1[[#This Row],[sem 02]]&amp;Tabla1[[#This Row],[sem 03]])</f>
        <v/>
      </c>
      <c r="BE393" s="234" t="str">
        <f>IF(TRIM(F393)="","",$B$1&amp;"-"&amp;SUBSTITUTE(Tabla1[[#This Row],[Mes Inscrito]]," ","")&amp;"-"&amp;SUBSTITUTE(Tabla1[[#This Row],[Dia de clases Inscrito]]," ","")&amp;"-"&amp;SUBSTITUTE(Tabla1[[#This Row],[Horario Inscrito]]," ","")&amp;"-"&amp;Tabla1[[#This Row],[Fecha Inicio grupo]])</f>
        <v/>
      </c>
      <c r="BF393" s="251" t="str">
        <f>IF(F393="","",Tabla1[[#This Row],[Curso]])</f>
        <v/>
      </c>
      <c r="BG393" s="252" t="str">
        <f>+IF(TRIM(F393)="","",$B$1&amp;"-"&amp;TRIM(Tabla1[[#This Row],[Mes Inscrito]])&amp;"-"&amp;TRIM(Tabla1[[#This Row],[Dia de clases Inscrito]])&amp;"-"&amp;TRIM(Tabla1[[#This Row],[Horario Inscrito]])&amp;"-"&amp;TRIM(Tabla1[[#This Row],[Fecha Inicio grupo]])&amp;"-"&amp;TRIM(Tabla1[[#This Row],[Tipo Incrito]]))</f>
        <v/>
      </c>
      <c r="BH393" s="308" t="str">
        <f>IF(F393="","",OR(IFERROR(SEARCH("CG",Tabla1[[#This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3" s="309" t="str">
        <f>IF(F393&lt;&gt;"",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3" s="309" t="str">
        <f>IF(F393&lt;&gt;"",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3" s="309" t="str">
        <f>IF(Tabla1[[#This Row],[Fecha Inicio grupo]]="","",IFERROR(VLOOKUP(Tabla1[[#This Row],[Mes de Alta como miembro]],Parámetros!$AM$2:$AN$16,2,0),"01/01/1900"))</f>
        <v/>
      </c>
    </row>
    <row r="394" spans="1:63" ht="14.45">
      <c r="A394" s="68">
        <v>391</v>
      </c>
      <c r="B394" s="29"/>
      <c r="C394" s="34"/>
      <c r="D394" s="42"/>
      <c r="E394" s="64"/>
      <c r="F394" s="45"/>
      <c r="G394" s="45"/>
      <c r="H394" s="163"/>
      <c r="I394" s="42"/>
      <c r="J394" s="28"/>
      <c r="K394" s="69"/>
      <c r="L394" s="68"/>
      <c r="M394" s="46"/>
      <c r="N394" s="238" t="str">
        <f ca="1">IF(Tabla1[[#This Row],[Fecha de nac]]="","",IF(Tabla1[[#This Row],[Fecha Finalización]] &gt;=TODAY(), DATEDIF(Tabla1[[#This Row],[Fecha de nac]],TODAY(),"y"), ROUNDDOWN((Tabla1[[#This Row],[Fecha Finalización]] -Tabla1[[#This Row],[Fecha de nac]])/365,0)))</f>
        <v/>
      </c>
      <c r="O394" s="169"/>
      <c r="P394" s="34"/>
      <c r="Q394" s="67"/>
      <c r="R394" s="67"/>
      <c r="S394" s="67"/>
      <c r="T394" s="67"/>
      <c r="U394" s="243" t="str">
        <f>IF(F394="","",Tabla1[[#This Row],[Fecha Inicio grupo]]+3*7-7)</f>
        <v/>
      </c>
      <c r="V394" s="244" t="str">
        <f>IF(F394="","",EDATE(Tabla1[[#This Row],[Fecha Inicio grupo]],3))</f>
        <v/>
      </c>
      <c r="W394" s="29"/>
      <c r="X394" s="29"/>
      <c r="Y394" s="75"/>
      <c r="Z394" s="75"/>
      <c r="AA394" s="75"/>
      <c r="AB394" s="75"/>
      <c r="AC394" s="75"/>
      <c r="AD394" s="75"/>
      <c r="AE394" s="75"/>
      <c r="AF394" s="75"/>
      <c r="AG394" s="75"/>
      <c r="AH394" s="75"/>
      <c r="AI394" s="75"/>
      <c r="AJ394" s="75"/>
      <c r="AK394" s="75"/>
      <c r="AL394" s="75"/>
      <c r="AM394" s="75"/>
      <c r="AN394" s="75"/>
      <c r="AO394" s="144"/>
      <c r="AP394" s="246" t="str">
        <f>IF(F394="","",IFERROR(VLOOKUP(SUBSTITUTE(SUBSTITUTE(Tabla1[[#This Row],[Uso Sistemas]],"T","P"),"N","F"),Parámetros!$M$2:$N$17,2,0),"Completar hasta 3ra sem. para evaluar a Probacionista"))</f>
        <v/>
      </c>
      <c r="AQ394" s="39"/>
      <c r="AR394" s="39"/>
      <c r="AS394" s="39"/>
      <c r="AT394" s="28"/>
      <c r="AU394" s="55"/>
      <c r="AV394" s="55"/>
      <c r="AW394" s="55"/>
      <c r="AX394" s="248" t="str">
        <f>IF(V394="","",EOMONTH(EDATE(Tabla1[[#This Row],[Fecha Finalización]],2),0))</f>
        <v/>
      </c>
      <c r="AY394" s="39"/>
      <c r="AZ394" s="249" t="str">
        <f>IF(V394="","",EOMONTH(EDATE(Tabla1[[#This Row],[Fecha Finalización]],3),0))</f>
        <v/>
      </c>
      <c r="BA394" s="39"/>
      <c r="BB394" s="39"/>
      <c r="BC394" s="235"/>
      <c r="BD394" s="233" t="str">
        <f>IF(F394="","",Tabla1[[#This Row],[sem 01]]&amp;Tabla1[[#This Row],[sem 02]]&amp;Tabla1[[#This Row],[sem 03]])</f>
        <v/>
      </c>
      <c r="BE394" s="234" t="str">
        <f>IF(TRIM(F394)="","",$B$1&amp;"-"&amp;SUBSTITUTE(Tabla1[[#This Row],[Mes Inscrito]]," ","")&amp;"-"&amp;SUBSTITUTE(Tabla1[[#This Row],[Dia de clases Inscrito]]," ","")&amp;"-"&amp;SUBSTITUTE(Tabla1[[#This Row],[Horario Inscrito]]," ","")&amp;"-"&amp;Tabla1[[#This Row],[Fecha Inicio grupo]])</f>
        <v/>
      </c>
      <c r="BF394" s="251" t="str">
        <f>IF(F394="","",Tabla1[[#This Row],[Curso]])</f>
        <v/>
      </c>
      <c r="BG394" s="252" t="str">
        <f>+IF(TRIM(F394)="","",$B$1&amp;"-"&amp;TRIM(Tabla1[[#This Row],[Mes Inscrito]])&amp;"-"&amp;TRIM(Tabla1[[#This Row],[Dia de clases Inscrito]])&amp;"-"&amp;TRIM(Tabla1[[#This Row],[Horario Inscrito]])&amp;"-"&amp;TRIM(Tabla1[[#This Row],[Fecha Inicio grupo]])&amp;"-"&amp;TRIM(Tabla1[[#This Row],[Tipo Incrito]]))</f>
        <v/>
      </c>
      <c r="BH394" s="308" t="str">
        <f>IF(F394="","",OR(IFERROR(SEARCH("CG",Tabla1[[#This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4" s="309" t="str">
        <f>IF(F394&lt;&gt;"",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4" s="309" t="str">
        <f>IF(F394&lt;&gt;"",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4" s="309" t="str">
        <f>IF(Tabla1[[#This Row],[Fecha Inicio grupo]]="","",IFERROR(VLOOKUP(Tabla1[[#This Row],[Mes de Alta como miembro]],Parámetros!$AM$2:$AN$16,2,0),"01/01/1900"))</f>
        <v/>
      </c>
    </row>
    <row r="395" spans="1:63" ht="14.45">
      <c r="A395" s="68">
        <v>392</v>
      </c>
      <c r="B395" s="29"/>
      <c r="C395" s="34"/>
      <c r="D395" s="42"/>
      <c r="E395" s="64"/>
      <c r="F395" s="45"/>
      <c r="G395" s="45"/>
      <c r="H395" s="163"/>
      <c r="I395" s="42"/>
      <c r="J395" s="28"/>
      <c r="K395" s="69"/>
      <c r="L395" s="68"/>
      <c r="M395" s="46"/>
      <c r="N395" s="238" t="str">
        <f ca="1">IF(Tabla1[[#This Row],[Fecha de nac]]="","",IF(Tabla1[[#This Row],[Fecha Finalización]] &gt;=TODAY(), DATEDIF(Tabla1[[#This Row],[Fecha de nac]],TODAY(),"y"), ROUNDDOWN((Tabla1[[#This Row],[Fecha Finalización]] -Tabla1[[#This Row],[Fecha de nac]])/365,0)))</f>
        <v/>
      </c>
      <c r="O395" s="169"/>
      <c r="P395" s="34"/>
      <c r="Q395" s="67"/>
      <c r="R395" s="67"/>
      <c r="S395" s="67"/>
      <c r="T395" s="67"/>
      <c r="U395" s="243" t="str">
        <f>IF(F395="","",Tabla1[[#This Row],[Fecha Inicio grupo]]+3*7-7)</f>
        <v/>
      </c>
      <c r="V395" s="244" t="str">
        <f>IF(F395="","",EDATE(Tabla1[[#This Row],[Fecha Inicio grupo]],3))</f>
        <v/>
      </c>
      <c r="W395" s="29"/>
      <c r="X395" s="29"/>
      <c r="Y395" s="75"/>
      <c r="Z395" s="75"/>
      <c r="AA395" s="75"/>
      <c r="AB395" s="75"/>
      <c r="AC395" s="75"/>
      <c r="AD395" s="75"/>
      <c r="AE395" s="75"/>
      <c r="AF395" s="75"/>
      <c r="AG395" s="75"/>
      <c r="AH395" s="75"/>
      <c r="AI395" s="75"/>
      <c r="AJ395" s="75"/>
      <c r="AK395" s="75"/>
      <c r="AL395" s="75"/>
      <c r="AM395" s="75"/>
      <c r="AN395" s="75"/>
      <c r="AO395" s="144"/>
      <c r="AP395" s="246" t="str">
        <f>IF(F395="","",IFERROR(VLOOKUP(SUBSTITUTE(SUBSTITUTE(Tabla1[[#This Row],[Uso Sistemas]],"T","P"),"N","F"),Parámetros!$M$2:$N$17,2,0),"Completar hasta 3ra sem. para evaluar a Probacionista"))</f>
        <v/>
      </c>
      <c r="AQ395" s="39"/>
      <c r="AR395" s="39"/>
      <c r="AS395" s="39"/>
      <c r="AT395" s="28"/>
      <c r="AU395" s="55"/>
      <c r="AV395" s="55"/>
      <c r="AW395" s="55"/>
      <c r="AX395" s="248" t="str">
        <f>IF(V395="","",EOMONTH(EDATE(Tabla1[[#This Row],[Fecha Finalización]],2),0))</f>
        <v/>
      </c>
      <c r="AY395" s="39"/>
      <c r="AZ395" s="249" t="str">
        <f>IF(V395="","",EOMONTH(EDATE(Tabla1[[#This Row],[Fecha Finalización]],3),0))</f>
        <v/>
      </c>
      <c r="BA395" s="39"/>
      <c r="BB395" s="39"/>
      <c r="BC395" s="235"/>
      <c r="BD395" s="233" t="str">
        <f>IF(F395="","",Tabla1[[#This Row],[sem 01]]&amp;Tabla1[[#This Row],[sem 02]]&amp;Tabla1[[#This Row],[sem 03]])</f>
        <v/>
      </c>
      <c r="BE395" s="234" t="str">
        <f>IF(TRIM(F395)="","",$B$1&amp;"-"&amp;SUBSTITUTE(Tabla1[[#This Row],[Mes Inscrito]]," ","")&amp;"-"&amp;SUBSTITUTE(Tabla1[[#This Row],[Dia de clases Inscrito]]," ","")&amp;"-"&amp;SUBSTITUTE(Tabla1[[#This Row],[Horario Inscrito]]," ","")&amp;"-"&amp;Tabla1[[#This Row],[Fecha Inicio grupo]])</f>
        <v/>
      </c>
      <c r="BF395" s="251" t="str">
        <f>IF(F395="","",Tabla1[[#This Row],[Curso]])</f>
        <v/>
      </c>
      <c r="BG395" s="252" t="str">
        <f>+IF(TRIM(F395)="","",$B$1&amp;"-"&amp;TRIM(Tabla1[[#This Row],[Mes Inscrito]])&amp;"-"&amp;TRIM(Tabla1[[#This Row],[Dia de clases Inscrito]])&amp;"-"&amp;TRIM(Tabla1[[#This Row],[Horario Inscrito]])&amp;"-"&amp;TRIM(Tabla1[[#This Row],[Fecha Inicio grupo]])&amp;"-"&amp;TRIM(Tabla1[[#This Row],[Tipo Incrito]]))</f>
        <v/>
      </c>
      <c r="BH395" s="308" t="str">
        <f>IF(F395="","",OR(IFERROR(SEARCH("CG",Tabla1[[#This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5" s="309" t="str">
        <f>IF(F395&lt;&gt;"",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5" s="309" t="str">
        <f>IF(F395&lt;&gt;"",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5" s="309" t="str">
        <f>IF(Tabla1[[#This Row],[Fecha Inicio grupo]]="","",IFERROR(VLOOKUP(Tabla1[[#This Row],[Mes de Alta como miembro]],Parámetros!$AM$2:$AN$16,2,0),"01/01/1900"))</f>
        <v/>
      </c>
    </row>
    <row r="396" spans="1:63" ht="14.45">
      <c r="A396" s="68">
        <v>393</v>
      </c>
      <c r="B396" s="29"/>
      <c r="C396" s="34"/>
      <c r="D396" s="42"/>
      <c r="E396" s="64"/>
      <c r="F396" s="45"/>
      <c r="G396" s="45"/>
      <c r="H396" s="163"/>
      <c r="I396" s="42"/>
      <c r="J396" s="28"/>
      <c r="K396" s="69"/>
      <c r="L396" s="68"/>
      <c r="M396" s="46"/>
      <c r="N396" s="238" t="str">
        <f ca="1">IF(Tabla1[[#This Row],[Fecha de nac]]="","",IF(Tabla1[[#This Row],[Fecha Finalización]] &gt;=TODAY(), DATEDIF(Tabla1[[#This Row],[Fecha de nac]],TODAY(),"y"), ROUNDDOWN((Tabla1[[#This Row],[Fecha Finalización]] -Tabla1[[#This Row],[Fecha de nac]])/365,0)))</f>
        <v/>
      </c>
      <c r="O396" s="169"/>
      <c r="P396" s="34"/>
      <c r="Q396" s="67"/>
      <c r="R396" s="67"/>
      <c r="S396" s="67"/>
      <c r="T396" s="67"/>
      <c r="U396" s="243" t="str">
        <f>IF(F396="","",Tabla1[[#This Row],[Fecha Inicio grupo]]+3*7-7)</f>
        <v/>
      </c>
      <c r="V396" s="244" t="str">
        <f>IF(F396="","",EDATE(Tabla1[[#This Row],[Fecha Inicio grupo]],3))</f>
        <v/>
      </c>
      <c r="W396" s="29"/>
      <c r="X396" s="29"/>
      <c r="Y396" s="75"/>
      <c r="Z396" s="75"/>
      <c r="AA396" s="75"/>
      <c r="AB396" s="75"/>
      <c r="AC396" s="75"/>
      <c r="AD396" s="75"/>
      <c r="AE396" s="75"/>
      <c r="AF396" s="75"/>
      <c r="AG396" s="75"/>
      <c r="AH396" s="75"/>
      <c r="AI396" s="75"/>
      <c r="AJ396" s="75"/>
      <c r="AK396" s="75"/>
      <c r="AL396" s="75"/>
      <c r="AM396" s="75"/>
      <c r="AN396" s="75"/>
      <c r="AO396" s="144"/>
      <c r="AP396" s="246" t="str">
        <f>IF(F396="","",IFERROR(VLOOKUP(SUBSTITUTE(SUBSTITUTE(Tabla1[[#This Row],[Uso Sistemas]],"T","P"),"N","F"),Parámetros!$M$2:$N$17,2,0),"Completar hasta 3ra sem. para evaluar a Probacionista"))</f>
        <v/>
      </c>
      <c r="AQ396" s="39"/>
      <c r="AR396" s="39"/>
      <c r="AS396" s="39"/>
      <c r="AT396" s="28"/>
      <c r="AU396" s="55"/>
      <c r="AV396" s="55"/>
      <c r="AW396" s="55"/>
      <c r="AX396" s="248" t="str">
        <f>IF(V396="","",EOMONTH(EDATE(Tabla1[[#This Row],[Fecha Finalización]],2),0))</f>
        <v/>
      </c>
      <c r="AY396" s="39"/>
      <c r="AZ396" s="249" t="str">
        <f>IF(V396="","",EOMONTH(EDATE(Tabla1[[#This Row],[Fecha Finalización]],3),0))</f>
        <v/>
      </c>
      <c r="BA396" s="39"/>
      <c r="BB396" s="39"/>
      <c r="BC396" s="235"/>
      <c r="BD396" s="233" t="str">
        <f>IF(F396="","",Tabla1[[#This Row],[sem 01]]&amp;Tabla1[[#This Row],[sem 02]]&amp;Tabla1[[#This Row],[sem 03]])</f>
        <v/>
      </c>
      <c r="BE396" s="234" t="str">
        <f>IF(TRIM(F396)="","",$B$1&amp;"-"&amp;SUBSTITUTE(Tabla1[[#This Row],[Mes Inscrito]]," ","")&amp;"-"&amp;SUBSTITUTE(Tabla1[[#This Row],[Dia de clases Inscrito]]," ","")&amp;"-"&amp;SUBSTITUTE(Tabla1[[#This Row],[Horario Inscrito]]," ","")&amp;"-"&amp;Tabla1[[#This Row],[Fecha Inicio grupo]])</f>
        <v/>
      </c>
      <c r="BF396" s="251" t="str">
        <f>IF(F396="","",Tabla1[[#This Row],[Curso]])</f>
        <v/>
      </c>
      <c r="BG396" s="252" t="str">
        <f>+IF(TRIM(F396)="","",$B$1&amp;"-"&amp;TRIM(Tabla1[[#This Row],[Mes Inscrito]])&amp;"-"&amp;TRIM(Tabla1[[#This Row],[Dia de clases Inscrito]])&amp;"-"&amp;TRIM(Tabla1[[#This Row],[Horario Inscrito]])&amp;"-"&amp;TRIM(Tabla1[[#This Row],[Fecha Inicio grupo]])&amp;"-"&amp;TRIM(Tabla1[[#This Row],[Tipo Incrito]]))</f>
        <v/>
      </c>
      <c r="BH396" s="308" t="str">
        <f>IF(F396="","",OR(IFERROR(SEARCH("CG",Tabla1[[#This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6" s="309" t="str">
        <f>IF(F396&lt;&gt;"",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6" s="309" t="str">
        <f>IF(F396&lt;&gt;"",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6" s="309" t="str">
        <f>IF(Tabla1[[#This Row],[Fecha Inicio grupo]]="","",IFERROR(VLOOKUP(Tabla1[[#This Row],[Mes de Alta como miembro]],Parámetros!$AM$2:$AN$16,2,0),"01/01/1900"))</f>
        <v/>
      </c>
    </row>
    <row r="397" spans="1:63" ht="14.45">
      <c r="A397" s="68">
        <v>394</v>
      </c>
      <c r="B397" s="29"/>
      <c r="C397" s="34"/>
      <c r="D397" s="42"/>
      <c r="E397" s="64"/>
      <c r="F397" s="45"/>
      <c r="G397" s="45"/>
      <c r="H397" s="163"/>
      <c r="I397" s="42"/>
      <c r="J397" s="28"/>
      <c r="K397" s="69"/>
      <c r="L397" s="68"/>
      <c r="M397" s="46"/>
      <c r="N397" s="238" t="str">
        <f ca="1">IF(Tabla1[[#This Row],[Fecha de nac]]="","",IF(Tabla1[[#This Row],[Fecha Finalización]] &gt;=TODAY(), DATEDIF(Tabla1[[#This Row],[Fecha de nac]],TODAY(),"y"), ROUNDDOWN((Tabla1[[#This Row],[Fecha Finalización]] -Tabla1[[#This Row],[Fecha de nac]])/365,0)))</f>
        <v/>
      </c>
      <c r="O397" s="169"/>
      <c r="P397" s="34"/>
      <c r="Q397" s="67"/>
      <c r="R397" s="67"/>
      <c r="S397" s="67"/>
      <c r="T397" s="67"/>
      <c r="U397" s="243" t="str">
        <f>IF(F397="","",Tabla1[[#This Row],[Fecha Inicio grupo]]+3*7-7)</f>
        <v/>
      </c>
      <c r="V397" s="244" t="str">
        <f>IF(F397="","",EDATE(Tabla1[[#This Row],[Fecha Inicio grupo]],3))</f>
        <v/>
      </c>
      <c r="W397" s="29"/>
      <c r="X397" s="29"/>
      <c r="Y397" s="75"/>
      <c r="Z397" s="75"/>
      <c r="AA397" s="75"/>
      <c r="AB397" s="75"/>
      <c r="AC397" s="75"/>
      <c r="AD397" s="75"/>
      <c r="AE397" s="75"/>
      <c r="AF397" s="75"/>
      <c r="AG397" s="75"/>
      <c r="AH397" s="75"/>
      <c r="AI397" s="75"/>
      <c r="AJ397" s="75"/>
      <c r="AK397" s="75"/>
      <c r="AL397" s="75"/>
      <c r="AM397" s="75"/>
      <c r="AN397" s="75"/>
      <c r="AO397" s="144"/>
      <c r="AP397" s="246" t="str">
        <f>IF(F397="","",IFERROR(VLOOKUP(SUBSTITUTE(SUBSTITUTE(Tabla1[[#This Row],[Uso Sistemas]],"T","P"),"N","F"),Parámetros!$M$2:$N$17,2,0),"Completar hasta 3ra sem. para evaluar a Probacionista"))</f>
        <v/>
      </c>
      <c r="AQ397" s="39"/>
      <c r="AR397" s="39"/>
      <c r="AS397" s="39"/>
      <c r="AT397" s="28"/>
      <c r="AU397" s="55"/>
      <c r="AV397" s="55"/>
      <c r="AW397" s="55"/>
      <c r="AX397" s="248" t="str">
        <f>IF(V397="","",EOMONTH(EDATE(Tabla1[[#This Row],[Fecha Finalización]],2),0))</f>
        <v/>
      </c>
      <c r="AY397" s="39"/>
      <c r="AZ397" s="249" t="str">
        <f>IF(V397="","",EOMONTH(EDATE(Tabla1[[#This Row],[Fecha Finalización]],3),0))</f>
        <v/>
      </c>
      <c r="BA397" s="39"/>
      <c r="BB397" s="39"/>
      <c r="BC397" s="235"/>
      <c r="BD397" s="233" t="str">
        <f>IF(F397="","",Tabla1[[#This Row],[sem 01]]&amp;Tabla1[[#This Row],[sem 02]]&amp;Tabla1[[#This Row],[sem 03]])</f>
        <v/>
      </c>
      <c r="BE397" s="234" t="str">
        <f>IF(TRIM(F397)="","",$B$1&amp;"-"&amp;SUBSTITUTE(Tabla1[[#This Row],[Mes Inscrito]]," ","")&amp;"-"&amp;SUBSTITUTE(Tabla1[[#This Row],[Dia de clases Inscrito]]," ","")&amp;"-"&amp;SUBSTITUTE(Tabla1[[#This Row],[Horario Inscrito]]," ","")&amp;"-"&amp;Tabla1[[#This Row],[Fecha Inicio grupo]])</f>
        <v/>
      </c>
      <c r="BF397" s="251" t="str">
        <f>IF(F397="","",Tabla1[[#This Row],[Curso]])</f>
        <v/>
      </c>
      <c r="BG397" s="252" t="str">
        <f>+IF(TRIM(F397)="","",$B$1&amp;"-"&amp;TRIM(Tabla1[[#This Row],[Mes Inscrito]])&amp;"-"&amp;TRIM(Tabla1[[#This Row],[Dia de clases Inscrito]])&amp;"-"&amp;TRIM(Tabla1[[#This Row],[Horario Inscrito]])&amp;"-"&amp;TRIM(Tabla1[[#This Row],[Fecha Inicio grupo]])&amp;"-"&amp;TRIM(Tabla1[[#This Row],[Tipo Incrito]]))</f>
        <v/>
      </c>
      <c r="BH397" s="308" t="str">
        <f>IF(F397="","",OR(IFERROR(SEARCH("CG",Tabla1[[#This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7" s="309" t="str">
        <f>IF(F397&lt;&gt;"",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7" s="309" t="str">
        <f>IF(F397&lt;&gt;"",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7" s="309" t="str">
        <f>IF(Tabla1[[#This Row],[Fecha Inicio grupo]]="","",IFERROR(VLOOKUP(Tabla1[[#This Row],[Mes de Alta como miembro]],Parámetros!$AM$2:$AN$16,2,0),"01/01/1900"))</f>
        <v/>
      </c>
    </row>
    <row r="398" spans="1:63" ht="14.45">
      <c r="A398" s="68">
        <v>395</v>
      </c>
      <c r="B398" s="29"/>
      <c r="C398" s="34"/>
      <c r="D398" s="42"/>
      <c r="E398" s="64"/>
      <c r="F398" s="45"/>
      <c r="G398" s="45"/>
      <c r="H398" s="163"/>
      <c r="I398" s="42"/>
      <c r="J398" s="28"/>
      <c r="K398" s="69"/>
      <c r="L398" s="68"/>
      <c r="M398" s="46"/>
      <c r="N398" s="238" t="str">
        <f ca="1">IF(Tabla1[[#This Row],[Fecha de nac]]="","",IF(Tabla1[[#This Row],[Fecha Finalización]] &gt;=TODAY(), DATEDIF(Tabla1[[#This Row],[Fecha de nac]],TODAY(),"y"), ROUNDDOWN((Tabla1[[#This Row],[Fecha Finalización]] -Tabla1[[#This Row],[Fecha de nac]])/365,0)))</f>
        <v/>
      </c>
      <c r="O398" s="169"/>
      <c r="P398" s="34"/>
      <c r="Q398" s="67"/>
      <c r="R398" s="67"/>
      <c r="S398" s="67"/>
      <c r="T398" s="67"/>
      <c r="U398" s="243" t="str">
        <f>IF(F398="","",Tabla1[[#This Row],[Fecha Inicio grupo]]+3*7-7)</f>
        <v/>
      </c>
      <c r="V398" s="244" t="str">
        <f>IF(F398="","",EDATE(Tabla1[[#This Row],[Fecha Inicio grupo]],3))</f>
        <v/>
      </c>
      <c r="W398" s="29"/>
      <c r="X398" s="29"/>
      <c r="Y398" s="75"/>
      <c r="Z398" s="75"/>
      <c r="AA398" s="75"/>
      <c r="AB398" s="75"/>
      <c r="AC398" s="75"/>
      <c r="AD398" s="75"/>
      <c r="AE398" s="75"/>
      <c r="AF398" s="75"/>
      <c r="AG398" s="75"/>
      <c r="AH398" s="75"/>
      <c r="AI398" s="75"/>
      <c r="AJ398" s="75"/>
      <c r="AK398" s="75"/>
      <c r="AL398" s="75"/>
      <c r="AM398" s="75"/>
      <c r="AN398" s="75"/>
      <c r="AO398" s="144"/>
      <c r="AP398" s="246" t="str">
        <f>IF(F398="","",IFERROR(VLOOKUP(SUBSTITUTE(SUBSTITUTE(Tabla1[[#This Row],[Uso Sistemas]],"T","P"),"N","F"),Parámetros!$M$2:$N$17,2,0),"Completar hasta 3ra sem. para evaluar a Probacionista"))</f>
        <v/>
      </c>
      <c r="AQ398" s="39"/>
      <c r="AR398" s="39"/>
      <c r="AS398" s="39"/>
      <c r="AT398" s="28"/>
      <c r="AU398" s="55"/>
      <c r="AV398" s="55"/>
      <c r="AW398" s="55"/>
      <c r="AX398" s="248" t="str">
        <f>IF(V398="","",EOMONTH(EDATE(Tabla1[[#This Row],[Fecha Finalización]],2),0))</f>
        <v/>
      </c>
      <c r="AY398" s="39"/>
      <c r="AZ398" s="249" t="str">
        <f>IF(V398="","",EOMONTH(EDATE(Tabla1[[#This Row],[Fecha Finalización]],3),0))</f>
        <v/>
      </c>
      <c r="BA398" s="39"/>
      <c r="BB398" s="39"/>
      <c r="BC398" s="235"/>
      <c r="BD398" s="233" t="str">
        <f>IF(F398="","",Tabla1[[#This Row],[sem 01]]&amp;Tabla1[[#This Row],[sem 02]]&amp;Tabla1[[#This Row],[sem 03]])</f>
        <v/>
      </c>
      <c r="BE398" s="234" t="str">
        <f>IF(TRIM(F398)="","",$B$1&amp;"-"&amp;SUBSTITUTE(Tabla1[[#This Row],[Mes Inscrito]]," ","")&amp;"-"&amp;SUBSTITUTE(Tabla1[[#This Row],[Dia de clases Inscrito]]," ","")&amp;"-"&amp;SUBSTITUTE(Tabla1[[#This Row],[Horario Inscrito]]," ","")&amp;"-"&amp;Tabla1[[#This Row],[Fecha Inicio grupo]])</f>
        <v/>
      </c>
      <c r="BF398" s="251" t="str">
        <f>IF(F398="","",Tabla1[[#This Row],[Curso]])</f>
        <v/>
      </c>
      <c r="BG398" s="252" t="str">
        <f>+IF(TRIM(F398)="","",$B$1&amp;"-"&amp;TRIM(Tabla1[[#This Row],[Mes Inscrito]])&amp;"-"&amp;TRIM(Tabla1[[#This Row],[Dia de clases Inscrito]])&amp;"-"&amp;TRIM(Tabla1[[#This Row],[Horario Inscrito]])&amp;"-"&amp;TRIM(Tabla1[[#This Row],[Fecha Inicio grupo]])&amp;"-"&amp;TRIM(Tabla1[[#This Row],[Tipo Incrito]]))</f>
        <v/>
      </c>
      <c r="BH398" s="308" t="str">
        <f>IF(F398="","",OR(IFERROR(SEARCH("CG",Tabla1[[#This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8" s="309" t="str">
        <f>IF(F398&lt;&gt;"",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8" s="309" t="str">
        <f>IF(F398&lt;&gt;"",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8" s="309" t="str">
        <f>IF(Tabla1[[#This Row],[Fecha Inicio grupo]]="","",IFERROR(VLOOKUP(Tabla1[[#This Row],[Mes de Alta como miembro]],Parámetros!$AM$2:$AN$16,2,0),"01/01/1900"))</f>
        <v/>
      </c>
    </row>
    <row r="399" spans="1:63" ht="14.45">
      <c r="A399" s="68">
        <v>396</v>
      </c>
      <c r="B399" s="29"/>
      <c r="C399" s="34"/>
      <c r="D399" s="42"/>
      <c r="E399" s="64"/>
      <c r="F399" s="45"/>
      <c r="G399" s="45"/>
      <c r="H399" s="163"/>
      <c r="I399" s="42"/>
      <c r="J399" s="28"/>
      <c r="K399" s="69"/>
      <c r="L399" s="68"/>
      <c r="M399" s="46"/>
      <c r="N399" s="238" t="str">
        <f ca="1">IF(Tabla1[[#This Row],[Fecha de nac]]="","",IF(Tabla1[[#This Row],[Fecha Finalización]] &gt;=TODAY(), DATEDIF(Tabla1[[#This Row],[Fecha de nac]],TODAY(),"y"), ROUNDDOWN((Tabla1[[#This Row],[Fecha Finalización]] -Tabla1[[#This Row],[Fecha de nac]])/365,0)))</f>
        <v/>
      </c>
      <c r="O399" s="169"/>
      <c r="P399" s="34"/>
      <c r="Q399" s="67"/>
      <c r="R399" s="67"/>
      <c r="S399" s="67"/>
      <c r="T399" s="67"/>
      <c r="U399" s="243" t="str">
        <f>IF(F399="","",Tabla1[[#This Row],[Fecha Inicio grupo]]+3*7-7)</f>
        <v/>
      </c>
      <c r="V399" s="244" t="str">
        <f>IF(F399="","",EDATE(Tabla1[[#This Row],[Fecha Inicio grupo]],3))</f>
        <v/>
      </c>
      <c r="W399" s="29"/>
      <c r="X399" s="29"/>
      <c r="Y399" s="75"/>
      <c r="Z399" s="75"/>
      <c r="AA399" s="75"/>
      <c r="AB399" s="75"/>
      <c r="AC399" s="75"/>
      <c r="AD399" s="75"/>
      <c r="AE399" s="75"/>
      <c r="AF399" s="75"/>
      <c r="AG399" s="75"/>
      <c r="AH399" s="75"/>
      <c r="AI399" s="75"/>
      <c r="AJ399" s="75"/>
      <c r="AK399" s="75"/>
      <c r="AL399" s="75"/>
      <c r="AM399" s="75"/>
      <c r="AN399" s="75"/>
      <c r="AO399" s="144"/>
      <c r="AP399" s="246" t="str">
        <f>IF(F399="","",IFERROR(VLOOKUP(SUBSTITUTE(SUBSTITUTE(Tabla1[[#This Row],[Uso Sistemas]],"T","P"),"N","F"),Parámetros!$M$2:$N$17,2,0),"Completar hasta 3ra sem. para evaluar a Probacionista"))</f>
        <v/>
      </c>
      <c r="AQ399" s="39"/>
      <c r="AR399" s="39"/>
      <c r="AS399" s="39"/>
      <c r="AT399" s="28"/>
      <c r="AU399" s="55"/>
      <c r="AV399" s="55"/>
      <c r="AW399" s="55"/>
      <c r="AX399" s="248" t="str">
        <f>IF(V399="","",EOMONTH(EDATE(Tabla1[[#This Row],[Fecha Finalización]],2),0))</f>
        <v/>
      </c>
      <c r="AY399" s="39"/>
      <c r="AZ399" s="249" t="str">
        <f>IF(V399="","",EOMONTH(EDATE(Tabla1[[#This Row],[Fecha Finalización]],3),0))</f>
        <v/>
      </c>
      <c r="BA399" s="39"/>
      <c r="BB399" s="39"/>
      <c r="BC399" s="235"/>
      <c r="BD399" s="233" t="str">
        <f>IF(F399="","",Tabla1[[#This Row],[sem 01]]&amp;Tabla1[[#This Row],[sem 02]]&amp;Tabla1[[#This Row],[sem 03]])</f>
        <v/>
      </c>
      <c r="BE399" s="234" t="str">
        <f>IF(TRIM(F399)="","",$B$1&amp;"-"&amp;SUBSTITUTE(Tabla1[[#This Row],[Mes Inscrito]]," ","")&amp;"-"&amp;SUBSTITUTE(Tabla1[[#This Row],[Dia de clases Inscrito]]," ","")&amp;"-"&amp;SUBSTITUTE(Tabla1[[#This Row],[Horario Inscrito]]," ","")&amp;"-"&amp;Tabla1[[#This Row],[Fecha Inicio grupo]])</f>
        <v/>
      </c>
      <c r="BF399" s="251" t="str">
        <f>IF(F399="","",Tabla1[[#This Row],[Curso]])</f>
        <v/>
      </c>
      <c r="BG399" s="252" t="str">
        <f>+IF(TRIM(F399)="","",$B$1&amp;"-"&amp;TRIM(Tabla1[[#This Row],[Mes Inscrito]])&amp;"-"&amp;TRIM(Tabla1[[#This Row],[Dia de clases Inscrito]])&amp;"-"&amp;TRIM(Tabla1[[#This Row],[Horario Inscrito]])&amp;"-"&amp;TRIM(Tabla1[[#This Row],[Fecha Inicio grupo]])&amp;"-"&amp;TRIM(Tabla1[[#This Row],[Tipo Incrito]]))</f>
        <v/>
      </c>
      <c r="BH399" s="308" t="str">
        <f>IF(F399="","",OR(IFERROR(SEARCH("CG",Tabla1[[#This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9" s="309" t="str">
        <f>IF(F399&lt;&gt;"",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9" s="309" t="str">
        <f>IF(F399&lt;&gt;"",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9" s="309" t="str">
        <f>IF(Tabla1[[#This Row],[Fecha Inicio grupo]]="","",IFERROR(VLOOKUP(Tabla1[[#This Row],[Mes de Alta como miembro]],Parámetros!$AM$2:$AN$16,2,0),"01/01/1900"))</f>
        <v/>
      </c>
    </row>
    <row r="400" spans="1:63" ht="14.45">
      <c r="A400" s="68">
        <v>397</v>
      </c>
      <c r="B400" s="29"/>
      <c r="C400" s="34"/>
      <c r="D400" s="42"/>
      <c r="E400" s="64"/>
      <c r="F400" s="45"/>
      <c r="G400" s="45"/>
      <c r="H400" s="163"/>
      <c r="I400" s="42"/>
      <c r="J400" s="28"/>
      <c r="K400" s="69"/>
      <c r="L400" s="68"/>
      <c r="M400" s="46"/>
      <c r="N400" s="238" t="str">
        <f ca="1">IF(Tabla1[[#This Row],[Fecha de nac]]="","",IF(Tabla1[[#This Row],[Fecha Finalización]] &gt;=TODAY(), DATEDIF(Tabla1[[#This Row],[Fecha de nac]],TODAY(),"y"), ROUNDDOWN((Tabla1[[#This Row],[Fecha Finalización]] -Tabla1[[#This Row],[Fecha de nac]])/365,0)))</f>
        <v/>
      </c>
      <c r="O400" s="169"/>
      <c r="P400" s="34"/>
      <c r="Q400" s="67"/>
      <c r="R400" s="67"/>
      <c r="S400" s="67"/>
      <c r="T400" s="67"/>
      <c r="U400" s="243" t="str">
        <f>IF(F400="","",Tabla1[[#This Row],[Fecha Inicio grupo]]+3*7-7)</f>
        <v/>
      </c>
      <c r="V400" s="244" t="str">
        <f>IF(F400="","",EDATE(Tabla1[[#This Row],[Fecha Inicio grupo]],3))</f>
        <v/>
      </c>
      <c r="W400" s="29"/>
      <c r="X400" s="29"/>
      <c r="Y400" s="75"/>
      <c r="Z400" s="75"/>
      <c r="AA400" s="75"/>
      <c r="AB400" s="75"/>
      <c r="AC400" s="75"/>
      <c r="AD400" s="75"/>
      <c r="AE400" s="75"/>
      <c r="AF400" s="75"/>
      <c r="AG400" s="75"/>
      <c r="AH400" s="75"/>
      <c r="AI400" s="75"/>
      <c r="AJ400" s="75"/>
      <c r="AK400" s="75"/>
      <c r="AL400" s="75"/>
      <c r="AM400" s="75"/>
      <c r="AN400" s="75"/>
      <c r="AO400" s="144"/>
      <c r="AP400" s="246" t="str">
        <f>IF(F400="","",IFERROR(VLOOKUP(SUBSTITUTE(SUBSTITUTE(Tabla1[[#This Row],[Uso Sistemas]],"T","P"),"N","F"),Parámetros!$M$2:$N$17,2,0),"Completar hasta 3ra sem. para evaluar a Probacionista"))</f>
        <v/>
      </c>
      <c r="AQ400" s="39"/>
      <c r="AR400" s="39"/>
      <c r="AS400" s="39"/>
      <c r="AT400" s="28"/>
      <c r="AU400" s="55"/>
      <c r="AV400" s="55"/>
      <c r="AW400" s="55"/>
      <c r="AX400" s="248" t="str">
        <f>IF(V400="","",EOMONTH(EDATE(Tabla1[[#This Row],[Fecha Finalización]],2),0))</f>
        <v/>
      </c>
      <c r="AY400" s="39"/>
      <c r="AZ400" s="249" t="str">
        <f>IF(V400="","",EOMONTH(EDATE(Tabla1[[#This Row],[Fecha Finalización]],3),0))</f>
        <v/>
      </c>
      <c r="BA400" s="39"/>
      <c r="BB400" s="39"/>
      <c r="BC400" s="235"/>
      <c r="BD400" s="233" t="str">
        <f>IF(F400="","",Tabla1[[#This Row],[sem 01]]&amp;Tabla1[[#This Row],[sem 02]]&amp;Tabla1[[#This Row],[sem 03]])</f>
        <v/>
      </c>
      <c r="BE400" s="234" t="str">
        <f>IF(TRIM(F400)="","",$B$1&amp;"-"&amp;SUBSTITUTE(Tabla1[[#This Row],[Mes Inscrito]]," ","")&amp;"-"&amp;SUBSTITUTE(Tabla1[[#This Row],[Dia de clases Inscrito]]," ","")&amp;"-"&amp;SUBSTITUTE(Tabla1[[#This Row],[Horario Inscrito]]," ","")&amp;"-"&amp;Tabla1[[#This Row],[Fecha Inicio grupo]])</f>
        <v/>
      </c>
      <c r="BF400" s="251" t="str">
        <f>IF(F400="","",Tabla1[[#This Row],[Curso]])</f>
        <v/>
      </c>
      <c r="BG400" s="252" t="str">
        <f>+IF(TRIM(F400)="","",$B$1&amp;"-"&amp;TRIM(Tabla1[[#This Row],[Mes Inscrito]])&amp;"-"&amp;TRIM(Tabla1[[#This Row],[Dia de clases Inscrito]])&amp;"-"&amp;TRIM(Tabla1[[#This Row],[Horario Inscrito]])&amp;"-"&amp;TRIM(Tabla1[[#This Row],[Fecha Inicio grupo]])&amp;"-"&amp;TRIM(Tabla1[[#This Row],[Tipo Incrito]]))</f>
        <v/>
      </c>
      <c r="BH400" s="308" t="str">
        <f>IF(F400="","",OR(IFERROR(SEARCH("CG",Tabla1[[#This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0" s="309" t="str">
        <f>IF(F400&lt;&gt;"",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0" s="309" t="str">
        <f>IF(F400&lt;&gt;"",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0" s="309" t="str">
        <f>IF(Tabla1[[#This Row],[Fecha Inicio grupo]]="","",IFERROR(VLOOKUP(Tabla1[[#This Row],[Mes de Alta como miembro]],Parámetros!$AM$2:$AN$16,2,0),"01/01/1900"))</f>
        <v/>
      </c>
    </row>
    <row r="401" spans="1:63" ht="14.45">
      <c r="A401" s="68">
        <v>398</v>
      </c>
      <c r="B401" s="29"/>
      <c r="C401" s="34"/>
      <c r="D401" s="42"/>
      <c r="E401" s="64"/>
      <c r="F401" s="45"/>
      <c r="G401" s="45"/>
      <c r="H401" s="163"/>
      <c r="I401" s="42"/>
      <c r="J401" s="28"/>
      <c r="K401" s="69"/>
      <c r="L401" s="68"/>
      <c r="M401" s="46"/>
      <c r="N401" s="238" t="str">
        <f ca="1">IF(Tabla1[[#This Row],[Fecha de nac]]="","",IF(Tabla1[[#This Row],[Fecha Finalización]] &gt;=TODAY(), DATEDIF(Tabla1[[#This Row],[Fecha de nac]],TODAY(),"y"), ROUNDDOWN((Tabla1[[#This Row],[Fecha Finalización]] -Tabla1[[#This Row],[Fecha de nac]])/365,0)))</f>
        <v/>
      </c>
      <c r="O401" s="169"/>
      <c r="P401" s="34"/>
      <c r="Q401" s="67"/>
      <c r="R401" s="67"/>
      <c r="S401" s="67"/>
      <c r="T401" s="67"/>
      <c r="U401" s="243" t="str">
        <f>IF(F401="","",Tabla1[[#This Row],[Fecha Inicio grupo]]+3*7-7)</f>
        <v/>
      </c>
      <c r="V401" s="244" t="str">
        <f>IF(F401="","",EDATE(Tabla1[[#This Row],[Fecha Inicio grupo]],3))</f>
        <v/>
      </c>
      <c r="W401" s="29"/>
      <c r="X401" s="29"/>
      <c r="Y401" s="75"/>
      <c r="Z401" s="75"/>
      <c r="AA401" s="75"/>
      <c r="AB401" s="75"/>
      <c r="AC401" s="75"/>
      <c r="AD401" s="75"/>
      <c r="AE401" s="75"/>
      <c r="AF401" s="75"/>
      <c r="AG401" s="75"/>
      <c r="AH401" s="75"/>
      <c r="AI401" s="75"/>
      <c r="AJ401" s="75"/>
      <c r="AK401" s="75"/>
      <c r="AL401" s="75"/>
      <c r="AM401" s="75"/>
      <c r="AN401" s="75"/>
      <c r="AO401" s="144"/>
      <c r="AP401" s="246" t="str">
        <f>IF(F401="","",IFERROR(VLOOKUP(SUBSTITUTE(SUBSTITUTE(Tabla1[[#This Row],[Uso Sistemas]],"T","P"),"N","F"),Parámetros!$M$2:$N$17,2,0),"Completar hasta 3ra sem. para evaluar a Probacionista"))</f>
        <v/>
      </c>
      <c r="AQ401" s="39"/>
      <c r="AR401" s="39"/>
      <c r="AS401" s="39"/>
      <c r="AT401" s="28"/>
      <c r="AU401" s="55"/>
      <c r="AV401" s="55"/>
      <c r="AW401" s="55"/>
      <c r="AX401" s="248" t="str">
        <f>IF(V401="","",EOMONTH(EDATE(Tabla1[[#This Row],[Fecha Finalización]],2),0))</f>
        <v/>
      </c>
      <c r="AY401" s="39"/>
      <c r="AZ401" s="249" t="str">
        <f>IF(V401="","",EOMONTH(EDATE(Tabla1[[#This Row],[Fecha Finalización]],3),0))</f>
        <v/>
      </c>
      <c r="BA401" s="39"/>
      <c r="BB401" s="39"/>
      <c r="BC401" s="235"/>
      <c r="BD401" s="233" t="str">
        <f>IF(F401="","",Tabla1[[#This Row],[sem 01]]&amp;Tabla1[[#This Row],[sem 02]]&amp;Tabla1[[#This Row],[sem 03]])</f>
        <v/>
      </c>
      <c r="BE401" s="234" t="str">
        <f>IF(TRIM(F401)="","",$B$1&amp;"-"&amp;SUBSTITUTE(Tabla1[[#This Row],[Mes Inscrito]]," ","")&amp;"-"&amp;SUBSTITUTE(Tabla1[[#This Row],[Dia de clases Inscrito]]," ","")&amp;"-"&amp;SUBSTITUTE(Tabla1[[#This Row],[Horario Inscrito]]," ","")&amp;"-"&amp;Tabla1[[#This Row],[Fecha Inicio grupo]])</f>
        <v/>
      </c>
      <c r="BF401" s="251" t="str">
        <f>IF(F401="","",Tabla1[[#This Row],[Curso]])</f>
        <v/>
      </c>
      <c r="BG401" s="252" t="str">
        <f>+IF(TRIM(F401)="","",$B$1&amp;"-"&amp;TRIM(Tabla1[[#This Row],[Mes Inscrito]])&amp;"-"&amp;TRIM(Tabla1[[#This Row],[Dia de clases Inscrito]])&amp;"-"&amp;TRIM(Tabla1[[#This Row],[Horario Inscrito]])&amp;"-"&amp;TRIM(Tabla1[[#This Row],[Fecha Inicio grupo]])&amp;"-"&amp;TRIM(Tabla1[[#This Row],[Tipo Incrito]]))</f>
        <v/>
      </c>
      <c r="BH401" s="308" t="str">
        <f>IF(F401="","",OR(IFERROR(SEARCH("CG",Tabla1[[#This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1" s="309" t="str">
        <f>IF(F401&lt;&gt;"",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1" s="309" t="str">
        <f>IF(F401&lt;&gt;"",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1" s="309" t="str">
        <f>IF(Tabla1[[#This Row],[Fecha Inicio grupo]]="","",IFERROR(VLOOKUP(Tabla1[[#This Row],[Mes de Alta como miembro]],Parámetros!$AM$2:$AN$16,2,0),"01/01/1900"))</f>
        <v/>
      </c>
    </row>
    <row r="402" spans="1:63" ht="14.45">
      <c r="A402" s="68">
        <v>399</v>
      </c>
      <c r="B402" s="29"/>
      <c r="C402" s="34"/>
      <c r="D402" s="42"/>
      <c r="E402" s="64"/>
      <c r="F402" s="45"/>
      <c r="G402" s="45"/>
      <c r="H402" s="163"/>
      <c r="I402" s="42"/>
      <c r="J402" s="28"/>
      <c r="K402" s="69"/>
      <c r="L402" s="68"/>
      <c r="M402" s="46"/>
      <c r="N402" s="238" t="str">
        <f ca="1">IF(Tabla1[[#This Row],[Fecha de nac]]="","",IF(Tabla1[[#This Row],[Fecha Finalización]] &gt;=TODAY(), DATEDIF(Tabla1[[#This Row],[Fecha de nac]],TODAY(),"y"), ROUNDDOWN((Tabla1[[#This Row],[Fecha Finalización]] -Tabla1[[#This Row],[Fecha de nac]])/365,0)))</f>
        <v/>
      </c>
      <c r="O402" s="169"/>
      <c r="P402" s="34"/>
      <c r="Q402" s="67"/>
      <c r="R402" s="67"/>
      <c r="S402" s="67"/>
      <c r="T402" s="67"/>
      <c r="U402" s="243" t="str">
        <f>IF(F402="","",Tabla1[[#This Row],[Fecha Inicio grupo]]+3*7-7)</f>
        <v/>
      </c>
      <c r="V402" s="244" t="str">
        <f>IF(F402="","",EDATE(Tabla1[[#This Row],[Fecha Inicio grupo]],3))</f>
        <v/>
      </c>
      <c r="W402" s="29"/>
      <c r="X402" s="29"/>
      <c r="Y402" s="75"/>
      <c r="Z402" s="75"/>
      <c r="AA402" s="75"/>
      <c r="AB402" s="75"/>
      <c r="AC402" s="75"/>
      <c r="AD402" s="75"/>
      <c r="AE402" s="75"/>
      <c r="AF402" s="75"/>
      <c r="AG402" s="75"/>
      <c r="AH402" s="75"/>
      <c r="AI402" s="75"/>
      <c r="AJ402" s="75"/>
      <c r="AK402" s="75"/>
      <c r="AL402" s="75"/>
      <c r="AM402" s="75"/>
      <c r="AN402" s="75"/>
      <c r="AO402" s="144"/>
      <c r="AP402" s="246" t="str">
        <f>IF(F402="","",IFERROR(VLOOKUP(SUBSTITUTE(SUBSTITUTE(Tabla1[[#This Row],[Uso Sistemas]],"T","P"),"N","F"),Parámetros!$M$2:$N$17,2,0),"Completar hasta 3ra sem. para evaluar a Probacionista"))</f>
        <v/>
      </c>
      <c r="AQ402" s="39"/>
      <c r="AR402" s="39"/>
      <c r="AS402" s="39"/>
      <c r="AT402" s="28"/>
      <c r="AU402" s="55"/>
      <c r="AV402" s="55"/>
      <c r="AW402" s="55"/>
      <c r="AX402" s="248" t="str">
        <f>IF(V402="","",EOMONTH(EDATE(Tabla1[[#This Row],[Fecha Finalización]],2),0))</f>
        <v/>
      </c>
      <c r="AY402" s="39"/>
      <c r="AZ402" s="249" t="str">
        <f>IF(V402="","",EOMONTH(EDATE(Tabla1[[#This Row],[Fecha Finalización]],3),0))</f>
        <v/>
      </c>
      <c r="BA402" s="39"/>
      <c r="BB402" s="39"/>
      <c r="BC402" s="235"/>
      <c r="BD402" s="233" t="str">
        <f>IF(F402="","",Tabla1[[#This Row],[sem 01]]&amp;Tabla1[[#This Row],[sem 02]]&amp;Tabla1[[#This Row],[sem 03]])</f>
        <v/>
      </c>
      <c r="BE402" s="234" t="str">
        <f>IF(TRIM(F402)="","",$B$1&amp;"-"&amp;SUBSTITUTE(Tabla1[[#This Row],[Mes Inscrito]]," ","")&amp;"-"&amp;SUBSTITUTE(Tabla1[[#This Row],[Dia de clases Inscrito]]," ","")&amp;"-"&amp;SUBSTITUTE(Tabla1[[#This Row],[Horario Inscrito]]," ","")&amp;"-"&amp;Tabla1[[#This Row],[Fecha Inicio grupo]])</f>
        <v/>
      </c>
      <c r="BF402" s="251" t="str">
        <f>IF(F402="","",Tabla1[[#This Row],[Curso]])</f>
        <v/>
      </c>
      <c r="BG402" s="252" t="str">
        <f>+IF(TRIM(F402)="","",$B$1&amp;"-"&amp;TRIM(Tabla1[[#This Row],[Mes Inscrito]])&amp;"-"&amp;TRIM(Tabla1[[#This Row],[Dia de clases Inscrito]])&amp;"-"&amp;TRIM(Tabla1[[#This Row],[Horario Inscrito]])&amp;"-"&amp;TRIM(Tabla1[[#This Row],[Fecha Inicio grupo]])&amp;"-"&amp;TRIM(Tabla1[[#This Row],[Tipo Incrito]]))</f>
        <v/>
      </c>
      <c r="BH402" s="308" t="str">
        <f>IF(F402="","",OR(IFERROR(SEARCH("CG",Tabla1[[#This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2" s="309" t="str">
        <f>IF(F402&lt;&gt;"",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2" s="309" t="str">
        <f>IF(F402&lt;&gt;"",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2" s="309" t="str">
        <f>IF(Tabla1[[#This Row],[Fecha Inicio grupo]]="","",IFERROR(VLOOKUP(Tabla1[[#This Row],[Mes de Alta como miembro]],Parámetros!$AM$2:$AN$16,2,0),"01/01/1900"))</f>
        <v/>
      </c>
    </row>
    <row r="403" spans="1:63" ht="14.45">
      <c r="A403" s="68">
        <v>400</v>
      </c>
      <c r="B403" s="29"/>
      <c r="C403" s="34"/>
      <c r="D403" s="42"/>
      <c r="E403" s="64"/>
      <c r="F403" s="45"/>
      <c r="G403" s="45"/>
      <c r="H403" s="163"/>
      <c r="I403" s="42"/>
      <c r="J403" s="28"/>
      <c r="K403" s="69"/>
      <c r="L403" s="68"/>
      <c r="M403" s="46"/>
      <c r="N403" s="238" t="str">
        <f ca="1">IF(Tabla1[[#This Row],[Fecha de nac]]="","",IF(Tabla1[[#This Row],[Fecha Finalización]] &gt;=TODAY(), DATEDIF(Tabla1[[#This Row],[Fecha de nac]],TODAY(),"y"), ROUNDDOWN((Tabla1[[#This Row],[Fecha Finalización]] -Tabla1[[#This Row],[Fecha de nac]])/365,0)))</f>
        <v/>
      </c>
      <c r="O403" s="169"/>
      <c r="P403" s="34"/>
      <c r="Q403" s="67"/>
      <c r="R403" s="67"/>
      <c r="S403" s="67"/>
      <c r="T403" s="67"/>
      <c r="U403" s="243" t="str">
        <f>IF(F403="","",Tabla1[[#This Row],[Fecha Inicio grupo]]+3*7-7)</f>
        <v/>
      </c>
      <c r="V403" s="244" t="str">
        <f>IF(F403="","",EDATE(Tabla1[[#This Row],[Fecha Inicio grupo]],3))</f>
        <v/>
      </c>
      <c r="W403" s="29"/>
      <c r="X403" s="29"/>
      <c r="Y403" s="75"/>
      <c r="Z403" s="75"/>
      <c r="AA403" s="75"/>
      <c r="AB403" s="75"/>
      <c r="AC403" s="75"/>
      <c r="AD403" s="75"/>
      <c r="AE403" s="75"/>
      <c r="AF403" s="75"/>
      <c r="AG403" s="75"/>
      <c r="AH403" s="75"/>
      <c r="AI403" s="75"/>
      <c r="AJ403" s="75"/>
      <c r="AK403" s="75"/>
      <c r="AL403" s="75"/>
      <c r="AM403" s="75"/>
      <c r="AN403" s="75"/>
      <c r="AO403" s="144"/>
      <c r="AP403" s="246" t="str">
        <f>IF(F403="","",IFERROR(VLOOKUP(SUBSTITUTE(SUBSTITUTE(Tabla1[[#This Row],[Uso Sistemas]],"T","P"),"N","F"),Parámetros!$M$2:$N$17,2,0),"Completar hasta 3ra sem. para evaluar a Probacionista"))</f>
        <v/>
      </c>
      <c r="AQ403" s="39"/>
      <c r="AR403" s="39"/>
      <c r="AS403" s="39"/>
      <c r="AT403" s="28"/>
      <c r="AU403" s="55"/>
      <c r="AV403" s="55"/>
      <c r="AW403" s="55"/>
      <c r="AX403" s="248" t="str">
        <f>IF(V403="","",EOMONTH(EDATE(Tabla1[[#This Row],[Fecha Finalización]],2),0))</f>
        <v/>
      </c>
      <c r="AY403" s="39"/>
      <c r="AZ403" s="249" t="str">
        <f>IF(V403="","",EOMONTH(EDATE(Tabla1[[#This Row],[Fecha Finalización]],3),0))</f>
        <v/>
      </c>
      <c r="BA403" s="39"/>
      <c r="BB403" s="39"/>
      <c r="BC403" s="235"/>
      <c r="BD403" s="233" t="str">
        <f>IF(F403="","",Tabla1[[#This Row],[sem 01]]&amp;Tabla1[[#This Row],[sem 02]]&amp;Tabla1[[#This Row],[sem 03]])</f>
        <v/>
      </c>
      <c r="BE403" s="234" t="str">
        <f>IF(TRIM(F403)="","",$B$1&amp;"-"&amp;SUBSTITUTE(Tabla1[[#This Row],[Mes Inscrito]]," ","")&amp;"-"&amp;SUBSTITUTE(Tabla1[[#This Row],[Dia de clases Inscrito]]," ","")&amp;"-"&amp;SUBSTITUTE(Tabla1[[#This Row],[Horario Inscrito]]," ","")&amp;"-"&amp;Tabla1[[#This Row],[Fecha Inicio grupo]])</f>
        <v/>
      </c>
      <c r="BF403" s="251" t="str">
        <f>IF(F403="","",Tabla1[[#This Row],[Curso]])</f>
        <v/>
      </c>
      <c r="BG403" s="252" t="str">
        <f>+IF(TRIM(F403)="","",$B$1&amp;"-"&amp;TRIM(Tabla1[[#This Row],[Mes Inscrito]])&amp;"-"&amp;TRIM(Tabla1[[#This Row],[Dia de clases Inscrito]])&amp;"-"&amp;TRIM(Tabla1[[#This Row],[Horario Inscrito]])&amp;"-"&amp;TRIM(Tabla1[[#This Row],[Fecha Inicio grupo]])&amp;"-"&amp;TRIM(Tabla1[[#This Row],[Tipo Incrito]]))</f>
        <v/>
      </c>
      <c r="BH403" s="308" t="str">
        <f>IF(F403="","",OR(IFERROR(SEARCH("CG",Tabla1[[#This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3" s="309" t="str">
        <f>IF(F403&lt;&gt;"",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3" s="309" t="str">
        <f>IF(F403&lt;&gt;"",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3" s="309" t="str">
        <f>IF(Tabla1[[#This Row],[Fecha Inicio grupo]]="","",IFERROR(VLOOKUP(Tabla1[[#This Row],[Mes de Alta como miembro]],Parámetros!$AM$2:$AN$16,2,0),"01/01/1900"))</f>
        <v/>
      </c>
    </row>
    <row r="404" spans="1:63" ht="14.45">
      <c r="A404" s="68">
        <v>401</v>
      </c>
      <c r="B404" s="29"/>
      <c r="C404" s="34"/>
      <c r="D404" s="42"/>
      <c r="E404" s="64"/>
      <c r="F404" s="45"/>
      <c r="G404" s="45"/>
      <c r="H404" s="163"/>
      <c r="I404" s="42"/>
      <c r="J404" s="28"/>
      <c r="K404" s="69"/>
      <c r="L404" s="68"/>
      <c r="M404" s="46"/>
      <c r="N404" s="238" t="str">
        <f ca="1">IF(Tabla1[[#This Row],[Fecha de nac]]="","",IF(Tabla1[[#This Row],[Fecha Finalización]] &gt;=TODAY(), DATEDIF(Tabla1[[#This Row],[Fecha de nac]],TODAY(),"y"), ROUNDDOWN((Tabla1[[#This Row],[Fecha Finalización]] -Tabla1[[#This Row],[Fecha de nac]])/365,0)))</f>
        <v/>
      </c>
      <c r="O404" s="169"/>
      <c r="P404" s="34"/>
      <c r="Q404" s="67"/>
      <c r="R404" s="67"/>
      <c r="S404" s="67"/>
      <c r="T404" s="67"/>
      <c r="U404" s="243" t="str">
        <f>IF(F404="","",Tabla1[[#This Row],[Fecha Inicio grupo]]+3*7-7)</f>
        <v/>
      </c>
      <c r="V404" s="244" t="str">
        <f>IF(F404="","",EDATE(Tabla1[[#This Row],[Fecha Inicio grupo]],3))</f>
        <v/>
      </c>
      <c r="W404" s="29"/>
      <c r="X404" s="29"/>
      <c r="Y404" s="75"/>
      <c r="Z404" s="75"/>
      <c r="AA404" s="75"/>
      <c r="AB404" s="75"/>
      <c r="AC404" s="75"/>
      <c r="AD404" s="75"/>
      <c r="AE404" s="75"/>
      <c r="AF404" s="75"/>
      <c r="AG404" s="75"/>
      <c r="AH404" s="75"/>
      <c r="AI404" s="75"/>
      <c r="AJ404" s="75"/>
      <c r="AK404" s="75"/>
      <c r="AL404" s="75"/>
      <c r="AM404" s="75"/>
      <c r="AN404" s="75"/>
      <c r="AO404" s="144"/>
      <c r="AP404" s="246" t="str">
        <f>IF(F404="","",IFERROR(VLOOKUP(SUBSTITUTE(SUBSTITUTE(Tabla1[[#This Row],[Uso Sistemas]],"T","P"),"N","F"),Parámetros!$M$2:$N$17,2,0),"Completar hasta 3ra sem. para evaluar a Probacionista"))</f>
        <v/>
      </c>
      <c r="AQ404" s="39"/>
      <c r="AR404" s="39"/>
      <c r="AS404" s="39"/>
      <c r="AT404" s="28"/>
      <c r="AU404" s="55"/>
      <c r="AV404" s="55"/>
      <c r="AW404" s="55"/>
      <c r="AX404" s="248" t="str">
        <f>IF(V404="","",EOMONTH(EDATE(Tabla1[[#This Row],[Fecha Finalización]],2),0))</f>
        <v/>
      </c>
      <c r="AY404" s="39"/>
      <c r="AZ404" s="249" t="str">
        <f>IF(V404="","",EOMONTH(EDATE(Tabla1[[#This Row],[Fecha Finalización]],3),0))</f>
        <v/>
      </c>
      <c r="BA404" s="39"/>
      <c r="BB404" s="39"/>
      <c r="BC404" s="235"/>
      <c r="BD404" s="233" t="str">
        <f>IF(F404="","",Tabla1[[#This Row],[sem 01]]&amp;Tabla1[[#This Row],[sem 02]]&amp;Tabla1[[#This Row],[sem 03]])</f>
        <v/>
      </c>
      <c r="BE404" s="234" t="str">
        <f>IF(TRIM(F404)="","",$B$1&amp;"-"&amp;SUBSTITUTE(Tabla1[[#This Row],[Mes Inscrito]]," ","")&amp;"-"&amp;SUBSTITUTE(Tabla1[[#This Row],[Dia de clases Inscrito]]," ","")&amp;"-"&amp;SUBSTITUTE(Tabla1[[#This Row],[Horario Inscrito]]," ","")&amp;"-"&amp;Tabla1[[#This Row],[Fecha Inicio grupo]])</f>
        <v/>
      </c>
      <c r="BF404" s="251" t="str">
        <f>IF(F404="","",Tabla1[[#This Row],[Curso]])</f>
        <v/>
      </c>
      <c r="BG404" s="252" t="str">
        <f>+IF(TRIM(F404)="","",$B$1&amp;"-"&amp;TRIM(Tabla1[[#This Row],[Mes Inscrito]])&amp;"-"&amp;TRIM(Tabla1[[#This Row],[Dia de clases Inscrito]])&amp;"-"&amp;TRIM(Tabla1[[#This Row],[Horario Inscrito]])&amp;"-"&amp;TRIM(Tabla1[[#This Row],[Fecha Inicio grupo]])&amp;"-"&amp;TRIM(Tabla1[[#This Row],[Tipo Incrito]]))</f>
        <v/>
      </c>
      <c r="BH404" s="308" t="str">
        <f>IF(F404="","",OR(IFERROR(SEARCH("CG",Tabla1[[#This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4" s="309" t="str">
        <f>IF(F404&lt;&gt;"",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4" s="309" t="str">
        <f>IF(F404&lt;&gt;"",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4" s="309" t="str">
        <f>IF(Tabla1[[#This Row],[Fecha Inicio grupo]]="","",IFERROR(VLOOKUP(Tabla1[[#This Row],[Mes de Alta como miembro]],Parámetros!$AM$2:$AN$16,2,0),"01/01/1900"))</f>
        <v/>
      </c>
    </row>
    <row r="405" spans="1:63" ht="14.45">
      <c r="A405" s="68">
        <v>402</v>
      </c>
      <c r="B405" s="29"/>
      <c r="C405" s="34"/>
      <c r="D405" s="42"/>
      <c r="E405" s="64"/>
      <c r="F405" s="45"/>
      <c r="G405" s="45"/>
      <c r="H405" s="163"/>
      <c r="I405" s="42"/>
      <c r="J405" s="28"/>
      <c r="K405" s="69"/>
      <c r="L405" s="68"/>
      <c r="M405" s="46"/>
      <c r="N405" s="238" t="str">
        <f ca="1">IF(Tabla1[[#This Row],[Fecha de nac]]="","",IF(Tabla1[[#This Row],[Fecha Finalización]] &gt;=TODAY(), DATEDIF(Tabla1[[#This Row],[Fecha de nac]],TODAY(),"y"), ROUNDDOWN((Tabla1[[#This Row],[Fecha Finalización]] -Tabla1[[#This Row],[Fecha de nac]])/365,0)))</f>
        <v/>
      </c>
      <c r="O405" s="169"/>
      <c r="P405" s="34"/>
      <c r="Q405" s="67"/>
      <c r="R405" s="67"/>
      <c r="S405" s="67"/>
      <c r="T405" s="67"/>
      <c r="U405" s="243" t="str">
        <f>IF(F405="","",Tabla1[[#This Row],[Fecha Inicio grupo]]+3*7-7)</f>
        <v/>
      </c>
      <c r="V405" s="244" t="str">
        <f>IF(F405="","",EDATE(Tabla1[[#This Row],[Fecha Inicio grupo]],3))</f>
        <v/>
      </c>
      <c r="W405" s="29"/>
      <c r="X405" s="29"/>
      <c r="Y405" s="75"/>
      <c r="Z405" s="75"/>
      <c r="AA405" s="75"/>
      <c r="AB405" s="75"/>
      <c r="AC405" s="75"/>
      <c r="AD405" s="75"/>
      <c r="AE405" s="75"/>
      <c r="AF405" s="75"/>
      <c r="AG405" s="75"/>
      <c r="AH405" s="75"/>
      <c r="AI405" s="75"/>
      <c r="AJ405" s="75"/>
      <c r="AK405" s="75"/>
      <c r="AL405" s="75"/>
      <c r="AM405" s="75"/>
      <c r="AN405" s="75"/>
      <c r="AO405" s="144"/>
      <c r="AP405" s="246" t="str">
        <f>IF(F405="","",IFERROR(VLOOKUP(SUBSTITUTE(SUBSTITUTE(Tabla1[[#This Row],[Uso Sistemas]],"T","P"),"N","F"),Parámetros!$M$2:$N$17,2,0),"Completar hasta 3ra sem. para evaluar a Probacionista"))</f>
        <v/>
      </c>
      <c r="AQ405" s="39"/>
      <c r="AR405" s="39"/>
      <c r="AS405" s="39"/>
      <c r="AT405" s="28"/>
      <c r="AU405" s="55"/>
      <c r="AV405" s="55"/>
      <c r="AW405" s="55"/>
      <c r="AX405" s="248" t="str">
        <f>IF(V405="","",EOMONTH(EDATE(Tabla1[[#This Row],[Fecha Finalización]],2),0))</f>
        <v/>
      </c>
      <c r="AY405" s="39"/>
      <c r="AZ405" s="249" t="str">
        <f>IF(V405="","",EOMONTH(EDATE(Tabla1[[#This Row],[Fecha Finalización]],3),0))</f>
        <v/>
      </c>
      <c r="BA405" s="39"/>
      <c r="BB405" s="39"/>
      <c r="BC405" s="235"/>
      <c r="BD405" s="233" t="str">
        <f>IF(F405="","",Tabla1[[#This Row],[sem 01]]&amp;Tabla1[[#This Row],[sem 02]]&amp;Tabla1[[#This Row],[sem 03]])</f>
        <v/>
      </c>
      <c r="BE405" s="234" t="str">
        <f>IF(TRIM(F405)="","",$B$1&amp;"-"&amp;SUBSTITUTE(Tabla1[[#This Row],[Mes Inscrito]]," ","")&amp;"-"&amp;SUBSTITUTE(Tabla1[[#This Row],[Dia de clases Inscrito]]," ","")&amp;"-"&amp;SUBSTITUTE(Tabla1[[#This Row],[Horario Inscrito]]," ","")&amp;"-"&amp;Tabla1[[#This Row],[Fecha Inicio grupo]])</f>
        <v/>
      </c>
      <c r="BF405" s="251" t="str">
        <f>IF(F405="","",Tabla1[[#This Row],[Curso]])</f>
        <v/>
      </c>
      <c r="BG405" s="252" t="str">
        <f>+IF(TRIM(F405)="","",$B$1&amp;"-"&amp;TRIM(Tabla1[[#This Row],[Mes Inscrito]])&amp;"-"&amp;TRIM(Tabla1[[#This Row],[Dia de clases Inscrito]])&amp;"-"&amp;TRIM(Tabla1[[#This Row],[Horario Inscrito]])&amp;"-"&amp;TRIM(Tabla1[[#This Row],[Fecha Inicio grupo]])&amp;"-"&amp;TRIM(Tabla1[[#This Row],[Tipo Incrito]]))</f>
        <v/>
      </c>
      <c r="BH405" s="308" t="str">
        <f>IF(F405="","",OR(IFERROR(SEARCH("CG",Tabla1[[#This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5" s="309" t="str">
        <f>IF(F405&lt;&gt;"",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5" s="309" t="str">
        <f>IF(F405&lt;&gt;"",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5" s="309" t="str">
        <f>IF(Tabla1[[#This Row],[Fecha Inicio grupo]]="","",IFERROR(VLOOKUP(Tabla1[[#This Row],[Mes de Alta como miembro]],Parámetros!$AM$2:$AN$16,2,0),"01/01/1900"))</f>
        <v/>
      </c>
    </row>
    <row r="406" spans="1:63" ht="14.45">
      <c r="A406" s="68">
        <v>403</v>
      </c>
      <c r="B406" s="29"/>
      <c r="C406" s="34"/>
      <c r="D406" s="42"/>
      <c r="E406" s="64"/>
      <c r="F406" s="45"/>
      <c r="G406" s="45"/>
      <c r="H406" s="163"/>
      <c r="I406" s="42"/>
      <c r="J406" s="28"/>
      <c r="K406" s="69"/>
      <c r="L406" s="68"/>
      <c r="M406" s="46"/>
      <c r="N406" s="238" t="str">
        <f ca="1">IF(Tabla1[[#This Row],[Fecha de nac]]="","",IF(Tabla1[[#This Row],[Fecha Finalización]] &gt;=TODAY(), DATEDIF(Tabla1[[#This Row],[Fecha de nac]],TODAY(),"y"), ROUNDDOWN((Tabla1[[#This Row],[Fecha Finalización]] -Tabla1[[#This Row],[Fecha de nac]])/365,0)))</f>
        <v/>
      </c>
      <c r="O406" s="169"/>
      <c r="P406" s="34"/>
      <c r="Q406" s="67"/>
      <c r="R406" s="67"/>
      <c r="S406" s="67"/>
      <c r="T406" s="67"/>
      <c r="U406" s="243" t="str">
        <f>IF(F406="","",Tabla1[[#This Row],[Fecha Inicio grupo]]+3*7-7)</f>
        <v/>
      </c>
      <c r="V406" s="244" t="str">
        <f>IF(F406="","",EDATE(Tabla1[[#This Row],[Fecha Inicio grupo]],3))</f>
        <v/>
      </c>
      <c r="W406" s="29"/>
      <c r="X406" s="29"/>
      <c r="Y406" s="75"/>
      <c r="Z406" s="75"/>
      <c r="AA406" s="75"/>
      <c r="AB406" s="75"/>
      <c r="AC406" s="75"/>
      <c r="AD406" s="75"/>
      <c r="AE406" s="75"/>
      <c r="AF406" s="75"/>
      <c r="AG406" s="75"/>
      <c r="AH406" s="75"/>
      <c r="AI406" s="75"/>
      <c r="AJ406" s="75"/>
      <c r="AK406" s="75"/>
      <c r="AL406" s="75"/>
      <c r="AM406" s="75"/>
      <c r="AN406" s="75"/>
      <c r="AO406" s="144"/>
      <c r="AP406" s="246" t="str">
        <f>IF(F406="","",IFERROR(VLOOKUP(SUBSTITUTE(SUBSTITUTE(Tabla1[[#This Row],[Uso Sistemas]],"T","P"),"N","F"),Parámetros!$M$2:$N$17,2,0),"Completar hasta 3ra sem. para evaluar a Probacionista"))</f>
        <v/>
      </c>
      <c r="AQ406" s="39"/>
      <c r="AR406" s="39"/>
      <c r="AS406" s="39"/>
      <c r="AT406" s="28"/>
      <c r="AU406" s="55"/>
      <c r="AV406" s="55"/>
      <c r="AW406" s="55"/>
      <c r="AX406" s="248" t="str">
        <f>IF(V406="","",EOMONTH(EDATE(Tabla1[[#This Row],[Fecha Finalización]],2),0))</f>
        <v/>
      </c>
      <c r="AY406" s="39"/>
      <c r="AZ406" s="249" t="str">
        <f>IF(V406="","",EOMONTH(EDATE(Tabla1[[#This Row],[Fecha Finalización]],3),0))</f>
        <v/>
      </c>
      <c r="BA406" s="39"/>
      <c r="BB406" s="39"/>
      <c r="BC406" s="235"/>
      <c r="BD406" s="233" t="str">
        <f>IF(F406="","",Tabla1[[#This Row],[sem 01]]&amp;Tabla1[[#This Row],[sem 02]]&amp;Tabla1[[#This Row],[sem 03]])</f>
        <v/>
      </c>
      <c r="BE406" s="234" t="str">
        <f>IF(TRIM(F406)="","",$B$1&amp;"-"&amp;SUBSTITUTE(Tabla1[[#This Row],[Mes Inscrito]]," ","")&amp;"-"&amp;SUBSTITUTE(Tabla1[[#This Row],[Dia de clases Inscrito]]," ","")&amp;"-"&amp;SUBSTITUTE(Tabla1[[#This Row],[Horario Inscrito]]," ","")&amp;"-"&amp;Tabla1[[#This Row],[Fecha Inicio grupo]])</f>
        <v/>
      </c>
      <c r="BF406" s="251" t="str">
        <f>IF(F406="","",Tabla1[[#This Row],[Curso]])</f>
        <v/>
      </c>
      <c r="BG406" s="252" t="str">
        <f>+IF(TRIM(F406)="","",$B$1&amp;"-"&amp;TRIM(Tabla1[[#This Row],[Mes Inscrito]])&amp;"-"&amp;TRIM(Tabla1[[#This Row],[Dia de clases Inscrito]])&amp;"-"&amp;TRIM(Tabla1[[#This Row],[Horario Inscrito]])&amp;"-"&amp;TRIM(Tabla1[[#This Row],[Fecha Inicio grupo]])&amp;"-"&amp;TRIM(Tabla1[[#This Row],[Tipo Incrito]]))</f>
        <v/>
      </c>
      <c r="BH406" s="308" t="str">
        <f>IF(F406="","",OR(IFERROR(SEARCH("CG",Tabla1[[#This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6" s="309" t="str">
        <f>IF(F406&lt;&gt;"",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6" s="309" t="str">
        <f>IF(F406&lt;&gt;"",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6" s="309" t="str">
        <f>IF(Tabla1[[#This Row],[Fecha Inicio grupo]]="","",IFERROR(VLOOKUP(Tabla1[[#This Row],[Mes de Alta como miembro]],Parámetros!$AM$2:$AN$16,2,0),"01/01/1900"))</f>
        <v/>
      </c>
    </row>
    <row r="407" spans="1:63" ht="14.45">
      <c r="A407" s="68">
        <v>404</v>
      </c>
      <c r="B407" s="29"/>
      <c r="C407" s="34"/>
      <c r="D407" s="42"/>
      <c r="E407" s="64"/>
      <c r="F407" s="45"/>
      <c r="G407" s="45"/>
      <c r="H407" s="163"/>
      <c r="I407" s="42"/>
      <c r="J407" s="28"/>
      <c r="K407" s="69"/>
      <c r="L407" s="68"/>
      <c r="M407" s="46"/>
      <c r="N407" s="238" t="str">
        <f ca="1">IF(Tabla1[[#This Row],[Fecha de nac]]="","",IF(Tabla1[[#This Row],[Fecha Finalización]] &gt;=TODAY(), DATEDIF(Tabla1[[#This Row],[Fecha de nac]],TODAY(),"y"), ROUNDDOWN((Tabla1[[#This Row],[Fecha Finalización]] -Tabla1[[#This Row],[Fecha de nac]])/365,0)))</f>
        <v/>
      </c>
      <c r="O407" s="169"/>
      <c r="P407" s="34"/>
      <c r="Q407" s="67"/>
      <c r="R407" s="67"/>
      <c r="S407" s="67"/>
      <c r="T407" s="67"/>
      <c r="U407" s="243" t="str">
        <f>IF(F407="","",Tabla1[[#This Row],[Fecha Inicio grupo]]+3*7-7)</f>
        <v/>
      </c>
      <c r="V407" s="244" t="str">
        <f>IF(F407="","",EDATE(Tabla1[[#This Row],[Fecha Inicio grupo]],3))</f>
        <v/>
      </c>
      <c r="W407" s="29"/>
      <c r="X407" s="29"/>
      <c r="Y407" s="75"/>
      <c r="Z407" s="75"/>
      <c r="AA407" s="75"/>
      <c r="AB407" s="75"/>
      <c r="AC407" s="75"/>
      <c r="AD407" s="75"/>
      <c r="AE407" s="75"/>
      <c r="AF407" s="75"/>
      <c r="AG407" s="75"/>
      <c r="AH407" s="75"/>
      <c r="AI407" s="75"/>
      <c r="AJ407" s="75"/>
      <c r="AK407" s="75"/>
      <c r="AL407" s="75"/>
      <c r="AM407" s="75"/>
      <c r="AN407" s="75"/>
      <c r="AO407" s="144"/>
      <c r="AP407" s="246" t="str">
        <f>IF(F407="","",IFERROR(VLOOKUP(SUBSTITUTE(SUBSTITUTE(Tabla1[[#This Row],[Uso Sistemas]],"T","P"),"N","F"),Parámetros!$M$2:$N$17,2,0),"Completar hasta 3ra sem. para evaluar a Probacionista"))</f>
        <v/>
      </c>
      <c r="AQ407" s="39"/>
      <c r="AR407" s="39"/>
      <c r="AS407" s="39"/>
      <c r="AT407" s="28"/>
      <c r="AU407" s="55"/>
      <c r="AV407" s="55"/>
      <c r="AW407" s="55"/>
      <c r="AX407" s="248" t="str">
        <f>IF(V407="","",EOMONTH(EDATE(Tabla1[[#This Row],[Fecha Finalización]],2),0))</f>
        <v/>
      </c>
      <c r="AY407" s="39"/>
      <c r="AZ407" s="249" t="str">
        <f>IF(V407="","",EOMONTH(EDATE(Tabla1[[#This Row],[Fecha Finalización]],3),0))</f>
        <v/>
      </c>
      <c r="BA407" s="39"/>
      <c r="BB407" s="39"/>
      <c r="BC407" s="235"/>
      <c r="BD407" s="233" t="str">
        <f>IF(F407="","",Tabla1[[#This Row],[sem 01]]&amp;Tabla1[[#This Row],[sem 02]]&amp;Tabla1[[#This Row],[sem 03]])</f>
        <v/>
      </c>
      <c r="BE407" s="234" t="str">
        <f>IF(TRIM(F407)="","",$B$1&amp;"-"&amp;SUBSTITUTE(Tabla1[[#This Row],[Mes Inscrito]]," ","")&amp;"-"&amp;SUBSTITUTE(Tabla1[[#This Row],[Dia de clases Inscrito]]," ","")&amp;"-"&amp;SUBSTITUTE(Tabla1[[#This Row],[Horario Inscrito]]," ","")&amp;"-"&amp;Tabla1[[#This Row],[Fecha Inicio grupo]])</f>
        <v/>
      </c>
      <c r="BF407" s="251" t="str">
        <f>IF(F407="","",Tabla1[[#This Row],[Curso]])</f>
        <v/>
      </c>
      <c r="BG407" s="252" t="str">
        <f>+IF(TRIM(F407)="","",$B$1&amp;"-"&amp;TRIM(Tabla1[[#This Row],[Mes Inscrito]])&amp;"-"&amp;TRIM(Tabla1[[#This Row],[Dia de clases Inscrito]])&amp;"-"&amp;TRIM(Tabla1[[#This Row],[Horario Inscrito]])&amp;"-"&amp;TRIM(Tabla1[[#This Row],[Fecha Inicio grupo]])&amp;"-"&amp;TRIM(Tabla1[[#This Row],[Tipo Incrito]]))</f>
        <v/>
      </c>
      <c r="BH407" s="308" t="str">
        <f>IF(F407="","",OR(IFERROR(SEARCH("CG",Tabla1[[#This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7" s="309" t="str">
        <f>IF(F407&lt;&gt;"",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7" s="309" t="str">
        <f>IF(F407&lt;&gt;"",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7" s="309" t="str">
        <f>IF(Tabla1[[#This Row],[Fecha Inicio grupo]]="","",IFERROR(VLOOKUP(Tabla1[[#This Row],[Mes de Alta como miembro]],Parámetros!$AM$2:$AN$16,2,0),"01/01/1900"))</f>
        <v/>
      </c>
    </row>
    <row r="408" spans="1:63" ht="14.45">
      <c r="A408" s="68">
        <v>405</v>
      </c>
      <c r="B408" s="29"/>
      <c r="C408" s="34"/>
      <c r="D408" s="42"/>
      <c r="E408" s="64"/>
      <c r="F408" s="45"/>
      <c r="G408" s="45"/>
      <c r="H408" s="163"/>
      <c r="I408" s="42"/>
      <c r="J408" s="28"/>
      <c r="K408" s="69"/>
      <c r="L408" s="68"/>
      <c r="M408" s="46"/>
      <c r="N408" s="238" t="str">
        <f ca="1">IF(Tabla1[[#This Row],[Fecha de nac]]="","",IF(Tabla1[[#This Row],[Fecha Finalización]] &gt;=TODAY(), DATEDIF(Tabla1[[#This Row],[Fecha de nac]],TODAY(),"y"), ROUNDDOWN((Tabla1[[#This Row],[Fecha Finalización]] -Tabla1[[#This Row],[Fecha de nac]])/365,0)))</f>
        <v/>
      </c>
      <c r="O408" s="169"/>
      <c r="P408" s="34"/>
      <c r="Q408" s="67"/>
      <c r="R408" s="67"/>
      <c r="S408" s="67"/>
      <c r="T408" s="67"/>
      <c r="U408" s="243" t="str">
        <f>IF(F408="","",Tabla1[[#This Row],[Fecha Inicio grupo]]+3*7-7)</f>
        <v/>
      </c>
      <c r="V408" s="244" t="str">
        <f>IF(F408="","",EDATE(Tabla1[[#This Row],[Fecha Inicio grupo]],3))</f>
        <v/>
      </c>
      <c r="W408" s="29"/>
      <c r="X408" s="29"/>
      <c r="Y408" s="75"/>
      <c r="Z408" s="75"/>
      <c r="AA408" s="75"/>
      <c r="AB408" s="75"/>
      <c r="AC408" s="75"/>
      <c r="AD408" s="75"/>
      <c r="AE408" s="75"/>
      <c r="AF408" s="75"/>
      <c r="AG408" s="75"/>
      <c r="AH408" s="75"/>
      <c r="AI408" s="75"/>
      <c r="AJ408" s="75"/>
      <c r="AK408" s="75"/>
      <c r="AL408" s="75"/>
      <c r="AM408" s="75"/>
      <c r="AN408" s="75"/>
      <c r="AO408" s="144"/>
      <c r="AP408" s="246" t="str">
        <f>IF(F408="","",IFERROR(VLOOKUP(SUBSTITUTE(SUBSTITUTE(Tabla1[[#This Row],[Uso Sistemas]],"T","P"),"N","F"),Parámetros!$M$2:$N$17,2,0),"Completar hasta 3ra sem. para evaluar a Probacionista"))</f>
        <v/>
      </c>
      <c r="AQ408" s="39"/>
      <c r="AR408" s="39"/>
      <c r="AS408" s="39"/>
      <c r="AT408" s="28"/>
      <c r="AU408" s="55"/>
      <c r="AV408" s="55"/>
      <c r="AW408" s="55"/>
      <c r="AX408" s="248" t="str">
        <f>IF(V408="","",EOMONTH(EDATE(Tabla1[[#This Row],[Fecha Finalización]],2),0))</f>
        <v/>
      </c>
      <c r="AY408" s="39"/>
      <c r="AZ408" s="249" t="str">
        <f>IF(V408="","",EOMONTH(EDATE(Tabla1[[#This Row],[Fecha Finalización]],3),0))</f>
        <v/>
      </c>
      <c r="BA408" s="39"/>
      <c r="BB408" s="39"/>
      <c r="BC408" s="235"/>
      <c r="BD408" s="233" t="str">
        <f>IF(F408="","",Tabla1[[#This Row],[sem 01]]&amp;Tabla1[[#This Row],[sem 02]]&amp;Tabla1[[#This Row],[sem 03]])</f>
        <v/>
      </c>
      <c r="BE408" s="234" t="str">
        <f>IF(TRIM(F408)="","",$B$1&amp;"-"&amp;SUBSTITUTE(Tabla1[[#This Row],[Mes Inscrito]]," ","")&amp;"-"&amp;SUBSTITUTE(Tabla1[[#This Row],[Dia de clases Inscrito]]," ","")&amp;"-"&amp;SUBSTITUTE(Tabla1[[#This Row],[Horario Inscrito]]," ","")&amp;"-"&amp;Tabla1[[#This Row],[Fecha Inicio grupo]])</f>
        <v/>
      </c>
      <c r="BF408" s="251" t="str">
        <f>IF(F408="","",Tabla1[[#This Row],[Curso]])</f>
        <v/>
      </c>
      <c r="BG408" s="252" t="str">
        <f>+IF(TRIM(F408)="","",$B$1&amp;"-"&amp;TRIM(Tabla1[[#This Row],[Mes Inscrito]])&amp;"-"&amp;TRIM(Tabla1[[#This Row],[Dia de clases Inscrito]])&amp;"-"&amp;TRIM(Tabla1[[#This Row],[Horario Inscrito]])&amp;"-"&amp;TRIM(Tabla1[[#This Row],[Fecha Inicio grupo]])&amp;"-"&amp;TRIM(Tabla1[[#This Row],[Tipo Incrito]]))</f>
        <v/>
      </c>
      <c r="BH408" s="308" t="str">
        <f>IF(F408="","",OR(IFERROR(SEARCH("CG",Tabla1[[#This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8" s="309" t="str">
        <f>IF(F408&lt;&gt;"",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8" s="309" t="str">
        <f>IF(F408&lt;&gt;"",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8" s="309" t="str">
        <f>IF(Tabla1[[#This Row],[Fecha Inicio grupo]]="","",IFERROR(VLOOKUP(Tabla1[[#This Row],[Mes de Alta como miembro]],Parámetros!$AM$2:$AN$16,2,0),"01/01/1900"))</f>
        <v/>
      </c>
    </row>
    <row r="409" spans="1:63" ht="14.45">
      <c r="A409" s="68">
        <v>406</v>
      </c>
      <c r="B409" s="29"/>
      <c r="C409" s="34"/>
      <c r="D409" s="42"/>
      <c r="E409" s="64"/>
      <c r="F409" s="45"/>
      <c r="G409" s="45"/>
      <c r="H409" s="163"/>
      <c r="I409" s="42"/>
      <c r="J409" s="28"/>
      <c r="K409" s="69"/>
      <c r="L409" s="68"/>
      <c r="M409" s="46"/>
      <c r="N409" s="238" t="str">
        <f ca="1">IF(Tabla1[[#This Row],[Fecha de nac]]="","",IF(Tabla1[[#This Row],[Fecha Finalización]] &gt;=TODAY(), DATEDIF(Tabla1[[#This Row],[Fecha de nac]],TODAY(),"y"), ROUNDDOWN((Tabla1[[#This Row],[Fecha Finalización]] -Tabla1[[#This Row],[Fecha de nac]])/365,0)))</f>
        <v/>
      </c>
      <c r="O409" s="169"/>
      <c r="P409" s="34"/>
      <c r="Q409" s="67"/>
      <c r="R409" s="67"/>
      <c r="S409" s="67"/>
      <c r="T409" s="67"/>
      <c r="U409" s="243" t="str">
        <f>IF(F409="","",Tabla1[[#This Row],[Fecha Inicio grupo]]+3*7-7)</f>
        <v/>
      </c>
      <c r="V409" s="244" t="str">
        <f>IF(F409="","",EDATE(Tabla1[[#This Row],[Fecha Inicio grupo]],3))</f>
        <v/>
      </c>
      <c r="W409" s="29"/>
      <c r="X409" s="29"/>
      <c r="Y409" s="75"/>
      <c r="Z409" s="75"/>
      <c r="AA409" s="75"/>
      <c r="AB409" s="75"/>
      <c r="AC409" s="75"/>
      <c r="AD409" s="75"/>
      <c r="AE409" s="75"/>
      <c r="AF409" s="75"/>
      <c r="AG409" s="75"/>
      <c r="AH409" s="75"/>
      <c r="AI409" s="75"/>
      <c r="AJ409" s="75"/>
      <c r="AK409" s="75"/>
      <c r="AL409" s="75"/>
      <c r="AM409" s="75"/>
      <c r="AN409" s="75"/>
      <c r="AO409" s="144"/>
      <c r="AP409" s="246" t="str">
        <f>IF(F409="","",IFERROR(VLOOKUP(SUBSTITUTE(SUBSTITUTE(Tabla1[[#This Row],[Uso Sistemas]],"T","P"),"N","F"),Parámetros!$M$2:$N$17,2,0),"Completar hasta 3ra sem. para evaluar a Probacionista"))</f>
        <v/>
      </c>
      <c r="AQ409" s="39"/>
      <c r="AR409" s="39"/>
      <c r="AS409" s="39"/>
      <c r="AT409" s="28"/>
      <c r="AU409" s="55"/>
      <c r="AV409" s="55"/>
      <c r="AW409" s="55"/>
      <c r="AX409" s="248" t="str">
        <f>IF(V409="","",EOMONTH(EDATE(Tabla1[[#This Row],[Fecha Finalización]],2),0))</f>
        <v/>
      </c>
      <c r="AY409" s="39"/>
      <c r="AZ409" s="249" t="str">
        <f>IF(V409="","",EOMONTH(EDATE(Tabla1[[#This Row],[Fecha Finalización]],3),0))</f>
        <v/>
      </c>
      <c r="BA409" s="39"/>
      <c r="BB409" s="39"/>
      <c r="BC409" s="235"/>
      <c r="BD409" s="233" t="str">
        <f>IF(F409="","",Tabla1[[#This Row],[sem 01]]&amp;Tabla1[[#This Row],[sem 02]]&amp;Tabla1[[#This Row],[sem 03]])</f>
        <v/>
      </c>
      <c r="BE409" s="234" t="str">
        <f>IF(TRIM(F409)="","",$B$1&amp;"-"&amp;SUBSTITUTE(Tabla1[[#This Row],[Mes Inscrito]]," ","")&amp;"-"&amp;SUBSTITUTE(Tabla1[[#This Row],[Dia de clases Inscrito]]," ","")&amp;"-"&amp;SUBSTITUTE(Tabla1[[#This Row],[Horario Inscrito]]," ","")&amp;"-"&amp;Tabla1[[#This Row],[Fecha Inicio grupo]])</f>
        <v/>
      </c>
      <c r="BF409" s="251" t="str">
        <f>IF(F409="","",Tabla1[[#This Row],[Curso]])</f>
        <v/>
      </c>
      <c r="BG409" s="252" t="str">
        <f>+IF(TRIM(F409)="","",$B$1&amp;"-"&amp;TRIM(Tabla1[[#This Row],[Mes Inscrito]])&amp;"-"&amp;TRIM(Tabla1[[#This Row],[Dia de clases Inscrito]])&amp;"-"&amp;TRIM(Tabla1[[#This Row],[Horario Inscrito]])&amp;"-"&amp;TRIM(Tabla1[[#This Row],[Fecha Inicio grupo]])&amp;"-"&amp;TRIM(Tabla1[[#This Row],[Tipo Incrito]]))</f>
        <v/>
      </c>
      <c r="BH409" s="308" t="str">
        <f>IF(F409="","",OR(IFERROR(SEARCH("CG",Tabla1[[#This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9" s="309" t="str">
        <f>IF(F409&lt;&gt;"",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9" s="309" t="str">
        <f>IF(F409&lt;&gt;"",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9" s="309" t="str">
        <f>IF(Tabla1[[#This Row],[Fecha Inicio grupo]]="","",IFERROR(VLOOKUP(Tabla1[[#This Row],[Mes de Alta como miembro]],Parámetros!$AM$2:$AN$16,2,0),"01/01/1900"))</f>
        <v/>
      </c>
    </row>
    <row r="410" spans="1:63" ht="14.45">
      <c r="A410" s="68">
        <v>407</v>
      </c>
      <c r="B410" s="29"/>
      <c r="C410" s="34"/>
      <c r="D410" s="42"/>
      <c r="E410" s="64"/>
      <c r="F410" s="45"/>
      <c r="G410" s="45"/>
      <c r="H410" s="163"/>
      <c r="I410" s="42"/>
      <c r="J410" s="28"/>
      <c r="K410" s="69"/>
      <c r="L410" s="68"/>
      <c r="M410" s="46"/>
      <c r="N410" s="238" t="str">
        <f ca="1">IF(Tabla1[[#This Row],[Fecha de nac]]="","",IF(Tabla1[[#This Row],[Fecha Finalización]] &gt;=TODAY(), DATEDIF(Tabla1[[#This Row],[Fecha de nac]],TODAY(),"y"), ROUNDDOWN((Tabla1[[#This Row],[Fecha Finalización]] -Tabla1[[#This Row],[Fecha de nac]])/365,0)))</f>
        <v/>
      </c>
      <c r="O410" s="169"/>
      <c r="P410" s="34"/>
      <c r="Q410" s="67"/>
      <c r="R410" s="67"/>
      <c r="S410" s="67"/>
      <c r="T410" s="67"/>
      <c r="U410" s="243" t="str">
        <f>IF(F410="","",Tabla1[[#This Row],[Fecha Inicio grupo]]+3*7-7)</f>
        <v/>
      </c>
      <c r="V410" s="244" t="str">
        <f>IF(F410="","",EDATE(Tabla1[[#This Row],[Fecha Inicio grupo]],3))</f>
        <v/>
      </c>
      <c r="W410" s="29"/>
      <c r="X410" s="29"/>
      <c r="Y410" s="75"/>
      <c r="Z410" s="75"/>
      <c r="AA410" s="75"/>
      <c r="AB410" s="75"/>
      <c r="AC410" s="75"/>
      <c r="AD410" s="75"/>
      <c r="AE410" s="75"/>
      <c r="AF410" s="75"/>
      <c r="AG410" s="75"/>
      <c r="AH410" s="75"/>
      <c r="AI410" s="75"/>
      <c r="AJ410" s="75"/>
      <c r="AK410" s="75"/>
      <c r="AL410" s="75"/>
      <c r="AM410" s="75"/>
      <c r="AN410" s="75"/>
      <c r="AO410" s="144"/>
      <c r="AP410" s="246" t="str">
        <f>IF(F410="","",IFERROR(VLOOKUP(SUBSTITUTE(SUBSTITUTE(Tabla1[[#This Row],[Uso Sistemas]],"T","P"),"N","F"),Parámetros!$M$2:$N$17,2,0),"Completar hasta 3ra sem. para evaluar a Probacionista"))</f>
        <v/>
      </c>
      <c r="AQ410" s="39"/>
      <c r="AR410" s="39"/>
      <c r="AS410" s="39"/>
      <c r="AT410" s="28"/>
      <c r="AU410" s="55"/>
      <c r="AV410" s="55"/>
      <c r="AW410" s="55"/>
      <c r="AX410" s="248" t="str">
        <f>IF(V410="","",EOMONTH(EDATE(Tabla1[[#This Row],[Fecha Finalización]],2),0))</f>
        <v/>
      </c>
      <c r="AY410" s="39"/>
      <c r="AZ410" s="249" t="str">
        <f>IF(V410="","",EOMONTH(EDATE(Tabla1[[#This Row],[Fecha Finalización]],3),0))</f>
        <v/>
      </c>
      <c r="BA410" s="39"/>
      <c r="BB410" s="39"/>
      <c r="BC410" s="235"/>
      <c r="BD410" s="233" t="str">
        <f>IF(F410="","",Tabla1[[#This Row],[sem 01]]&amp;Tabla1[[#This Row],[sem 02]]&amp;Tabla1[[#This Row],[sem 03]])</f>
        <v/>
      </c>
      <c r="BE410" s="234" t="str">
        <f>IF(TRIM(F410)="","",$B$1&amp;"-"&amp;SUBSTITUTE(Tabla1[[#This Row],[Mes Inscrito]]," ","")&amp;"-"&amp;SUBSTITUTE(Tabla1[[#This Row],[Dia de clases Inscrito]]," ","")&amp;"-"&amp;SUBSTITUTE(Tabla1[[#This Row],[Horario Inscrito]]," ","")&amp;"-"&amp;Tabla1[[#This Row],[Fecha Inicio grupo]])</f>
        <v/>
      </c>
      <c r="BF410" s="251" t="str">
        <f>IF(F410="","",Tabla1[[#This Row],[Curso]])</f>
        <v/>
      </c>
      <c r="BG410" s="252" t="str">
        <f>+IF(TRIM(F410)="","",$B$1&amp;"-"&amp;TRIM(Tabla1[[#This Row],[Mes Inscrito]])&amp;"-"&amp;TRIM(Tabla1[[#This Row],[Dia de clases Inscrito]])&amp;"-"&amp;TRIM(Tabla1[[#This Row],[Horario Inscrito]])&amp;"-"&amp;TRIM(Tabla1[[#This Row],[Fecha Inicio grupo]])&amp;"-"&amp;TRIM(Tabla1[[#This Row],[Tipo Incrito]]))</f>
        <v/>
      </c>
      <c r="BH410" s="308" t="str">
        <f>IF(F410="","",OR(IFERROR(SEARCH("CG",Tabla1[[#This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0" s="309" t="str">
        <f>IF(F410&lt;&gt;"",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0" s="309" t="str">
        <f>IF(F410&lt;&gt;"",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0" s="309" t="str">
        <f>IF(Tabla1[[#This Row],[Fecha Inicio grupo]]="","",IFERROR(VLOOKUP(Tabla1[[#This Row],[Mes de Alta como miembro]],Parámetros!$AM$2:$AN$16,2,0),"01/01/1900"))</f>
        <v/>
      </c>
    </row>
    <row r="411" spans="1:63" ht="14.45">
      <c r="A411" s="68">
        <v>408</v>
      </c>
      <c r="B411" s="29"/>
      <c r="C411" s="34"/>
      <c r="D411" s="42"/>
      <c r="E411" s="64"/>
      <c r="F411" s="45"/>
      <c r="G411" s="45"/>
      <c r="H411" s="163"/>
      <c r="I411" s="42"/>
      <c r="J411" s="28"/>
      <c r="K411" s="69"/>
      <c r="L411" s="68"/>
      <c r="M411" s="46"/>
      <c r="N411" s="238" t="str">
        <f ca="1">IF(Tabla1[[#This Row],[Fecha de nac]]="","",IF(Tabla1[[#This Row],[Fecha Finalización]] &gt;=TODAY(), DATEDIF(Tabla1[[#This Row],[Fecha de nac]],TODAY(),"y"), ROUNDDOWN((Tabla1[[#This Row],[Fecha Finalización]] -Tabla1[[#This Row],[Fecha de nac]])/365,0)))</f>
        <v/>
      </c>
      <c r="O411" s="169"/>
      <c r="P411" s="34"/>
      <c r="Q411" s="67"/>
      <c r="R411" s="67"/>
      <c r="S411" s="67"/>
      <c r="T411" s="67"/>
      <c r="U411" s="243" t="str">
        <f>IF(F411="","",Tabla1[[#This Row],[Fecha Inicio grupo]]+3*7-7)</f>
        <v/>
      </c>
      <c r="V411" s="244" t="str">
        <f>IF(F411="","",EDATE(Tabla1[[#This Row],[Fecha Inicio grupo]],3))</f>
        <v/>
      </c>
      <c r="W411" s="29"/>
      <c r="X411" s="29"/>
      <c r="Y411" s="75"/>
      <c r="Z411" s="75"/>
      <c r="AA411" s="75"/>
      <c r="AB411" s="75"/>
      <c r="AC411" s="75"/>
      <c r="AD411" s="75"/>
      <c r="AE411" s="75"/>
      <c r="AF411" s="75"/>
      <c r="AG411" s="75"/>
      <c r="AH411" s="75"/>
      <c r="AI411" s="75"/>
      <c r="AJ411" s="75"/>
      <c r="AK411" s="75"/>
      <c r="AL411" s="75"/>
      <c r="AM411" s="75"/>
      <c r="AN411" s="75"/>
      <c r="AO411" s="144"/>
      <c r="AP411" s="246" t="str">
        <f>IF(F411="","",IFERROR(VLOOKUP(SUBSTITUTE(SUBSTITUTE(Tabla1[[#This Row],[Uso Sistemas]],"T","P"),"N","F"),Parámetros!$M$2:$N$17,2,0),"Completar hasta 3ra sem. para evaluar a Probacionista"))</f>
        <v/>
      </c>
      <c r="AQ411" s="39"/>
      <c r="AR411" s="39"/>
      <c r="AS411" s="39"/>
      <c r="AT411" s="28"/>
      <c r="AU411" s="55"/>
      <c r="AV411" s="55"/>
      <c r="AW411" s="55"/>
      <c r="AX411" s="248" t="str">
        <f>IF(V411="","",EOMONTH(EDATE(Tabla1[[#This Row],[Fecha Finalización]],2),0))</f>
        <v/>
      </c>
      <c r="AY411" s="39"/>
      <c r="AZ411" s="249" t="str">
        <f>IF(V411="","",EOMONTH(EDATE(Tabla1[[#This Row],[Fecha Finalización]],3),0))</f>
        <v/>
      </c>
      <c r="BA411" s="39"/>
      <c r="BB411" s="39"/>
      <c r="BC411" s="235"/>
      <c r="BD411" s="233" t="str">
        <f>IF(F411="","",Tabla1[[#This Row],[sem 01]]&amp;Tabla1[[#This Row],[sem 02]]&amp;Tabla1[[#This Row],[sem 03]])</f>
        <v/>
      </c>
      <c r="BE411" s="234" t="str">
        <f>IF(TRIM(F411)="","",$B$1&amp;"-"&amp;SUBSTITUTE(Tabla1[[#This Row],[Mes Inscrito]]," ","")&amp;"-"&amp;SUBSTITUTE(Tabla1[[#This Row],[Dia de clases Inscrito]]," ","")&amp;"-"&amp;SUBSTITUTE(Tabla1[[#This Row],[Horario Inscrito]]," ","")&amp;"-"&amp;Tabla1[[#This Row],[Fecha Inicio grupo]])</f>
        <v/>
      </c>
      <c r="BF411" s="251" t="str">
        <f>IF(F411="","",Tabla1[[#This Row],[Curso]])</f>
        <v/>
      </c>
      <c r="BG411" s="252" t="str">
        <f>+IF(TRIM(F411)="","",$B$1&amp;"-"&amp;TRIM(Tabla1[[#This Row],[Mes Inscrito]])&amp;"-"&amp;TRIM(Tabla1[[#This Row],[Dia de clases Inscrito]])&amp;"-"&amp;TRIM(Tabla1[[#This Row],[Horario Inscrito]])&amp;"-"&amp;TRIM(Tabla1[[#This Row],[Fecha Inicio grupo]])&amp;"-"&amp;TRIM(Tabla1[[#This Row],[Tipo Incrito]]))</f>
        <v/>
      </c>
      <c r="BH411" s="308" t="str">
        <f>IF(F411="","",OR(IFERROR(SEARCH("CG",Tabla1[[#This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1" s="309" t="str">
        <f>IF(F411&lt;&gt;"",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1" s="309" t="str">
        <f>IF(F411&lt;&gt;"",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1" s="309" t="str">
        <f>IF(Tabla1[[#This Row],[Fecha Inicio grupo]]="","",IFERROR(VLOOKUP(Tabla1[[#This Row],[Mes de Alta como miembro]],Parámetros!$AM$2:$AN$16,2,0),"01/01/1900"))</f>
        <v/>
      </c>
    </row>
    <row r="412" spans="1:63" ht="14.45">
      <c r="A412" s="68">
        <v>409</v>
      </c>
      <c r="B412" s="29"/>
      <c r="C412" s="34"/>
      <c r="D412" s="42"/>
      <c r="E412" s="64"/>
      <c r="F412" s="45"/>
      <c r="G412" s="45"/>
      <c r="H412" s="163"/>
      <c r="I412" s="42"/>
      <c r="J412" s="28"/>
      <c r="K412" s="69"/>
      <c r="L412" s="68"/>
      <c r="M412" s="46"/>
      <c r="N412" s="238" t="str">
        <f ca="1">IF(Tabla1[[#This Row],[Fecha de nac]]="","",IF(Tabla1[[#This Row],[Fecha Finalización]] &gt;=TODAY(), DATEDIF(Tabla1[[#This Row],[Fecha de nac]],TODAY(),"y"), ROUNDDOWN((Tabla1[[#This Row],[Fecha Finalización]] -Tabla1[[#This Row],[Fecha de nac]])/365,0)))</f>
        <v/>
      </c>
      <c r="O412" s="169"/>
      <c r="P412" s="34"/>
      <c r="Q412" s="67"/>
      <c r="R412" s="67"/>
      <c r="S412" s="67"/>
      <c r="T412" s="67"/>
      <c r="U412" s="243" t="str">
        <f>IF(F412="","",Tabla1[[#This Row],[Fecha Inicio grupo]]+3*7-7)</f>
        <v/>
      </c>
      <c r="V412" s="244" t="str">
        <f>IF(F412="","",EDATE(Tabla1[[#This Row],[Fecha Inicio grupo]],3))</f>
        <v/>
      </c>
      <c r="W412" s="29"/>
      <c r="X412" s="29"/>
      <c r="Y412" s="75"/>
      <c r="Z412" s="75"/>
      <c r="AA412" s="75"/>
      <c r="AB412" s="75"/>
      <c r="AC412" s="75"/>
      <c r="AD412" s="75"/>
      <c r="AE412" s="75"/>
      <c r="AF412" s="75"/>
      <c r="AG412" s="75"/>
      <c r="AH412" s="75"/>
      <c r="AI412" s="75"/>
      <c r="AJ412" s="75"/>
      <c r="AK412" s="75"/>
      <c r="AL412" s="75"/>
      <c r="AM412" s="75"/>
      <c r="AN412" s="75"/>
      <c r="AO412" s="144"/>
      <c r="AP412" s="246" t="str">
        <f>IF(F412="","",IFERROR(VLOOKUP(SUBSTITUTE(SUBSTITUTE(Tabla1[[#This Row],[Uso Sistemas]],"T","P"),"N","F"),Parámetros!$M$2:$N$17,2,0),"Completar hasta 3ra sem. para evaluar a Probacionista"))</f>
        <v/>
      </c>
      <c r="AQ412" s="39"/>
      <c r="AR412" s="39"/>
      <c r="AS412" s="39"/>
      <c r="AT412" s="28"/>
      <c r="AU412" s="55"/>
      <c r="AV412" s="55"/>
      <c r="AW412" s="55"/>
      <c r="AX412" s="248" t="str">
        <f>IF(V412="","",EOMONTH(EDATE(Tabla1[[#This Row],[Fecha Finalización]],2),0))</f>
        <v/>
      </c>
      <c r="AY412" s="39"/>
      <c r="AZ412" s="249" t="str">
        <f>IF(V412="","",EOMONTH(EDATE(Tabla1[[#This Row],[Fecha Finalización]],3),0))</f>
        <v/>
      </c>
      <c r="BA412" s="39"/>
      <c r="BB412" s="39"/>
      <c r="BC412" s="235"/>
      <c r="BD412" s="233" t="str">
        <f>IF(F412="","",Tabla1[[#This Row],[sem 01]]&amp;Tabla1[[#This Row],[sem 02]]&amp;Tabla1[[#This Row],[sem 03]])</f>
        <v/>
      </c>
      <c r="BE412" s="234" t="str">
        <f>IF(TRIM(F412)="","",$B$1&amp;"-"&amp;SUBSTITUTE(Tabla1[[#This Row],[Mes Inscrito]]," ","")&amp;"-"&amp;SUBSTITUTE(Tabla1[[#This Row],[Dia de clases Inscrito]]," ","")&amp;"-"&amp;SUBSTITUTE(Tabla1[[#This Row],[Horario Inscrito]]," ","")&amp;"-"&amp;Tabla1[[#This Row],[Fecha Inicio grupo]])</f>
        <v/>
      </c>
      <c r="BF412" s="251" t="str">
        <f>IF(F412="","",Tabla1[[#This Row],[Curso]])</f>
        <v/>
      </c>
      <c r="BG412" s="252" t="str">
        <f>+IF(TRIM(F412)="","",$B$1&amp;"-"&amp;TRIM(Tabla1[[#This Row],[Mes Inscrito]])&amp;"-"&amp;TRIM(Tabla1[[#This Row],[Dia de clases Inscrito]])&amp;"-"&amp;TRIM(Tabla1[[#This Row],[Horario Inscrito]])&amp;"-"&amp;TRIM(Tabla1[[#This Row],[Fecha Inicio grupo]])&amp;"-"&amp;TRIM(Tabla1[[#This Row],[Tipo Incrito]]))</f>
        <v/>
      </c>
      <c r="BH412" s="308" t="str">
        <f>IF(F412="","",OR(IFERROR(SEARCH("CG",Tabla1[[#This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2" s="309" t="str">
        <f>IF(F412&lt;&gt;"",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2" s="309" t="str">
        <f>IF(F412&lt;&gt;"",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2" s="309" t="str">
        <f>IF(Tabla1[[#This Row],[Fecha Inicio grupo]]="","",IFERROR(VLOOKUP(Tabla1[[#This Row],[Mes de Alta como miembro]],Parámetros!$AM$2:$AN$16,2,0),"01/01/1900"))</f>
        <v/>
      </c>
    </row>
    <row r="413" spans="1:63" ht="14.45">
      <c r="A413" s="68">
        <v>410</v>
      </c>
      <c r="B413" s="29"/>
      <c r="C413" s="34"/>
      <c r="D413" s="42"/>
      <c r="E413" s="64"/>
      <c r="F413" s="45"/>
      <c r="G413" s="45"/>
      <c r="H413" s="163"/>
      <c r="I413" s="42"/>
      <c r="J413" s="28"/>
      <c r="K413" s="69"/>
      <c r="L413" s="68"/>
      <c r="M413" s="46"/>
      <c r="N413" s="238" t="str">
        <f ca="1">IF(Tabla1[[#This Row],[Fecha de nac]]="","",IF(Tabla1[[#This Row],[Fecha Finalización]] &gt;=TODAY(), DATEDIF(Tabla1[[#This Row],[Fecha de nac]],TODAY(),"y"), ROUNDDOWN((Tabla1[[#This Row],[Fecha Finalización]] -Tabla1[[#This Row],[Fecha de nac]])/365,0)))</f>
        <v/>
      </c>
      <c r="O413" s="169"/>
      <c r="P413" s="34"/>
      <c r="Q413" s="67"/>
      <c r="R413" s="67"/>
      <c r="S413" s="67"/>
      <c r="T413" s="67"/>
      <c r="U413" s="243" t="str">
        <f>IF(F413="","",Tabla1[[#This Row],[Fecha Inicio grupo]]+3*7-7)</f>
        <v/>
      </c>
      <c r="V413" s="244" t="str">
        <f>IF(F413="","",EDATE(Tabla1[[#This Row],[Fecha Inicio grupo]],3))</f>
        <v/>
      </c>
      <c r="W413" s="29"/>
      <c r="X413" s="29"/>
      <c r="Y413" s="75"/>
      <c r="Z413" s="75"/>
      <c r="AA413" s="75"/>
      <c r="AB413" s="75"/>
      <c r="AC413" s="75"/>
      <c r="AD413" s="75"/>
      <c r="AE413" s="75"/>
      <c r="AF413" s="75"/>
      <c r="AG413" s="75"/>
      <c r="AH413" s="75"/>
      <c r="AI413" s="75"/>
      <c r="AJ413" s="75"/>
      <c r="AK413" s="75"/>
      <c r="AL413" s="75"/>
      <c r="AM413" s="75"/>
      <c r="AN413" s="75"/>
      <c r="AO413" s="144"/>
      <c r="AP413" s="246" t="str">
        <f>IF(F413="","",IFERROR(VLOOKUP(SUBSTITUTE(SUBSTITUTE(Tabla1[[#This Row],[Uso Sistemas]],"T","P"),"N","F"),Parámetros!$M$2:$N$17,2,0),"Completar hasta 3ra sem. para evaluar a Probacionista"))</f>
        <v/>
      </c>
      <c r="AQ413" s="39"/>
      <c r="AR413" s="39"/>
      <c r="AS413" s="39"/>
      <c r="AT413" s="28"/>
      <c r="AU413" s="55"/>
      <c r="AV413" s="55"/>
      <c r="AW413" s="55"/>
      <c r="AX413" s="248" t="str">
        <f>IF(V413="","",EOMONTH(EDATE(Tabla1[[#This Row],[Fecha Finalización]],2),0))</f>
        <v/>
      </c>
      <c r="AY413" s="39"/>
      <c r="AZ413" s="249" t="str">
        <f>IF(V413="","",EOMONTH(EDATE(Tabla1[[#This Row],[Fecha Finalización]],3),0))</f>
        <v/>
      </c>
      <c r="BA413" s="39"/>
      <c r="BB413" s="39"/>
      <c r="BC413" s="235"/>
      <c r="BD413" s="233" t="str">
        <f>IF(F413="","",Tabla1[[#This Row],[sem 01]]&amp;Tabla1[[#This Row],[sem 02]]&amp;Tabla1[[#This Row],[sem 03]])</f>
        <v/>
      </c>
      <c r="BE413" s="234" t="str">
        <f>IF(TRIM(F413)="","",$B$1&amp;"-"&amp;SUBSTITUTE(Tabla1[[#This Row],[Mes Inscrito]]," ","")&amp;"-"&amp;SUBSTITUTE(Tabla1[[#This Row],[Dia de clases Inscrito]]," ","")&amp;"-"&amp;SUBSTITUTE(Tabla1[[#This Row],[Horario Inscrito]]," ","")&amp;"-"&amp;Tabla1[[#This Row],[Fecha Inicio grupo]])</f>
        <v/>
      </c>
      <c r="BF413" s="251" t="str">
        <f>IF(F413="","",Tabla1[[#This Row],[Curso]])</f>
        <v/>
      </c>
      <c r="BG413" s="252" t="str">
        <f>+IF(TRIM(F413)="","",$B$1&amp;"-"&amp;TRIM(Tabla1[[#This Row],[Mes Inscrito]])&amp;"-"&amp;TRIM(Tabla1[[#This Row],[Dia de clases Inscrito]])&amp;"-"&amp;TRIM(Tabla1[[#This Row],[Horario Inscrito]])&amp;"-"&amp;TRIM(Tabla1[[#This Row],[Fecha Inicio grupo]])&amp;"-"&amp;TRIM(Tabla1[[#This Row],[Tipo Incrito]]))</f>
        <v/>
      </c>
      <c r="BH413" s="308" t="str">
        <f>IF(F413="","",OR(IFERROR(SEARCH("CG",Tabla1[[#This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3" s="309" t="str">
        <f>IF(F413&lt;&gt;"",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3" s="309" t="str">
        <f>IF(F413&lt;&gt;"",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3" s="309" t="str">
        <f>IF(Tabla1[[#This Row],[Fecha Inicio grupo]]="","",IFERROR(VLOOKUP(Tabla1[[#This Row],[Mes de Alta como miembro]],Parámetros!$AM$2:$AN$16,2,0),"01/01/1900"))</f>
        <v/>
      </c>
    </row>
    <row r="414" spans="1:63" ht="14.45">
      <c r="A414" s="68">
        <v>411</v>
      </c>
      <c r="B414" s="29"/>
      <c r="C414" s="34"/>
      <c r="D414" s="42"/>
      <c r="E414" s="64"/>
      <c r="F414" s="45"/>
      <c r="G414" s="45"/>
      <c r="H414" s="163"/>
      <c r="I414" s="42"/>
      <c r="J414" s="28"/>
      <c r="K414" s="69"/>
      <c r="L414" s="68"/>
      <c r="M414" s="46"/>
      <c r="N414" s="238" t="str">
        <f ca="1">IF(Tabla1[[#This Row],[Fecha de nac]]="","",IF(Tabla1[[#This Row],[Fecha Finalización]] &gt;=TODAY(), DATEDIF(Tabla1[[#This Row],[Fecha de nac]],TODAY(),"y"), ROUNDDOWN((Tabla1[[#This Row],[Fecha Finalización]] -Tabla1[[#This Row],[Fecha de nac]])/365,0)))</f>
        <v/>
      </c>
      <c r="O414" s="169"/>
      <c r="P414" s="34"/>
      <c r="Q414" s="67"/>
      <c r="R414" s="67"/>
      <c r="S414" s="67"/>
      <c r="T414" s="67"/>
      <c r="U414" s="243" t="str">
        <f>IF(F414="","",Tabla1[[#This Row],[Fecha Inicio grupo]]+3*7-7)</f>
        <v/>
      </c>
      <c r="V414" s="244" t="str">
        <f>IF(F414="","",EDATE(Tabla1[[#This Row],[Fecha Inicio grupo]],3))</f>
        <v/>
      </c>
      <c r="W414" s="29"/>
      <c r="X414" s="29"/>
      <c r="Y414" s="75"/>
      <c r="Z414" s="75"/>
      <c r="AA414" s="75"/>
      <c r="AB414" s="75"/>
      <c r="AC414" s="75"/>
      <c r="AD414" s="75"/>
      <c r="AE414" s="75"/>
      <c r="AF414" s="75"/>
      <c r="AG414" s="75"/>
      <c r="AH414" s="75"/>
      <c r="AI414" s="75"/>
      <c r="AJ414" s="75"/>
      <c r="AK414" s="75"/>
      <c r="AL414" s="75"/>
      <c r="AM414" s="75"/>
      <c r="AN414" s="75"/>
      <c r="AO414" s="144"/>
      <c r="AP414" s="246" t="str">
        <f>IF(F414="","",IFERROR(VLOOKUP(SUBSTITUTE(SUBSTITUTE(Tabla1[[#This Row],[Uso Sistemas]],"T","P"),"N","F"),Parámetros!$M$2:$N$17,2,0),"Completar hasta 3ra sem. para evaluar a Probacionista"))</f>
        <v/>
      </c>
      <c r="AQ414" s="39"/>
      <c r="AR414" s="39"/>
      <c r="AS414" s="39"/>
      <c r="AT414" s="28"/>
      <c r="AU414" s="55"/>
      <c r="AV414" s="55"/>
      <c r="AW414" s="55"/>
      <c r="AX414" s="248" t="str">
        <f>IF(V414="","",EOMONTH(EDATE(Tabla1[[#This Row],[Fecha Finalización]],2),0))</f>
        <v/>
      </c>
      <c r="AY414" s="39"/>
      <c r="AZ414" s="249" t="str">
        <f>IF(V414="","",EOMONTH(EDATE(Tabla1[[#This Row],[Fecha Finalización]],3),0))</f>
        <v/>
      </c>
      <c r="BA414" s="39"/>
      <c r="BB414" s="39"/>
      <c r="BC414" s="235"/>
      <c r="BD414" s="233" t="str">
        <f>IF(F414="","",Tabla1[[#This Row],[sem 01]]&amp;Tabla1[[#This Row],[sem 02]]&amp;Tabla1[[#This Row],[sem 03]])</f>
        <v/>
      </c>
      <c r="BE414" s="234" t="str">
        <f>IF(TRIM(F414)="","",$B$1&amp;"-"&amp;SUBSTITUTE(Tabla1[[#This Row],[Mes Inscrito]]," ","")&amp;"-"&amp;SUBSTITUTE(Tabla1[[#This Row],[Dia de clases Inscrito]]," ","")&amp;"-"&amp;SUBSTITUTE(Tabla1[[#This Row],[Horario Inscrito]]," ","")&amp;"-"&amp;Tabla1[[#This Row],[Fecha Inicio grupo]])</f>
        <v/>
      </c>
      <c r="BF414" s="251" t="str">
        <f>IF(F414="","",Tabla1[[#This Row],[Curso]])</f>
        <v/>
      </c>
      <c r="BG414" s="252" t="str">
        <f>+IF(TRIM(F414)="","",$B$1&amp;"-"&amp;TRIM(Tabla1[[#This Row],[Mes Inscrito]])&amp;"-"&amp;TRIM(Tabla1[[#This Row],[Dia de clases Inscrito]])&amp;"-"&amp;TRIM(Tabla1[[#This Row],[Horario Inscrito]])&amp;"-"&amp;TRIM(Tabla1[[#This Row],[Fecha Inicio grupo]])&amp;"-"&amp;TRIM(Tabla1[[#This Row],[Tipo Incrito]]))</f>
        <v/>
      </c>
      <c r="BH414" s="308" t="str">
        <f>IF(F414="","",OR(IFERROR(SEARCH("CG",Tabla1[[#This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4" s="309" t="str">
        <f>IF(F414&lt;&gt;"",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4" s="309" t="str">
        <f>IF(F414&lt;&gt;"",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4" s="309" t="str">
        <f>IF(Tabla1[[#This Row],[Fecha Inicio grupo]]="","",IFERROR(VLOOKUP(Tabla1[[#This Row],[Mes de Alta como miembro]],Parámetros!$AM$2:$AN$16,2,0),"01/01/1900"))</f>
        <v/>
      </c>
    </row>
    <row r="415" spans="1:63" ht="14.45">
      <c r="A415" s="68">
        <v>412</v>
      </c>
      <c r="B415" s="29"/>
      <c r="C415" s="34"/>
      <c r="D415" s="42"/>
      <c r="E415" s="64"/>
      <c r="F415" s="45"/>
      <c r="G415" s="45"/>
      <c r="H415" s="163"/>
      <c r="I415" s="42"/>
      <c r="J415" s="28"/>
      <c r="K415" s="69"/>
      <c r="L415" s="68"/>
      <c r="M415" s="46"/>
      <c r="N415" s="238" t="str">
        <f ca="1">IF(Tabla1[[#This Row],[Fecha de nac]]="","",IF(Tabla1[[#This Row],[Fecha Finalización]] &gt;=TODAY(), DATEDIF(Tabla1[[#This Row],[Fecha de nac]],TODAY(),"y"), ROUNDDOWN((Tabla1[[#This Row],[Fecha Finalización]] -Tabla1[[#This Row],[Fecha de nac]])/365,0)))</f>
        <v/>
      </c>
      <c r="O415" s="169"/>
      <c r="P415" s="34"/>
      <c r="Q415" s="67"/>
      <c r="R415" s="67"/>
      <c r="S415" s="67"/>
      <c r="T415" s="67"/>
      <c r="U415" s="243" t="str">
        <f>IF(F415="","",Tabla1[[#This Row],[Fecha Inicio grupo]]+3*7-7)</f>
        <v/>
      </c>
      <c r="V415" s="244" t="str">
        <f>IF(F415="","",EDATE(Tabla1[[#This Row],[Fecha Inicio grupo]],3))</f>
        <v/>
      </c>
      <c r="W415" s="29"/>
      <c r="X415" s="29"/>
      <c r="Y415" s="75"/>
      <c r="Z415" s="75"/>
      <c r="AA415" s="75"/>
      <c r="AB415" s="75"/>
      <c r="AC415" s="75"/>
      <c r="AD415" s="75"/>
      <c r="AE415" s="75"/>
      <c r="AF415" s="75"/>
      <c r="AG415" s="75"/>
      <c r="AH415" s="75"/>
      <c r="AI415" s="75"/>
      <c r="AJ415" s="75"/>
      <c r="AK415" s="75"/>
      <c r="AL415" s="75"/>
      <c r="AM415" s="75"/>
      <c r="AN415" s="75"/>
      <c r="AO415" s="144"/>
      <c r="AP415" s="246" t="str">
        <f>IF(F415="","",IFERROR(VLOOKUP(SUBSTITUTE(SUBSTITUTE(Tabla1[[#This Row],[Uso Sistemas]],"T","P"),"N","F"),Parámetros!$M$2:$N$17,2,0),"Completar hasta 3ra sem. para evaluar a Probacionista"))</f>
        <v/>
      </c>
      <c r="AQ415" s="39"/>
      <c r="AR415" s="39"/>
      <c r="AS415" s="39"/>
      <c r="AT415" s="28"/>
      <c r="AU415" s="55"/>
      <c r="AV415" s="55"/>
      <c r="AW415" s="55"/>
      <c r="AX415" s="248" t="str">
        <f>IF(V415="","",EOMONTH(EDATE(Tabla1[[#This Row],[Fecha Finalización]],2),0))</f>
        <v/>
      </c>
      <c r="AY415" s="39"/>
      <c r="AZ415" s="249" t="str">
        <f>IF(V415="","",EOMONTH(EDATE(Tabla1[[#This Row],[Fecha Finalización]],3),0))</f>
        <v/>
      </c>
      <c r="BA415" s="39"/>
      <c r="BB415" s="39"/>
      <c r="BC415" s="235"/>
      <c r="BD415" s="233" t="str">
        <f>IF(F415="","",Tabla1[[#This Row],[sem 01]]&amp;Tabla1[[#This Row],[sem 02]]&amp;Tabla1[[#This Row],[sem 03]])</f>
        <v/>
      </c>
      <c r="BE415" s="234" t="str">
        <f>IF(TRIM(F415)="","",$B$1&amp;"-"&amp;SUBSTITUTE(Tabla1[[#This Row],[Mes Inscrito]]," ","")&amp;"-"&amp;SUBSTITUTE(Tabla1[[#This Row],[Dia de clases Inscrito]]," ","")&amp;"-"&amp;SUBSTITUTE(Tabla1[[#This Row],[Horario Inscrito]]," ","")&amp;"-"&amp;Tabla1[[#This Row],[Fecha Inicio grupo]])</f>
        <v/>
      </c>
      <c r="BF415" s="251" t="str">
        <f>IF(F415="","",Tabla1[[#This Row],[Curso]])</f>
        <v/>
      </c>
      <c r="BG415" s="252" t="str">
        <f>+IF(TRIM(F415)="","",$B$1&amp;"-"&amp;TRIM(Tabla1[[#This Row],[Mes Inscrito]])&amp;"-"&amp;TRIM(Tabla1[[#This Row],[Dia de clases Inscrito]])&amp;"-"&amp;TRIM(Tabla1[[#This Row],[Horario Inscrito]])&amp;"-"&amp;TRIM(Tabla1[[#This Row],[Fecha Inicio grupo]])&amp;"-"&amp;TRIM(Tabla1[[#This Row],[Tipo Incrito]]))</f>
        <v/>
      </c>
      <c r="BH415" s="308" t="str">
        <f>IF(F415="","",OR(IFERROR(SEARCH("CG",Tabla1[[#This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5" s="309" t="str">
        <f>IF(F415&lt;&gt;"",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5" s="309" t="str">
        <f>IF(F415&lt;&gt;"",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5" s="309" t="str">
        <f>IF(Tabla1[[#This Row],[Fecha Inicio grupo]]="","",IFERROR(VLOOKUP(Tabla1[[#This Row],[Mes de Alta como miembro]],Parámetros!$AM$2:$AN$16,2,0),"01/01/1900"))</f>
        <v/>
      </c>
    </row>
    <row r="416" spans="1:63" ht="14.45">
      <c r="A416" s="68">
        <v>413</v>
      </c>
      <c r="B416" s="29"/>
      <c r="C416" s="34"/>
      <c r="D416" s="42"/>
      <c r="E416" s="64"/>
      <c r="F416" s="45"/>
      <c r="G416" s="45"/>
      <c r="H416" s="163"/>
      <c r="I416" s="42"/>
      <c r="J416" s="28"/>
      <c r="K416" s="69"/>
      <c r="L416" s="68"/>
      <c r="M416" s="46"/>
      <c r="N416" s="238" t="str">
        <f ca="1">IF(Tabla1[[#This Row],[Fecha de nac]]="","",IF(Tabla1[[#This Row],[Fecha Finalización]] &gt;=TODAY(), DATEDIF(Tabla1[[#This Row],[Fecha de nac]],TODAY(),"y"), ROUNDDOWN((Tabla1[[#This Row],[Fecha Finalización]] -Tabla1[[#This Row],[Fecha de nac]])/365,0)))</f>
        <v/>
      </c>
      <c r="O416" s="169"/>
      <c r="P416" s="34"/>
      <c r="Q416" s="67"/>
      <c r="R416" s="67"/>
      <c r="S416" s="67"/>
      <c r="T416" s="67"/>
      <c r="U416" s="243" t="str">
        <f>IF(F416="","",Tabla1[[#This Row],[Fecha Inicio grupo]]+3*7-7)</f>
        <v/>
      </c>
      <c r="V416" s="244" t="str">
        <f>IF(F416="","",EDATE(Tabla1[[#This Row],[Fecha Inicio grupo]],3))</f>
        <v/>
      </c>
      <c r="W416" s="29"/>
      <c r="X416" s="29"/>
      <c r="Y416" s="75"/>
      <c r="Z416" s="75"/>
      <c r="AA416" s="75"/>
      <c r="AB416" s="75"/>
      <c r="AC416" s="75"/>
      <c r="AD416" s="75"/>
      <c r="AE416" s="75"/>
      <c r="AF416" s="75"/>
      <c r="AG416" s="75"/>
      <c r="AH416" s="75"/>
      <c r="AI416" s="75"/>
      <c r="AJ416" s="75"/>
      <c r="AK416" s="75"/>
      <c r="AL416" s="75"/>
      <c r="AM416" s="75"/>
      <c r="AN416" s="75"/>
      <c r="AO416" s="144"/>
      <c r="AP416" s="246" t="str">
        <f>IF(F416="","",IFERROR(VLOOKUP(SUBSTITUTE(SUBSTITUTE(Tabla1[[#This Row],[Uso Sistemas]],"T","P"),"N","F"),Parámetros!$M$2:$N$17,2,0),"Completar hasta 3ra sem. para evaluar a Probacionista"))</f>
        <v/>
      </c>
      <c r="AQ416" s="39"/>
      <c r="AR416" s="39"/>
      <c r="AS416" s="39"/>
      <c r="AT416" s="28"/>
      <c r="AU416" s="55"/>
      <c r="AV416" s="55"/>
      <c r="AW416" s="55"/>
      <c r="AX416" s="248" t="str">
        <f>IF(V416="","",EOMONTH(EDATE(Tabla1[[#This Row],[Fecha Finalización]],2),0))</f>
        <v/>
      </c>
      <c r="AY416" s="39"/>
      <c r="AZ416" s="249" t="str">
        <f>IF(V416="","",EOMONTH(EDATE(Tabla1[[#This Row],[Fecha Finalización]],3),0))</f>
        <v/>
      </c>
      <c r="BA416" s="39"/>
      <c r="BB416" s="39"/>
      <c r="BC416" s="235"/>
      <c r="BD416" s="233" t="str">
        <f>IF(F416="","",Tabla1[[#This Row],[sem 01]]&amp;Tabla1[[#This Row],[sem 02]]&amp;Tabla1[[#This Row],[sem 03]])</f>
        <v/>
      </c>
      <c r="BE416" s="234" t="str">
        <f>IF(TRIM(F416)="","",$B$1&amp;"-"&amp;SUBSTITUTE(Tabla1[[#This Row],[Mes Inscrito]]," ","")&amp;"-"&amp;SUBSTITUTE(Tabla1[[#This Row],[Dia de clases Inscrito]]," ","")&amp;"-"&amp;SUBSTITUTE(Tabla1[[#This Row],[Horario Inscrito]]," ","")&amp;"-"&amp;Tabla1[[#This Row],[Fecha Inicio grupo]])</f>
        <v/>
      </c>
      <c r="BF416" s="251" t="str">
        <f>IF(F416="","",Tabla1[[#This Row],[Curso]])</f>
        <v/>
      </c>
      <c r="BG416" s="252" t="str">
        <f>+IF(TRIM(F416)="","",$B$1&amp;"-"&amp;TRIM(Tabla1[[#This Row],[Mes Inscrito]])&amp;"-"&amp;TRIM(Tabla1[[#This Row],[Dia de clases Inscrito]])&amp;"-"&amp;TRIM(Tabla1[[#This Row],[Horario Inscrito]])&amp;"-"&amp;TRIM(Tabla1[[#This Row],[Fecha Inicio grupo]])&amp;"-"&amp;TRIM(Tabla1[[#This Row],[Tipo Incrito]]))</f>
        <v/>
      </c>
      <c r="BH416" s="308" t="str">
        <f>IF(F416="","",OR(IFERROR(SEARCH("CG",Tabla1[[#This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6" s="309" t="str">
        <f>IF(F416&lt;&gt;"",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6" s="309" t="str">
        <f>IF(F416&lt;&gt;"",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6" s="309" t="str">
        <f>IF(Tabla1[[#This Row],[Fecha Inicio grupo]]="","",IFERROR(VLOOKUP(Tabla1[[#This Row],[Mes de Alta como miembro]],Parámetros!$AM$2:$AN$16,2,0),"01/01/1900"))</f>
        <v/>
      </c>
    </row>
    <row r="417" spans="1:63" ht="14.45">
      <c r="A417" s="68">
        <v>414</v>
      </c>
      <c r="B417" s="29"/>
      <c r="C417" s="34"/>
      <c r="D417" s="42"/>
      <c r="E417" s="64"/>
      <c r="F417" s="45"/>
      <c r="G417" s="45"/>
      <c r="H417" s="163"/>
      <c r="I417" s="42"/>
      <c r="J417" s="28"/>
      <c r="K417" s="69"/>
      <c r="L417" s="68"/>
      <c r="M417" s="46"/>
      <c r="N417" s="238" t="str">
        <f ca="1">IF(Tabla1[[#This Row],[Fecha de nac]]="","",IF(Tabla1[[#This Row],[Fecha Finalización]] &gt;=TODAY(), DATEDIF(Tabla1[[#This Row],[Fecha de nac]],TODAY(),"y"), ROUNDDOWN((Tabla1[[#This Row],[Fecha Finalización]] -Tabla1[[#This Row],[Fecha de nac]])/365,0)))</f>
        <v/>
      </c>
      <c r="O417" s="169"/>
      <c r="P417" s="34"/>
      <c r="Q417" s="67"/>
      <c r="R417" s="67"/>
      <c r="S417" s="67"/>
      <c r="T417" s="67"/>
      <c r="U417" s="243" t="str">
        <f>IF(F417="","",Tabla1[[#This Row],[Fecha Inicio grupo]]+3*7-7)</f>
        <v/>
      </c>
      <c r="V417" s="244" t="str">
        <f>IF(F417="","",EDATE(Tabla1[[#This Row],[Fecha Inicio grupo]],3))</f>
        <v/>
      </c>
      <c r="W417" s="29"/>
      <c r="X417" s="29"/>
      <c r="Y417" s="75"/>
      <c r="Z417" s="75"/>
      <c r="AA417" s="75"/>
      <c r="AB417" s="75"/>
      <c r="AC417" s="75"/>
      <c r="AD417" s="75"/>
      <c r="AE417" s="75"/>
      <c r="AF417" s="75"/>
      <c r="AG417" s="75"/>
      <c r="AH417" s="75"/>
      <c r="AI417" s="75"/>
      <c r="AJ417" s="75"/>
      <c r="AK417" s="75"/>
      <c r="AL417" s="75"/>
      <c r="AM417" s="75"/>
      <c r="AN417" s="75"/>
      <c r="AO417" s="144"/>
      <c r="AP417" s="246" t="str">
        <f>IF(F417="","",IFERROR(VLOOKUP(SUBSTITUTE(SUBSTITUTE(Tabla1[[#This Row],[Uso Sistemas]],"T","P"),"N","F"),Parámetros!$M$2:$N$17,2,0),"Completar hasta 3ra sem. para evaluar a Probacionista"))</f>
        <v/>
      </c>
      <c r="AQ417" s="39"/>
      <c r="AR417" s="39"/>
      <c r="AS417" s="39"/>
      <c r="AT417" s="28"/>
      <c r="AU417" s="55"/>
      <c r="AV417" s="55"/>
      <c r="AW417" s="55"/>
      <c r="AX417" s="248" t="str">
        <f>IF(V417="","",EOMONTH(EDATE(Tabla1[[#This Row],[Fecha Finalización]],2),0))</f>
        <v/>
      </c>
      <c r="AY417" s="39"/>
      <c r="AZ417" s="249" t="str">
        <f>IF(V417="","",EOMONTH(EDATE(Tabla1[[#This Row],[Fecha Finalización]],3),0))</f>
        <v/>
      </c>
      <c r="BA417" s="39"/>
      <c r="BB417" s="39"/>
      <c r="BC417" s="235"/>
      <c r="BD417" s="233" t="str">
        <f>IF(F417="","",Tabla1[[#This Row],[sem 01]]&amp;Tabla1[[#This Row],[sem 02]]&amp;Tabla1[[#This Row],[sem 03]])</f>
        <v/>
      </c>
      <c r="BE417" s="234" t="str">
        <f>IF(TRIM(F417)="","",$B$1&amp;"-"&amp;SUBSTITUTE(Tabla1[[#This Row],[Mes Inscrito]]," ","")&amp;"-"&amp;SUBSTITUTE(Tabla1[[#This Row],[Dia de clases Inscrito]]," ","")&amp;"-"&amp;SUBSTITUTE(Tabla1[[#This Row],[Horario Inscrito]]," ","")&amp;"-"&amp;Tabla1[[#This Row],[Fecha Inicio grupo]])</f>
        <v/>
      </c>
      <c r="BF417" s="251" t="str">
        <f>IF(F417="","",Tabla1[[#This Row],[Curso]])</f>
        <v/>
      </c>
      <c r="BG417" s="252" t="str">
        <f>+IF(TRIM(F417)="","",$B$1&amp;"-"&amp;TRIM(Tabla1[[#This Row],[Mes Inscrito]])&amp;"-"&amp;TRIM(Tabla1[[#This Row],[Dia de clases Inscrito]])&amp;"-"&amp;TRIM(Tabla1[[#This Row],[Horario Inscrito]])&amp;"-"&amp;TRIM(Tabla1[[#This Row],[Fecha Inicio grupo]])&amp;"-"&amp;TRIM(Tabla1[[#This Row],[Tipo Incrito]]))</f>
        <v/>
      </c>
      <c r="BH417" s="308" t="str">
        <f>IF(F417="","",OR(IFERROR(SEARCH("CG",Tabla1[[#This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7" s="309" t="str">
        <f>IF(F417&lt;&gt;"",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7" s="309" t="str">
        <f>IF(F417&lt;&gt;"",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7" s="309" t="str">
        <f>IF(Tabla1[[#This Row],[Fecha Inicio grupo]]="","",IFERROR(VLOOKUP(Tabla1[[#This Row],[Mes de Alta como miembro]],Parámetros!$AM$2:$AN$16,2,0),"01/01/1900"))</f>
        <v/>
      </c>
    </row>
    <row r="418" spans="1:63" ht="14.45">
      <c r="A418" s="68">
        <v>415</v>
      </c>
      <c r="B418" s="29"/>
      <c r="C418" s="34"/>
      <c r="D418" s="42"/>
      <c r="E418" s="64"/>
      <c r="F418" s="45"/>
      <c r="G418" s="45"/>
      <c r="H418" s="163"/>
      <c r="I418" s="42"/>
      <c r="J418" s="28"/>
      <c r="K418" s="69"/>
      <c r="L418" s="68"/>
      <c r="M418" s="46"/>
      <c r="N418" s="238" t="str">
        <f ca="1">IF(Tabla1[[#This Row],[Fecha de nac]]="","",IF(Tabla1[[#This Row],[Fecha Finalización]] &gt;=TODAY(), DATEDIF(Tabla1[[#This Row],[Fecha de nac]],TODAY(),"y"), ROUNDDOWN((Tabla1[[#This Row],[Fecha Finalización]] -Tabla1[[#This Row],[Fecha de nac]])/365,0)))</f>
        <v/>
      </c>
      <c r="O418" s="169"/>
      <c r="P418" s="34"/>
      <c r="Q418" s="67"/>
      <c r="R418" s="67"/>
      <c r="S418" s="67"/>
      <c r="T418" s="67"/>
      <c r="U418" s="243" t="str">
        <f>IF(F418="","",Tabla1[[#This Row],[Fecha Inicio grupo]]+3*7-7)</f>
        <v/>
      </c>
      <c r="V418" s="244" t="str">
        <f>IF(F418="","",EDATE(Tabla1[[#This Row],[Fecha Inicio grupo]],3))</f>
        <v/>
      </c>
      <c r="W418" s="29"/>
      <c r="X418" s="29"/>
      <c r="Y418" s="75"/>
      <c r="Z418" s="75"/>
      <c r="AA418" s="75"/>
      <c r="AB418" s="75"/>
      <c r="AC418" s="75"/>
      <c r="AD418" s="75"/>
      <c r="AE418" s="75"/>
      <c r="AF418" s="75"/>
      <c r="AG418" s="75"/>
      <c r="AH418" s="75"/>
      <c r="AI418" s="75"/>
      <c r="AJ418" s="75"/>
      <c r="AK418" s="75"/>
      <c r="AL418" s="75"/>
      <c r="AM418" s="75"/>
      <c r="AN418" s="75"/>
      <c r="AO418" s="144"/>
      <c r="AP418" s="246" t="str">
        <f>IF(F418="","",IFERROR(VLOOKUP(SUBSTITUTE(SUBSTITUTE(Tabla1[[#This Row],[Uso Sistemas]],"T","P"),"N","F"),Parámetros!$M$2:$N$17,2,0),"Completar hasta 3ra sem. para evaluar a Probacionista"))</f>
        <v/>
      </c>
      <c r="AQ418" s="39"/>
      <c r="AR418" s="39"/>
      <c r="AS418" s="39"/>
      <c r="AT418" s="28"/>
      <c r="AU418" s="55"/>
      <c r="AV418" s="55"/>
      <c r="AW418" s="55"/>
      <c r="AX418" s="248" t="str">
        <f>IF(V418="","",EOMONTH(EDATE(Tabla1[[#This Row],[Fecha Finalización]],2),0))</f>
        <v/>
      </c>
      <c r="AY418" s="39"/>
      <c r="AZ418" s="249" t="str">
        <f>IF(V418="","",EOMONTH(EDATE(Tabla1[[#This Row],[Fecha Finalización]],3),0))</f>
        <v/>
      </c>
      <c r="BA418" s="39"/>
      <c r="BB418" s="39"/>
      <c r="BC418" s="235"/>
      <c r="BD418" s="233" t="str">
        <f>IF(F418="","",Tabla1[[#This Row],[sem 01]]&amp;Tabla1[[#This Row],[sem 02]]&amp;Tabla1[[#This Row],[sem 03]])</f>
        <v/>
      </c>
      <c r="BE418" s="234" t="str">
        <f>IF(TRIM(F418)="","",$B$1&amp;"-"&amp;SUBSTITUTE(Tabla1[[#This Row],[Mes Inscrito]]," ","")&amp;"-"&amp;SUBSTITUTE(Tabla1[[#This Row],[Dia de clases Inscrito]]," ","")&amp;"-"&amp;SUBSTITUTE(Tabla1[[#This Row],[Horario Inscrito]]," ","")&amp;"-"&amp;Tabla1[[#This Row],[Fecha Inicio grupo]])</f>
        <v/>
      </c>
      <c r="BF418" s="251" t="str">
        <f>IF(F418="","",Tabla1[[#This Row],[Curso]])</f>
        <v/>
      </c>
      <c r="BG418" s="252" t="str">
        <f>+IF(TRIM(F418)="","",$B$1&amp;"-"&amp;TRIM(Tabla1[[#This Row],[Mes Inscrito]])&amp;"-"&amp;TRIM(Tabla1[[#This Row],[Dia de clases Inscrito]])&amp;"-"&amp;TRIM(Tabla1[[#This Row],[Horario Inscrito]])&amp;"-"&amp;TRIM(Tabla1[[#This Row],[Fecha Inicio grupo]])&amp;"-"&amp;TRIM(Tabla1[[#This Row],[Tipo Incrito]]))</f>
        <v/>
      </c>
      <c r="BH418" s="308" t="str">
        <f>IF(F418="","",OR(IFERROR(SEARCH("CG",Tabla1[[#This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8" s="309" t="str">
        <f>IF(F418&lt;&gt;"",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8" s="309" t="str">
        <f>IF(F418&lt;&gt;"",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8" s="309" t="str">
        <f>IF(Tabla1[[#This Row],[Fecha Inicio grupo]]="","",IFERROR(VLOOKUP(Tabla1[[#This Row],[Mes de Alta como miembro]],Parámetros!$AM$2:$AN$16,2,0),"01/01/1900"))</f>
        <v/>
      </c>
    </row>
    <row r="419" spans="1:63" ht="14.45">
      <c r="A419" s="68">
        <v>416</v>
      </c>
      <c r="B419" s="29"/>
      <c r="C419" s="34"/>
      <c r="D419" s="42"/>
      <c r="E419" s="64"/>
      <c r="F419" s="45"/>
      <c r="G419" s="45"/>
      <c r="H419" s="163"/>
      <c r="I419" s="42"/>
      <c r="J419" s="28"/>
      <c r="K419" s="69"/>
      <c r="L419" s="68"/>
      <c r="M419" s="46"/>
      <c r="N419" s="238" t="str">
        <f ca="1">IF(Tabla1[[#This Row],[Fecha de nac]]="","",IF(Tabla1[[#This Row],[Fecha Finalización]] &gt;=TODAY(), DATEDIF(Tabla1[[#This Row],[Fecha de nac]],TODAY(),"y"), ROUNDDOWN((Tabla1[[#This Row],[Fecha Finalización]] -Tabla1[[#This Row],[Fecha de nac]])/365,0)))</f>
        <v/>
      </c>
      <c r="O419" s="169"/>
      <c r="P419" s="34"/>
      <c r="Q419" s="67"/>
      <c r="R419" s="67"/>
      <c r="S419" s="67"/>
      <c r="T419" s="67"/>
      <c r="U419" s="243" t="str">
        <f>IF(F419="","",Tabla1[[#This Row],[Fecha Inicio grupo]]+3*7-7)</f>
        <v/>
      </c>
      <c r="V419" s="244" t="str">
        <f>IF(F419="","",EDATE(Tabla1[[#This Row],[Fecha Inicio grupo]],3))</f>
        <v/>
      </c>
      <c r="W419" s="29"/>
      <c r="X419" s="29"/>
      <c r="Y419" s="75"/>
      <c r="Z419" s="75"/>
      <c r="AA419" s="75"/>
      <c r="AB419" s="75"/>
      <c r="AC419" s="75"/>
      <c r="AD419" s="75"/>
      <c r="AE419" s="75"/>
      <c r="AF419" s="75"/>
      <c r="AG419" s="75"/>
      <c r="AH419" s="75"/>
      <c r="AI419" s="75"/>
      <c r="AJ419" s="75"/>
      <c r="AK419" s="75"/>
      <c r="AL419" s="75"/>
      <c r="AM419" s="75"/>
      <c r="AN419" s="75"/>
      <c r="AO419" s="144"/>
      <c r="AP419" s="246" t="str">
        <f>IF(F419="","",IFERROR(VLOOKUP(SUBSTITUTE(SUBSTITUTE(Tabla1[[#This Row],[Uso Sistemas]],"T","P"),"N","F"),Parámetros!$M$2:$N$17,2,0),"Completar hasta 3ra sem. para evaluar a Probacionista"))</f>
        <v/>
      </c>
      <c r="AQ419" s="39"/>
      <c r="AR419" s="39"/>
      <c r="AS419" s="39"/>
      <c r="AT419" s="28"/>
      <c r="AU419" s="55"/>
      <c r="AV419" s="55"/>
      <c r="AW419" s="55"/>
      <c r="AX419" s="248" t="str">
        <f>IF(V419="","",EOMONTH(EDATE(Tabla1[[#This Row],[Fecha Finalización]],2),0))</f>
        <v/>
      </c>
      <c r="AY419" s="39"/>
      <c r="AZ419" s="249" t="str">
        <f>IF(V419="","",EOMONTH(EDATE(Tabla1[[#This Row],[Fecha Finalización]],3),0))</f>
        <v/>
      </c>
      <c r="BA419" s="39"/>
      <c r="BB419" s="39"/>
      <c r="BC419" s="235"/>
      <c r="BD419" s="233" t="str">
        <f>IF(F419="","",Tabla1[[#This Row],[sem 01]]&amp;Tabla1[[#This Row],[sem 02]]&amp;Tabla1[[#This Row],[sem 03]])</f>
        <v/>
      </c>
      <c r="BE419" s="234" t="str">
        <f>IF(TRIM(F419)="","",$B$1&amp;"-"&amp;SUBSTITUTE(Tabla1[[#This Row],[Mes Inscrito]]," ","")&amp;"-"&amp;SUBSTITUTE(Tabla1[[#This Row],[Dia de clases Inscrito]]," ","")&amp;"-"&amp;SUBSTITUTE(Tabla1[[#This Row],[Horario Inscrito]]," ","")&amp;"-"&amp;Tabla1[[#This Row],[Fecha Inicio grupo]])</f>
        <v/>
      </c>
      <c r="BF419" s="251" t="str">
        <f>IF(F419="","",Tabla1[[#This Row],[Curso]])</f>
        <v/>
      </c>
      <c r="BG419" s="252" t="str">
        <f>+IF(TRIM(F419)="","",$B$1&amp;"-"&amp;TRIM(Tabla1[[#This Row],[Mes Inscrito]])&amp;"-"&amp;TRIM(Tabla1[[#This Row],[Dia de clases Inscrito]])&amp;"-"&amp;TRIM(Tabla1[[#This Row],[Horario Inscrito]])&amp;"-"&amp;TRIM(Tabla1[[#This Row],[Fecha Inicio grupo]])&amp;"-"&amp;TRIM(Tabla1[[#This Row],[Tipo Incrito]]))</f>
        <v/>
      </c>
      <c r="BH419" s="308" t="str">
        <f>IF(F419="","",OR(IFERROR(SEARCH("CG",Tabla1[[#This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9" s="309" t="str">
        <f>IF(F419&lt;&gt;"",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9" s="309" t="str">
        <f>IF(F419&lt;&gt;"",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9" s="309" t="str">
        <f>IF(Tabla1[[#This Row],[Fecha Inicio grupo]]="","",IFERROR(VLOOKUP(Tabla1[[#This Row],[Mes de Alta como miembro]],Parámetros!$AM$2:$AN$16,2,0),"01/01/1900"))</f>
        <v/>
      </c>
    </row>
    <row r="420" spans="1:63" ht="14.45">
      <c r="A420" s="68">
        <v>417</v>
      </c>
      <c r="B420" s="29"/>
      <c r="C420" s="34"/>
      <c r="D420" s="42"/>
      <c r="E420" s="64"/>
      <c r="F420" s="45"/>
      <c r="G420" s="45"/>
      <c r="H420" s="163"/>
      <c r="I420" s="42"/>
      <c r="J420" s="28"/>
      <c r="K420" s="69"/>
      <c r="L420" s="68"/>
      <c r="M420" s="46"/>
      <c r="N420" s="238" t="str">
        <f ca="1">IF(Tabla1[[#This Row],[Fecha de nac]]="","",IF(Tabla1[[#This Row],[Fecha Finalización]] &gt;=TODAY(), DATEDIF(Tabla1[[#This Row],[Fecha de nac]],TODAY(),"y"), ROUNDDOWN((Tabla1[[#This Row],[Fecha Finalización]] -Tabla1[[#This Row],[Fecha de nac]])/365,0)))</f>
        <v/>
      </c>
      <c r="O420" s="169"/>
      <c r="P420" s="34"/>
      <c r="Q420" s="67"/>
      <c r="R420" s="67"/>
      <c r="S420" s="67"/>
      <c r="T420" s="67"/>
      <c r="U420" s="243" t="str">
        <f>IF(F420="","",Tabla1[[#This Row],[Fecha Inicio grupo]]+3*7-7)</f>
        <v/>
      </c>
      <c r="V420" s="244" t="str">
        <f>IF(F420="","",EDATE(Tabla1[[#This Row],[Fecha Inicio grupo]],3))</f>
        <v/>
      </c>
      <c r="W420" s="29"/>
      <c r="X420" s="29"/>
      <c r="Y420" s="75"/>
      <c r="Z420" s="75"/>
      <c r="AA420" s="75"/>
      <c r="AB420" s="75"/>
      <c r="AC420" s="75"/>
      <c r="AD420" s="75"/>
      <c r="AE420" s="75"/>
      <c r="AF420" s="75"/>
      <c r="AG420" s="75"/>
      <c r="AH420" s="75"/>
      <c r="AI420" s="75"/>
      <c r="AJ420" s="75"/>
      <c r="AK420" s="75"/>
      <c r="AL420" s="75"/>
      <c r="AM420" s="75"/>
      <c r="AN420" s="75"/>
      <c r="AO420" s="144"/>
      <c r="AP420" s="246" t="str">
        <f>IF(F420="","",IFERROR(VLOOKUP(SUBSTITUTE(SUBSTITUTE(Tabla1[[#This Row],[Uso Sistemas]],"T","P"),"N","F"),Parámetros!$M$2:$N$17,2,0),"Completar hasta 3ra sem. para evaluar a Probacionista"))</f>
        <v/>
      </c>
      <c r="AQ420" s="39"/>
      <c r="AR420" s="39"/>
      <c r="AS420" s="39"/>
      <c r="AT420" s="28"/>
      <c r="AU420" s="55"/>
      <c r="AV420" s="55"/>
      <c r="AW420" s="55"/>
      <c r="AX420" s="248" t="str">
        <f>IF(V420="","",EOMONTH(EDATE(Tabla1[[#This Row],[Fecha Finalización]],2),0))</f>
        <v/>
      </c>
      <c r="AY420" s="39"/>
      <c r="AZ420" s="249" t="str">
        <f>IF(V420="","",EOMONTH(EDATE(Tabla1[[#This Row],[Fecha Finalización]],3),0))</f>
        <v/>
      </c>
      <c r="BA420" s="39"/>
      <c r="BB420" s="39"/>
      <c r="BC420" s="235"/>
      <c r="BD420" s="233" t="str">
        <f>IF(F420="","",Tabla1[[#This Row],[sem 01]]&amp;Tabla1[[#This Row],[sem 02]]&amp;Tabla1[[#This Row],[sem 03]])</f>
        <v/>
      </c>
      <c r="BE420" s="234" t="str">
        <f>IF(TRIM(F420)="","",$B$1&amp;"-"&amp;SUBSTITUTE(Tabla1[[#This Row],[Mes Inscrito]]," ","")&amp;"-"&amp;SUBSTITUTE(Tabla1[[#This Row],[Dia de clases Inscrito]]," ","")&amp;"-"&amp;SUBSTITUTE(Tabla1[[#This Row],[Horario Inscrito]]," ","")&amp;"-"&amp;Tabla1[[#This Row],[Fecha Inicio grupo]])</f>
        <v/>
      </c>
      <c r="BF420" s="251" t="str">
        <f>IF(F420="","",Tabla1[[#This Row],[Curso]])</f>
        <v/>
      </c>
      <c r="BG420" s="252" t="str">
        <f>+IF(TRIM(F420)="","",$B$1&amp;"-"&amp;TRIM(Tabla1[[#This Row],[Mes Inscrito]])&amp;"-"&amp;TRIM(Tabla1[[#This Row],[Dia de clases Inscrito]])&amp;"-"&amp;TRIM(Tabla1[[#This Row],[Horario Inscrito]])&amp;"-"&amp;TRIM(Tabla1[[#This Row],[Fecha Inicio grupo]])&amp;"-"&amp;TRIM(Tabla1[[#This Row],[Tipo Incrito]]))</f>
        <v/>
      </c>
      <c r="BH420" s="308" t="str">
        <f>IF(F420="","",OR(IFERROR(SEARCH("CG",Tabla1[[#This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0" s="309" t="str">
        <f>IF(F420&lt;&gt;"",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0" s="309" t="str">
        <f>IF(F420&lt;&gt;"",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0" s="309" t="str">
        <f>IF(Tabla1[[#This Row],[Fecha Inicio grupo]]="","",IFERROR(VLOOKUP(Tabla1[[#This Row],[Mes de Alta como miembro]],Parámetros!$AM$2:$AN$16,2,0),"01/01/1900"))</f>
        <v/>
      </c>
    </row>
    <row r="421" spans="1:63" ht="14.45">
      <c r="A421" s="68">
        <v>418</v>
      </c>
      <c r="B421" s="29"/>
      <c r="C421" s="34"/>
      <c r="D421" s="42"/>
      <c r="E421" s="64"/>
      <c r="F421" s="45"/>
      <c r="G421" s="45"/>
      <c r="H421" s="163"/>
      <c r="I421" s="42"/>
      <c r="J421" s="28"/>
      <c r="K421" s="69"/>
      <c r="L421" s="68"/>
      <c r="M421" s="46"/>
      <c r="N421" s="238" t="str">
        <f ca="1">IF(Tabla1[[#This Row],[Fecha de nac]]="","",IF(Tabla1[[#This Row],[Fecha Finalización]] &gt;=TODAY(), DATEDIF(Tabla1[[#This Row],[Fecha de nac]],TODAY(),"y"), ROUNDDOWN((Tabla1[[#This Row],[Fecha Finalización]] -Tabla1[[#This Row],[Fecha de nac]])/365,0)))</f>
        <v/>
      </c>
      <c r="O421" s="169"/>
      <c r="P421" s="34"/>
      <c r="Q421" s="67"/>
      <c r="R421" s="67"/>
      <c r="S421" s="67"/>
      <c r="T421" s="67"/>
      <c r="U421" s="243" t="str">
        <f>IF(F421="","",Tabla1[[#This Row],[Fecha Inicio grupo]]+3*7-7)</f>
        <v/>
      </c>
      <c r="V421" s="244" t="str">
        <f>IF(F421="","",EDATE(Tabla1[[#This Row],[Fecha Inicio grupo]],3))</f>
        <v/>
      </c>
      <c r="W421" s="29"/>
      <c r="X421" s="29"/>
      <c r="Y421" s="75"/>
      <c r="Z421" s="75"/>
      <c r="AA421" s="75"/>
      <c r="AB421" s="75"/>
      <c r="AC421" s="75"/>
      <c r="AD421" s="75"/>
      <c r="AE421" s="75"/>
      <c r="AF421" s="75"/>
      <c r="AG421" s="75"/>
      <c r="AH421" s="75"/>
      <c r="AI421" s="75"/>
      <c r="AJ421" s="75"/>
      <c r="AK421" s="75"/>
      <c r="AL421" s="75"/>
      <c r="AM421" s="75"/>
      <c r="AN421" s="75"/>
      <c r="AO421" s="144"/>
      <c r="AP421" s="246" t="str">
        <f>IF(F421="","",IFERROR(VLOOKUP(SUBSTITUTE(SUBSTITUTE(Tabla1[[#This Row],[Uso Sistemas]],"T","P"),"N","F"),Parámetros!$M$2:$N$17,2,0),"Completar hasta 3ra sem. para evaluar a Probacionista"))</f>
        <v/>
      </c>
      <c r="AQ421" s="39"/>
      <c r="AR421" s="39"/>
      <c r="AS421" s="39"/>
      <c r="AT421" s="28"/>
      <c r="AU421" s="55"/>
      <c r="AV421" s="55"/>
      <c r="AW421" s="55"/>
      <c r="AX421" s="248" t="str">
        <f>IF(V421="","",EOMONTH(EDATE(Tabla1[[#This Row],[Fecha Finalización]],2),0))</f>
        <v/>
      </c>
      <c r="AY421" s="39"/>
      <c r="AZ421" s="249" t="str">
        <f>IF(V421="","",EOMONTH(EDATE(Tabla1[[#This Row],[Fecha Finalización]],3),0))</f>
        <v/>
      </c>
      <c r="BA421" s="39"/>
      <c r="BB421" s="39"/>
      <c r="BC421" s="235"/>
      <c r="BD421" s="233" t="str">
        <f>IF(F421="","",Tabla1[[#This Row],[sem 01]]&amp;Tabla1[[#This Row],[sem 02]]&amp;Tabla1[[#This Row],[sem 03]])</f>
        <v/>
      </c>
      <c r="BE421" s="234" t="str">
        <f>IF(TRIM(F421)="","",$B$1&amp;"-"&amp;SUBSTITUTE(Tabla1[[#This Row],[Mes Inscrito]]," ","")&amp;"-"&amp;SUBSTITUTE(Tabla1[[#This Row],[Dia de clases Inscrito]]," ","")&amp;"-"&amp;SUBSTITUTE(Tabla1[[#This Row],[Horario Inscrito]]," ","")&amp;"-"&amp;Tabla1[[#This Row],[Fecha Inicio grupo]])</f>
        <v/>
      </c>
      <c r="BF421" s="251" t="str">
        <f>IF(F421="","",Tabla1[[#This Row],[Curso]])</f>
        <v/>
      </c>
      <c r="BG421" s="252" t="str">
        <f>+IF(TRIM(F421)="","",$B$1&amp;"-"&amp;TRIM(Tabla1[[#This Row],[Mes Inscrito]])&amp;"-"&amp;TRIM(Tabla1[[#This Row],[Dia de clases Inscrito]])&amp;"-"&amp;TRIM(Tabla1[[#This Row],[Horario Inscrito]])&amp;"-"&amp;TRIM(Tabla1[[#This Row],[Fecha Inicio grupo]])&amp;"-"&amp;TRIM(Tabla1[[#This Row],[Tipo Incrito]]))</f>
        <v/>
      </c>
      <c r="BH421" s="308" t="str">
        <f>IF(F421="","",OR(IFERROR(SEARCH("CG",Tabla1[[#This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1" s="309" t="str">
        <f>IF(F421&lt;&gt;"",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1" s="309" t="str">
        <f>IF(F421&lt;&gt;"",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1" s="309" t="str">
        <f>IF(Tabla1[[#This Row],[Fecha Inicio grupo]]="","",IFERROR(VLOOKUP(Tabla1[[#This Row],[Mes de Alta como miembro]],Parámetros!$AM$2:$AN$16,2,0),"01/01/1900"))</f>
        <v/>
      </c>
    </row>
    <row r="422" spans="1:63" ht="14.45">
      <c r="A422" s="68">
        <v>419</v>
      </c>
      <c r="B422" s="29"/>
      <c r="C422" s="34"/>
      <c r="D422" s="42"/>
      <c r="E422" s="64"/>
      <c r="F422" s="45"/>
      <c r="G422" s="45"/>
      <c r="H422" s="163"/>
      <c r="I422" s="42"/>
      <c r="J422" s="28"/>
      <c r="K422" s="69"/>
      <c r="L422" s="68"/>
      <c r="M422" s="46"/>
      <c r="N422" s="238" t="str">
        <f ca="1">IF(Tabla1[[#This Row],[Fecha de nac]]="","",IF(Tabla1[[#This Row],[Fecha Finalización]] &gt;=TODAY(), DATEDIF(Tabla1[[#This Row],[Fecha de nac]],TODAY(),"y"), ROUNDDOWN((Tabla1[[#This Row],[Fecha Finalización]] -Tabla1[[#This Row],[Fecha de nac]])/365,0)))</f>
        <v/>
      </c>
      <c r="O422" s="169"/>
      <c r="P422" s="34"/>
      <c r="Q422" s="67"/>
      <c r="R422" s="67"/>
      <c r="S422" s="67"/>
      <c r="T422" s="67"/>
      <c r="U422" s="243" t="str">
        <f>IF(F422="","",Tabla1[[#This Row],[Fecha Inicio grupo]]+3*7-7)</f>
        <v/>
      </c>
      <c r="V422" s="244" t="str">
        <f>IF(F422="","",EDATE(Tabla1[[#This Row],[Fecha Inicio grupo]],3))</f>
        <v/>
      </c>
      <c r="W422" s="29"/>
      <c r="X422" s="29"/>
      <c r="Y422" s="75"/>
      <c r="Z422" s="75"/>
      <c r="AA422" s="75"/>
      <c r="AB422" s="75"/>
      <c r="AC422" s="75"/>
      <c r="AD422" s="75"/>
      <c r="AE422" s="75"/>
      <c r="AF422" s="75"/>
      <c r="AG422" s="75"/>
      <c r="AH422" s="75"/>
      <c r="AI422" s="75"/>
      <c r="AJ422" s="75"/>
      <c r="AK422" s="75"/>
      <c r="AL422" s="75"/>
      <c r="AM422" s="75"/>
      <c r="AN422" s="75"/>
      <c r="AO422" s="144"/>
      <c r="AP422" s="246" t="str">
        <f>IF(F422="","",IFERROR(VLOOKUP(SUBSTITUTE(SUBSTITUTE(Tabla1[[#This Row],[Uso Sistemas]],"T","P"),"N","F"),Parámetros!$M$2:$N$17,2,0),"Completar hasta 3ra sem. para evaluar a Probacionista"))</f>
        <v/>
      </c>
      <c r="AQ422" s="39"/>
      <c r="AR422" s="39"/>
      <c r="AS422" s="39"/>
      <c r="AT422" s="28"/>
      <c r="AU422" s="55"/>
      <c r="AV422" s="55"/>
      <c r="AW422" s="55"/>
      <c r="AX422" s="248" t="str">
        <f>IF(V422="","",EOMONTH(EDATE(Tabla1[[#This Row],[Fecha Finalización]],2),0))</f>
        <v/>
      </c>
      <c r="AY422" s="39"/>
      <c r="AZ422" s="249" t="str">
        <f>IF(V422="","",EOMONTH(EDATE(Tabla1[[#This Row],[Fecha Finalización]],3),0))</f>
        <v/>
      </c>
      <c r="BA422" s="39"/>
      <c r="BB422" s="39"/>
      <c r="BC422" s="235"/>
      <c r="BD422" s="233" t="str">
        <f>IF(F422="","",Tabla1[[#This Row],[sem 01]]&amp;Tabla1[[#This Row],[sem 02]]&amp;Tabla1[[#This Row],[sem 03]])</f>
        <v/>
      </c>
      <c r="BE422" s="234" t="str">
        <f>IF(TRIM(F422)="","",$B$1&amp;"-"&amp;SUBSTITUTE(Tabla1[[#This Row],[Mes Inscrito]]," ","")&amp;"-"&amp;SUBSTITUTE(Tabla1[[#This Row],[Dia de clases Inscrito]]," ","")&amp;"-"&amp;SUBSTITUTE(Tabla1[[#This Row],[Horario Inscrito]]," ","")&amp;"-"&amp;Tabla1[[#This Row],[Fecha Inicio grupo]])</f>
        <v/>
      </c>
      <c r="BF422" s="251" t="str">
        <f>IF(F422="","",Tabla1[[#This Row],[Curso]])</f>
        <v/>
      </c>
      <c r="BG422" s="252" t="str">
        <f>+IF(TRIM(F422)="","",$B$1&amp;"-"&amp;TRIM(Tabla1[[#This Row],[Mes Inscrito]])&amp;"-"&amp;TRIM(Tabla1[[#This Row],[Dia de clases Inscrito]])&amp;"-"&amp;TRIM(Tabla1[[#This Row],[Horario Inscrito]])&amp;"-"&amp;TRIM(Tabla1[[#This Row],[Fecha Inicio grupo]])&amp;"-"&amp;TRIM(Tabla1[[#This Row],[Tipo Incrito]]))</f>
        <v/>
      </c>
      <c r="BH422" s="308" t="str">
        <f>IF(F422="","",OR(IFERROR(SEARCH("CG",Tabla1[[#This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2" s="309" t="str">
        <f>IF(F422&lt;&gt;"",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2" s="309" t="str">
        <f>IF(F422&lt;&gt;"",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2" s="309" t="str">
        <f>IF(Tabla1[[#This Row],[Fecha Inicio grupo]]="","",IFERROR(VLOOKUP(Tabla1[[#This Row],[Mes de Alta como miembro]],Parámetros!$AM$2:$AN$16,2,0),"01/01/1900"))</f>
        <v/>
      </c>
    </row>
    <row r="423" spans="1:63" ht="14.45">
      <c r="A423" s="68">
        <v>420</v>
      </c>
      <c r="B423" s="29"/>
      <c r="C423" s="34"/>
      <c r="D423" s="42"/>
      <c r="E423" s="64"/>
      <c r="F423" s="45"/>
      <c r="G423" s="45"/>
      <c r="H423" s="163"/>
      <c r="I423" s="42"/>
      <c r="J423" s="28"/>
      <c r="K423" s="69"/>
      <c r="L423" s="68"/>
      <c r="M423" s="46"/>
      <c r="N423" s="238" t="str">
        <f ca="1">IF(Tabla1[[#This Row],[Fecha de nac]]="","",IF(Tabla1[[#This Row],[Fecha Finalización]] &gt;=TODAY(), DATEDIF(Tabla1[[#This Row],[Fecha de nac]],TODAY(),"y"), ROUNDDOWN((Tabla1[[#This Row],[Fecha Finalización]] -Tabla1[[#This Row],[Fecha de nac]])/365,0)))</f>
        <v/>
      </c>
      <c r="O423" s="169"/>
      <c r="P423" s="34"/>
      <c r="Q423" s="67"/>
      <c r="R423" s="67"/>
      <c r="S423" s="67"/>
      <c r="T423" s="67"/>
      <c r="U423" s="243" t="str">
        <f>IF(F423="","",Tabla1[[#This Row],[Fecha Inicio grupo]]+3*7-7)</f>
        <v/>
      </c>
      <c r="V423" s="244" t="str">
        <f>IF(F423="","",EDATE(Tabla1[[#This Row],[Fecha Inicio grupo]],3))</f>
        <v/>
      </c>
      <c r="W423" s="29"/>
      <c r="X423" s="29"/>
      <c r="Y423" s="75"/>
      <c r="Z423" s="75"/>
      <c r="AA423" s="75"/>
      <c r="AB423" s="75"/>
      <c r="AC423" s="75"/>
      <c r="AD423" s="75"/>
      <c r="AE423" s="75"/>
      <c r="AF423" s="75"/>
      <c r="AG423" s="75"/>
      <c r="AH423" s="75"/>
      <c r="AI423" s="75"/>
      <c r="AJ423" s="75"/>
      <c r="AK423" s="75"/>
      <c r="AL423" s="75"/>
      <c r="AM423" s="75"/>
      <c r="AN423" s="75"/>
      <c r="AO423" s="144"/>
      <c r="AP423" s="246" t="str">
        <f>IF(F423="","",IFERROR(VLOOKUP(SUBSTITUTE(SUBSTITUTE(Tabla1[[#This Row],[Uso Sistemas]],"T","P"),"N","F"),Parámetros!$M$2:$N$17,2,0),"Completar hasta 3ra sem. para evaluar a Probacionista"))</f>
        <v/>
      </c>
      <c r="AQ423" s="39"/>
      <c r="AR423" s="39"/>
      <c r="AS423" s="39"/>
      <c r="AT423" s="28"/>
      <c r="AU423" s="55"/>
      <c r="AV423" s="55"/>
      <c r="AW423" s="55"/>
      <c r="AX423" s="248" t="str">
        <f>IF(V423="","",EOMONTH(EDATE(Tabla1[[#This Row],[Fecha Finalización]],2),0))</f>
        <v/>
      </c>
      <c r="AY423" s="39"/>
      <c r="AZ423" s="249" t="str">
        <f>IF(V423="","",EOMONTH(EDATE(Tabla1[[#This Row],[Fecha Finalización]],3),0))</f>
        <v/>
      </c>
      <c r="BA423" s="39"/>
      <c r="BB423" s="39"/>
      <c r="BC423" s="235"/>
      <c r="BD423" s="233" t="str">
        <f>IF(F423="","",Tabla1[[#This Row],[sem 01]]&amp;Tabla1[[#This Row],[sem 02]]&amp;Tabla1[[#This Row],[sem 03]])</f>
        <v/>
      </c>
      <c r="BE423" s="234" t="str">
        <f>IF(TRIM(F423)="","",$B$1&amp;"-"&amp;SUBSTITUTE(Tabla1[[#This Row],[Mes Inscrito]]," ","")&amp;"-"&amp;SUBSTITUTE(Tabla1[[#This Row],[Dia de clases Inscrito]]," ","")&amp;"-"&amp;SUBSTITUTE(Tabla1[[#This Row],[Horario Inscrito]]," ","")&amp;"-"&amp;Tabla1[[#This Row],[Fecha Inicio grupo]])</f>
        <v/>
      </c>
      <c r="BF423" s="251" t="str">
        <f>IF(F423="","",Tabla1[[#This Row],[Curso]])</f>
        <v/>
      </c>
      <c r="BG423" s="252" t="str">
        <f>+IF(TRIM(F423)="","",$B$1&amp;"-"&amp;TRIM(Tabla1[[#This Row],[Mes Inscrito]])&amp;"-"&amp;TRIM(Tabla1[[#This Row],[Dia de clases Inscrito]])&amp;"-"&amp;TRIM(Tabla1[[#This Row],[Horario Inscrito]])&amp;"-"&amp;TRIM(Tabla1[[#This Row],[Fecha Inicio grupo]])&amp;"-"&amp;TRIM(Tabla1[[#This Row],[Tipo Incrito]]))</f>
        <v/>
      </c>
      <c r="BH423" s="308" t="str">
        <f>IF(F423="","",OR(IFERROR(SEARCH("CG",Tabla1[[#This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3" s="309" t="str">
        <f>IF(F423&lt;&gt;"",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3" s="309" t="str">
        <f>IF(F423&lt;&gt;"",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3" s="309" t="str">
        <f>IF(Tabla1[[#This Row],[Fecha Inicio grupo]]="","",IFERROR(VLOOKUP(Tabla1[[#This Row],[Mes de Alta como miembro]],Parámetros!$AM$2:$AN$16,2,0),"01/01/1900"))</f>
        <v/>
      </c>
    </row>
    <row r="424" spans="1:63" ht="14.45">
      <c r="A424" s="68">
        <v>421</v>
      </c>
      <c r="B424" s="29"/>
      <c r="C424" s="34"/>
      <c r="D424" s="42"/>
      <c r="E424" s="64"/>
      <c r="F424" s="45"/>
      <c r="G424" s="45"/>
      <c r="H424" s="163"/>
      <c r="I424" s="42"/>
      <c r="J424" s="28"/>
      <c r="K424" s="69"/>
      <c r="L424" s="68"/>
      <c r="M424" s="46"/>
      <c r="N424" s="238" t="str">
        <f ca="1">IF(Tabla1[[#This Row],[Fecha de nac]]="","",IF(Tabla1[[#This Row],[Fecha Finalización]] &gt;=TODAY(), DATEDIF(Tabla1[[#This Row],[Fecha de nac]],TODAY(),"y"), ROUNDDOWN((Tabla1[[#This Row],[Fecha Finalización]] -Tabla1[[#This Row],[Fecha de nac]])/365,0)))</f>
        <v/>
      </c>
      <c r="O424" s="169"/>
      <c r="P424" s="34"/>
      <c r="Q424" s="67"/>
      <c r="R424" s="67"/>
      <c r="S424" s="67"/>
      <c r="T424" s="67"/>
      <c r="U424" s="243" t="str">
        <f>IF(F424="","",Tabla1[[#This Row],[Fecha Inicio grupo]]+3*7-7)</f>
        <v/>
      </c>
      <c r="V424" s="244" t="str">
        <f>IF(F424="","",EDATE(Tabla1[[#This Row],[Fecha Inicio grupo]],3))</f>
        <v/>
      </c>
      <c r="W424" s="29"/>
      <c r="X424" s="29"/>
      <c r="Y424" s="75"/>
      <c r="Z424" s="75"/>
      <c r="AA424" s="75"/>
      <c r="AB424" s="75"/>
      <c r="AC424" s="75"/>
      <c r="AD424" s="75"/>
      <c r="AE424" s="75"/>
      <c r="AF424" s="75"/>
      <c r="AG424" s="75"/>
      <c r="AH424" s="75"/>
      <c r="AI424" s="75"/>
      <c r="AJ424" s="75"/>
      <c r="AK424" s="75"/>
      <c r="AL424" s="75"/>
      <c r="AM424" s="75"/>
      <c r="AN424" s="75"/>
      <c r="AO424" s="144"/>
      <c r="AP424" s="246" t="str">
        <f>IF(F424="","",IFERROR(VLOOKUP(SUBSTITUTE(SUBSTITUTE(Tabla1[[#This Row],[Uso Sistemas]],"T","P"),"N","F"),Parámetros!$M$2:$N$17,2,0),"Completar hasta 3ra sem. para evaluar a Probacionista"))</f>
        <v/>
      </c>
      <c r="AQ424" s="39"/>
      <c r="AR424" s="39"/>
      <c r="AS424" s="39"/>
      <c r="AT424" s="28"/>
      <c r="AU424" s="55"/>
      <c r="AV424" s="55"/>
      <c r="AW424" s="55"/>
      <c r="AX424" s="248" t="str">
        <f>IF(V424="","",EOMONTH(EDATE(Tabla1[[#This Row],[Fecha Finalización]],2),0))</f>
        <v/>
      </c>
      <c r="AY424" s="39"/>
      <c r="AZ424" s="249" t="str">
        <f>IF(V424="","",EOMONTH(EDATE(Tabla1[[#This Row],[Fecha Finalización]],3),0))</f>
        <v/>
      </c>
      <c r="BA424" s="39"/>
      <c r="BB424" s="39"/>
      <c r="BC424" s="235"/>
      <c r="BD424" s="233" t="str">
        <f>IF(F424="","",Tabla1[[#This Row],[sem 01]]&amp;Tabla1[[#This Row],[sem 02]]&amp;Tabla1[[#This Row],[sem 03]])</f>
        <v/>
      </c>
      <c r="BE424" s="234" t="str">
        <f>IF(TRIM(F424)="","",$B$1&amp;"-"&amp;SUBSTITUTE(Tabla1[[#This Row],[Mes Inscrito]]," ","")&amp;"-"&amp;SUBSTITUTE(Tabla1[[#This Row],[Dia de clases Inscrito]]," ","")&amp;"-"&amp;SUBSTITUTE(Tabla1[[#This Row],[Horario Inscrito]]," ","")&amp;"-"&amp;Tabla1[[#This Row],[Fecha Inicio grupo]])</f>
        <v/>
      </c>
      <c r="BF424" s="251" t="str">
        <f>IF(F424="","",Tabla1[[#This Row],[Curso]])</f>
        <v/>
      </c>
      <c r="BG424" s="252" t="str">
        <f>+IF(TRIM(F424)="","",$B$1&amp;"-"&amp;TRIM(Tabla1[[#This Row],[Mes Inscrito]])&amp;"-"&amp;TRIM(Tabla1[[#This Row],[Dia de clases Inscrito]])&amp;"-"&amp;TRIM(Tabla1[[#This Row],[Horario Inscrito]])&amp;"-"&amp;TRIM(Tabla1[[#This Row],[Fecha Inicio grupo]])&amp;"-"&amp;TRIM(Tabla1[[#This Row],[Tipo Incrito]]))</f>
        <v/>
      </c>
      <c r="BH424" s="308" t="str">
        <f>IF(F424="","",OR(IFERROR(SEARCH("CG",Tabla1[[#This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4" s="309" t="str">
        <f>IF(F424&lt;&gt;"",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4" s="309" t="str">
        <f>IF(F424&lt;&gt;"",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4" s="309" t="str">
        <f>IF(Tabla1[[#This Row],[Fecha Inicio grupo]]="","",IFERROR(VLOOKUP(Tabla1[[#This Row],[Mes de Alta como miembro]],Parámetros!$AM$2:$AN$16,2,0),"01/01/1900"))</f>
        <v/>
      </c>
    </row>
    <row r="425" spans="1:63" ht="14.45">
      <c r="A425" s="68">
        <v>422</v>
      </c>
      <c r="B425" s="29"/>
      <c r="C425" s="34"/>
      <c r="D425" s="42"/>
      <c r="E425" s="64"/>
      <c r="F425" s="45"/>
      <c r="G425" s="45"/>
      <c r="H425" s="163"/>
      <c r="I425" s="42"/>
      <c r="J425" s="28"/>
      <c r="K425" s="69"/>
      <c r="L425" s="68"/>
      <c r="M425" s="46"/>
      <c r="N425" s="238" t="str">
        <f ca="1">IF(Tabla1[[#This Row],[Fecha de nac]]="","",IF(Tabla1[[#This Row],[Fecha Finalización]] &gt;=TODAY(), DATEDIF(Tabla1[[#This Row],[Fecha de nac]],TODAY(),"y"), ROUNDDOWN((Tabla1[[#This Row],[Fecha Finalización]] -Tabla1[[#This Row],[Fecha de nac]])/365,0)))</f>
        <v/>
      </c>
      <c r="O425" s="169"/>
      <c r="P425" s="34"/>
      <c r="Q425" s="67"/>
      <c r="R425" s="67"/>
      <c r="S425" s="67"/>
      <c r="T425" s="67"/>
      <c r="U425" s="243" t="str">
        <f>IF(F425="","",Tabla1[[#This Row],[Fecha Inicio grupo]]+3*7-7)</f>
        <v/>
      </c>
      <c r="V425" s="244" t="str">
        <f>IF(F425="","",EDATE(Tabla1[[#This Row],[Fecha Inicio grupo]],3))</f>
        <v/>
      </c>
      <c r="W425" s="29"/>
      <c r="X425" s="29"/>
      <c r="Y425" s="75"/>
      <c r="Z425" s="75"/>
      <c r="AA425" s="75"/>
      <c r="AB425" s="75"/>
      <c r="AC425" s="75"/>
      <c r="AD425" s="75"/>
      <c r="AE425" s="75"/>
      <c r="AF425" s="75"/>
      <c r="AG425" s="75"/>
      <c r="AH425" s="75"/>
      <c r="AI425" s="75"/>
      <c r="AJ425" s="75"/>
      <c r="AK425" s="75"/>
      <c r="AL425" s="75"/>
      <c r="AM425" s="75"/>
      <c r="AN425" s="75"/>
      <c r="AO425" s="144"/>
      <c r="AP425" s="246" t="str">
        <f>IF(F425="","",IFERROR(VLOOKUP(SUBSTITUTE(SUBSTITUTE(Tabla1[[#This Row],[Uso Sistemas]],"T","P"),"N","F"),Parámetros!$M$2:$N$17,2,0),"Completar hasta 3ra sem. para evaluar a Probacionista"))</f>
        <v/>
      </c>
      <c r="AQ425" s="39"/>
      <c r="AR425" s="39"/>
      <c r="AS425" s="39"/>
      <c r="AT425" s="28"/>
      <c r="AU425" s="55"/>
      <c r="AV425" s="55"/>
      <c r="AW425" s="55"/>
      <c r="AX425" s="248" t="str">
        <f>IF(V425="","",EOMONTH(EDATE(Tabla1[[#This Row],[Fecha Finalización]],2),0))</f>
        <v/>
      </c>
      <c r="AY425" s="39"/>
      <c r="AZ425" s="249" t="str">
        <f>IF(V425="","",EOMONTH(EDATE(Tabla1[[#This Row],[Fecha Finalización]],3),0))</f>
        <v/>
      </c>
      <c r="BA425" s="39"/>
      <c r="BB425" s="39"/>
      <c r="BC425" s="235"/>
      <c r="BD425" s="233" t="str">
        <f>IF(F425="","",Tabla1[[#This Row],[sem 01]]&amp;Tabla1[[#This Row],[sem 02]]&amp;Tabla1[[#This Row],[sem 03]])</f>
        <v/>
      </c>
      <c r="BE425" s="234" t="str">
        <f>IF(TRIM(F425)="","",$B$1&amp;"-"&amp;SUBSTITUTE(Tabla1[[#This Row],[Mes Inscrito]]," ","")&amp;"-"&amp;SUBSTITUTE(Tabla1[[#This Row],[Dia de clases Inscrito]]," ","")&amp;"-"&amp;SUBSTITUTE(Tabla1[[#This Row],[Horario Inscrito]]," ","")&amp;"-"&amp;Tabla1[[#This Row],[Fecha Inicio grupo]])</f>
        <v/>
      </c>
      <c r="BF425" s="251" t="str">
        <f>IF(F425="","",Tabla1[[#This Row],[Curso]])</f>
        <v/>
      </c>
      <c r="BG425" s="252" t="str">
        <f>+IF(TRIM(F425)="","",$B$1&amp;"-"&amp;TRIM(Tabla1[[#This Row],[Mes Inscrito]])&amp;"-"&amp;TRIM(Tabla1[[#This Row],[Dia de clases Inscrito]])&amp;"-"&amp;TRIM(Tabla1[[#This Row],[Horario Inscrito]])&amp;"-"&amp;TRIM(Tabla1[[#This Row],[Fecha Inicio grupo]])&amp;"-"&amp;TRIM(Tabla1[[#This Row],[Tipo Incrito]]))</f>
        <v/>
      </c>
      <c r="BH425" s="308" t="str">
        <f>IF(F425="","",OR(IFERROR(SEARCH("CG",Tabla1[[#This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5" s="309" t="str">
        <f>IF(F425&lt;&gt;"",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5" s="309" t="str">
        <f>IF(F425&lt;&gt;"",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5" s="309" t="str">
        <f>IF(Tabla1[[#This Row],[Fecha Inicio grupo]]="","",IFERROR(VLOOKUP(Tabla1[[#This Row],[Mes de Alta como miembro]],Parámetros!$AM$2:$AN$16,2,0),"01/01/1900"))</f>
        <v/>
      </c>
    </row>
    <row r="426" spans="1:63" ht="14.45">
      <c r="A426" s="68">
        <v>423</v>
      </c>
      <c r="B426" s="29"/>
      <c r="C426" s="34"/>
      <c r="D426" s="42"/>
      <c r="E426" s="64"/>
      <c r="F426" s="45"/>
      <c r="G426" s="45"/>
      <c r="H426" s="163"/>
      <c r="I426" s="42"/>
      <c r="J426" s="28"/>
      <c r="K426" s="69"/>
      <c r="L426" s="68"/>
      <c r="M426" s="46"/>
      <c r="N426" s="238" t="str">
        <f ca="1">IF(Tabla1[[#This Row],[Fecha de nac]]="","",IF(Tabla1[[#This Row],[Fecha Finalización]] &gt;=TODAY(), DATEDIF(Tabla1[[#This Row],[Fecha de nac]],TODAY(),"y"), ROUNDDOWN((Tabla1[[#This Row],[Fecha Finalización]] -Tabla1[[#This Row],[Fecha de nac]])/365,0)))</f>
        <v/>
      </c>
      <c r="O426" s="169"/>
      <c r="P426" s="34"/>
      <c r="Q426" s="67"/>
      <c r="R426" s="67"/>
      <c r="S426" s="67"/>
      <c r="T426" s="67"/>
      <c r="U426" s="243" t="str">
        <f>IF(F426="","",Tabla1[[#This Row],[Fecha Inicio grupo]]+3*7-7)</f>
        <v/>
      </c>
      <c r="V426" s="244" t="str">
        <f>IF(F426="","",EDATE(Tabla1[[#This Row],[Fecha Inicio grupo]],3))</f>
        <v/>
      </c>
      <c r="W426" s="29"/>
      <c r="X426" s="29"/>
      <c r="Y426" s="75"/>
      <c r="Z426" s="75"/>
      <c r="AA426" s="75"/>
      <c r="AB426" s="75"/>
      <c r="AC426" s="75"/>
      <c r="AD426" s="75"/>
      <c r="AE426" s="75"/>
      <c r="AF426" s="75"/>
      <c r="AG426" s="75"/>
      <c r="AH426" s="75"/>
      <c r="AI426" s="75"/>
      <c r="AJ426" s="75"/>
      <c r="AK426" s="75"/>
      <c r="AL426" s="75"/>
      <c r="AM426" s="75"/>
      <c r="AN426" s="75"/>
      <c r="AO426" s="144"/>
      <c r="AP426" s="246" t="str">
        <f>IF(F426="","",IFERROR(VLOOKUP(SUBSTITUTE(SUBSTITUTE(Tabla1[[#This Row],[Uso Sistemas]],"T","P"),"N","F"),Parámetros!$M$2:$N$17,2,0),"Completar hasta 3ra sem. para evaluar a Probacionista"))</f>
        <v/>
      </c>
      <c r="AQ426" s="39"/>
      <c r="AR426" s="39"/>
      <c r="AS426" s="39"/>
      <c r="AT426" s="28"/>
      <c r="AU426" s="55"/>
      <c r="AV426" s="55"/>
      <c r="AW426" s="55"/>
      <c r="AX426" s="248" t="str">
        <f>IF(V426="","",EOMONTH(EDATE(Tabla1[[#This Row],[Fecha Finalización]],2),0))</f>
        <v/>
      </c>
      <c r="AY426" s="39"/>
      <c r="AZ426" s="249" t="str">
        <f>IF(V426="","",EOMONTH(EDATE(Tabla1[[#This Row],[Fecha Finalización]],3),0))</f>
        <v/>
      </c>
      <c r="BA426" s="39"/>
      <c r="BB426" s="39"/>
      <c r="BC426" s="235"/>
      <c r="BD426" s="233" t="str">
        <f>IF(F426="","",Tabla1[[#This Row],[sem 01]]&amp;Tabla1[[#This Row],[sem 02]]&amp;Tabla1[[#This Row],[sem 03]])</f>
        <v/>
      </c>
      <c r="BE426" s="234" t="str">
        <f>IF(TRIM(F426)="","",$B$1&amp;"-"&amp;SUBSTITUTE(Tabla1[[#This Row],[Mes Inscrito]]," ","")&amp;"-"&amp;SUBSTITUTE(Tabla1[[#This Row],[Dia de clases Inscrito]]," ","")&amp;"-"&amp;SUBSTITUTE(Tabla1[[#This Row],[Horario Inscrito]]," ","")&amp;"-"&amp;Tabla1[[#This Row],[Fecha Inicio grupo]])</f>
        <v/>
      </c>
      <c r="BF426" s="251" t="str">
        <f>IF(F426="","",Tabla1[[#This Row],[Curso]])</f>
        <v/>
      </c>
      <c r="BG426" s="252" t="str">
        <f>+IF(TRIM(F426)="","",$B$1&amp;"-"&amp;TRIM(Tabla1[[#This Row],[Mes Inscrito]])&amp;"-"&amp;TRIM(Tabla1[[#This Row],[Dia de clases Inscrito]])&amp;"-"&amp;TRIM(Tabla1[[#This Row],[Horario Inscrito]])&amp;"-"&amp;TRIM(Tabla1[[#This Row],[Fecha Inicio grupo]])&amp;"-"&amp;TRIM(Tabla1[[#This Row],[Tipo Incrito]]))</f>
        <v/>
      </c>
      <c r="BH426" s="308" t="str">
        <f>IF(F426="","",OR(IFERROR(SEARCH("CG",Tabla1[[#This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6" s="309" t="str">
        <f>IF(F426&lt;&gt;"",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6" s="309" t="str">
        <f>IF(F426&lt;&gt;"",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6" s="309" t="str">
        <f>IF(Tabla1[[#This Row],[Fecha Inicio grupo]]="","",IFERROR(VLOOKUP(Tabla1[[#This Row],[Mes de Alta como miembro]],Parámetros!$AM$2:$AN$16,2,0),"01/01/1900"))</f>
        <v/>
      </c>
    </row>
    <row r="427" spans="1:63" ht="14.45">
      <c r="A427" s="68">
        <v>424</v>
      </c>
      <c r="B427" s="29"/>
      <c r="C427" s="34"/>
      <c r="D427" s="42"/>
      <c r="E427" s="64"/>
      <c r="F427" s="45"/>
      <c r="G427" s="45"/>
      <c r="H427" s="163"/>
      <c r="I427" s="42"/>
      <c r="J427" s="28"/>
      <c r="K427" s="69"/>
      <c r="L427" s="68"/>
      <c r="M427" s="46"/>
      <c r="N427" s="238" t="str">
        <f ca="1">IF(Tabla1[[#This Row],[Fecha de nac]]="","",IF(Tabla1[[#This Row],[Fecha Finalización]] &gt;=TODAY(), DATEDIF(Tabla1[[#This Row],[Fecha de nac]],TODAY(),"y"), ROUNDDOWN((Tabla1[[#This Row],[Fecha Finalización]] -Tabla1[[#This Row],[Fecha de nac]])/365,0)))</f>
        <v/>
      </c>
      <c r="O427" s="169"/>
      <c r="P427" s="34"/>
      <c r="Q427" s="67"/>
      <c r="R427" s="67"/>
      <c r="S427" s="67"/>
      <c r="T427" s="67"/>
      <c r="U427" s="243" t="str">
        <f>IF(F427="","",Tabla1[[#This Row],[Fecha Inicio grupo]]+3*7-7)</f>
        <v/>
      </c>
      <c r="V427" s="244" t="str">
        <f>IF(F427="","",EDATE(Tabla1[[#This Row],[Fecha Inicio grupo]],3))</f>
        <v/>
      </c>
      <c r="W427" s="29"/>
      <c r="X427" s="29"/>
      <c r="Y427" s="75"/>
      <c r="Z427" s="75"/>
      <c r="AA427" s="75"/>
      <c r="AB427" s="75"/>
      <c r="AC427" s="75"/>
      <c r="AD427" s="75"/>
      <c r="AE427" s="75"/>
      <c r="AF427" s="75"/>
      <c r="AG427" s="75"/>
      <c r="AH427" s="75"/>
      <c r="AI427" s="75"/>
      <c r="AJ427" s="75"/>
      <c r="AK427" s="75"/>
      <c r="AL427" s="75"/>
      <c r="AM427" s="75"/>
      <c r="AN427" s="75"/>
      <c r="AO427" s="144"/>
      <c r="AP427" s="246" t="str">
        <f>IF(F427="","",IFERROR(VLOOKUP(SUBSTITUTE(SUBSTITUTE(Tabla1[[#This Row],[Uso Sistemas]],"T","P"),"N","F"),Parámetros!$M$2:$N$17,2,0),"Completar hasta 3ra sem. para evaluar a Probacionista"))</f>
        <v/>
      </c>
      <c r="AQ427" s="39"/>
      <c r="AR427" s="39"/>
      <c r="AS427" s="39"/>
      <c r="AT427" s="28"/>
      <c r="AU427" s="55"/>
      <c r="AV427" s="55"/>
      <c r="AW427" s="55"/>
      <c r="AX427" s="248" t="str">
        <f>IF(V427="","",EOMONTH(EDATE(Tabla1[[#This Row],[Fecha Finalización]],2),0))</f>
        <v/>
      </c>
      <c r="AY427" s="39"/>
      <c r="AZ427" s="249" t="str">
        <f>IF(V427="","",EOMONTH(EDATE(Tabla1[[#This Row],[Fecha Finalización]],3),0))</f>
        <v/>
      </c>
      <c r="BA427" s="39"/>
      <c r="BB427" s="39"/>
      <c r="BC427" s="235"/>
      <c r="BD427" s="233" t="str">
        <f>IF(F427="","",Tabla1[[#This Row],[sem 01]]&amp;Tabla1[[#This Row],[sem 02]]&amp;Tabla1[[#This Row],[sem 03]])</f>
        <v/>
      </c>
      <c r="BE427" s="234" t="str">
        <f>IF(TRIM(F427)="","",$B$1&amp;"-"&amp;SUBSTITUTE(Tabla1[[#This Row],[Mes Inscrito]]," ","")&amp;"-"&amp;SUBSTITUTE(Tabla1[[#This Row],[Dia de clases Inscrito]]," ","")&amp;"-"&amp;SUBSTITUTE(Tabla1[[#This Row],[Horario Inscrito]]," ","")&amp;"-"&amp;Tabla1[[#This Row],[Fecha Inicio grupo]])</f>
        <v/>
      </c>
      <c r="BF427" s="251" t="str">
        <f>IF(F427="","",Tabla1[[#This Row],[Curso]])</f>
        <v/>
      </c>
      <c r="BG427" s="252" t="str">
        <f>+IF(TRIM(F427)="","",$B$1&amp;"-"&amp;TRIM(Tabla1[[#This Row],[Mes Inscrito]])&amp;"-"&amp;TRIM(Tabla1[[#This Row],[Dia de clases Inscrito]])&amp;"-"&amp;TRIM(Tabla1[[#This Row],[Horario Inscrito]])&amp;"-"&amp;TRIM(Tabla1[[#This Row],[Fecha Inicio grupo]])&amp;"-"&amp;TRIM(Tabla1[[#This Row],[Tipo Incrito]]))</f>
        <v/>
      </c>
      <c r="BH427" s="308" t="str">
        <f>IF(F427="","",OR(IFERROR(SEARCH("CG",Tabla1[[#This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7" s="309" t="str">
        <f>IF(F427&lt;&gt;"",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7" s="309" t="str">
        <f>IF(F427&lt;&gt;"",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7" s="309" t="str">
        <f>IF(Tabla1[[#This Row],[Fecha Inicio grupo]]="","",IFERROR(VLOOKUP(Tabla1[[#This Row],[Mes de Alta como miembro]],Parámetros!$AM$2:$AN$16,2,0),"01/01/1900"))</f>
        <v/>
      </c>
    </row>
    <row r="428" spans="1:63" ht="14.45">
      <c r="A428" s="68">
        <v>425</v>
      </c>
      <c r="B428" s="29"/>
      <c r="C428" s="34"/>
      <c r="D428" s="42"/>
      <c r="E428" s="64"/>
      <c r="F428" s="45"/>
      <c r="G428" s="45"/>
      <c r="H428" s="163"/>
      <c r="I428" s="42"/>
      <c r="J428" s="28"/>
      <c r="K428" s="69"/>
      <c r="L428" s="68"/>
      <c r="M428" s="46"/>
      <c r="N428" s="238" t="str">
        <f ca="1">IF(Tabla1[[#This Row],[Fecha de nac]]="","",IF(Tabla1[[#This Row],[Fecha Finalización]] &gt;=TODAY(), DATEDIF(Tabla1[[#This Row],[Fecha de nac]],TODAY(),"y"), ROUNDDOWN((Tabla1[[#This Row],[Fecha Finalización]] -Tabla1[[#This Row],[Fecha de nac]])/365,0)))</f>
        <v/>
      </c>
      <c r="O428" s="169"/>
      <c r="P428" s="34"/>
      <c r="Q428" s="67"/>
      <c r="R428" s="67"/>
      <c r="S428" s="67"/>
      <c r="T428" s="67"/>
      <c r="U428" s="243" t="str">
        <f>IF(F428="","",Tabla1[[#This Row],[Fecha Inicio grupo]]+3*7-7)</f>
        <v/>
      </c>
      <c r="V428" s="244" t="str">
        <f>IF(F428="","",EDATE(Tabla1[[#This Row],[Fecha Inicio grupo]],3))</f>
        <v/>
      </c>
      <c r="W428" s="29"/>
      <c r="X428" s="29"/>
      <c r="Y428" s="75"/>
      <c r="Z428" s="75"/>
      <c r="AA428" s="75"/>
      <c r="AB428" s="75"/>
      <c r="AC428" s="75"/>
      <c r="AD428" s="75"/>
      <c r="AE428" s="75"/>
      <c r="AF428" s="75"/>
      <c r="AG428" s="75"/>
      <c r="AH428" s="75"/>
      <c r="AI428" s="75"/>
      <c r="AJ428" s="75"/>
      <c r="AK428" s="75"/>
      <c r="AL428" s="75"/>
      <c r="AM428" s="75"/>
      <c r="AN428" s="75"/>
      <c r="AO428" s="144"/>
      <c r="AP428" s="246" t="str">
        <f>IF(F428="","",IFERROR(VLOOKUP(SUBSTITUTE(SUBSTITUTE(Tabla1[[#This Row],[Uso Sistemas]],"T","P"),"N","F"),Parámetros!$M$2:$N$17,2,0),"Completar hasta 3ra sem. para evaluar a Probacionista"))</f>
        <v/>
      </c>
      <c r="AQ428" s="39"/>
      <c r="AR428" s="39"/>
      <c r="AS428" s="39"/>
      <c r="AT428" s="28"/>
      <c r="AU428" s="55"/>
      <c r="AV428" s="55"/>
      <c r="AW428" s="55"/>
      <c r="AX428" s="248" t="str">
        <f>IF(V428="","",EOMONTH(EDATE(Tabla1[[#This Row],[Fecha Finalización]],2),0))</f>
        <v/>
      </c>
      <c r="AY428" s="39"/>
      <c r="AZ428" s="249" t="str">
        <f>IF(V428="","",EOMONTH(EDATE(Tabla1[[#This Row],[Fecha Finalización]],3),0))</f>
        <v/>
      </c>
      <c r="BA428" s="39"/>
      <c r="BB428" s="39"/>
      <c r="BC428" s="235"/>
      <c r="BD428" s="233" t="str">
        <f>IF(F428="","",Tabla1[[#This Row],[sem 01]]&amp;Tabla1[[#This Row],[sem 02]]&amp;Tabla1[[#This Row],[sem 03]])</f>
        <v/>
      </c>
      <c r="BE428" s="234" t="str">
        <f>IF(TRIM(F428)="","",$B$1&amp;"-"&amp;SUBSTITUTE(Tabla1[[#This Row],[Mes Inscrito]]," ","")&amp;"-"&amp;SUBSTITUTE(Tabla1[[#This Row],[Dia de clases Inscrito]]," ","")&amp;"-"&amp;SUBSTITUTE(Tabla1[[#This Row],[Horario Inscrito]]," ","")&amp;"-"&amp;Tabla1[[#This Row],[Fecha Inicio grupo]])</f>
        <v/>
      </c>
      <c r="BF428" s="251" t="str">
        <f>IF(F428="","",Tabla1[[#This Row],[Curso]])</f>
        <v/>
      </c>
      <c r="BG428" s="252" t="str">
        <f>+IF(TRIM(F428)="","",$B$1&amp;"-"&amp;TRIM(Tabla1[[#This Row],[Mes Inscrito]])&amp;"-"&amp;TRIM(Tabla1[[#This Row],[Dia de clases Inscrito]])&amp;"-"&amp;TRIM(Tabla1[[#This Row],[Horario Inscrito]])&amp;"-"&amp;TRIM(Tabla1[[#This Row],[Fecha Inicio grupo]])&amp;"-"&amp;TRIM(Tabla1[[#This Row],[Tipo Incrito]]))</f>
        <v/>
      </c>
      <c r="BH428" s="308" t="str">
        <f>IF(F428="","",OR(IFERROR(SEARCH("CG",Tabla1[[#This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8" s="309" t="str">
        <f>IF(F428&lt;&gt;"",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8" s="309" t="str">
        <f>IF(F428&lt;&gt;"",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8" s="309" t="str">
        <f>IF(Tabla1[[#This Row],[Fecha Inicio grupo]]="","",IFERROR(VLOOKUP(Tabla1[[#This Row],[Mes de Alta como miembro]],Parámetros!$AM$2:$AN$16,2,0),"01/01/1900"))</f>
        <v/>
      </c>
    </row>
    <row r="429" spans="1:63" ht="14.45">
      <c r="A429" s="68">
        <v>426</v>
      </c>
      <c r="B429" s="29"/>
      <c r="C429" s="34"/>
      <c r="D429" s="42"/>
      <c r="E429" s="64"/>
      <c r="F429" s="45"/>
      <c r="G429" s="45"/>
      <c r="H429" s="163"/>
      <c r="I429" s="42"/>
      <c r="J429" s="28"/>
      <c r="K429" s="69"/>
      <c r="L429" s="68"/>
      <c r="M429" s="46"/>
      <c r="N429" s="238" t="str">
        <f ca="1">IF(Tabla1[[#This Row],[Fecha de nac]]="","",IF(Tabla1[[#This Row],[Fecha Finalización]] &gt;=TODAY(), DATEDIF(Tabla1[[#This Row],[Fecha de nac]],TODAY(),"y"), ROUNDDOWN((Tabla1[[#This Row],[Fecha Finalización]] -Tabla1[[#This Row],[Fecha de nac]])/365,0)))</f>
        <v/>
      </c>
      <c r="O429" s="169"/>
      <c r="P429" s="34"/>
      <c r="Q429" s="67"/>
      <c r="R429" s="67"/>
      <c r="S429" s="67"/>
      <c r="T429" s="67"/>
      <c r="U429" s="243" t="str">
        <f>IF(F429="","",Tabla1[[#This Row],[Fecha Inicio grupo]]+3*7-7)</f>
        <v/>
      </c>
      <c r="V429" s="244" t="str">
        <f>IF(F429="","",EDATE(Tabla1[[#This Row],[Fecha Inicio grupo]],3))</f>
        <v/>
      </c>
      <c r="W429" s="29"/>
      <c r="X429" s="29"/>
      <c r="Y429" s="75"/>
      <c r="Z429" s="75"/>
      <c r="AA429" s="75"/>
      <c r="AB429" s="75"/>
      <c r="AC429" s="75"/>
      <c r="AD429" s="75"/>
      <c r="AE429" s="75"/>
      <c r="AF429" s="75"/>
      <c r="AG429" s="75"/>
      <c r="AH429" s="75"/>
      <c r="AI429" s="75"/>
      <c r="AJ429" s="75"/>
      <c r="AK429" s="75"/>
      <c r="AL429" s="75"/>
      <c r="AM429" s="75"/>
      <c r="AN429" s="75"/>
      <c r="AO429" s="144"/>
      <c r="AP429" s="246" t="str">
        <f>IF(F429="","",IFERROR(VLOOKUP(SUBSTITUTE(SUBSTITUTE(Tabla1[[#This Row],[Uso Sistemas]],"T","P"),"N","F"),Parámetros!$M$2:$N$17,2,0),"Completar hasta 3ra sem. para evaluar a Probacionista"))</f>
        <v/>
      </c>
      <c r="AQ429" s="39"/>
      <c r="AR429" s="39"/>
      <c r="AS429" s="39"/>
      <c r="AT429" s="28"/>
      <c r="AU429" s="55"/>
      <c r="AV429" s="55"/>
      <c r="AW429" s="55"/>
      <c r="AX429" s="248" t="str">
        <f>IF(V429="","",EOMONTH(EDATE(Tabla1[[#This Row],[Fecha Finalización]],2),0))</f>
        <v/>
      </c>
      <c r="AY429" s="39"/>
      <c r="AZ429" s="249" t="str">
        <f>IF(V429="","",EOMONTH(EDATE(Tabla1[[#This Row],[Fecha Finalización]],3),0))</f>
        <v/>
      </c>
      <c r="BA429" s="39"/>
      <c r="BB429" s="39"/>
      <c r="BC429" s="235"/>
      <c r="BD429" s="233" t="str">
        <f>IF(F429="","",Tabla1[[#This Row],[sem 01]]&amp;Tabla1[[#This Row],[sem 02]]&amp;Tabla1[[#This Row],[sem 03]])</f>
        <v/>
      </c>
      <c r="BE429" s="234" t="str">
        <f>IF(TRIM(F429)="","",$B$1&amp;"-"&amp;SUBSTITUTE(Tabla1[[#This Row],[Mes Inscrito]]," ","")&amp;"-"&amp;SUBSTITUTE(Tabla1[[#This Row],[Dia de clases Inscrito]]," ","")&amp;"-"&amp;SUBSTITUTE(Tabla1[[#This Row],[Horario Inscrito]]," ","")&amp;"-"&amp;Tabla1[[#This Row],[Fecha Inicio grupo]])</f>
        <v/>
      </c>
      <c r="BF429" s="251" t="str">
        <f>IF(F429="","",Tabla1[[#This Row],[Curso]])</f>
        <v/>
      </c>
      <c r="BG429" s="252" t="str">
        <f>+IF(TRIM(F429)="","",$B$1&amp;"-"&amp;TRIM(Tabla1[[#This Row],[Mes Inscrito]])&amp;"-"&amp;TRIM(Tabla1[[#This Row],[Dia de clases Inscrito]])&amp;"-"&amp;TRIM(Tabla1[[#This Row],[Horario Inscrito]])&amp;"-"&amp;TRIM(Tabla1[[#This Row],[Fecha Inicio grupo]])&amp;"-"&amp;TRIM(Tabla1[[#This Row],[Tipo Incrito]]))</f>
        <v/>
      </c>
      <c r="BH429" s="308" t="str">
        <f>IF(F429="","",OR(IFERROR(SEARCH("CG",Tabla1[[#This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9" s="309" t="str">
        <f>IF(F429&lt;&gt;"",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9" s="309" t="str">
        <f>IF(F429&lt;&gt;"",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9" s="309" t="str">
        <f>IF(Tabla1[[#This Row],[Fecha Inicio grupo]]="","",IFERROR(VLOOKUP(Tabla1[[#This Row],[Mes de Alta como miembro]],Parámetros!$AM$2:$AN$16,2,0),"01/01/1900"))</f>
        <v/>
      </c>
    </row>
    <row r="430" spans="1:63" ht="14.45">
      <c r="A430" s="68">
        <v>427</v>
      </c>
      <c r="B430" s="29"/>
      <c r="C430" s="34"/>
      <c r="D430" s="42"/>
      <c r="E430" s="64"/>
      <c r="F430" s="45"/>
      <c r="G430" s="45"/>
      <c r="H430" s="163"/>
      <c r="I430" s="42"/>
      <c r="J430" s="28"/>
      <c r="K430" s="69"/>
      <c r="L430" s="68"/>
      <c r="M430" s="46"/>
      <c r="N430" s="238" t="str">
        <f ca="1">IF(Tabla1[[#This Row],[Fecha de nac]]="","",IF(Tabla1[[#This Row],[Fecha Finalización]] &gt;=TODAY(), DATEDIF(Tabla1[[#This Row],[Fecha de nac]],TODAY(),"y"), ROUNDDOWN((Tabla1[[#This Row],[Fecha Finalización]] -Tabla1[[#This Row],[Fecha de nac]])/365,0)))</f>
        <v/>
      </c>
      <c r="O430" s="169"/>
      <c r="P430" s="34"/>
      <c r="Q430" s="67"/>
      <c r="R430" s="67"/>
      <c r="S430" s="67"/>
      <c r="T430" s="67"/>
      <c r="U430" s="243" t="str">
        <f>IF(F430="","",Tabla1[[#This Row],[Fecha Inicio grupo]]+3*7-7)</f>
        <v/>
      </c>
      <c r="V430" s="244" t="str">
        <f>IF(F430="","",EDATE(Tabla1[[#This Row],[Fecha Inicio grupo]],3))</f>
        <v/>
      </c>
      <c r="W430" s="29"/>
      <c r="X430" s="29"/>
      <c r="Y430" s="75"/>
      <c r="Z430" s="75"/>
      <c r="AA430" s="75"/>
      <c r="AB430" s="75"/>
      <c r="AC430" s="75"/>
      <c r="AD430" s="75"/>
      <c r="AE430" s="75"/>
      <c r="AF430" s="75"/>
      <c r="AG430" s="75"/>
      <c r="AH430" s="75"/>
      <c r="AI430" s="75"/>
      <c r="AJ430" s="75"/>
      <c r="AK430" s="75"/>
      <c r="AL430" s="75"/>
      <c r="AM430" s="75"/>
      <c r="AN430" s="75"/>
      <c r="AO430" s="144"/>
      <c r="AP430" s="246" t="str">
        <f>IF(F430="","",IFERROR(VLOOKUP(SUBSTITUTE(SUBSTITUTE(Tabla1[[#This Row],[Uso Sistemas]],"T","P"),"N","F"),Parámetros!$M$2:$N$17,2,0),"Completar hasta 3ra sem. para evaluar a Probacionista"))</f>
        <v/>
      </c>
      <c r="AQ430" s="39"/>
      <c r="AR430" s="39"/>
      <c r="AS430" s="39"/>
      <c r="AT430" s="28"/>
      <c r="AU430" s="55"/>
      <c r="AV430" s="55"/>
      <c r="AW430" s="55"/>
      <c r="AX430" s="248" t="str">
        <f>IF(V430="","",EOMONTH(EDATE(Tabla1[[#This Row],[Fecha Finalización]],2),0))</f>
        <v/>
      </c>
      <c r="AY430" s="39"/>
      <c r="AZ430" s="249" t="str">
        <f>IF(V430="","",EOMONTH(EDATE(Tabla1[[#This Row],[Fecha Finalización]],3),0))</f>
        <v/>
      </c>
      <c r="BA430" s="39"/>
      <c r="BB430" s="39"/>
      <c r="BC430" s="235"/>
      <c r="BD430" s="233" t="str">
        <f>IF(F430="","",Tabla1[[#This Row],[sem 01]]&amp;Tabla1[[#This Row],[sem 02]]&amp;Tabla1[[#This Row],[sem 03]])</f>
        <v/>
      </c>
      <c r="BE430" s="234" t="str">
        <f>IF(TRIM(F430)="","",$B$1&amp;"-"&amp;SUBSTITUTE(Tabla1[[#This Row],[Mes Inscrito]]," ","")&amp;"-"&amp;SUBSTITUTE(Tabla1[[#This Row],[Dia de clases Inscrito]]," ","")&amp;"-"&amp;SUBSTITUTE(Tabla1[[#This Row],[Horario Inscrito]]," ","")&amp;"-"&amp;Tabla1[[#This Row],[Fecha Inicio grupo]])</f>
        <v/>
      </c>
      <c r="BF430" s="251" t="str">
        <f>IF(F430="","",Tabla1[[#This Row],[Curso]])</f>
        <v/>
      </c>
      <c r="BG430" s="252" t="str">
        <f>+IF(TRIM(F430)="","",$B$1&amp;"-"&amp;TRIM(Tabla1[[#This Row],[Mes Inscrito]])&amp;"-"&amp;TRIM(Tabla1[[#This Row],[Dia de clases Inscrito]])&amp;"-"&amp;TRIM(Tabla1[[#This Row],[Horario Inscrito]])&amp;"-"&amp;TRIM(Tabla1[[#This Row],[Fecha Inicio grupo]])&amp;"-"&amp;TRIM(Tabla1[[#This Row],[Tipo Incrito]]))</f>
        <v/>
      </c>
      <c r="BH430" s="308" t="str">
        <f>IF(F430="","",OR(IFERROR(SEARCH("CG",Tabla1[[#This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0" s="309" t="str">
        <f>IF(F430&lt;&gt;"",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0" s="309" t="str">
        <f>IF(F430&lt;&gt;"",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0" s="309" t="str">
        <f>IF(Tabla1[[#This Row],[Fecha Inicio grupo]]="","",IFERROR(VLOOKUP(Tabla1[[#This Row],[Mes de Alta como miembro]],Parámetros!$AM$2:$AN$16,2,0),"01/01/1900"))</f>
        <v/>
      </c>
    </row>
    <row r="431" spans="1:63" ht="14.45">
      <c r="A431" s="68">
        <v>428</v>
      </c>
      <c r="B431" s="29"/>
      <c r="C431" s="34"/>
      <c r="D431" s="42"/>
      <c r="E431" s="64"/>
      <c r="F431" s="45"/>
      <c r="G431" s="45"/>
      <c r="H431" s="163"/>
      <c r="I431" s="42"/>
      <c r="J431" s="28"/>
      <c r="K431" s="69"/>
      <c r="L431" s="68"/>
      <c r="M431" s="46"/>
      <c r="N431" s="238" t="str">
        <f ca="1">IF(Tabla1[[#This Row],[Fecha de nac]]="","",IF(Tabla1[[#This Row],[Fecha Finalización]] &gt;=TODAY(), DATEDIF(Tabla1[[#This Row],[Fecha de nac]],TODAY(),"y"), ROUNDDOWN((Tabla1[[#This Row],[Fecha Finalización]] -Tabla1[[#This Row],[Fecha de nac]])/365,0)))</f>
        <v/>
      </c>
      <c r="O431" s="169"/>
      <c r="P431" s="34"/>
      <c r="Q431" s="67"/>
      <c r="R431" s="67"/>
      <c r="S431" s="67"/>
      <c r="T431" s="67"/>
      <c r="U431" s="243" t="str">
        <f>IF(F431="","",Tabla1[[#This Row],[Fecha Inicio grupo]]+3*7-7)</f>
        <v/>
      </c>
      <c r="V431" s="244" t="str">
        <f>IF(F431="","",EDATE(Tabla1[[#This Row],[Fecha Inicio grupo]],3))</f>
        <v/>
      </c>
      <c r="W431" s="29"/>
      <c r="X431" s="29"/>
      <c r="Y431" s="75"/>
      <c r="Z431" s="75"/>
      <c r="AA431" s="75"/>
      <c r="AB431" s="75"/>
      <c r="AC431" s="75"/>
      <c r="AD431" s="75"/>
      <c r="AE431" s="75"/>
      <c r="AF431" s="75"/>
      <c r="AG431" s="75"/>
      <c r="AH431" s="75"/>
      <c r="AI431" s="75"/>
      <c r="AJ431" s="75"/>
      <c r="AK431" s="75"/>
      <c r="AL431" s="75"/>
      <c r="AM431" s="75"/>
      <c r="AN431" s="75"/>
      <c r="AO431" s="144"/>
      <c r="AP431" s="246" t="str">
        <f>IF(F431="","",IFERROR(VLOOKUP(SUBSTITUTE(SUBSTITUTE(Tabla1[[#This Row],[Uso Sistemas]],"T","P"),"N","F"),Parámetros!$M$2:$N$17,2,0),"Completar hasta 3ra sem. para evaluar a Probacionista"))</f>
        <v/>
      </c>
      <c r="AQ431" s="39"/>
      <c r="AR431" s="39"/>
      <c r="AS431" s="39"/>
      <c r="AT431" s="28"/>
      <c r="AU431" s="55"/>
      <c r="AV431" s="55"/>
      <c r="AW431" s="55"/>
      <c r="AX431" s="248" t="str">
        <f>IF(V431="","",EOMONTH(EDATE(Tabla1[[#This Row],[Fecha Finalización]],2),0))</f>
        <v/>
      </c>
      <c r="AY431" s="39"/>
      <c r="AZ431" s="249" t="str">
        <f>IF(V431="","",EOMONTH(EDATE(Tabla1[[#This Row],[Fecha Finalización]],3),0))</f>
        <v/>
      </c>
      <c r="BA431" s="39"/>
      <c r="BB431" s="39"/>
      <c r="BC431" s="235"/>
      <c r="BD431" s="233" t="str">
        <f>IF(F431="","",Tabla1[[#This Row],[sem 01]]&amp;Tabla1[[#This Row],[sem 02]]&amp;Tabla1[[#This Row],[sem 03]])</f>
        <v/>
      </c>
      <c r="BE431" s="234" t="str">
        <f>IF(TRIM(F431)="","",$B$1&amp;"-"&amp;SUBSTITUTE(Tabla1[[#This Row],[Mes Inscrito]]," ","")&amp;"-"&amp;SUBSTITUTE(Tabla1[[#This Row],[Dia de clases Inscrito]]," ","")&amp;"-"&amp;SUBSTITUTE(Tabla1[[#This Row],[Horario Inscrito]]," ","")&amp;"-"&amp;Tabla1[[#This Row],[Fecha Inicio grupo]])</f>
        <v/>
      </c>
      <c r="BF431" s="251" t="str">
        <f>IF(F431="","",Tabla1[[#This Row],[Curso]])</f>
        <v/>
      </c>
      <c r="BG431" s="252" t="str">
        <f>+IF(TRIM(F431)="","",$B$1&amp;"-"&amp;TRIM(Tabla1[[#This Row],[Mes Inscrito]])&amp;"-"&amp;TRIM(Tabla1[[#This Row],[Dia de clases Inscrito]])&amp;"-"&amp;TRIM(Tabla1[[#This Row],[Horario Inscrito]])&amp;"-"&amp;TRIM(Tabla1[[#This Row],[Fecha Inicio grupo]])&amp;"-"&amp;TRIM(Tabla1[[#This Row],[Tipo Incrito]]))</f>
        <v/>
      </c>
      <c r="BH431" s="308" t="str">
        <f>IF(F431="","",OR(IFERROR(SEARCH("CG",Tabla1[[#This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1" s="309" t="str">
        <f>IF(F431&lt;&gt;"",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1" s="309" t="str">
        <f>IF(F431&lt;&gt;"",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1" s="309" t="str">
        <f>IF(Tabla1[[#This Row],[Fecha Inicio grupo]]="","",IFERROR(VLOOKUP(Tabla1[[#This Row],[Mes de Alta como miembro]],Parámetros!$AM$2:$AN$16,2,0),"01/01/1900"))</f>
        <v/>
      </c>
    </row>
    <row r="432" spans="1:63" ht="14.45">
      <c r="A432" s="68">
        <v>429</v>
      </c>
      <c r="B432" s="29"/>
      <c r="C432" s="34"/>
      <c r="D432" s="42"/>
      <c r="E432" s="64"/>
      <c r="F432" s="45"/>
      <c r="G432" s="45"/>
      <c r="H432" s="163"/>
      <c r="I432" s="42"/>
      <c r="J432" s="28"/>
      <c r="K432" s="69"/>
      <c r="L432" s="68"/>
      <c r="M432" s="46"/>
      <c r="N432" s="238" t="str">
        <f ca="1">IF(Tabla1[[#This Row],[Fecha de nac]]="","",IF(Tabla1[[#This Row],[Fecha Finalización]] &gt;=TODAY(), DATEDIF(Tabla1[[#This Row],[Fecha de nac]],TODAY(),"y"), ROUNDDOWN((Tabla1[[#This Row],[Fecha Finalización]] -Tabla1[[#This Row],[Fecha de nac]])/365,0)))</f>
        <v/>
      </c>
      <c r="O432" s="169"/>
      <c r="P432" s="34"/>
      <c r="Q432" s="67"/>
      <c r="R432" s="67"/>
      <c r="S432" s="67"/>
      <c r="T432" s="67"/>
      <c r="U432" s="243" t="str">
        <f>IF(F432="","",Tabla1[[#This Row],[Fecha Inicio grupo]]+3*7-7)</f>
        <v/>
      </c>
      <c r="V432" s="244" t="str">
        <f>IF(F432="","",EDATE(Tabla1[[#This Row],[Fecha Inicio grupo]],3))</f>
        <v/>
      </c>
      <c r="W432" s="29"/>
      <c r="X432" s="29"/>
      <c r="Y432" s="75"/>
      <c r="Z432" s="75"/>
      <c r="AA432" s="75"/>
      <c r="AB432" s="75"/>
      <c r="AC432" s="75"/>
      <c r="AD432" s="75"/>
      <c r="AE432" s="75"/>
      <c r="AF432" s="75"/>
      <c r="AG432" s="75"/>
      <c r="AH432" s="75"/>
      <c r="AI432" s="75"/>
      <c r="AJ432" s="75"/>
      <c r="AK432" s="75"/>
      <c r="AL432" s="75"/>
      <c r="AM432" s="75"/>
      <c r="AN432" s="75"/>
      <c r="AO432" s="144"/>
      <c r="AP432" s="246" t="str">
        <f>IF(F432="","",IFERROR(VLOOKUP(SUBSTITUTE(SUBSTITUTE(Tabla1[[#This Row],[Uso Sistemas]],"T","P"),"N","F"),Parámetros!$M$2:$N$17,2,0),"Completar hasta 3ra sem. para evaluar a Probacionista"))</f>
        <v/>
      </c>
      <c r="AQ432" s="39"/>
      <c r="AR432" s="39"/>
      <c r="AS432" s="39"/>
      <c r="AT432" s="28"/>
      <c r="AU432" s="55"/>
      <c r="AV432" s="55"/>
      <c r="AW432" s="55"/>
      <c r="AX432" s="248" t="str">
        <f>IF(V432="","",EOMONTH(EDATE(Tabla1[[#This Row],[Fecha Finalización]],2),0))</f>
        <v/>
      </c>
      <c r="AY432" s="39"/>
      <c r="AZ432" s="249" t="str">
        <f>IF(V432="","",EOMONTH(EDATE(Tabla1[[#This Row],[Fecha Finalización]],3),0))</f>
        <v/>
      </c>
      <c r="BA432" s="39"/>
      <c r="BB432" s="39"/>
      <c r="BC432" s="235"/>
      <c r="BD432" s="233" t="str">
        <f>IF(F432="","",Tabla1[[#This Row],[sem 01]]&amp;Tabla1[[#This Row],[sem 02]]&amp;Tabla1[[#This Row],[sem 03]])</f>
        <v/>
      </c>
      <c r="BE432" s="234" t="str">
        <f>IF(TRIM(F432)="","",$B$1&amp;"-"&amp;SUBSTITUTE(Tabla1[[#This Row],[Mes Inscrito]]," ","")&amp;"-"&amp;SUBSTITUTE(Tabla1[[#This Row],[Dia de clases Inscrito]]," ","")&amp;"-"&amp;SUBSTITUTE(Tabla1[[#This Row],[Horario Inscrito]]," ","")&amp;"-"&amp;Tabla1[[#This Row],[Fecha Inicio grupo]])</f>
        <v/>
      </c>
      <c r="BF432" s="251" t="str">
        <f>IF(F432="","",Tabla1[[#This Row],[Curso]])</f>
        <v/>
      </c>
      <c r="BG432" s="252" t="str">
        <f>+IF(TRIM(F432)="","",$B$1&amp;"-"&amp;TRIM(Tabla1[[#This Row],[Mes Inscrito]])&amp;"-"&amp;TRIM(Tabla1[[#This Row],[Dia de clases Inscrito]])&amp;"-"&amp;TRIM(Tabla1[[#This Row],[Horario Inscrito]])&amp;"-"&amp;TRIM(Tabla1[[#This Row],[Fecha Inicio grupo]])&amp;"-"&amp;TRIM(Tabla1[[#This Row],[Tipo Incrito]]))</f>
        <v/>
      </c>
      <c r="BH432" s="308" t="str">
        <f>IF(F432="","",OR(IFERROR(SEARCH("CG",Tabla1[[#This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2" s="309" t="str">
        <f>IF(F432&lt;&gt;"",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2" s="309" t="str">
        <f>IF(F432&lt;&gt;"",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2" s="309" t="str">
        <f>IF(Tabla1[[#This Row],[Fecha Inicio grupo]]="","",IFERROR(VLOOKUP(Tabla1[[#This Row],[Mes de Alta como miembro]],Parámetros!$AM$2:$AN$16,2,0),"01/01/1900"))</f>
        <v/>
      </c>
    </row>
    <row r="433" spans="1:63" ht="14.45">
      <c r="A433" s="68">
        <v>430</v>
      </c>
      <c r="B433" s="29"/>
      <c r="C433" s="34"/>
      <c r="D433" s="42"/>
      <c r="E433" s="64"/>
      <c r="F433" s="45"/>
      <c r="G433" s="45"/>
      <c r="H433" s="163"/>
      <c r="I433" s="42"/>
      <c r="J433" s="28"/>
      <c r="K433" s="69"/>
      <c r="L433" s="68"/>
      <c r="M433" s="46"/>
      <c r="N433" s="238" t="str">
        <f ca="1">IF(Tabla1[[#This Row],[Fecha de nac]]="","",IF(Tabla1[[#This Row],[Fecha Finalización]] &gt;=TODAY(), DATEDIF(Tabla1[[#This Row],[Fecha de nac]],TODAY(),"y"), ROUNDDOWN((Tabla1[[#This Row],[Fecha Finalización]] -Tabla1[[#This Row],[Fecha de nac]])/365,0)))</f>
        <v/>
      </c>
      <c r="O433" s="169"/>
      <c r="P433" s="34"/>
      <c r="Q433" s="67"/>
      <c r="R433" s="67"/>
      <c r="S433" s="67"/>
      <c r="T433" s="67"/>
      <c r="U433" s="243" t="str">
        <f>IF(F433="","",Tabla1[[#This Row],[Fecha Inicio grupo]]+3*7-7)</f>
        <v/>
      </c>
      <c r="V433" s="244" t="str">
        <f>IF(F433="","",EDATE(Tabla1[[#This Row],[Fecha Inicio grupo]],3))</f>
        <v/>
      </c>
      <c r="W433" s="29"/>
      <c r="X433" s="29"/>
      <c r="Y433" s="75"/>
      <c r="Z433" s="75"/>
      <c r="AA433" s="75"/>
      <c r="AB433" s="75"/>
      <c r="AC433" s="75"/>
      <c r="AD433" s="75"/>
      <c r="AE433" s="75"/>
      <c r="AF433" s="75"/>
      <c r="AG433" s="75"/>
      <c r="AH433" s="75"/>
      <c r="AI433" s="75"/>
      <c r="AJ433" s="75"/>
      <c r="AK433" s="75"/>
      <c r="AL433" s="75"/>
      <c r="AM433" s="75"/>
      <c r="AN433" s="75"/>
      <c r="AO433" s="144"/>
      <c r="AP433" s="246" t="str">
        <f>IF(F433="","",IFERROR(VLOOKUP(SUBSTITUTE(SUBSTITUTE(Tabla1[[#This Row],[Uso Sistemas]],"T","P"),"N","F"),Parámetros!$M$2:$N$17,2,0),"Completar hasta 3ra sem. para evaluar a Probacionista"))</f>
        <v/>
      </c>
      <c r="AQ433" s="39"/>
      <c r="AR433" s="39"/>
      <c r="AS433" s="39"/>
      <c r="AT433" s="28"/>
      <c r="AU433" s="55"/>
      <c r="AV433" s="55"/>
      <c r="AW433" s="55"/>
      <c r="AX433" s="248" t="str">
        <f>IF(V433="","",EOMONTH(EDATE(Tabla1[[#This Row],[Fecha Finalización]],2),0))</f>
        <v/>
      </c>
      <c r="AY433" s="39"/>
      <c r="AZ433" s="249" t="str">
        <f>IF(V433="","",EOMONTH(EDATE(Tabla1[[#This Row],[Fecha Finalización]],3),0))</f>
        <v/>
      </c>
      <c r="BA433" s="39"/>
      <c r="BB433" s="39"/>
      <c r="BC433" s="235"/>
      <c r="BD433" s="233" t="str">
        <f>IF(F433="","",Tabla1[[#This Row],[sem 01]]&amp;Tabla1[[#This Row],[sem 02]]&amp;Tabla1[[#This Row],[sem 03]])</f>
        <v/>
      </c>
      <c r="BE433" s="234" t="str">
        <f>IF(TRIM(F433)="","",$B$1&amp;"-"&amp;SUBSTITUTE(Tabla1[[#This Row],[Mes Inscrito]]," ","")&amp;"-"&amp;SUBSTITUTE(Tabla1[[#This Row],[Dia de clases Inscrito]]," ","")&amp;"-"&amp;SUBSTITUTE(Tabla1[[#This Row],[Horario Inscrito]]," ","")&amp;"-"&amp;Tabla1[[#This Row],[Fecha Inicio grupo]])</f>
        <v/>
      </c>
      <c r="BF433" s="251" t="str">
        <f>IF(F433="","",Tabla1[[#This Row],[Curso]])</f>
        <v/>
      </c>
      <c r="BG433" s="252" t="str">
        <f>+IF(TRIM(F433)="","",$B$1&amp;"-"&amp;TRIM(Tabla1[[#This Row],[Mes Inscrito]])&amp;"-"&amp;TRIM(Tabla1[[#This Row],[Dia de clases Inscrito]])&amp;"-"&amp;TRIM(Tabla1[[#This Row],[Horario Inscrito]])&amp;"-"&amp;TRIM(Tabla1[[#This Row],[Fecha Inicio grupo]])&amp;"-"&amp;TRIM(Tabla1[[#This Row],[Tipo Incrito]]))</f>
        <v/>
      </c>
      <c r="BH433" s="308" t="str">
        <f>IF(F433="","",OR(IFERROR(SEARCH("CG",Tabla1[[#This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3" s="309" t="str">
        <f>IF(F433&lt;&gt;"",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3" s="309" t="str">
        <f>IF(F433&lt;&gt;"",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3" s="309" t="str">
        <f>IF(Tabla1[[#This Row],[Fecha Inicio grupo]]="","",IFERROR(VLOOKUP(Tabla1[[#This Row],[Mes de Alta como miembro]],Parámetros!$AM$2:$AN$16,2,0),"01/01/1900"))</f>
        <v/>
      </c>
    </row>
    <row r="434" spans="1:63" ht="14.45">
      <c r="A434" s="68">
        <v>431</v>
      </c>
      <c r="B434" s="29"/>
      <c r="C434" s="34"/>
      <c r="D434" s="42"/>
      <c r="E434" s="64"/>
      <c r="F434" s="45"/>
      <c r="G434" s="45"/>
      <c r="H434" s="163"/>
      <c r="I434" s="42"/>
      <c r="J434" s="28"/>
      <c r="K434" s="69"/>
      <c r="L434" s="68"/>
      <c r="M434" s="46"/>
      <c r="N434" s="238" t="str">
        <f ca="1">IF(Tabla1[[#This Row],[Fecha de nac]]="","",IF(Tabla1[[#This Row],[Fecha Finalización]] &gt;=TODAY(), DATEDIF(Tabla1[[#This Row],[Fecha de nac]],TODAY(),"y"), ROUNDDOWN((Tabla1[[#This Row],[Fecha Finalización]] -Tabla1[[#This Row],[Fecha de nac]])/365,0)))</f>
        <v/>
      </c>
      <c r="O434" s="169"/>
      <c r="P434" s="34"/>
      <c r="Q434" s="67"/>
      <c r="R434" s="67"/>
      <c r="S434" s="67"/>
      <c r="T434" s="67"/>
      <c r="U434" s="243" t="str">
        <f>IF(F434="","",Tabla1[[#This Row],[Fecha Inicio grupo]]+3*7-7)</f>
        <v/>
      </c>
      <c r="V434" s="244" t="str">
        <f>IF(F434="","",EDATE(Tabla1[[#This Row],[Fecha Inicio grupo]],3))</f>
        <v/>
      </c>
      <c r="W434" s="29"/>
      <c r="X434" s="29"/>
      <c r="Y434" s="75"/>
      <c r="Z434" s="75"/>
      <c r="AA434" s="75"/>
      <c r="AB434" s="75"/>
      <c r="AC434" s="75"/>
      <c r="AD434" s="75"/>
      <c r="AE434" s="75"/>
      <c r="AF434" s="75"/>
      <c r="AG434" s="75"/>
      <c r="AH434" s="75"/>
      <c r="AI434" s="75"/>
      <c r="AJ434" s="75"/>
      <c r="AK434" s="75"/>
      <c r="AL434" s="75"/>
      <c r="AM434" s="75"/>
      <c r="AN434" s="75"/>
      <c r="AO434" s="144"/>
      <c r="AP434" s="246" t="str">
        <f>IF(F434="","",IFERROR(VLOOKUP(SUBSTITUTE(SUBSTITUTE(Tabla1[[#This Row],[Uso Sistemas]],"T","P"),"N","F"),Parámetros!$M$2:$N$17,2,0),"Completar hasta 3ra sem. para evaluar a Probacionista"))</f>
        <v/>
      </c>
      <c r="AQ434" s="39"/>
      <c r="AR434" s="39"/>
      <c r="AS434" s="39"/>
      <c r="AT434" s="28"/>
      <c r="AU434" s="55"/>
      <c r="AV434" s="55"/>
      <c r="AW434" s="55"/>
      <c r="AX434" s="248" t="str">
        <f>IF(V434="","",EOMONTH(EDATE(Tabla1[[#This Row],[Fecha Finalización]],2),0))</f>
        <v/>
      </c>
      <c r="AY434" s="39"/>
      <c r="AZ434" s="249" t="str">
        <f>IF(V434="","",EOMONTH(EDATE(Tabla1[[#This Row],[Fecha Finalización]],3),0))</f>
        <v/>
      </c>
      <c r="BA434" s="39"/>
      <c r="BB434" s="39"/>
      <c r="BC434" s="235"/>
      <c r="BD434" s="233" t="str">
        <f>IF(F434="","",Tabla1[[#This Row],[sem 01]]&amp;Tabla1[[#This Row],[sem 02]]&amp;Tabla1[[#This Row],[sem 03]])</f>
        <v/>
      </c>
      <c r="BE434" s="234" t="str">
        <f>IF(TRIM(F434)="","",$B$1&amp;"-"&amp;SUBSTITUTE(Tabla1[[#This Row],[Mes Inscrito]]," ","")&amp;"-"&amp;SUBSTITUTE(Tabla1[[#This Row],[Dia de clases Inscrito]]," ","")&amp;"-"&amp;SUBSTITUTE(Tabla1[[#This Row],[Horario Inscrito]]," ","")&amp;"-"&amp;Tabla1[[#This Row],[Fecha Inicio grupo]])</f>
        <v/>
      </c>
      <c r="BF434" s="251" t="str">
        <f>IF(F434="","",Tabla1[[#This Row],[Curso]])</f>
        <v/>
      </c>
      <c r="BG434" s="252" t="str">
        <f>+IF(TRIM(F434)="","",$B$1&amp;"-"&amp;TRIM(Tabla1[[#This Row],[Mes Inscrito]])&amp;"-"&amp;TRIM(Tabla1[[#This Row],[Dia de clases Inscrito]])&amp;"-"&amp;TRIM(Tabla1[[#This Row],[Horario Inscrito]])&amp;"-"&amp;TRIM(Tabla1[[#This Row],[Fecha Inicio grupo]])&amp;"-"&amp;TRIM(Tabla1[[#This Row],[Tipo Incrito]]))</f>
        <v/>
      </c>
      <c r="BH434" s="308" t="str">
        <f>IF(F434="","",OR(IFERROR(SEARCH("CG",Tabla1[[#This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4" s="309" t="str">
        <f>IF(F434&lt;&gt;"",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4" s="309" t="str">
        <f>IF(F434&lt;&gt;"",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4" s="309" t="str">
        <f>IF(Tabla1[[#This Row],[Fecha Inicio grupo]]="","",IFERROR(VLOOKUP(Tabla1[[#This Row],[Mes de Alta como miembro]],Parámetros!$AM$2:$AN$16,2,0),"01/01/1900"))</f>
        <v/>
      </c>
    </row>
    <row r="435" spans="1:63" ht="14.45">
      <c r="A435" s="68">
        <v>432</v>
      </c>
      <c r="B435" s="29"/>
      <c r="C435" s="34"/>
      <c r="D435" s="42"/>
      <c r="E435" s="64"/>
      <c r="F435" s="45"/>
      <c r="G435" s="45"/>
      <c r="H435" s="163"/>
      <c r="I435" s="42"/>
      <c r="J435" s="28"/>
      <c r="K435" s="69"/>
      <c r="L435" s="68"/>
      <c r="M435" s="46"/>
      <c r="N435" s="238" t="str">
        <f ca="1">IF(Tabla1[[#This Row],[Fecha de nac]]="","",IF(Tabla1[[#This Row],[Fecha Finalización]] &gt;=TODAY(), DATEDIF(Tabla1[[#This Row],[Fecha de nac]],TODAY(),"y"), ROUNDDOWN((Tabla1[[#This Row],[Fecha Finalización]] -Tabla1[[#This Row],[Fecha de nac]])/365,0)))</f>
        <v/>
      </c>
      <c r="O435" s="169"/>
      <c r="P435" s="34"/>
      <c r="Q435" s="67"/>
      <c r="R435" s="67"/>
      <c r="S435" s="67"/>
      <c r="T435" s="67"/>
      <c r="U435" s="243" t="str">
        <f>IF(F435="","",Tabla1[[#This Row],[Fecha Inicio grupo]]+3*7-7)</f>
        <v/>
      </c>
      <c r="V435" s="244" t="str">
        <f>IF(F435="","",EDATE(Tabla1[[#This Row],[Fecha Inicio grupo]],3))</f>
        <v/>
      </c>
      <c r="W435" s="29"/>
      <c r="X435" s="29"/>
      <c r="Y435" s="75"/>
      <c r="Z435" s="75"/>
      <c r="AA435" s="75"/>
      <c r="AB435" s="75"/>
      <c r="AC435" s="75"/>
      <c r="AD435" s="75"/>
      <c r="AE435" s="75"/>
      <c r="AF435" s="75"/>
      <c r="AG435" s="75"/>
      <c r="AH435" s="75"/>
      <c r="AI435" s="75"/>
      <c r="AJ435" s="75"/>
      <c r="AK435" s="75"/>
      <c r="AL435" s="75"/>
      <c r="AM435" s="75"/>
      <c r="AN435" s="75"/>
      <c r="AO435" s="144"/>
      <c r="AP435" s="246" t="str">
        <f>IF(F435="","",IFERROR(VLOOKUP(SUBSTITUTE(SUBSTITUTE(Tabla1[[#This Row],[Uso Sistemas]],"T","P"),"N","F"),Parámetros!$M$2:$N$17,2,0),"Completar hasta 3ra sem. para evaluar a Probacionista"))</f>
        <v/>
      </c>
      <c r="AQ435" s="39"/>
      <c r="AR435" s="39"/>
      <c r="AS435" s="39"/>
      <c r="AT435" s="28"/>
      <c r="AU435" s="55"/>
      <c r="AV435" s="55"/>
      <c r="AW435" s="55"/>
      <c r="AX435" s="248" t="str">
        <f>IF(V435="","",EOMONTH(EDATE(Tabla1[[#This Row],[Fecha Finalización]],2),0))</f>
        <v/>
      </c>
      <c r="AY435" s="39"/>
      <c r="AZ435" s="249" t="str">
        <f>IF(V435="","",EOMONTH(EDATE(Tabla1[[#This Row],[Fecha Finalización]],3),0))</f>
        <v/>
      </c>
      <c r="BA435" s="39"/>
      <c r="BB435" s="39"/>
      <c r="BC435" s="235"/>
      <c r="BD435" s="233" t="str">
        <f>IF(F435="","",Tabla1[[#This Row],[sem 01]]&amp;Tabla1[[#This Row],[sem 02]]&amp;Tabla1[[#This Row],[sem 03]])</f>
        <v/>
      </c>
      <c r="BE435" s="234" t="str">
        <f>IF(TRIM(F435)="","",$B$1&amp;"-"&amp;SUBSTITUTE(Tabla1[[#This Row],[Mes Inscrito]]," ","")&amp;"-"&amp;SUBSTITUTE(Tabla1[[#This Row],[Dia de clases Inscrito]]," ","")&amp;"-"&amp;SUBSTITUTE(Tabla1[[#This Row],[Horario Inscrito]]," ","")&amp;"-"&amp;Tabla1[[#This Row],[Fecha Inicio grupo]])</f>
        <v/>
      </c>
      <c r="BF435" s="251" t="str">
        <f>IF(F435="","",Tabla1[[#This Row],[Curso]])</f>
        <v/>
      </c>
      <c r="BG435" s="252" t="str">
        <f>+IF(TRIM(F435)="","",$B$1&amp;"-"&amp;TRIM(Tabla1[[#This Row],[Mes Inscrito]])&amp;"-"&amp;TRIM(Tabla1[[#This Row],[Dia de clases Inscrito]])&amp;"-"&amp;TRIM(Tabla1[[#This Row],[Horario Inscrito]])&amp;"-"&amp;TRIM(Tabla1[[#This Row],[Fecha Inicio grupo]])&amp;"-"&amp;TRIM(Tabla1[[#This Row],[Tipo Incrito]]))</f>
        <v/>
      </c>
      <c r="BH435" s="308" t="str">
        <f>IF(F435="","",OR(IFERROR(SEARCH("CG",Tabla1[[#This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5" s="309" t="str">
        <f>IF(F435&lt;&gt;"",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5" s="309" t="str">
        <f>IF(F435&lt;&gt;"",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5" s="309" t="str">
        <f>IF(Tabla1[[#This Row],[Fecha Inicio grupo]]="","",IFERROR(VLOOKUP(Tabla1[[#This Row],[Mes de Alta como miembro]],Parámetros!$AM$2:$AN$16,2,0),"01/01/1900"))</f>
        <v/>
      </c>
    </row>
    <row r="436" spans="1:63" ht="14.45">
      <c r="A436" s="68">
        <v>433</v>
      </c>
      <c r="B436" s="29"/>
      <c r="C436" s="34"/>
      <c r="D436" s="42"/>
      <c r="E436" s="64"/>
      <c r="F436" s="45"/>
      <c r="G436" s="45"/>
      <c r="H436" s="163"/>
      <c r="I436" s="42"/>
      <c r="J436" s="28"/>
      <c r="K436" s="69"/>
      <c r="L436" s="68"/>
      <c r="M436" s="46"/>
      <c r="N436" s="238" t="str">
        <f ca="1">IF(Tabla1[[#This Row],[Fecha de nac]]="","",IF(Tabla1[[#This Row],[Fecha Finalización]] &gt;=TODAY(), DATEDIF(Tabla1[[#This Row],[Fecha de nac]],TODAY(),"y"), ROUNDDOWN((Tabla1[[#This Row],[Fecha Finalización]] -Tabla1[[#This Row],[Fecha de nac]])/365,0)))</f>
        <v/>
      </c>
      <c r="O436" s="169"/>
      <c r="P436" s="34"/>
      <c r="Q436" s="67"/>
      <c r="R436" s="67"/>
      <c r="S436" s="67"/>
      <c r="T436" s="67"/>
      <c r="U436" s="243" t="str">
        <f>IF(F436="","",Tabla1[[#This Row],[Fecha Inicio grupo]]+3*7-7)</f>
        <v/>
      </c>
      <c r="V436" s="244" t="str">
        <f>IF(F436="","",EDATE(Tabla1[[#This Row],[Fecha Inicio grupo]],3))</f>
        <v/>
      </c>
      <c r="W436" s="29"/>
      <c r="X436" s="29"/>
      <c r="Y436" s="75"/>
      <c r="Z436" s="75"/>
      <c r="AA436" s="75"/>
      <c r="AB436" s="75"/>
      <c r="AC436" s="75"/>
      <c r="AD436" s="75"/>
      <c r="AE436" s="75"/>
      <c r="AF436" s="75"/>
      <c r="AG436" s="75"/>
      <c r="AH436" s="75"/>
      <c r="AI436" s="75"/>
      <c r="AJ436" s="75"/>
      <c r="AK436" s="75"/>
      <c r="AL436" s="75"/>
      <c r="AM436" s="75"/>
      <c r="AN436" s="75"/>
      <c r="AO436" s="144"/>
      <c r="AP436" s="246" t="str">
        <f>IF(F436="","",IFERROR(VLOOKUP(SUBSTITUTE(SUBSTITUTE(Tabla1[[#This Row],[Uso Sistemas]],"T","P"),"N","F"),Parámetros!$M$2:$N$17,2,0),"Completar hasta 3ra sem. para evaluar a Probacionista"))</f>
        <v/>
      </c>
      <c r="AQ436" s="39"/>
      <c r="AR436" s="39"/>
      <c r="AS436" s="39"/>
      <c r="AT436" s="28"/>
      <c r="AU436" s="55"/>
      <c r="AV436" s="55"/>
      <c r="AW436" s="55"/>
      <c r="AX436" s="248" t="str">
        <f>IF(V436="","",EOMONTH(EDATE(Tabla1[[#This Row],[Fecha Finalización]],2),0))</f>
        <v/>
      </c>
      <c r="AY436" s="39"/>
      <c r="AZ436" s="249" t="str">
        <f>IF(V436="","",EOMONTH(EDATE(Tabla1[[#This Row],[Fecha Finalización]],3),0))</f>
        <v/>
      </c>
      <c r="BA436" s="39"/>
      <c r="BB436" s="39"/>
      <c r="BC436" s="235"/>
      <c r="BD436" s="233" t="str">
        <f>IF(F436="","",Tabla1[[#This Row],[sem 01]]&amp;Tabla1[[#This Row],[sem 02]]&amp;Tabla1[[#This Row],[sem 03]])</f>
        <v/>
      </c>
      <c r="BE436" s="234" t="str">
        <f>IF(TRIM(F436)="","",$B$1&amp;"-"&amp;SUBSTITUTE(Tabla1[[#This Row],[Mes Inscrito]]," ","")&amp;"-"&amp;SUBSTITUTE(Tabla1[[#This Row],[Dia de clases Inscrito]]," ","")&amp;"-"&amp;SUBSTITUTE(Tabla1[[#This Row],[Horario Inscrito]]," ","")&amp;"-"&amp;Tabla1[[#This Row],[Fecha Inicio grupo]])</f>
        <v/>
      </c>
      <c r="BF436" s="251" t="str">
        <f>IF(F436="","",Tabla1[[#This Row],[Curso]])</f>
        <v/>
      </c>
      <c r="BG436" s="252" t="str">
        <f>+IF(TRIM(F436)="","",$B$1&amp;"-"&amp;TRIM(Tabla1[[#This Row],[Mes Inscrito]])&amp;"-"&amp;TRIM(Tabla1[[#This Row],[Dia de clases Inscrito]])&amp;"-"&amp;TRIM(Tabla1[[#This Row],[Horario Inscrito]])&amp;"-"&amp;TRIM(Tabla1[[#This Row],[Fecha Inicio grupo]])&amp;"-"&amp;TRIM(Tabla1[[#This Row],[Tipo Incrito]]))</f>
        <v/>
      </c>
      <c r="BH436" s="308" t="str">
        <f>IF(F436="","",OR(IFERROR(SEARCH("CG",Tabla1[[#This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6" s="309" t="str">
        <f>IF(F436&lt;&gt;"",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6" s="309" t="str">
        <f>IF(F436&lt;&gt;"",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6" s="309" t="str">
        <f>IF(Tabla1[[#This Row],[Fecha Inicio grupo]]="","",IFERROR(VLOOKUP(Tabla1[[#This Row],[Mes de Alta como miembro]],Parámetros!$AM$2:$AN$16,2,0),"01/01/1900"))</f>
        <v/>
      </c>
    </row>
    <row r="437" spans="1:63" ht="14.45">
      <c r="A437" s="68">
        <v>434</v>
      </c>
      <c r="B437" s="29"/>
      <c r="C437" s="34"/>
      <c r="D437" s="42"/>
      <c r="E437" s="64"/>
      <c r="F437" s="45"/>
      <c r="G437" s="45"/>
      <c r="H437" s="163"/>
      <c r="I437" s="42"/>
      <c r="J437" s="28"/>
      <c r="K437" s="69"/>
      <c r="L437" s="68"/>
      <c r="M437" s="46"/>
      <c r="N437" s="238" t="str">
        <f ca="1">IF(Tabla1[[#This Row],[Fecha de nac]]="","",IF(Tabla1[[#This Row],[Fecha Finalización]] &gt;=TODAY(), DATEDIF(Tabla1[[#This Row],[Fecha de nac]],TODAY(),"y"), ROUNDDOWN((Tabla1[[#This Row],[Fecha Finalización]] -Tabla1[[#This Row],[Fecha de nac]])/365,0)))</f>
        <v/>
      </c>
      <c r="O437" s="169"/>
      <c r="P437" s="34"/>
      <c r="Q437" s="67"/>
      <c r="R437" s="67"/>
      <c r="S437" s="67"/>
      <c r="T437" s="67"/>
      <c r="U437" s="243" t="str">
        <f>IF(F437="","",Tabla1[[#This Row],[Fecha Inicio grupo]]+3*7-7)</f>
        <v/>
      </c>
      <c r="V437" s="244" t="str">
        <f>IF(F437="","",EDATE(Tabla1[[#This Row],[Fecha Inicio grupo]],3))</f>
        <v/>
      </c>
      <c r="W437" s="29"/>
      <c r="X437" s="29"/>
      <c r="Y437" s="75"/>
      <c r="Z437" s="75"/>
      <c r="AA437" s="75"/>
      <c r="AB437" s="75"/>
      <c r="AC437" s="75"/>
      <c r="AD437" s="75"/>
      <c r="AE437" s="75"/>
      <c r="AF437" s="75"/>
      <c r="AG437" s="75"/>
      <c r="AH437" s="75"/>
      <c r="AI437" s="75"/>
      <c r="AJ437" s="75"/>
      <c r="AK437" s="75"/>
      <c r="AL437" s="75"/>
      <c r="AM437" s="75"/>
      <c r="AN437" s="75"/>
      <c r="AO437" s="144"/>
      <c r="AP437" s="246" t="str">
        <f>IF(F437="","",IFERROR(VLOOKUP(SUBSTITUTE(SUBSTITUTE(Tabla1[[#This Row],[Uso Sistemas]],"T","P"),"N","F"),Parámetros!$M$2:$N$17,2,0),"Completar hasta 3ra sem. para evaluar a Probacionista"))</f>
        <v/>
      </c>
      <c r="AQ437" s="39"/>
      <c r="AR437" s="39"/>
      <c r="AS437" s="39"/>
      <c r="AT437" s="28"/>
      <c r="AU437" s="55"/>
      <c r="AV437" s="55"/>
      <c r="AW437" s="55"/>
      <c r="AX437" s="248" t="str">
        <f>IF(V437="","",EOMONTH(EDATE(Tabla1[[#This Row],[Fecha Finalización]],2),0))</f>
        <v/>
      </c>
      <c r="AY437" s="39"/>
      <c r="AZ437" s="249" t="str">
        <f>IF(V437="","",EOMONTH(EDATE(Tabla1[[#This Row],[Fecha Finalización]],3),0))</f>
        <v/>
      </c>
      <c r="BA437" s="39"/>
      <c r="BB437" s="39"/>
      <c r="BC437" s="235"/>
      <c r="BD437" s="233" t="str">
        <f>IF(F437="","",Tabla1[[#This Row],[sem 01]]&amp;Tabla1[[#This Row],[sem 02]]&amp;Tabla1[[#This Row],[sem 03]])</f>
        <v/>
      </c>
      <c r="BE437" s="234" t="str">
        <f>IF(TRIM(F437)="","",$B$1&amp;"-"&amp;SUBSTITUTE(Tabla1[[#This Row],[Mes Inscrito]]," ","")&amp;"-"&amp;SUBSTITUTE(Tabla1[[#This Row],[Dia de clases Inscrito]]," ","")&amp;"-"&amp;SUBSTITUTE(Tabla1[[#This Row],[Horario Inscrito]]," ","")&amp;"-"&amp;Tabla1[[#This Row],[Fecha Inicio grupo]])</f>
        <v/>
      </c>
      <c r="BF437" s="251" t="str">
        <f>IF(F437="","",Tabla1[[#This Row],[Curso]])</f>
        <v/>
      </c>
      <c r="BG437" s="252" t="str">
        <f>+IF(TRIM(F437)="","",$B$1&amp;"-"&amp;TRIM(Tabla1[[#This Row],[Mes Inscrito]])&amp;"-"&amp;TRIM(Tabla1[[#This Row],[Dia de clases Inscrito]])&amp;"-"&amp;TRIM(Tabla1[[#This Row],[Horario Inscrito]])&amp;"-"&amp;TRIM(Tabla1[[#This Row],[Fecha Inicio grupo]])&amp;"-"&amp;TRIM(Tabla1[[#This Row],[Tipo Incrito]]))</f>
        <v/>
      </c>
      <c r="BH437" s="308" t="str">
        <f>IF(F437="","",OR(IFERROR(SEARCH("CG",Tabla1[[#This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7" s="309" t="str">
        <f>IF(F437&lt;&gt;"",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7" s="309" t="str">
        <f>IF(F437&lt;&gt;"",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7" s="309" t="str">
        <f>IF(Tabla1[[#This Row],[Fecha Inicio grupo]]="","",IFERROR(VLOOKUP(Tabla1[[#This Row],[Mes de Alta como miembro]],Parámetros!$AM$2:$AN$16,2,0),"01/01/1900"))</f>
        <v/>
      </c>
    </row>
    <row r="438" spans="1:63" ht="14.45">
      <c r="A438" s="68">
        <v>435</v>
      </c>
      <c r="B438" s="29"/>
      <c r="C438" s="34"/>
      <c r="D438" s="42"/>
      <c r="E438" s="64"/>
      <c r="F438" s="45"/>
      <c r="G438" s="45"/>
      <c r="H438" s="163"/>
      <c r="I438" s="42"/>
      <c r="J438" s="28"/>
      <c r="K438" s="69"/>
      <c r="L438" s="68"/>
      <c r="M438" s="46"/>
      <c r="N438" s="238" t="str">
        <f ca="1">IF(Tabla1[[#This Row],[Fecha de nac]]="","",IF(Tabla1[[#This Row],[Fecha Finalización]] &gt;=TODAY(), DATEDIF(Tabla1[[#This Row],[Fecha de nac]],TODAY(),"y"), ROUNDDOWN((Tabla1[[#This Row],[Fecha Finalización]] -Tabla1[[#This Row],[Fecha de nac]])/365,0)))</f>
        <v/>
      </c>
      <c r="O438" s="169"/>
      <c r="P438" s="34"/>
      <c r="Q438" s="67"/>
      <c r="R438" s="67"/>
      <c r="S438" s="67"/>
      <c r="T438" s="67"/>
      <c r="U438" s="243" t="str">
        <f>IF(F438="","",Tabla1[[#This Row],[Fecha Inicio grupo]]+3*7-7)</f>
        <v/>
      </c>
      <c r="V438" s="244" t="str">
        <f>IF(F438="","",EDATE(Tabla1[[#This Row],[Fecha Inicio grupo]],3))</f>
        <v/>
      </c>
      <c r="W438" s="29"/>
      <c r="X438" s="29"/>
      <c r="Y438" s="75"/>
      <c r="Z438" s="75"/>
      <c r="AA438" s="75"/>
      <c r="AB438" s="75"/>
      <c r="AC438" s="75"/>
      <c r="AD438" s="75"/>
      <c r="AE438" s="75"/>
      <c r="AF438" s="75"/>
      <c r="AG438" s="75"/>
      <c r="AH438" s="75"/>
      <c r="AI438" s="75"/>
      <c r="AJ438" s="75"/>
      <c r="AK438" s="75"/>
      <c r="AL438" s="75"/>
      <c r="AM438" s="75"/>
      <c r="AN438" s="75"/>
      <c r="AO438" s="144"/>
      <c r="AP438" s="246" t="str">
        <f>IF(F438="","",IFERROR(VLOOKUP(SUBSTITUTE(SUBSTITUTE(Tabla1[[#This Row],[Uso Sistemas]],"T","P"),"N","F"),Parámetros!$M$2:$N$17,2,0),"Completar hasta 3ra sem. para evaluar a Probacionista"))</f>
        <v/>
      </c>
      <c r="AQ438" s="39"/>
      <c r="AR438" s="39"/>
      <c r="AS438" s="39"/>
      <c r="AT438" s="28"/>
      <c r="AU438" s="55"/>
      <c r="AV438" s="55"/>
      <c r="AW438" s="55"/>
      <c r="AX438" s="248" t="str">
        <f>IF(V438="","",EOMONTH(EDATE(Tabla1[[#This Row],[Fecha Finalización]],2),0))</f>
        <v/>
      </c>
      <c r="AY438" s="39"/>
      <c r="AZ438" s="249" t="str">
        <f>IF(V438="","",EOMONTH(EDATE(Tabla1[[#This Row],[Fecha Finalización]],3),0))</f>
        <v/>
      </c>
      <c r="BA438" s="39"/>
      <c r="BB438" s="39"/>
      <c r="BC438" s="235"/>
      <c r="BD438" s="233" t="str">
        <f>IF(F438="","",Tabla1[[#This Row],[sem 01]]&amp;Tabla1[[#This Row],[sem 02]]&amp;Tabla1[[#This Row],[sem 03]])</f>
        <v/>
      </c>
      <c r="BE438" s="234" t="str">
        <f>IF(TRIM(F438)="","",$B$1&amp;"-"&amp;SUBSTITUTE(Tabla1[[#This Row],[Mes Inscrito]]," ","")&amp;"-"&amp;SUBSTITUTE(Tabla1[[#This Row],[Dia de clases Inscrito]]," ","")&amp;"-"&amp;SUBSTITUTE(Tabla1[[#This Row],[Horario Inscrito]]," ","")&amp;"-"&amp;Tabla1[[#This Row],[Fecha Inicio grupo]])</f>
        <v/>
      </c>
      <c r="BF438" s="251" t="str">
        <f>IF(F438="","",Tabla1[[#This Row],[Curso]])</f>
        <v/>
      </c>
      <c r="BG438" s="252" t="str">
        <f>+IF(TRIM(F438)="","",$B$1&amp;"-"&amp;TRIM(Tabla1[[#This Row],[Mes Inscrito]])&amp;"-"&amp;TRIM(Tabla1[[#This Row],[Dia de clases Inscrito]])&amp;"-"&amp;TRIM(Tabla1[[#This Row],[Horario Inscrito]])&amp;"-"&amp;TRIM(Tabla1[[#This Row],[Fecha Inicio grupo]])&amp;"-"&amp;TRIM(Tabla1[[#This Row],[Tipo Incrito]]))</f>
        <v/>
      </c>
      <c r="BH438" s="308" t="str">
        <f>IF(F438="","",OR(IFERROR(SEARCH("CG",Tabla1[[#This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8" s="309" t="str">
        <f>IF(F438&lt;&gt;"",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8" s="309" t="str">
        <f>IF(F438&lt;&gt;"",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8" s="309" t="str">
        <f>IF(Tabla1[[#This Row],[Fecha Inicio grupo]]="","",IFERROR(VLOOKUP(Tabla1[[#This Row],[Mes de Alta como miembro]],Parámetros!$AM$2:$AN$16,2,0),"01/01/1900"))</f>
        <v/>
      </c>
    </row>
    <row r="439" spans="1:63" ht="14.45">
      <c r="A439" s="68">
        <v>436</v>
      </c>
      <c r="B439" s="29"/>
      <c r="C439" s="34"/>
      <c r="D439" s="42"/>
      <c r="E439" s="64"/>
      <c r="F439" s="45"/>
      <c r="G439" s="45"/>
      <c r="H439" s="163"/>
      <c r="I439" s="42"/>
      <c r="J439" s="28"/>
      <c r="K439" s="69"/>
      <c r="L439" s="68"/>
      <c r="M439" s="46"/>
      <c r="N439" s="238" t="str">
        <f ca="1">IF(Tabla1[[#This Row],[Fecha de nac]]="","",IF(Tabla1[[#This Row],[Fecha Finalización]] &gt;=TODAY(), DATEDIF(Tabla1[[#This Row],[Fecha de nac]],TODAY(),"y"), ROUNDDOWN((Tabla1[[#This Row],[Fecha Finalización]] -Tabla1[[#This Row],[Fecha de nac]])/365,0)))</f>
        <v/>
      </c>
      <c r="O439" s="169"/>
      <c r="P439" s="34"/>
      <c r="Q439" s="67"/>
      <c r="R439" s="67"/>
      <c r="S439" s="67"/>
      <c r="T439" s="67"/>
      <c r="U439" s="243" t="str">
        <f>IF(F439="","",Tabla1[[#This Row],[Fecha Inicio grupo]]+3*7-7)</f>
        <v/>
      </c>
      <c r="V439" s="244" t="str">
        <f>IF(F439="","",EDATE(Tabla1[[#This Row],[Fecha Inicio grupo]],3))</f>
        <v/>
      </c>
      <c r="W439" s="29"/>
      <c r="X439" s="29"/>
      <c r="Y439" s="75"/>
      <c r="Z439" s="75"/>
      <c r="AA439" s="75"/>
      <c r="AB439" s="75"/>
      <c r="AC439" s="75"/>
      <c r="AD439" s="75"/>
      <c r="AE439" s="75"/>
      <c r="AF439" s="75"/>
      <c r="AG439" s="75"/>
      <c r="AH439" s="75"/>
      <c r="AI439" s="75"/>
      <c r="AJ439" s="75"/>
      <c r="AK439" s="75"/>
      <c r="AL439" s="75"/>
      <c r="AM439" s="75"/>
      <c r="AN439" s="75"/>
      <c r="AO439" s="144"/>
      <c r="AP439" s="246" t="str">
        <f>IF(F439="","",IFERROR(VLOOKUP(SUBSTITUTE(SUBSTITUTE(Tabla1[[#This Row],[Uso Sistemas]],"T","P"),"N","F"),Parámetros!$M$2:$N$17,2,0),"Completar hasta 3ra sem. para evaluar a Probacionista"))</f>
        <v/>
      </c>
      <c r="AQ439" s="39"/>
      <c r="AR439" s="39"/>
      <c r="AS439" s="39"/>
      <c r="AT439" s="28"/>
      <c r="AU439" s="55"/>
      <c r="AV439" s="55"/>
      <c r="AW439" s="55"/>
      <c r="AX439" s="248" t="str">
        <f>IF(V439="","",EOMONTH(EDATE(Tabla1[[#This Row],[Fecha Finalización]],2),0))</f>
        <v/>
      </c>
      <c r="AY439" s="39"/>
      <c r="AZ439" s="249" t="str">
        <f>IF(V439="","",EOMONTH(EDATE(Tabla1[[#This Row],[Fecha Finalización]],3),0))</f>
        <v/>
      </c>
      <c r="BA439" s="39"/>
      <c r="BB439" s="39"/>
      <c r="BC439" s="235"/>
      <c r="BD439" s="233" t="str">
        <f>IF(F439="","",Tabla1[[#This Row],[sem 01]]&amp;Tabla1[[#This Row],[sem 02]]&amp;Tabla1[[#This Row],[sem 03]])</f>
        <v/>
      </c>
      <c r="BE439" s="234" t="str">
        <f>IF(TRIM(F439)="","",$B$1&amp;"-"&amp;SUBSTITUTE(Tabla1[[#This Row],[Mes Inscrito]]," ","")&amp;"-"&amp;SUBSTITUTE(Tabla1[[#This Row],[Dia de clases Inscrito]]," ","")&amp;"-"&amp;SUBSTITUTE(Tabla1[[#This Row],[Horario Inscrito]]," ","")&amp;"-"&amp;Tabla1[[#This Row],[Fecha Inicio grupo]])</f>
        <v/>
      </c>
      <c r="BF439" s="251" t="str">
        <f>IF(F439="","",Tabla1[[#This Row],[Curso]])</f>
        <v/>
      </c>
      <c r="BG439" s="252" t="str">
        <f>+IF(TRIM(F439)="","",$B$1&amp;"-"&amp;TRIM(Tabla1[[#This Row],[Mes Inscrito]])&amp;"-"&amp;TRIM(Tabla1[[#This Row],[Dia de clases Inscrito]])&amp;"-"&amp;TRIM(Tabla1[[#This Row],[Horario Inscrito]])&amp;"-"&amp;TRIM(Tabla1[[#This Row],[Fecha Inicio grupo]])&amp;"-"&amp;TRIM(Tabla1[[#This Row],[Tipo Incrito]]))</f>
        <v/>
      </c>
      <c r="BH439" s="308" t="str">
        <f>IF(F439="","",OR(IFERROR(SEARCH("CG",Tabla1[[#This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9" s="309" t="str">
        <f>IF(F439&lt;&gt;"",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9" s="309" t="str">
        <f>IF(F439&lt;&gt;"",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9" s="309" t="str">
        <f>IF(Tabla1[[#This Row],[Fecha Inicio grupo]]="","",IFERROR(VLOOKUP(Tabla1[[#This Row],[Mes de Alta como miembro]],Parámetros!$AM$2:$AN$16,2,0),"01/01/1900"))</f>
        <v/>
      </c>
    </row>
    <row r="440" spans="1:63" ht="14.45">
      <c r="A440" s="68">
        <v>437</v>
      </c>
      <c r="B440" s="29"/>
      <c r="C440" s="34"/>
      <c r="D440" s="42"/>
      <c r="E440" s="64"/>
      <c r="F440" s="45"/>
      <c r="G440" s="45"/>
      <c r="H440" s="163"/>
      <c r="I440" s="42"/>
      <c r="J440" s="28"/>
      <c r="K440" s="69"/>
      <c r="L440" s="68"/>
      <c r="M440" s="46"/>
      <c r="N440" s="238" t="str">
        <f ca="1">IF(Tabla1[[#This Row],[Fecha de nac]]="","",IF(Tabla1[[#This Row],[Fecha Finalización]] &gt;=TODAY(), DATEDIF(Tabla1[[#This Row],[Fecha de nac]],TODAY(),"y"), ROUNDDOWN((Tabla1[[#This Row],[Fecha Finalización]] -Tabla1[[#This Row],[Fecha de nac]])/365,0)))</f>
        <v/>
      </c>
      <c r="O440" s="169"/>
      <c r="P440" s="34"/>
      <c r="Q440" s="67"/>
      <c r="R440" s="67"/>
      <c r="S440" s="67"/>
      <c r="T440" s="67"/>
      <c r="U440" s="243" t="str">
        <f>IF(F440="","",Tabla1[[#This Row],[Fecha Inicio grupo]]+3*7-7)</f>
        <v/>
      </c>
      <c r="V440" s="244" t="str">
        <f>IF(F440="","",EDATE(Tabla1[[#This Row],[Fecha Inicio grupo]],3))</f>
        <v/>
      </c>
      <c r="W440" s="29"/>
      <c r="X440" s="29"/>
      <c r="Y440" s="75"/>
      <c r="Z440" s="75"/>
      <c r="AA440" s="75"/>
      <c r="AB440" s="75"/>
      <c r="AC440" s="75"/>
      <c r="AD440" s="75"/>
      <c r="AE440" s="75"/>
      <c r="AF440" s="75"/>
      <c r="AG440" s="75"/>
      <c r="AH440" s="75"/>
      <c r="AI440" s="75"/>
      <c r="AJ440" s="75"/>
      <c r="AK440" s="75"/>
      <c r="AL440" s="75"/>
      <c r="AM440" s="75"/>
      <c r="AN440" s="75"/>
      <c r="AO440" s="144"/>
      <c r="AP440" s="246" t="str">
        <f>IF(F440="","",IFERROR(VLOOKUP(SUBSTITUTE(SUBSTITUTE(Tabla1[[#This Row],[Uso Sistemas]],"T","P"),"N","F"),Parámetros!$M$2:$N$17,2,0),"Completar hasta 3ra sem. para evaluar a Probacionista"))</f>
        <v/>
      </c>
      <c r="AQ440" s="39"/>
      <c r="AR440" s="39"/>
      <c r="AS440" s="39"/>
      <c r="AT440" s="28"/>
      <c r="AU440" s="55"/>
      <c r="AV440" s="55"/>
      <c r="AW440" s="55"/>
      <c r="AX440" s="248" t="str">
        <f>IF(V440="","",EOMONTH(EDATE(Tabla1[[#This Row],[Fecha Finalización]],2),0))</f>
        <v/>
      </c>
      <c r="AY440" s="39"/>
      <c r="AZ440" s="249" t="str">
        <f>IF(V440="","",EOMONTH(EDATE(Tabla1[[#This Row],[Fecha Finalización]],3),0))</f>
        <v/>
      </c>
      <c r="BA440" s="39"/>
      <c r="BB440" s="39"/>
      <c r="BC440" s="235"/>
      <c r="BD440" s="233" t="str">
        <f>IF(F440="","",Tabla1[[#This Row],[sem 01]]&amp;Tabla1[[#This Row],[sem 02]]&amp;Tabla1[[#This Row],[sem 03]])</f>
        <v/>
      </c>
      <c r="BE440" s="234" t="str">
        <f>IF(TRIM(F440)="","",$B$1&amp;"-"&amp;SUBSTITUTE(Tabla1[[#This Row],[Mes Inscrito]]," ","")&amp;"-"&amp;SUBSTITUTE(Tabla1[[#This Row],[Dia de clases Inscrito]]," ","")&amp;"-"&amp;SUBSTITUTE(Tabla1[[#This Row],[Horario Inscrito]]," ","")&amp;"-"&amp;Tabla1[[#This Row],[Fecha Inicio grupo]])</f>
        <v/>
      </c>
      <c r="BF440" s="251" t="str">
        <f>IF(F440="","",Tabla1[[#This Row],[Curso]])</f>
        <v/>
      </c>
      <c r="BG440" s="252" t="str">
        <f>+IF(TRIM(F440)="","",$B$1&amp;"-"&amp;TRIM(Tabla1[[#This Row],[Mes Inscrito]])&amp;"-"&amp;TRIM(Tabla1[[#This Row],[Dia de clases Inscrito]])&amp;"-"&amp;TRIM(Tabla1[[#This Row],[Horario Inscrito]])&amp;"-"&amp;TRIM(Tabla1[[#This Row],[Fecha Inicio grupo]])&amp;"-"&amp;TRIM(Tabla1[[#This Row],[Tipo Incrito]]))</f>
        <v/>
      </c>
      <c r="BH440" s="308" t="str">
        <f>IF(F440="","",OR(IFERROR(SEARCH("CG",Tabla1[[#This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0" s="309" t="str">
        <f>IF(F440&lt;&gt;"",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0" s="309" t="str">
        <f>IF(F440&lt;&gt;"",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0" s="309" t="str">
        <f>IF(Tabla1[[#This Row],[Fecha Inicio grupo]]="","",IFERROR(VLOOKUP(Tabla1[[#This Row],[Mes de Alta como miembro]],Parámetros!$AM$2:$AN$16,2,0),"01/01/1900"))</f>
        <v/>
      </c>
    </row>
    <row r="441" spans="1:63" ht="14.45">
      <c r="A441" s="68">
        <v>438</v>
      </c>
      <c r="B441" s="29"/>
      <c r="C441" s="34"/>
      <c r="D441" s="42"/>
      <c r="E441" s="64"/>
      <c r="F441" s="45"/>
      <c r="G441" s="45"/>
      <c r="H441" s="163"/>
      <c r="I441" s="42"/>
      <c r="J441" s="28"/>
      <c r="K441" s="69"/>
      <c r="L441" s="68"/>
      <c r="M441" s="46"/>
      <c r="N441" s="238" t="str">
        <f ca="1">IF(Tabla1[[#This Row],[Fecha de nac]]="","",IF(Tabla1[[#This Row],[Fecha Finalización]] &gt;=TODAY(), DATEDIF(Tabla1[[#This Row],[Fecha de nac]],TODAY(),"y"), ROUNDDOWN((Tabla1[[#This Row],[Fecha Finalización]] -Tabla1[[#This Row],[Fecha de nac]])/365,0)))</f>
        <v/>
      </c>
      <c r="O441" s="169"/>
      <c r="P441" s="34"/>
      <c r="Q441" s="67"/>
      <c r="R441" s="67"/>
      <c r="S441" s="67"/>
      <c r="T441" s="67"/>
      <c r="U441" s="243" t="str">
        <f>IF(F441="","",Tabla1[[#This Row],[Fecha Inicio grupo]]+3*7-7)</f>
        <v/>
      </c>
      <c r="V441" s="244" t="str">
        <f>IF(F441="","",EDATE(Tabla1[[#This Row],[Fecha Inicio grupo]],3))</f>
        <v/>
      </c>
      <c r="W441" s="29"/>
      <c r="X441" s="29"/>
      <c r="Y441" s="75"/>
      <c r="Z441" s="75"/>
      <c r="AA441" s="75"/>
      <c r="AB441" s="75"/>
      <c r="AC441" s="75"/>
      <c r="AD441" s="75"/>
      <c r="AE441" s="75"/>
      <c r="AF441" s="75"/>
      <c r="AG441" s="75"/>
      <c r="AH441" s="75"/>
      <c r="AI441" s="75"/>
      <c r="AJ441" s="75"/>
      <c r="AK441" s="75"/>
      <c r="AL441" s="75"/>
      <c r="AM441" s="75"/>
      <c r="AN441" s="75"/>
      <c r="AO441" s="144"/>
      <c r="AP441" s="246" t="str">
        <f>IF(F441="","",IFERROR(VLOOKUP(SUBSTITUTE(SUBSTITUTE(Tabla1[[#This Row],[Uso Sistemas]],"T","P"),"N","F"),Parámetros!$M$2:$N$17,2,0),"Completar hasta 3ra sem. para evaluar a Probacionista"))</f>
        <v/>
      </c>
      <c r="AQ441" s="39"/>
      <c r="AR441" s="39"/>
      <c r="AS441" s="39"/>
      <c r="AT441" s="28"/>
      <c r="AU441" s="55"/>
      <c r="AV441" s="55"/>
      <c r="AW441" s="55"/>
      <c r="AX441" s="248" t="str">
        <f>IF(V441="","",EOMONTH(EDATE(Tabla1[[#This Row],[Fecha Finalización]],2),0))</f>
        <v/>
      </c>
      <c r="AY441" s="39"/>
      <c r="AZ441" s="249" t="str">
        <f>IF(V441="","",EOMONTH(EDATE(Tabla1[[#This Row],[Fecha Finalización]],3),0))</f>
        <v/>
      </c>
      <c r="BA441" s="39"/>
      <c r="BB441" s="39"/>
      <c r="BC441" s="235"/>
      <c r="BD441" s="233" t="str">
        <f>IF(F441="","",Tabla1[[#This Row],[sem 01]]&amp;Tabla1[[#This Row],[sem 02]]&amp;Tabla1[[#This Row],[sem 03]])</f>
        <v/>
      </c>
      <c r="BE441" s="234" t="str">
        <f>IF(TRIM(F441)="","",$B$1&amp;"-"&amp;SUBSTITUTE(Tabla1[[#This Row],[Mes Inscrito]]," ","")&amp;"-"&amp;SUBSTITUTE(Tabla1[[#This Row],[Dia de clases Inscrito]]," ","")&amp;"-"&amp;SUBSTITUTE(Tabla1[[#This Row],[Horario Inscrito]]," ","")&amp;"-"&amp;Tabla1[[#This Row],[Fecha Inicio grupo]])</f>
        <v/>
      </c>
      <c r="BF441" s="251" t="str">
        <f>IF(F441="","",Tabla1[[#This Row],[Curso]])</f>
        <v/>
      </c>
      <c r="BG441" s="252" t="str">
        <f>+IF(TRIM(F441)="","",$B$1&amp;"-"&amp;TRIM(Tabla1[[#This Row],[Mes Inscrito]])&amp;"-"&amp;TRIM(Tabla1[[#This Row],[Dia de clases Inscrito]])&amp;"-"&amp;TRIM(Tabla1[[#This Row],[Horario Inscrito]])&amp;"-"&amp;TRIM(Tabla1[[#This Row],[Fecha Inicio grupo]])&amp;"-"&amp;TRIM(Tabla1[[#This Row],[Tipo Incrito]]))</f>
        <v/>
      </c>
      <c r="BH441" s="308" t="str">
        <f>IF(F441="","",OR(IFERROR(SEARCH("CG",Tabla1[[#This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1" s="309" t="str">
        <f>IF(F441&lt;&gt;"",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1" s="309" t="str">
        <f>IF(F441&lt;&gt;"",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1" s="309" t="str">
        <f>IF(Tabla1[[#This Row],[Fecha Inicio grupo]]="","",IFERROR(VLOOKUP(Tabla1[[#This Row],[Mes de Alta como miembro]],Parámetros!$AM$2:$AN$16,2,0),"01/01/1900"))</f>
        <v/>
      </c>
    </row>
    <row r="442" spans="1:63" ht="14.45">
      <c r="A442" s="68">
        <v>439</v>
      </c>
      <c r="B442" s="29"/>
      <c r="C442" s="34"/>
      <c r="D442" s="42"/>
      <c r="E442" s="64"/>
      <c r="F442" s="45"/>
      <c r="G442" s="45"/>
      <c r="H442" s="163"/>
      <c r="I442" s="42"/>
      <c r="J442" s="28"/>
      <c r="K442" s="69"/>
      <c r="L442" s="68"/>
      <c r="M442" s="46"/>
      <c r="N442" s="238" t="str">
        <f ca="1">IF(Tabla1[[#This Row],[Fecha de nac]]="","",IF(Tabla1[[#This Row],[Fecha Finalización]] &gt;=TODAY(), DATEDIF(Tabla1[[#This Row],[Fecha de nac]],TODAY(),"y"), ROUNDDOWN((Tabla1[[#This Row],[Fecha Finalización]] -Tabla1[[#This Row],[Fecha de nac]])/365,0)))</f>
        <v/>
      </c>
      <c r="O442" s="169"/>
      <c r="P442" s="34"/>
      <c r="Q442" s="67"/>
      <c r="R442" s="67"/>
      <c r="S442" s="67"/>
      <c r="T442" s="67"/>
      <c r="U442" s="243" t="str">
        <f>IF(F442="","",Tabla1[[#This Row],[Fecha Inicio grupo]]+3*7-7)</f>
        <v/>
      </c>
      <c r="V442" s="244" t="str">
        <f>IF(F442="","",EDATE(Tabla1[[#This Row],[Fecha Inicio grupo]],3))</f>
        <v/>
      </c>
      <c r="W442" s="29"/>
      <c r="X442" s="29"/>
      <c r="Y442" s="75"/>
      <c r="Z442" s="75"/>
      <c r="AA442" s="75"/>
      <c r="AB442" s="75"/>
      <c r="AC442" s="75"/>
      <c r="AD442" s="75"/>
      <c r="AE442" s="75"/>
      <c r="AF442" s="75"/>
      <c r="AG442" s="75"/>
      <c r="AH442" s="75"/>
      <c r="AI442" s="75"/>
      <c r="AJ442" s="75"/>
      <c r="AK442" s="75"/>
      <c r="AL442" s="75"/>
      <c r="AM442" s="75"/>
      <c r="AN442" s="75"/>
      <c r="AO442" s="144"/>
      <c r="AP442" s="246" t="str">
        <f>IF(F442="","",IFERROR(VLOOKUP(SUBSTITUTE(SUBSTITUTE(Tabla1[[#This Row],[Uso Sistemas]],"T","P"),"N","F"),Parámetros!$M$2:$N$17,2,0),"Completar hasta 3ra sem. para evaluar a Probacionista"))</f>
        <v/>
      </c>
      <c r="AQ442" s="39"/>
      <c r="AR442" s="39"/>
      <c r="AS442" s="39"/>
      <c r="AT442" s="28"/>
      <c r="AU442" s="55"/>
      <c r="AV442" s="55"/>
      <c r="AW442" s="55"/>
      <c r="AX442" s="248" t="str">
        <f>IF(V442="","",EOMONTH(EDATE(Tabla1[[#This Row],[Fecha Finalización]],2),0))</f>
        <v/>
      </c>
      <c r="AY442" s="39"/>
      <c r="AZ442" s="249" t="str">
        <f>IF(V442="","",EOMONTH(EDATE(Tabla1[[#This Row],[Fecha Finalización]],3),0))</f>
        <v/>
      </c>
      <c r="BA442" s="39"/>
      <c r="BB442" s="39"/>
      <c r="BC442" s="235"/>
      <c r="BD442" s="233" t="str">
        <f>IF(F442="","",Tabla1[[#This Row],[sem 01]]&amp;Tabla1[[#This Row],[sem 02]]&amp;Tabla1[[#This Row],[sem 03]])</f>
        <v/>
      </c>
      <c r="BE442" s="234" t="str">
        <f>IF(TRIM(F442)="","",$B$1&amp;"-"&amp;SUBSTITUTE(Tabla1[[#This Row],[Mes Inscrito]]," ","")&amp;"-"&amp;SUBSTITUTE(Tabla1[[#This Row],[Dia de clases Inscrito]]," ","")&amp;"-"&amp;SUBSTITUTE(Tabla1[[#This Row],[Horario Inscrito]]," ","")&amp;"-"&amp;Tabla1[[#This Row],[Fecha Inicio grupo]])</f>
        <v/>
      </c>
      <c r="BF442" s="251" t="str">
        <f>IF(F442="","",Tabla1[[#This Row],[Curso]])</f>
        <v/>
      </c>
      <c r="BG442" s="252" t="str">
        <f>+IF(TRIM(F442)="","",$B$1&amp;"-"&amp;TRIM(Tabla1[[#This Row],[Mes Inscrito]])&amp;"-"&amp;TRIM(Tabla1[[#This Row],[Dia de clases Inscrito]])&amp;"-"&amp;TRIM(Tabla1[[#This Row],[Horario Inscrito]])&amp;"-"&amp;TRIM(Tabla1[[#This Row],[Fecha Inicio grupo]])&amp;"-"&amp;TRIM(Tabla1[[#This Row],[Tipo Incrito]]))</f>
        <v/>
      </c>
      <c r="BH442" s="308" t="str">
        <f>IF(F442="","",OR(IFERROR(SEARCH("CG",Tabla1[[#This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2" s="309" t="str">
        <f>IF(F442&lt;&gt;"",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2" s="309" t="str">
        <f>IF(F442&lt;&gt;"",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2" s="309" t="str">
        <f>IF(Tabla1[[#This Row],[Fecha Inicio grupo]]="","",IFERROR(VLOOKUP(Tabla1[[#This Row],[Mes de Alta como miembro]],Parámetros!$AM$2:$AN$16,2,0),"01/01/1900"))</f>
        <v/>
      </c>
    </row>
    <row r="443" spans="1:63" ht="14.45">
      <c r="A443" s="68">
        <v>440</v>
      </c>
      <c r="B443" s="29"/>
      <c r="C443" s="34"/>
      <c r="D443" s="42"/>
      <c r="E443" s="64"/>
      <c r="F443" s="45"/>
      <c r="G443" s="45"/>
      <c r="H443" s="163"/>
      <c r="I443" s="42"/>
      <c r="J443" s="28"/>
      <c r="K443" s="69"/>
      <c r="L443" s="68"/>
      <c r="M443" s="46"/>
      <c r="N443" s="238" t="str">
        <f ca="1">IF(Tabla1[[#This Row],[Fecha de nac]]="","",IF(Tabla1[[#This Row],[Fecha Finalización]] &gt;=TODAY(), DATEDIF(Tabla1[[#This Row],[Fecha de nac]],TODAY(),"y"), ROUNDDOWN((Tabla1[[#This Row],[Fecha Finalización]] -Tabla1[[#This Row],[Fecha de nac]])/365,0)))</f>
        <v/>
      </c>
      <c r="O443" s="169"/>
      <c r="P443" s="34"/>
      <c r="Q443" s="67"/>
      <c r="R443" s="67"/>
      <c r="S443" s="67"/>
      <c r="T443" s="67"/>
      <c r="U443" s="243" t="str">
        <f>IF(F443="","",Tabla1[[#This Row],[Fecha Inicio grupo]]+3*7-7)</f>
        <v/>
      </c>
      <c r="V443" s="244" t="str">
        <f>IF(F443="","",EDATE(Tabla1[[#This Row],[Fecha Inicio grupo]],3))</f>
        <v/>
      </c>
      <c r="W443" s="29"/>
      <c r="X443" s="29"/>
      <c r="Y443" s="75"/>
      <c r="Z443" s="75"/>
      <c r="AA443" s="75"/>
      <c r="AB443" s="75"/>
      <c r="AC443" s="75"/>
      <c r="AD443" s="75"/>
      <c r="AE443" s="75"/>
      <c r="AF443" s="75"/>
      <c r="AG443" s="75"/>
      <c r="AH443" s="75"/>
      <c r="AI443" s="75"/>
      <c r="AJ443" s="75"/>
      <c r="AK443" s="75"/>
      <c r="AL443" s="75"/>
      <c r="AM443" s="75"/>
      <c r="AN443" s="75"/>
      <c r="AO443" s="144"/>
      <c r="AP443" s="246" t="str">
        <f>IF(F443="","",IFERROR(VLOOKUP(SUBSTITUTE(SUBSTITUTE(Tabla1[[#This Row],[Uso Sistemas]],"T","P"),"N","F"),Parámetros!$M$2:$N$17,2,0),"Completar hasta 3ra sem. para evaluar a Probacionista"))</f>
        <v/>
      </c>
      <c r="AQ443" s="39"/>
      <c r="AR443" s="39"/>
      <c r="AS443" s="39"/>
      <c r="AT443" s="28"/>
      <c r="AU443" s="55"/>
      <c r="AV443" s="55"/>
      <c r="AW443" s="55"/>
      <c r="AX443" s="248" t="str">
        <f>IF(V443="","",EOMONTH(EDATE(Tabla1[[#This Row],[Fecha Finalización]],2),0))</f>
        <v/>
      </c>
      <c r="AY443" s="39"/>
      <c r="AZ443" s="249" t="str">
        <f>IF(V443="","",EOMONTH(EDATE(Tabla1[[#This Row],[Fecha Finalización]],3),0))</f>
        <v/>
      </c>
      <c r="BA443" s="39"/>
      <c r="BB443" s="39"/>
      <c r="BC443" s="235"/>
      <c r="BD443" s="233" t="str">
        <f>IF(F443="","",Tabla1[[#This Row],[sem 01]]&amp;Tabla1[[#This Row],[sem 02]]&amp;Tabla1[[#This Row],[sem 03]])</f>
        <v/>
      </c>
      <c r="BE443" s="234" t="str">
        <f>IF(TRIM(F443)="","",$B$1&amp;"-"&amp;SUBSTITUTE(Tabla1[[#This Row],[Mes Inscrito]]," ","")&amp;"-"&amp;SUBSTITUTE(Tabla1[[#This Row],[Dia de clases Inscrito]]," ","")&amp;"-"&amp;SUBSTITUTE(Tabla1[[#This Row],[Horario Inscrito]]," ","")&amp;"-"&amp;Tabla1[[#This Row],[Fecha Inicio grupo]])</f>
        <v/>
      </c>
      <c r="BF443" s="251" t="str">
        <f>IF(F443="","",Tabla1[[#This Row],[Curso]])</f>
        <v/>
      </c>
      <c r="BG443" s="252" t="str">
        <f>+IF(TRIM(F443)="","",$B$1&amp;"-"&amp;TRIM(Tabla1[[#This Row],[Mes Inscrito]])&amp;"-"&amp;TRIM(Tabla1[[#This Row],[Dia de clases Inscrito]])&amp;"-"&amp;TRIM(Tabla1[[#This Row],[Horario Inscrito]])&amp;"-"&amp;TRIM(Tabla1[[#This Row],[Fecha Inicio grupo]])&amp;"-"&amp;TRIM(Tabla1[[#This Row],[Tipo Incrito]]))</f>
        <v/>
      </c>
      <c r="BH443" s="308" t="str">
        <f>IF(F443="","",OR(IFERROR(SEARCH("CG",Tabla1[[#This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3" s="309" t="str">
        <f>IF(F443&lt;&gt;"",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3" s="309" t="str">
        <f>IF(F443&lt;&gt;"",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3" s="309" t="str">
        <f>IF(Tabla1[[#This Row],[Fecha Inicio grupo]]="","",IFERROR(VLOOKUP(Tabla1[[#This Row],[Mes de Alta como miembro]],Parámetros!$AM$2:$AN$16,2,0),"01/01/1900"))</f>
        <v/>
      </c>
    </row>
    <row r="444" spans="1:63" ht="14.45">
      <c r="A444" s="68">
        <v>441</v>
      </c>
      <c r="B444" s="29"/>
      <c r="C444" s="34"/>
      <c r="D444" s="42"/>
      <c r="E444" s="64"/>
      <c r="F444" s="45"/>
      <c r="G444" s="45"/>
      <c r="H444" s="163"/>
      <c r="I444" s="42"/>
      <c r="J444" s="28"/>
      <c r="K444" s="69"/>
      <c r="L444" s="68"/>
      <c r="M444" s="46"/>
      <c r="N444" s="238" t="str">
        <f ca="1">IF(Tabla1[[#This Row],[Fecha de nac]]="","",IF(Tabla1[[#This Row],[Fecha Finalización]] &gt;=TODAY(), DATEDIF(Tabla1[[#This Row],[Fecha de nac]],TODAY(),"y"), ROUNDDOWN((Tabla1[[#This Row],[Fecha Finalización]] -Tabla1[[#This Row],[Fecha de nac]])/365,0)))</f>
        <v/>
      </c>
      <c r="O444" s="169"/>
      <c r="P444" s="34"/>
      <c r="Q444" s="67"/>
      <c r="R444" s="67"/>
      <c r="S444" s="67"/>
      <c r="T444" s="67"/>
      <c r="U444" s="243" t="str">
        <f>IF(F444="","",Tabla1[[#This Row],[Fecha Inicio grupo]]+3*7-7)</f>
        <v/>
      </c>
      <c r="V444" s="244" t="str">
        <f>IF(F444="","",EDATE(Tabla1[[#This Row],[Fecha Inicio grupo]],3))</f>
        <v/>
      </c>
      <c r="W444" s="29"/>
      <c r="X444" s="29"/>
      <c r="Y444" s="75"/>
      <c r="Z444" s="75"/>
      <c r="AA444" s="75"/>
      <c r="AB444" s="75"/>
      <c r="AC444" s="75"/>
      <c r="AD444" s="75"/>
      <c r="AE444" s="75"/>
      <c r="AF444" s="75"/>
      <c r="AG444" s="75"/>
      <c r="AH444" s="75"/>
      <c r="AI444" s="75"/>
      <c r="AJ444" s="75"/>
      <c r="AK444" s="75"/>
      <c r="AL444" s="75"/>
      <c r="AM444" s="75"/>
      <c r="AN444" s="75"/>
      <c r="AO444" s="144"/>
      <c r="AP444" s="246" t="str">
        <f>IF(F444="","",IFERROR(VLOOKUP(SUBSTITUTE(SUBSTITUTE(Tabla1[[#This Row],[Uso Sistemas]],"T","P"),"N","F"),Parámetros!$M$2:$N$17,2,0),"Completar hasta 3ra sem. para evaluar a Probacionista"))</f>
        <v/>
      </c>
      <c r="AQ444" s="39"/>
      <c r="AR444" s="39"/>
      <c r="AS444" s="39"/>
      <c r="AT444" s="28"/>
      <c r="AU444" s="55"/>
      <c r="AV444" s="55"/>
      <c r="AW444" s="55"/>
      <c r="AX444" s="248" t="str">
        <f>IF(V444="","",EOMONTH(EDATE(Tabla1[[#This Row],[Fecha Finalización]],2),0))</f>
        <v/>
      </c>
      <c r="AY444" s="39"/>
      <c r="AZ444" s="249" t="str">
        <f>IF(V444="","",EOMONTH(EDATE(Tabla1[[#This Row],[Fecha Finalización]],3),0))</f>
        <v/>
      </c>
      <c r="BA444" s="39"/>
      <c r="BB444" s="39"/>
      <c r="BC444" s="235"/>
      <c r="BD444" s="233" t="str">
        <f>IF(F444="","",Tabla1[[#This Row],[sem 01]]&amp;Tabla1[[#This Row],[sem 02]]&amp;Tabla1[[#This Row],[sem 03]])</f>
        <v/>
      </c>
      <c r="BE444" s="234" t="str">
        <f>IF(TRIM(F444)="","",$B$1&amp;"-"&amp;SUBSTITUTE(Tabla1[[#This Row],[Mes Inscrito]]," ","")&amp;"-"&amp;SUBSTITUTE(Tabla1[[#This Row],[Dia de clases Inscrito]]," ","")&amp;"-"&amp;SUBSTITUTE(Tabla1[[#This Row],[Horario Inscrito]]," ","")&amp;"-"&amp;Tabla1[[#This Row],[Fecha Inicio grupo]])</f>
        <v/>
      </c>
      <c r="BF444" s="251" t="str">
        <f>IF(F444="","",Tabla1[[#This Row],[Curso]])</f>
        <v/>
      </c>
      <c r="BG444" s="252" t="str">
        <f>+IF(TRIM(F444)="","",$B$1&amp;"-"&amp;TRIM(Tabla1[[#This Row],[Mes Inscrito]])&amp;"-"&amp;TRIM(Tabla1[[#This Row],[Dia de clases Inscrito]])&amp;"-"&amp;TRIM(Tabla1[[#This Row],[Horario Inscrito]])&amp;"-"&amp;TRIM(Tabla1[[#This Row],[Fecha Inicio grupo]])&amp;"-"&amp;TRIM(Tabla1[[#This Row],[Tipo Incrito]]))</f>
        <v/>
      </c>
      <c r="BH444" s="308" t="str">
        <f>IF(F444="","",OR(IFERROR(SEARCH("CG",Tabla1[[#This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4" s="309" t="str">
        <f>IF(F444&lt;&gt;"",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4" s="309" t="str">
        <f>IF(F444&lt;&gt;"",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4" s="309" t="str">
        <f>IF(Tabla1[[#This Row],[Fecha Inicio grupo]]="","",IFERROR(VLOOKUP(Tabla1[[#This Row],[Mes de Alta como miembro]],Parámetros!$AM$2:$AN$16,2,0),"01/01/1900"))</f>
        <v/>
      </c>
    </row>
    <row r="445" spans="1:63" ht="14.45">
      <c r="A445" s="68">
        <v>442</v>
      </c>
      <c r="B445" s="29"/>
      <c r="C445" s="34"/>
      <c r="D445" s="42"/>
      <c r="E445" s="64"/>
      <c r="F445" s="45"/>
      <c r="G445" s="45"/>
      <c r="H445" s="163"/>
      <c r="I445" s="42"/>
      <c r="J445" s="28"/>
      <c r="K445" s="69"/>
      <c r="L445" s="68"/>
      <c r="M445" s="46"/>
      <c r="N445" s="238" t="str">
        <f ca="1">IF(Tabla1[[#This Row],[Fecha de nac]]="","",IF(Tabla1[[#This Row],[Fecha Finalización]] &gt;=TODAY(), DATEDIF(Tabla1[[#This Row],[Fecha de nac]],TODAY(),"y"), ROUNDDOWN((Tabla1[[#This Row],[Fecha Finalización]] -Tabla1[[#This Row],[Fecha de nac]])/365,0)))</f>
        <v/>
      </c>
      <c r="O445" s="169"/>
      <c r="P445" s="34"/>
      <c r="Q445" s="67"/>
      <c r="R445" s="67"/>
      <c r="S445" s="67"/>
      <c r="T445" s="67"/>
      <c r="U445" s="243" t="str">
        <f>IF(F445="","",Tabla1[[#This Row],[Fecha Inicio grupo]]+3*7-7)</f>
        <v/>
      </c>
      <c r="V445" s="244" t="str">
        <f>IF(F445="","",EDATE(Tabla1[[#This Row],[Fecha Inicio grupo]],3))</f>
        <v/>
      </c>
      <c r="W445" s="29"/>
      <c r="X445" s="29"/>
      <c r="Y445" s="75"/>
      <c r="Z445" s="75"/>
      <c r="AA445" s="75"/>
      <c r="AB445" s="75"/>
      <c r="AC445" s="75"/>
      <c r="AD445" s="75"/>
      <c r="AE445" s="75"/>
      <c r="AF445" s="75"/>
      <c r="AG445" s="75"/>
      <c r="AH445" s="75"/>
      <c r="AI445" s="75"/>
      <c r="AJ445" s="75"/>
      <c r="AK445" s="75"/>
      <c r="AL445" s="75"/>
      <c r="AM445" s="75"/>
      <c r="AN445" s="75"/>
      <c r="AO445" s="144"/>
      <c r="AP445" s="246" t="str">
        <f>IF(F445="","",IFERROR(VLOOKUP(SUBSTITUTE(SUBSTITUTE(Tabla1[[#This Row],[Uso Sistemas]],"T","P"),"N","F"),Parámetros!$M$2:$N$17,2,0),"Completar hasta 3ra sem. para evaluar a Probacionista"))</f>
        <v/>
      </c>
      <c r="AQ445" s="39"/>
      <c r="AR445" s="39"/>
      <c r="AS445" s="39"/>
      <c r="AT445" s="28"/>
      <c r="AU445" s="55"/>
      <c r="AV445" s="55"/>
      <c r="AW445" s="55"/>
      <c r="AX445" s="248" t="str">
        <f>IF(V445="","",EOMONTH(EDATE(Tabla1[[#This Row],[Fecha Finalización]],2),0))</f>
        <v/>
      </c>
      <c r="AY445" s="39"/>
      <c r="AZ445" s="249" t="str">
        <f>IF(V445="","",EOMONTH(EDATE(Tabla1[[#This Row],[Fecha Finalización]],3),0))</f>
        <v/>
      </c>
      <c r="BA445" s="39"/>
      <c r="BB445" s="39"/>
      <c r="BC445" s="235"/>
      <c r="BD445" s="233" t="str">
        <f>IF(F445="","",Tabla1[[#This Row],[sem 01]]&amp;Tabla1[[#This Row],[sem 02]]&amp;Tabla1[[#This Row],[sem 03]])</f>
        <v/>
      </c>
      <c r="BE445" s="234" t="str">
        <f>IF(TRIM(F445)="","",$B$1&amp;"-"&amp;SUBSTITUTE(Tabla1[[#This Row],[Mes Inscrito]]," ","")&amp;"-"&amp;SUBSTITUTE(Tabla1[[#This Row],[Dia de clases Inscrito]]," ","")&amp;"-"&amp;SUBSTITUTE(Tabla1[[#This Row],[Horario Inscrito]]," ","")&amp;"-"&amp;Tabla1[[#This Row],[Fecha Inicio grupo]])</f>
        <v/>
      </c>
      <c r="BF445" s="251" t="str">
        <f>IF(F445="","",Tabla1[[#This Row],[Curso]])</f>
        <v/>
      </c>
      <c r="BG445" s="252" t="str">
        <f>+IF(TRIM(F445)="","",$B$1&amp;"-"&amp;TRIM(Tabla1[[#This Row],[Mes Inscrito]])&amp;"-"&amp;TRIM(Tabla1[[#This Row],[Dia de clases Inscrito]])&amp;"-"&amp;TRIM(Tabla1[[#This Row],[Horario Inscrito]])&amp;"-"&amp;TRIM(Tabla1[[#This Row],[Fecha Inicio grupo]])&amp;"-"&amp;TRIM(Tabla1[[#This Row],[Tipo Incrito]]))</f>
        <v/>
      </c>
      <c r="BH445" s="308" t="str">
        <f>IF(F445="","",OR(IFERROR(SEARCH("CG",Tabla1[[#This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5" s="309" t="str">
        <f>IF(F445&lt;&gt;"",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5" s="309" t="str">
        <f>IF(F445&lt;&gt;"",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5" s="309" t="str">
        <f>IF(Tabla1[[#This Row],[Fecha Inicio grupo]]="","",IFERROR(VLOOKUP(Tabla1[[#This Row],[Mes de Alta como miembro]],Parámetros!$AM$2:$AN$16,2,0),"01/01/1900"))</f>
        <v/>
      </c>
    </row>
    <row r="446" spans="1:63" ht="14.45">
      <c r="A446" s="68">
        <v>443</v>
      </c>
      <c r="B446" s="29"/>
      <c r="C446" s="34"/>
      <c r="D446" s="42"/>
      <c r="E446" s="64"/>
      <c r="F446" s="45"/>
      <c r="G446" s="45"/>
      <c r="H446" s="163"/>
      <c r="I446" s="42"/>
      <c r="J446" s="28"/>
      <c r="K446" s="69"/>
      <c r="L446" s="68"/>
      <c r="M446" s="46"/>
      <c r="N446" s="238" t="str">
        <f ca="1">IF(Tabla1[[#This Row],[Fecha de nac]]="","",IF(Tabla1[[#This Row],[Fecha Finalización]] &gt;=TODAY(), DATEDIF(Tabla1[[#This Row],[Fecha de nac]],TODAY(),"y"), ROUNDDOWN((Tabla1[[#This Row],[Fecha Finalización]] -Tabla1[[#This Row],[Fecha de nac]])/365,0)))</f>
        <v/>
      </c>
      <c r="O446" s="169"/>
      <c r="P446" s="34"/>
      <c r="Q446" s="67"/>
      <c r="R446" s="67"/>
      <c r="S446" s="67"/>
      <c r="T446" s="67"/>
      <c r="U446" s="243" t="str">
        <f>IF(F446="","",Tabla1[[#This Row],[Fecha Inicio grupo]]+3*7-7)</f>
        <v/>
      </c>
      <c r="V446" s="244" t="str">
        <f>IF(F446="","",EDATE(Tabla1[[#This Row],[Fecha Inicio grupo]],3))</f>
        <v/>
      </c>
      <c r="W446" s="29"/>
      <c r="X446" s="29"/>
      <c r="Y446" s="75"/>
      <c r="Z446" s="75"/>
      <c r="AA446" s="75"/>
      <c r="AB446" s="75"/>
      <c r="AC446" s="75"/>
      <c r="AD446" s="75"/>
      <c r="AE446" s="75"/>
      <c r="AF446" s="75"/>
      <c r="AG446" s="75"/>
      <c r="AH446" s="75"/>
      <c r="AI446" s="75"/>
      <c r="AJ446" s="75"/>
      <c r="AK446" s="75"/>
      <c r="AL446" s="75"/>
      <c r="AM446" s="75"/>
      <c r="AN446" s="75"/>
      <c r="AO446" s="144"/>
      <c r="AP446" s="246" t="str">
        <f>IF(F446="","",IFERROR(VLOOKUP(SUBSTITUTE(SUBSTITUTE(Tabla1[[#This Row],[Uso Sistemas]],"T","P"),"N","F"),Parámetros!$M$2:$N$17,2,0),"Completar hasta 3ra sem. para evaluar a Probacionista"))</f>
        <v/>
      </c>
      <c r="AQ446" s="39"/>
      <c r="AR446" s="39"/>
      <c r="AS446" s="39"/>
      <c r="AT446" s="28"/>
      <c r="AU446" s="55"/>
      <c r="AV446" s="55"/>
      <c r="AW446" s="55"/>
      <c r="AX446" s="248" t="str">
        <f>IF(V446="","",EOMONTH(EDATE(Tabla1[[#This Row],[Fecha Finalización]],2),0))</f>
        <v/>
      </c>
      <c r="AY446" s="39"/>
      <c r="AZ446" s="249" t="str">
        <f>IF(V446="","",EOMONTH(EDATE(Tabla1[[#This Row],[Fecha Finalización]],3),0))</f>
        <v/>
      </c>
      <c r="BA446" s="39"/>
      <c r="BB446" s="39"/>
      <c r="BC446" s="235"/>
      <c r="BD446" s="233" t="str">
        <f>IF(F446="","",Tabla1[[#This Row],[sem 01]]&amp;Tabla1[[#This Row],[sem 02]]&amp;Tabla1[[#This Row],[sem 03]])</f>
        <v/>
      </c>
      <c r="BE446" s="234" t="str">
        <f>IF(TRIM(F446)="","",$B$1&amp;"-"&amp;SUBSTITUTE(Tabla1[[#This Row],[Mes Inscrito]]," ","")&amp;"-"&amp;SUBSTITUTE(Tabla1[[#This Row],[Dia de clases Inscrito]]," ","")&amp;"-"&amp;SUBSTITUTE(Tabla1[[#This Row],[Horario Inscrito]]," ","")&amp;"-"&amp;Tabla1[[#This Row],[Fecha Inicio grupo]])</f>
        <v/>
      </c>
      <c r="BF446" s="251" t="str">
        <f>IF(F446="","",Tabla1[[#This Row],[Curso]])</f>
        <v/>
      </c>
      <c r="BG446" s="252" t="str">
        <f>+IF(TRIM(F446)="","",$B$1&amp;"-"&amp;TRIM(Tabla1[[#This Row],[Mes Inscrito]])&amp;"-"&amp;TRIM(Tabla1[[#This Row],[Dia de clases Inscrito]])&amp;"-"&amp;TRIM(Tabla1[[#This Row],[Horario Inscrito]])&amp;"-"&amp;TRIM(Tabla1[[#This Row],[Fecha Inicio grupo]])&amp;"-"&amp;TRIM(Tabla1[[#This Row],[Tipo Incrito]]))</f>
        <v/>
      </c>
      <c r="BH446" s="308" t="str">
        <f>IF(F446="","",OR(IFERROR(SEARCH("CG",Tabla1[[#This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6" s="309" t="str">
        <f>IF(F446&lt;&gt;"",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6" s="309" t="str">
        <f>IF(F446&lt;&gt;"",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6" s="309" t="str">
        <f>IF(Tabla1[[#This Row],[Fecha Inicio grupo]]="","",IFERROR(VLOOKUP(Tabla1[[#This Row],[Mes de Alta como miembro]],Parámetros!$AM$2:$AN$16,2,0),"01/01/1900"))</f>
        <v/>
      </c>
    </row>
    <row r="447" spans="1:63" ht="14.45">
      <c r="A447" s="68">
        <v>444</v>
      </c>
      <c r="B447" s="29"/>
      <c r="C447" s="34"/>
      <c r="D447" s="42"/>
      <c r="E447" s="64"/>
      <c r="F447" s="45"/>
      <c r="G447" s="45"/>
      <c r="H447" s="163"/>
      <c r="I447" s="42"/>
      <c r="J447" s="28"/>
      <c r="K447" s="69"/>
      <c r="L447" s="68"/>
      <c r="M447" s="46"/>
      <c r="N447" s="238" t="str">
        <f ca="1">IF(Tabla1[[#This Row],[Fecha de nac]]="","",IF(Tabla1[[#This Row],[Fecha Finalización]] &gt;=TODAY(), DATEDIF(Tabla1[[#This Row],[Fecha de nac]],TODAY(),"y"), ROUNDDOWN((Tabla1[[#This Row],[Fecha Finalización]] -Tabla1[[#This Row],[Fecha de nac]])/365,0)))</f>
        <v/>
      </c>
      <c r="O447" s="169"/>
      <c r="P447" s="34"/>
      <c r="Q447" s="67"/>
      <c r="R447" s="67"/>
      <c r="S447" s="67"/>
      <c r="T447" s="67"/>
      <c r="U447" s="243" t="str">
        <f>IF(F447="","",Tabla1[[#This Row],[Fecha Inicio grupo]]+3*7-7)</f>
        <v/>
      </c>
      <c r="V447" s="244" t="str">
        <f>IF(F447="","",EDATE(Tabla1[[#This Row],[Fecha Inicio grupo]],3))</f>
        <v/>
      </c>
      <c r="W447" s="29"/>
      <c r="X447" s="29"/>
      <c r="Y447" s="75"/>
      <c r="Z447" s="75"/>
      <c r="AA447" s="75"/>
      <c r="AB447" s="75"/>
      <c r="AC447" s="75"/>
      <c r="AD447" s="75"/>
      <c r="AE447" s="75"/>
      <c r="AF447" s="75"/>
      <c r="AG447" s="75"/>
      <c r="AH447" s="75"/>
      <c r="AI447" s="75"/>
      <c r="AJ447" s="75"/>
      <c r="AK447" s="75"/>
      <c r="AL447" s="75"/>
      <c r="AM447" s="75"/>
      <c r="AN447" s="75"/>
      <c r="AO447" s="144"/>
      <c r="AP447" s="246" t="str">
        <f>IF(F447="","",IFERROR(VLOOKUP(SUBSTITUTE(SUBSTITUTE(Tabla1[[#This Row],[Uso Sistemas]],"T","P"),"N","F"),Parámetros!$M$2:$N$17,2,0),"Completar hasta 3ra sem. para evaluar a Probacionista"))</f>
        <v/>
      </c>
      <c r="AQ447" s="39"/>
      <c r="AR447" s="39"/>
      <c r="AS447" s="39"/>
      <c r="AT447" s="28"/>
      <c r="AU447" s="55"/>
      <c r="AV447" s="55"/>
      <c r="AW447" s="55"/>
      <c r="AX447" s="248" t="str">
        <f>IF(V447="","",EOMONTH(EDATE(Tabla1[[#This Row],[Fecha Finalización]],2),0))</f>
        <v/>
      </c>
      <c r="AY447" s="39"/>
      <c r="AZ447" s="249" t="str">
        <f>IF(V447="","",EOMONTH(EDATE(Tabla1[[#This Row],[Fecha Finalización]],3),0))</f>
        <v/>
      </c>
      <c r="BA447" s="39"/>
      <c r="BB447" s="39"/>
      <c r="BC447" s="235"/>
      <c r="BD447" s="233" t="str">
        <f>IF(F447="","",Tabla1[[#This Row],[sem 01]]&amp;Tabla1[[#This Row],[sem 02]]&amp;Tabla1[[#This Row],[sem 03]])</f>
        <v/>
      </c>
      <c r="BE447" s="234" t="str">
        <f>IF(TRIM(F447)="","",$B$1&amp;"-"&amp;SUBSTITUTE(Tabla1[[#This Row],[Mes Inscrito]]," ","")&amp;"-"&amp;SUBSTITUTE(Tabla1[[#This Row],[Dia de clases Inscrito]]," ","")&amp;"-"&amp;SUBSTITUTE(Tabla1[[#This Row],[Horario Inscrito]]," ","")&amp;"-"&amp;Tabla1[[#This Row],[Fecha Inicio grupo]])</f>
        <v/>
      </c>
      <c r="BF447" s="251" t="str">
        <f>IF(F447="","",Tabla1[[#This Row],[Curso]])</f>
        <v/>
      </c>
      <c r="BG447" s="252" t="str">
        <f>+IF(TRIM(F447)="","",$B$1&amp;"-"&amp;TRIM(Tabla1[[#This Row],[Mes Inscrito]])&amp;"-"&amp;TRIM(Tabla1[[#This Row],[Dia de clases Inscrito]])&amp;"-"&amp;TRIM(Tabla1[[#This Row],[Horario Inscrito]])&amp;"-"&amp;TRIM(Tabla1[[#This Row],[Fecha Inicio grupo]])&amp;"-"&amp;TRIM(Tabla1[[#This Row],[Tipo Incrito]]))</f>
        <v/>
      </c>
      <c r="BH447" s="308" t="str">
        <f>IF(F447="","",OR(IFERROR(SEARCH("CG",Tabla1[[#This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7" s="309" t="str">
        <f>IF(F447&lt;&gt;"",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7" s="309" t="str">
        <f>IF(F447&lt;&gt;"",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7" s="309" t="str">
        <f>IF(Tabla1[[#This Row],[Fecha Inicio grupo]]="","",IFERROR(VLOOKUP(Tabla1[[#This Row],[Mes de Alta como miembro]],Parámetros!$AM$2:$AN$16,2,0),"01/01/1900"))</f>
        <v/>
      </c>
    </row>
    <row r="448" spans="1:63" ht="14.45">
      <c r="A448" s="68">
        <v>445</v>
      </c>
      <c r="B448" s="29"/>
      <c r="C448" s="34"/>
      <c r="D448" s="42"/>
      <c r="E448" s="64"/>
      <c r="F448" s="45"/>
      <c r="G448" s="45"/>
      <c r="H448" s="163"/>
      <c r="I448" s="42"/>
      <c r="J448" s="28"/>
      <c r="K448" s="69"/>
      <c r="L448" s="68"/>
      <c r="M448" s="46"/>
      <c r="N448" s="238" t="str">
        <f ca="1">IF(Tabla1[[#This Row],[Fecha de nac]]="","",IF(Tabla1[[#This Row],[Fecha Finalización]] &gt;=TODAY(), DATEDIF(Tabla1[[#This Row],[Fecha de nac]],TODAY(),"y"), ROUNDDOWN((Tabla1[[#This Row],[Fecha Finalización]] -Tabla1[[#This Row],[Fecha de nac]])/365,0)))</f>
        <v/>
      </c>
      <c r="O448" s="169"/>
      <c r="P448" s="34"/>
      <c r="Q448" s="67"/>
      <c r="R448" s="67"/>
      <c r="S448" s="67"/>
      <c r="T448" s="67"/>
      <c r="U448" s="243" t="str">
        <f>IF(F448="","",Tabla1[[#This Row],[Fecha Inicio grupo]]+3*7-7)</f>
        <v/>
      </c>
      <c r="V448" s="244" t="str">
        <f>IF(F448="","",EDATE(Tabla1[[#This Row],[Fecha Inicio grupo]],3))</f>
        <v/>
      </c>
      <c r="W448" s="29"/>
      <c r="X448" s="29"/>
      <c r="Y448" s="75"/>
      <c r="Z448" s="75"/>
      <c r="AA448" s="75"/>
      <c r="AB448" s="75"/>
      <c r="AC448" s="75"/>
      <c r="AD448" s="75"/>
      <c r="AE448" s="75"/>
      <c r="AF448" s="75"/>
      <c r="AG448" s="75"/>
      <c r="AH448" s="75"/>
      <c r="AI448" s="75"/>
      <c r="AJ448" s="75"/>
      <c r="AK448" s="75"/>
      <c r="AL448" s="75"/>
      <c r="AM448" s="75"/>
      <c r="AN448" s="75"/>
      <c r="AO448" s="144"/>
      <c r="AP448" s="246" t="str">
        <f>IF(F448="","",IFERROR(VLOOKUP(SUBSTITUTE(SUBSTITUTE(Tabla1[[#This Row],[Uso Sistemas]],"T","P"),"N","F"),Parámetros!$M$2:$N$17,2,0),"Completar hasta 3ra sem. para evaluar a Probacionista"))</f>
        <v/>
      </c>
      <c r="AQ448" s="39"/>
      <c r="AR448" s="39"/>
      <c r="AS448" s="39"/>
      <c r="AT448" s="28"/>
      <c r="AU448" s="55"/>
      <c r="AV448" s="55"/>
      <c r="AW448" s="55"/>
      <c r="AX448" s="248" t="str">
        <f>IF(V448="","",EOMONTH(EDATE(Tabla1[[#This Row],[Fecha Finalización]],2),0))</f>
        <v/>
      </c>
      <c r="AY448" s="39"/>
      <c r="AZ448" s="249" t="str">
        <f>IF(V448="","",EOMONTH(EDATE(Tabla1[[#This Row],[Fecha Finalización]],3),0))</f>
        <v/>
      </c>
      <c r="BA448" s="39"/>
      <c r="BB448" s="39"/>
      <c r="BC448" s="235"/>
      <c r="BD448" s="233" t="str">
        <f>IF(F448="","",Tabla1[[#This Row],[sem 01]]&amp;Tabla1[[#This Row],[sem 02]]&amp;Tabla1[[#This Row],[sem 03]])</f>
        <v/>
      </c>
      <c r="BE448" s="234" t="str">
        <f>IF(TRIM(F448)="","",$B$1&amp;"-"&amp;SUBSTITUTE(Tabla1[[#This Row],[Mes Inscrito]]," ","")&amp;"-"&amp;SUBSTITUTE(Tabla1[[#This Row],[Dia de clases Inscrito]]," ","")&amp;"-"&amp;SUBSTITUTE(Tabla1[[#This Row],[Horario Inscrito]]," ","")&amp;"-"&amp;Tabla1[[#This Row],[Fecha Inicio grupo]])</f>
        <v/>
      </c>
      <c r="BF448" s="251" t="str">
        <f>IF(F448="","",Tabla1[[#This Row],[Curso]])</f>
        <v/>
      </c>
      <c r="BG448" s="252" t="str">
        <f>+IF(TRIM(F448)="","",$B$1&amp;"-"&amp;TRIM(Tabla1[[#This Row],[Mes Inscrito]])&amp;"-"&amp;TRIM(Tabla1[[#This Row],[Dia de clases Inscrito]])&amp;"-"&amp;TRIM(Tabla1[[#This Row],[Horario Inscrito]])&amp;"-"&amp;TRIM(Tabla1[[#This Row],[Fecha Inicio grupo]])&amp;"-"&amp;TRIM(Tabla1[[#This Row],[Tipo Incrito]]))</f>
        <v/>
      </c>
      <c r="BH448" s="308" t="str">
        <f>IF(F448="","",OR(IFERROR(SEARCH("CG",Tabla1[[#This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8" s="309" t="str">
        <f>IF(F448&lt;&gt;"",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8" s="309" t="str">
        <f>IF(F448&lt;&gt;"",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8" s="309" t="str">
        <f>IF(Tabla1[[#This Row],[Fecha Inicio grupo]]="","",IFERROR(VLOOKUP(Tabla1[[#This Row],[Mes de Alta como miembro]],Parámetros!$AM$2:$AN$16,2,0),"01/01/1900"))</f>
        <v/>
      </c>
    </row>
    <row r="449" spans="1:63" ht="14.45">
      <c r="A449" s="68">
        <v>446</v>
      </c>
      <c r="B449" s="29"/>
      <c r="C449" s="34"/>
      <c r="D449" s="42"/>
      <c r="E449" s="64"/>
      <c r="F449" s="45"/>
      <c r="G449" s="45"/>
      <c r="H449" s="163"/>
      <c r="I449" s="42"/>
      <c r="J449" s="28"/>
      <c r="K449" s="69"/>
      <c r="L449" s="68"/>
      <c r="M449" s="46"/>
      <c r="N449" s="238" t="str">
        <f ca="1">IF(Tabla1[[#This Row],[Fecha de nac]]="","",IF(Tabla1[[#This Row],[Fecha Finalización]] &gt;=TODAY(), DATEDIF(Tabla1[[#This Row],[Fecha de nac]],TODAY(),"y"), ROUNDDOWN((Tabla1[[#This Row],[Fecha Finalización]] -Tabla1[[#This Row],[Fecha de nac]])/365,0)))</f>
        <v/>
      </c>
      <c r="O449" s="169"/>
      <c r="P449" s="34"/>
      <c r="Q449" s="67"/>
      <c r="R449" s="67"/>
      <c r="S449" s="67"/>
      <c r="T449" s="67"/>
      <c r="U449" s="243" t="str">
        <f>IF(F449="","",Tabla1[[#This Row],[Fecha Inicio grupo]]+3*7-7)</f>
        <v/>
      </c>
      <c r="V449" s="244" t="str">
        <f>IF(F449="","",EDATE(Tabla1[[#This Row],[Fecha Inicio grupo]],3))</f>
        <v/>
      </c>
      <c r="W449" s="29"/>
      <c r="X449" s="29"/>
      <c r="Y449" s="75"/>
      <c r="Z449" s="75"/>
      <c r="AA449" s="75"/>
      <c r="AB449" s="75"/>
      <c r="AC449" s="75"/>
      <c r="AD449" s="75"/>
      <c r="AE449" s="75"/>
      <c r="AF449" s="75"/>
      <c r="AG449" s="75"/>
      <c r="AH449" s="75"/>
      <c r="AI449" s="75"/>
      <c r="AJ449" s="75"/>
      <c r="AK449" s="75"/>
      <c r="AL449" s="75"/>
      <c r="AM449" s="75"/>
      <c r="AN449" s="75"/>
      <c r="AO449" s="144"/>
      <c r="AP449" s="246" t="str">
        <f>IF(F449="","",IFERROR(VLOOKUP(SUBSTITUTE(SUBSTITUTE(Tabla1[[#This Row],[Uso Sistemas]],"T","P"),"N","F"),Parámetros!$M$2:$N$17,2,0),"Completar hasta 3ra sem. para evaluar a Probacionista"))</f>
        <v/>
      </c>
      <c r="AQ449" s="39"/>
      <c r="AR449" s="39"/>
      <c r="AS449" s="39"/>
      <c r="AT449" s="28"/>
      <c r="AU449" s="55"/>
      <c r="AV449" s="55"/>
      <c r="AW449" s="55"/>
      <c r="AX449" s="248" t="str">
        <f>IF(V449="","",EOMONTH(EDATE(Tabla1[[#This Row],[Fecha Finalización]],2),0))</f>
        <v/>
      </c>
      <c r="AY449" s="39"/>
      <c r="AZ449" s="249" t="str">
        <f>IF(V449="","",EOMONTH(EDATE(Tabla1[[#This Row],[Fecha Finalización]],3),0))</f>
        <v/>
      </c>
      <c r="BA449" s="39"/>
      <c r="BB449" s="39"/>
      <c r="BC449" s="235"/>
      <c r="BD449" s="233" t="str">
        <f>IF(F449="","",Tabla1[[#This Row],[sem 01]]&amp;Tabla1[[#This Row],[sem 02]]&amp;Tabla1[[#This Row],[sem 03]])</f>
        <v/>
      </c>
      <c r="BE449" s="234" t="str">
        <f>IF(TRIM(F449)="","",$B$1&amp;"-"&amp;SUBSTITUTE(Tabla1[[#This Row],[Mes Inscrito]]," ","")&amp;"-"&amp;SUBSTITUTE(Tabla1[[#This Row],[Dia de clases Inscrito]]," ","")&amp;"-"&amp;SUBSTITUTE(Tabla1[[#This Row],[Horario Inscrito]]," ","")&amp;"-"&amp;Tabla1[[#This Row],[Fecha Inicio grupo]])</f>
        <v/>
      </c>
      <c r="BF449" s="251" t="str">
        <f>IF(F449="","",Tabla1[[#This Row],[Curso]])</f>
        <v/>
      </c>
      <c r="BG449" s="252" t="str">
        <f>+IF(TRIM(F449)="","",$B$1&amp;"-"&amp;TRIM(Tabla1[[#This Row],[Mes Inscrito]])&amp;"-"&amp;TRIM(Tabla1[[#This Row],[Dia de clases Inscrito]])&amp;"-"&amp;TRIM(Tabla1[[#This Row],[Horario Inscrito]])&amp;"-"&amp;TRIM(Tabla1[[#This Row],[Fecha Inicio grupo]])&amp;"-"&amp;TRIM(Tabla1[[#This Row],[Tipo Incrito]]))</f>
        <v/>
      </c>
      <c r="BH449" s="308" t="str">
        <f>IF(F449="","",OR(IFERROR(SEARCH("CG",Tabla1[[#This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9" s="309" t="str">
        <f>IF(F449&lt;&gt;"",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9" s="309" t="str">
        <f>IF(F449&lt;&gt;"",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9" s="309" t="str">
        <f>IF(Tabla1[[#This Row],[Fecha Inicio grupo]]="","",IFERROR(VLOOKUP(Tabla1[[#This Row],[Mes de Alta como miembro]],Parámetros!$AM$2:$AN$16,2,0),"01/01/1900"))</f>
        <v/>
      </c>
    </row>
    <row r="450" spans="1:63" ht="14.45">
      <c r="A450" s="68">
        <v>447</v>
      </c>
      <c r="B450" s="29"/>
      <c r="C450" s="34"/>
      <c r="D450" s="42"/>
      <c r="E450" s="64"/>
      <c r="F450" s="45"/>
      <c r="G450" s="45"/>
      <c r="H450" s="163"/>
      <c r="I450" s="42"/>
      <c r="J450" s="28"/>
      <c r="K450" s="69"/>
      <c r="L450" s="68"/>
      <c r="M450" s="46"/>
      <c r="N450" s="238" t="str">
        <f ca="1">IF(Tabla1[[#This Row],[Fecha de nac]]="","",IF(Tabla1[[#This Row],[Fecha Finalización]] &gt;=TODAY(), DATEDIF(Tabla1[[#This Row],[Fecha de nac]],TODAY(),"y"), ROUNDDOWN((Tabla1[[#This Row],[Fecha Finalización]] -Tabla1[[#This Row],[Fecha de nac]])/365,0)))</f>
        <v/>
      </c>
      <c r="O450" s="169"/>
      <c r="P450" s="34"/>
      <c r="Q450" s="67"/>
      <c r="R450" s="67"/>
      <c r="S450" s="67"/>
      <c r="T450" s="67"/>
      <c r="U450" s="243" t="str">
        <f>IF(F450="","",Tabla1[[#This Row],[Fecha Inicio grupo]]+3*7-7)</f>
        <v/>
      </c>
      <c r="V450" s="244" t="str">
        <f>IF(F450="","",EDATE(Tabla1[[#This Row],[Fecha Inicio grupo]],3))</f>
        <v/>
      </c>
      <c r="W450" s="29"/>
      <c r="X450" s="29"/>
      <c r="Y450" s="75"/>
      <c r="Z450" s="75"/>
      <c r="AA450" s="75"/>
      <c r="AB450" s="75"/>
      <c r="AC450" s="75"/>
      <c r="AD450" s="75"/>
      <c r="AE450" s="75"/>
      <c r="AF450" s="75"/>
      <c r="AG450" s="75"/>
      <c r="AH450" s="75"/>
      <c r="AI450" s="75"/>
      <c r="AJ450" s="75"/>
      <c r="AK450" s="75"/>
      <c r="AL450" s="75"/>
      <c r="AM450" s="75"/>
      <c r="AN450" s="75"/>
      <c r="AO450" s="144"/>
      <c r="AP450" s="246" t="str">
        <f>IF(F450="","",IFERROR(VLOOKUP(SUBSTITUTE(SUBSTITUTE(Tabla1[[#This Row],[Uso Sistemas]],"T","P"),"N","F"),Parámetros!$M$2:$N$17,2,0),"Completar hasta 3ra sem. para evaluar a Probacionista"))</f>
        <v/>
      </c>
      <c r="AQ450" s="39"/>
      <c r="AR450" s="39"/>
      <c r="AS450" s="39"/>
      <c r="AT450" s="28"/>
      <c r="AU450" s="55"/>
      <c r="AV450" s="55"/>
      <c r="AW450" s="55"/>
      <c r="AX450" s="248" t="str">
        <f>IF(V450="","",EOMONTH(EDATE(Tabla1[[#This Row],[Fecha Finalización]],2),0))</f>
        <v/>
      </c>
      <c r="AY450" s="39"/>
      <c r="AZ450" s="249" t="str">
        <f>IF(V450="","",EOMONTH(EDATE(Tabla1[[#This Row],[Fecha Finalización]],3),0))</f>
        <v/>
      </c>
      <c r="BA450" s="39"/>
      <c r="BB450" s="39"/>
      <c r="BC450" s="235"/>
      <c r="BD450" s="233" t="str">
        <f>IF(F450="","",Tabla1[[#This Row],[sem 01]]&amp;Tabla1[[#This Row],[sem 02]]&amp;Tabla1[[#This Row],[sem 03]])</f>
        <v/>
      </c>
      <c r="BE450" s="234" t="str">
        <f>IF(TRIM(F450)="","",$B$1&amp;"-"&amp;SUBSTITUTE(Tabla1[[#This Row],[Mes Inscrito]]," ","")&amp;"-"&amp;SUBSTITUTE(Tabla1[[#This Row],[Dia de clases Inscrito]]," ","")&amp;"-"&amp;SUBSTITUTE(Tabla1[[#This Row],[Horario Inscrito]]," ","")&amp;"-"&amp;Tabla1[[#This Row],[Fecha Inicio grupo]])</f>
        <v/>
      </c>
      <c r="BF450" s="251" t="str">
        <f>IF(F450="","",Tabla1[[#This Row],[Curso]])</f>
        <v/>
      </c>
      <c r="BG450" s="252" t="str">
        <f>+IF(TRIM(F450)="","",$B$1&amp;"-"&amp;TRIM(Tabla1[[#This Row],[Mes Inscrito]])&amp;"-"&amp;TRIM(Tabla1[[#This Row],[Dia de clases Inscrito]])&amp;"-"&amp;TRIM(Tabla1[[#This Row],[Horario Inscrito]])&amp;"-"&amp;TRIM(Tabla1[[#This Row],[Fecha Inicio grupo]])&amp;"-"&amp;TRIM(Tabla1[[#This Row],[Tipo Incrito]]))</f>
        <v/>
      </c>
      <c r="BH450" s="308" t="str">
        <f>IF(F450="","",OR(IFERROR(SEARCH("CG",Tabla1[[#This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0" s="309" t="str">
        <f>IF(F450&lt;&gt;"",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0" s="309" t="str">
        <f>IF(F450&lt;&gt;"",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0" s="309" t="str">
        <f>IF(Tabla1[[#This Row],[Fecha Inicio grupo]]="","",IFERROR(VLOOKUP(Tabla1[[#This Row],[Mes de Alta como miembro]],Parámetros!$AM$2:$AN$16,2,0),"01/01/1900"))</f>
        <v/>
      </c>
    </row>
    <row r="451" spans="1:63" ht="14.45">
      <c r="A451" s="68">
        <v>448</v>
      </c>
      <c r="B451" s="29"/>
      <c r="C451" s="34"/>
      <c r="D451" s="42"/>
      <c r="E451" s="64"/>
      <c r="F451" s="45"/>
      <c r="G451" s="45"/>
      <c r="H451" s="163"/>
      <c r="I451" s="42"/>
      <c r="J451" s="28"/>
      <c r="K451" s="69"/>
      <c r="L451" s="68"/>
      <c r="M451" s="46"/>
      <c r="N451" s="238" t="str">
        <f ca="1">IF(Tabla1[[#This Row],[Fecha de nac]]="","",IF(Tabla1[[#This Row],[Fecha Finalización]] &gt;=TODAY(), DATEDIF(Tabla1[[#This Row],[Fecha de nac]],TODAY(),"y"), ROUNDDOWN((Tabla1[[#This Row],[Fecha Finalización]] -Tabla1[[#This Row],[Fecha de nac]])/365,0)))</f>
        <v/>
      </c>
      <c r="O451" s="169"/>
      <c r="P451" s="34"/>
      <c r="Q451" s="67"/>
      <c r="R451" s="67"/>
      <c r="S451" s="67"/>
      <c r="T451" s="67"/>
      <c r="U451" s="243" t="str">
        <f>IF(F451="","",Tabla1[[#This Row],[Fecha Inicio grupo]]+3*7-7)</f>
        <v/>
      </c>
      <c r="V451" s="244" t="str">
        <f>IF(F451="","",EDATE(Tabla1[[#This Row],[Fecha Inicio grupo]],3))</f>
        <v/>
      </c>
      <c r="W451" s="29"/>
      <c r="X451" s="29"/>
      <c r="Y451" s="75"/>
      <c r="Z451" s="75"/>
      <c r="AA451" s="75"/>
      <c r="AB451" s="75"/>
      <c r="AC451" s="75"/>
      <c r="AD451" s="75"/>
      <c r="AE451" s="75"/>
      <c r="AF451" s="75"/>
      <c r="AG451" s="75"/>
      <c r="AH451" s="75"/>
      <c r="AI451" s="75"/>
      <c r="AJ451" s="75"/>
      <c r="AK451" s="75"/>
      <c r="AL451" s="75"/>
      <c r="AM451" s="75"/>
      <c r="AN451" s="75"/>
      <c r="AO451" s="144"/>
      <c r="AP451" s="246" t="str">
        <f>IF(F451="","",IFERROR(VLOOKUP(SUBSTITUTE(SUBSTITUTE(Tabla1[[#This Row],[Uso Sistemas]],"T","P"),"N","F"),Parámetros!$M$2:$N$17,2,0),"Completar hasta 3ra sem. para evaluar a Probacionista"))</f>
        <v/>
      </c>
      <c r="AQ451" s="39"/>
      <c r="AR451" s="39"/>
      <c r="AS451" s="39"/>
      <c r="AT451" s="28"/>
      <c r="AU451" s="55"/>
      <c r="AV451" s="55"/>
      <c r="AW451" s="55"/>
      <c r="AX451" s="248" t="str">
        <f>IF(V451="","",EOMONTH(EDATE(Tabla1[[#This Row],[Fecha Finalización]],2),0))</f>
        <v/>
      </c>
      <c r="AY451" s="39"/>
      <c r="AZ451" s="249" t="str">
        <f>IF(V451="","",EOMONTH(EDATE(Tabla1[[#This Row],[Fecha Finalización]],3),0))</f>
        <v/>
      </c>
      <c r="BA451" s="39"/>
      <c r="BB451" s="39"/>
      <c r="BC451" s="235"/>
      <c r="BD451" s="233" t="str">
        <f>IF(F451="","",Tabla1[[#This Row],[sem 01]]&amp;Tabla1[[#This Row],[sem 02]]&amp;Tabla1[[#This Row],[sem 03]])</f>
        <v/>
      </c>
      <c r="BE451" s="234" t="str">
        <f>IF(TRIM(F451)="","",$B$1&amp;"-"&amp;SUBSTITUTE(Tabla1[[#This Row],[Mes Inscrito]]," ","")&amp;"-"&amp;SUBSTITUTE(Tabla1[[#This Row],[Dia de clases Inscrito]]," ","")&amp;"-"&amp;SUBSTITUTE(Tabla1[[#This Row],[Horario Inscrito]]," ","")&amp;"-"&amp;Tabla1[[#This Row],[Fecha Inicio grupo]])</f>
        <v/>
      </c>
      <c r="BF451" s="251" t="str">
        <f>IF(F451="","",Tabla1[[#This Row],[Curso]])</f>
        <v/>
      </c>
      <c r="BG451" s="252" t="str">
        <f>+IF(TRIM(F451)="","",$B$1&amp;"-"&amp;TRIM(Tabla1[[#This Row],[Mes Inscrito]])&amp;"-"&amp;TRIM(Tabla1[[#This Row],[Dia de clases Inscrito]])&amp;"-"&amp;TRIM(Tabla1[[#This Row],[Horario Inscrito]])&amp;"-"&amp;TRIM(Tabla1[[#This Row],[Fecha Inicio grupo]])&amp;"-"&amp;TRIM(Tabla1[[#This Row],[Tipo Incrito]]))</f>
        <v/>
      </c>
      <c r="BH451" s="308" t="str">
        <f>IF(F451="","",OR(IFERROR(SEARCH("CG",Tabla1[[#This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1" s="309" t="str">
        <f>IF(F451&lt;&gt;"",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1" s="309" t="str">
        <f>IF(F451&lt;&gt;"",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1" s="309" t="str">
        <f>IF(Tabla1[[#This Row],[Fecha Inicio grupo]]="","",IFERROR(VLOOKUP(Tabla1[[#This Row],[Mes de Alta como miembro]],Parámetros!$AM$2:$AN$16,2,0),"01/01/1900"))</f>
        <v/>
      </c>
    </row>
    <row r="452" spans="1:63" ht="14.45">
      <c r="A452" s="68">
        <v>449</v>
      </c>
      <c r="B452" s="29"/>
      <c r="C452" s="34"/>
      <c r="D452" s="42"/>
      <c r="E452" s="64"/>
      <c r="F452" s="45"/>
      <c r="G452" s="45"/>
      <c r="H452" s="163"/>
      <c r="I452" s="42"/>
      <c r="J452" s="28"/>
      <c r="K452" s="69"/>
      <c r="L452" s="68"/>
      <c r="M452" s="46"/>
      <c r="N452" s="238" t="str">
        <f ca="1">IF(Tabla1[[#This Row],[Fecha de nac]]="","",IF(Tabla1[[#This Row],[Fecha Finalización]] &gt;=TODAY(), DATEDIF(Tabla1[[#This Row],[Fecha de nac]],TODAY(),"y"), ROUNDDOWN((Tabla1[[#This Row],[Fecha Finalización]] -Tabla1[[#This Row],[Fecha de nac]])/365,0)))</f>
        <v/>
      </c>
      <c r="O452" s="169"/>
      <c r="P452" s="34"/>
      <c r="Q452" s="67"/>
      <c r="R452" s="67"/>
      <c r="S452" s="67"/>
      <c r="T452" s="67"/>
      <c r="U452" s="243" t="str">
        <f>IF(F452="","",Tabla1[[#This Row],[Fecha Inicio grupo]]+3*7-7)</f>
        <v/>
      </c>
      <c r="V452" s="244" t="str">
        <f>IF(F452="","",EDATE(Tabla1[[#This Row],[Fecha Inicio grupo]],3))</f>
        <v/>
      </c>
      <c r="W452" s="29"/>
      <c r="X452" s="29"/>
      <c r="Y452" s="75"/>
      <c r="Z452" s="75"/>
      <c r="AA452" s="75"/>
      <c r="AB452" s="75"/>
      <c r="AC452" s="75"/>
      <c r="AD452" s="75"/>
      <c r="AE452" s="75"/>
      <c r="AF452" s="75"/>
      <c r="AG452" s="75"/>
      <c r="AH452" s="75"/>
      <c r="AI452" s="75"/>
      <c r="AJ452" s="75"/>
      <c r="AK452" s="75"/>
      <c r="AL452" s="75"/>
      <c r="AM452" s="75"/>
      <c r="AN452" s="75"/>
      <c r="AO452" s="144"/>
      <c r="AP452" s="246" t="str">
        <f>IF(F452="","",IFERROR(VLOOKUP(SUBSTITUTE(SUBSTITUTE(Tabla1[[#This Row],[Uso Sistemas]],"T","P"),"N","F"),Parámetros!$M$2:$N$17,2,0),"Completar hasta 3ra sem. para evaluar a Probacionista"))</f>
        <v/>
      </c>
      <c r="AQ452" s="39"/>
      <c r="AR452" s="39"/>
      <c r="AS452" s="39"/>
      <c r="AT452" s="28"/>
      <c r="AU452" s="55"/>
      <c r="AV452" s="55"/>
      <c r="AW452" s="55"/>
      <c r="AX452" s="248" t="str">
        <f>IF(V452="","",EOMONTH(EDATE(Tabla1[[#This Row],[Fecha Finalización]],2),0))</f>
        <v/>
      </c>
      <c r="AY452" s="39"/>
      <c r="AZ452" s="249" t="str">
        <f>IF(V452="","",EOMONTH(EDATE(Tabla1[[#This Row],[Fecha Finalización]],3),0))</f>
        <v/>
      </c>
      <c r="BA452" s="39"/>
      <c r="BB452" s="39"/>
      <c r="BC452" s="235"/>
      <c r="BD452" s="233" t="str">
        <f>IF(F452="","",Tabla1[[#This Row],[sem 01]]&amp;Tabla1[[#This Row],[sem 02]]&amp;Tabla1[[#This Row],[sem 03]])</f>
        <v/>
      </c>
      <c r="BE452" s="234" t="str">
        <f>IF(TRIM(F452)="","",$B$1&amp;"-"&amp;SUBSTITUTE(Tabla1[[#This Row],[Mes Inscrito]]," ","")&amp;"-"&amp;SUBSTITUTE(Tabla1[[#This Row],[Dia de clases Inscrito]]," ","")&amp;"-"&amp;SUBSTITUTE(Tabla1[[#This Row],[Horario Inscrito]]," ","")&amp;"-"&amp;Tabla1[[#This Row],[Fecha Inicio grupo]])</f>
        <v/>
      </c>
      <c r="BF452" s="251" t="str">
        <f>IF(F452="","",Tabla1[[#This Row],[Curso]])</f>
        <v/>
      </c>
      <c r="BG452" s="252" t="str">
        <f>+IF(TRIM(F452)="","",$B$1&amp;"-"&amp;TRIM(Tabla1[[#This Row],[Mes Inscrito]])&amp;"-"&amp;TRIM(Tabla1[[#This Row],[Dia de clases Inscrito]])&amp;"-"&amp;TRIM(Tabla1[[#This Row],[Horario Inscrito]])&amp;"-"&amp;TRIM(Tabla1[[#This Row],[Fecha Inicio grupo]])&amp;"-"&amp;TRIM(Tabla1[[#This Row],[Tipo Incrito]]))</f>
        <v/>
      </c>
      <c r="BH452" s="308" t="str">
        <f>IF(F452="","",OR(IFERROR(SEARCH("CG",Tabla1[[#This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2" s="309" t="str">
        <f>IF(F452&lt;&gt;"",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2" s="309" t="str">
        <f>IF(F452&lt;&gt;"",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2" s="309" t="str">
        <f>IF(Tabla1[[#This Row],[Fecha Inicio grupo]]="","",IFERROR(VLOOKUP(Tabla1[[#This Row],[Mes de Alta como miembro]],Parámetros!$AM$2:$AN$16,2,0),"01/01/1900"))</f>
        <v/>
      </c>
    </row>
    <row r="453" spans="1:63" ht="14.45">
      <c r="A453" s="68">
        <v>450</v>
      </c>
      <c r="B453" s="29"/>
      <c r="C453" s="34"/>
      <c r="D453" s="42"/>
      <c r="E453" s="64"/>
      <c r="F453" s="45"/>
      <c r="G453" s="45"/>
      <c r="H453" s="163"/>
      <c r="I453" s="42"/>
      <c r="J453" s="28"/>
      <c r="K453" s="69"/>
      <c r="L453" s="68"/>
      <c r="M453" s="46"/>
      <c r="N453" s="238" t="str">
        <f ca="1">IF(Tabla1[[#This Row],[Fecha de nac]]="","",IF(Tabla1[[#This Row],[Fecha Finalización]] &gt;=TODAY(), DATEDIF(Tabla1[[#This Row],[Fecha de nac]],TODAY(),"y"), ROUNDDOWN((Tabla1[[#This Row],[Fecha Finalización]] -Tabla1[[#This Row],[Fecha de nac]])/365,0)))</f>
        <v/>
      </c>
      <c r="O453" s="169"/>
      <c r="P453" s="34"/>
      <c r="Q453" s="67"/>
      <c r="R453" s="67"/>
      <c r="S453" s="67"/>
      <c r="T453" s="67"/>
      <c r="U453" s="243" t="str">
        <f>IF(F453="","",Tabla1[[#This Row],[Fecha Inicio grupo]]+3*7-7)</f>
        <v/>
      </c>
      <c r="V453" s="244" t="str">
        <f>IF(F453="","",EDATE(Tabla1[[#This Row],[Fecha Inicio grupo]],3))</f>
        <v/>
      </c>
      <c r="W453" s="29"/>
      <c r="X453" s="29"/>
      <c r="Y453" s="75"/>
      <c r="Z453" s="75"/>
      <c r="AA453" s="75"/>
      <c r="AB453" s="75"/>
      <c r="AC453" s="75"/>
      <c r="AD453" s="75"/>
      <c r="AE453" s="75"/>
      <c r="AF453" s="75"/>
      <c r="AG453" s="75"/>
      <c r="AH453" s="75"/>
      <c r="AI453" s="75"/>
      <c r="AJ453" s="75"/>
      <c r="AK453" s="75"/>
      <c r="AL453" s="75"/>
      <c r="AM453" s="75"/>
      <c r="AN453" s="75"/>
      <c r="AO453" s="144"/>
      <c r="AP453" s="246" t="str">
        <f>IF(F453="","",IFERROR(VLOOKUP(SUBSTITUTE(SUBSTITUTE(Tabla1[[#This Row],[Uso Sistemas]],"T","P"),"N","F"),Parámetros!$M$2:$N$17,2,0),"Completar hasta 3ra sem. para evaluar a Probacionista"))</f>
        <v/>
      </c>
      <c r="AQ453" s="39"/>
      <c r="AR453" s="39"/>
      <c r="AS453" s="39"/>
      <c r="AT453" s="28"/>
      <c r="AU453" s="55"/>
      <c r="AV453" s="55"/>
      <c r="AW453" s="55"/>
      <c r="AX453" s="248" t="str">
        <f>IF(V453="","",EOMONTH(EDATE(Tabla1[[#This Row],[Fecha Finalización]],2),0))</f>
        <v/>
      </c>
      <c r="AY453" s="39"/>
      <c r="AZ453" s="249" t="str">
        <f>IF(V453="","",EOMONTH(EDATE(Tabla1[[#This Row],[Fecha Finalización]],3),0))</f>
        <v/>
      </c>
      <c r="BA453" s="39"/>
      <c r="BB453" s="39"/>
      <c r="BC453" s="235"/>
      <c r="BD453" s="233" t="str">
        <f>IF(F453="","",Tabla1[[#This Row],[sem 01]]&amp;Tabla1[[#This Row],[sem 02]]&amp;Tabla1[[#This Row],[sem 03]])</f>
        <v/>
      </c>
      <c r="BE453" s="234" t="str">
        <f>IF(TRIM(F453)="","",$B$1&amp;"-"&amp;SUBSTITUTE(Tabla1[[#This Row],[Mes Inscrito]]," ","")&amp;"-"&amp;SUBSTITUTE(Tabla1[[#This Row],[Dia de clases Inscrito]]," ","")&amp;"-"&amp;SUBSTITUTE(Tabla1[[#This Row],[Horario Inscrito]]," ","")&amp;"-"&amp;Tabla1[[#This Row],[Fecha Inicio grupo]])</f>
        <v/>
      </c>
      <c r="BF453" s="251" t="str">
        <f>IF(F453="","",Tabla1[[#This Row],[Curso]])</f>
        <v/>
      </c>
      <c r="BG453" s="252" t="str">
        <f>+IF(TRIM(F453)="","",$B$1&amp;"-"&amp;TRIM(Tabla1[[#This Row],[Mes Inscrito]])&amp;"-"&amp;TRIM(Tabla1[[#This Row],[Dia de clases Inscrito]])&amp;"-"&amp;TRIM(Tabla1[[#This Row],[Horario Inscrito]])&amp;"-"&amp;TRIM(Tabla1[[#This Row],[Fecha Inicio grupo]])&amp;"-"&amp;TRIM(Tabla1[[#This Row],[Tipo Incrito]]))</f>
        <v/>
      </c>
      <c r="BH453" s="308" t="str">
        <f>IF(F453="","",OR(IFERROR(SEARCH("CG",Tabla1[[#This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3" s="309" t="str">
        <f>IF(F453&lt;&gt;"",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3" s="309" t="str">
        <f>IF(F453&lt;&gt;"",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3" s="309" t="str">
        <f>IF(Tabla1[[#This Row],[Fecha Inicio grupo]]="","",IFERROR(VLOOKUP(Tabla1[[#This Row],[Mes de Alta como miembro]],Parámetros!$AM$2:$AN$16,2,0),"01/01/1900"))</f>
        <v/>
      </c>
    </row>
    <row r="454" spans="1:63" ht="14.45">
      <c r="A454" s="68">
        <v>451</v>
      </c>
      <c r="B454" s="29"/>
      <c r="C454" s="34"/>
      <c r="D454" s="42"/>
      <c r="E454" s="64"/>
      <c r="F454" s="45"/>
      <c r="G454" s="45"/>
      <c r="H454" s="163"/>
      <c r="I454" s="42"/>
      <c r="J454" s="28"/>
      <c r="K454" s="69"/>
      <c r="L454" s="68"/>
      <c r="M454" s="46"/>
      <c r="N454" s="238" t="str">
        <f ca="1">IF(Tabla1[[#This Row],[Fecha de nac]]="","",IF(Tabla1[[#This Row],[Fecha Finalización]] &gt;=TODAY(), DATEDIF(Tabla1[[#This Row],[Fecha de nac]],TODAY(),"y"), ROUNDDOWN((Tabla1[[#This Row],[Fecha Finalización]] -Tabla1[[#This Row],[Fecha de nac]])/365,0)))</f>
        <v/>
      </c>
      <c r="O454" s="169"/>
      <c r="P454" s="34"/>
      <c r="Q454" s="67"/>
      <c r="R454" s="67"/>
      <c r="S454" s="67"/>
      <c r="T454" s="67"/>
      <c r="U454" s="243" t="str">
        <f>IF(F454="","",Tabla1[[#This Row],[Fecha Inicio grupo]]+3*7-7)</f>
        <v/>
      </c>
      <c r="V454" s="244" t="str">
        <f>IF(F454="","",EDATE(Tabla1[[#This Row],[Fecha Inicio grupo]],3))</f>
        <v/>
      </c>
      <c r="W454" s="29"/>
      <c r="X454" s="29"/>
      <c r="Y454" s="75"/>
      <c r="Z454" s="75"/>
      <c r="AA454" s="75"/>
      <c r="AB454" s="75"/>
      <c r="AC454" s="75"/>
      <c r="AD454" s="75"/>
      <c r="AE454" s="75"/>
      <c r="AF454" s="75"/>
      <c r="AG454" s="75"/>
      <c r="AH454" s="75"/>
      <c r="AI454" s="75"/>
      <c r="AJ454" s="75"/>
      <c r="AK454" s="75"/>
      <c r="AL454" s="75"/>
      <c r="AM454" s="75"/>
      <c r="AN454" s="75"/>
      <c r="AO454" s="144"/>
      <c r="AP454" s="246" t="str">
        <f>IF(F454="","",IFERROR(VLOOKUP(SUBSTITUTE(SUBSTITUTE(Tabla1[[#This Row],[Uso Sistemas]],"T","P"),"N","F"),Parámetros!$M$2:$N$17,2,0),"Completar hasta 3ra sem. para evaluar a Probacionista"))</f>
        <v/>
      </c>
      <c r="AQ454" s="39"/>
      <c r="AR454" s="39"/>
      <c r="AS454" s="39"/>
      <c r="AT454" s="28"/>
      <c r="AU454" s="55"/>
      <c r="AV454" s="55"/>
      <c r="AW454" s="55"/>
      <c r="AX454" s="248" t="str">
        <f>IF(V454="","",EOMONTH(EDATE(Tabla1[[#This Row],[Fecha Finalización]],2),0))</f>
        <v/>
      </c>
      <c r="AY454" s="39"/>
      <c r="AZ454" s="249" t="str">
        <f>IF(V454="","",EOMONTH(EDATE(Tabla1[[#This Row],[Fecha Finalización]],3),0))</f>
        <v/>
      </c>
      <c r="BA454" s="39"/>
      <c r="BB454" s="39"/>
      <c r="BC454" s="235"/>
      <c r="BD454" s="233" t="str">
        <f>IF(F454="","",Tabla1[[#This Row],[sem 01]]&amp;Tabla1[[#This Row],[sem 02]]&amp;Tabla1[[#This Row],[sem 03]])</f>
        <v/>
      </c>
      <c r="BE454" s="234" t="str">
        <f>IF(TRIM(F454)="","",$B$1&amp;"-"&amp;SUBSTITUTE(Tabla1[[#This Row],[Mes Inscrito]]," ","")&amp;"-"&amp;SUBSTITUTE(Tabla1[[#This Row],[Dia de clases Inscrito]]," ","")&amp;"-"&amp;SUBSTITUTE(Tabla1[[#This Row],[Horario Inscrito]]," ","")&amp;"-"&amp;Tabla1[[#This Row],[Fecha Inicio grupo]])</f>
        <v/>
      </c>
      <c r="BF454" s="251" t="str">
        <f>IF(F454="","",Tabla1[[#This Row],[Curso]])</f>
        <v/>
      </c>
      <c r="BG454" s="252" t="str">
        <f>+IF(TRIM(F454)="","",$B$1&amp;"-"&amp;TRIM(Tabla1[[#This Row],[Mes Inscrito]])&amp;"-"&amp;TRIM(Tabla1[[#This Row],[Dia de clases Inscrito]])&amp;"-"&amp;TRIM(Tabla1[[#This Row],[Horario Inscrito]])&amp;"-"&amp;TRIM(Tabla1[[#This Row],[Fecha Inicio grupo]])&amp;"-"&amp;TRIM(Tabla1[[#This Row],[Tipo Incrito]]))</f>
        <v/>
      </c>
      <c r="BH454" s="308" t="str">
        <f>IF(F454="","",OR(IFERROR(SEARCH("CG",Tabla1[[#This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4" s="309" t="str">
        <f>IF(F454&lt;&gt;"",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4" s="309" t="str">
        <f>IF(F454&lt;&gt;"",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4" s="309" t="str">
        <f>IF(Tabla1[[#This Row],[Fecha Inicio grupo]]="","",IFERROR(VLOOKUP(Tabla1[[#This Row],[Mes de Alta como miembro]],Parámetros!$AM$2:$AN$16,2,0),"01/01/1900"))</f>
        <v/>
      </c>
    </row>
    <row r="455" spans="1:63" ht="14.45">
      <c r="A455" s="68">
        <v>452</v>
      </c>
      <c r="B455" s="29"/>
      <c r="C455" s="34"/>
      <c r="D455" s="42"/>
      <c r="E455" s="64"/>
      <c r="F455" s="45"/>
      <c r="G455" s="45"/>
      <c r="H455" s="163"/>
      <c r="I455" s="42"/>
      <c r="J455" s="28"/>
      <c r="K455" s="69"/>
      <c r="L455" s="68"/>
      <c r="M455" s="46"/>
      <c r="N455" s="238" t="str">
        <f ca="1">IF(Tabla1[[#This Row],[Fecha de nac]]="","",IF(Tabla1[[#This Row],[Fecha Finalización]] &gt;=TODAY(), DATEDIF(Tabla1[[#This Row],[Fecha de nac]],TODAY(),"y"), ROUNDDOWN((Tabla1[[#This Row],[Fecha Finalización]] -Tabla1[[#This Row],[Fecha de nac]])/365,0)))</f>
        <v/>
      </c>
      <c r="O455" s="169"/>
      <c r="P455" s="34"/>
      <c r="Q455" s="67"/>
      <c r="R455" s="67"/>
      <c r="S455" s="67"/>
      <c r="T455" s="67"/>
      <c r="U455" s="243" t="str">
        <f>IF(F455="","",Tabla1[[#This Row],[Fecha Inicio grupo]]+3*7-7)</f>
        <v/>
      </c>
      <c r="V455" s="244" t="str">
        <f>IF(F455="","",EDATE(Tabla1[[#This Row],[Fecha Inicio grupo]],3))</f>
        <v/>
      </c>
      <c r="W455" s="29"/>
      <c r="X455" s="29"/>
      <c r="Y455" s="75"/>
      <c r="Z455" s="75"/>
      <c r="AA455" s="75"/>
      <c r="AB455" s="75"/>
      <c r="AC455" s="75"/>
      <c r="AD455" s="75"/>
      <c r="AE455" s="75"/>
      <c r="AF455" s="75"/>
      <c r="AG455" s="75"/>
      <c r="AH455" s="75"/>
      <c r="AI455" s="75"/>
      <c r="AJ455" s="75"/>
      <c r="AK455" s="75"/>
      <c r="AL455" s="75"/>
      <c r="AM455" s="75"/>
      <c r="AN455" s="75"/>
      <c r="AO455" s="144"/>
      <c r="AP455" s="246" t="str">
        <f>IF(F455="","",IFERROR(VLOOKUP(SUBSTITUTE(SUBSTITUTE(Tabla1[[#This Row],[Uso Sistemas]],"T","P"),"N","F"),Parámetros!$M$2:$N$17,2,0),"Completar hasta 3ra sem. para evaluar a Probacionista"))</f>
        <v/>
      </c>
      <c r="AQ455" s="39"/>
      <c r="AR455" s="39"/>
      <c r="AS455" s="39"/>
      <c r="AT455" s="28"/>
      <c r="AU455" s="55"/>
      <c r="AV455" s="55"/>
      <c r="AW455" s="55"/>
      <c r="AX455" s="248" t="str">
        <f>IF(V455="","",EOMONTH(EDATE(Tabla1[[#This Row],[Fecha Finalización]],2),0))</f>
        <v/>
      </c>
      <c r="AY455" s="39"/>
      <c r="AZ455" s="249" t="str">
        <f>IF(V455="","",EOMONTH(EDATE(Tabla1[[#This Row],[Fecha Finalización]],3),0))</f>
        <v/>
      </c>
      <c r="BA455" s="39"/>
      <c r="BB455" s="39"/>
      <c r="BC455" s="235"/>
      <c r="BD455" s="233" t="str">
        <f>IF(F455="","",Tabla1[[#This Row],[sem 01]]&amp;Tabla1[[#This Row],[sem 02]]&amp;Tabla1[[#This Row],[sem 03]])</f>
        <v/>
      </c>
      <c r="BE455" s="234" t="str">
        <f>IF(TRIM(F455)="","",$B$1&amp;"-"&amp;SUBSTITUTE(Tabla1[[#This Row],[Mes Inscrito]]," ","")&amp;"-"&amp;SUBSTITUTE(Tabla1[[#This Row],[Dia de clases Inscrito]]," ","")&amp;"-"&amp;SUBSTITUTE(Tabla1[[#This Row],[Horario Inscrito]]," ","")&amp;"-"&amp;Tabla1[[#This Row],[Fecha Inicio grupo]])</f>
        <v/>
      </c>
      <c r="BF455" s="251" t="str">
        <f>IF(F455="","",Tabla1[[#This Row],[Curso]])</f>
        <v/>
      </c>
      <c r="BG455" s="252" t="str">
        <f>+IF(TRIM(F455)="","",$B$1&amp;"-"&amp;TRIM(Tabla1[[#This Row],[Mes Inscrito]])&amp;"-"&amp;TRIM(Tabla1[[#This Row],[Dia de clases Inscrito]])&amp;"-"&amp;TRIM(Tabla1[[#This Row],[Horario Inscrito]])&amp;"-"&amp;TRIM(Tabla1[[#This Row],[Fecha Inicio grupo]])&amp;"-"&amp;TRIM(Tabla1[[#This Row],[Tipo Incrito]]))</f>
        <v/>
      </c>
      <c r="BH455" s="308" t="str">
        <f>IF(F455="","",OR(IFERROR(SEARCH("CG",Tabla1[[#This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5" s="309" t="str">
        <f>IF(F455&lt;&gt;"",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5" s="309" t="str">
        <f>IF(F455&lt;&gt;"",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5" s="309" t="str">
        <f>IF(Tabla1[[#This Row],[Fecha Inicio grupo]]="","",IFERROR(VLOOKUP(Tabla1[[#This Row],[Mes de Alta como miembro]],Parámetros!$AM$2:$AN$16,2,0),"01/01/1900"))</f>
        <v/>
      </c>
    </row>
    <row r="456" spans="1:63" ht="14.45">
      <c r="A456" s="68">
        <v>453</v>
      </c>
      <c r="B456" s="29"/>
      <c r="C456" s="34"/>
      <c r="D456" s="42"/>
      <c r="E456" s="64"/>
      <c r="F456" s="45"/>
      <c r="G456" s="45"/>
      <c r="H456" s="163"/>
      <c r="I456" s="42"/>
      <c r="J456" s="28"/>
      <c r="K456" s="69"/>
      <c r="L456" s="68"/>
      <c r="M456" s="46"/>
      <c r="N456" s="238" t="str">
        <f ca="1">IF(Tabla1[[#This Row],[Fecha de nac]]="","",IF(Tabla1[[#This Row],[Fecha Finalización]] &gt;=TODAY(), DATEDIF(Tabla1[[#This Row],[Fecha de nac]],TODAY(),"y"), ROUNDDOWN((Tabla1[[#This Row],[Fecha Finalización]] -Tabla1[[#This Row],[Fecha de nac]])/365,0)))</f>
        <v/>
      </c>
      <c r="O456" s="169"/>
      <c r="P456" s="34"/>
      <c r="Q456" s="67"/>
      <c r="R456" s="67"/>
      <c r="S456" s="67"/>
      <c r="T456" s="67"/>
      <c r="U456" s="243" t="str">
        <f>IF(F456="","",Tabla1[[#This Row],[Fecha Inicio grupo]]+3*7-7)</f>
        <v/>
      </c>
      <c r="V456" s="244" t="str">
        <f>IF(F456="","",EDATE(Tabla1[[#This Row],[Fecha Inicio grupo]],3))</f>
        <v/>
      </c>
      <c r="W456" s="29"/>
      <c r="X456" s="29"/>
      <c r="Y456" s="75"/>
      <c r="Z456" s="75"/>
      <c r="AA456" s="75"/>
      <c r="AB456" s="75"/>
      <c r="AC456" s="75"/>
      <c r="AD456" s="75"/>
      <c r="AE456" s="75"/>
      <c r="AF456" s="75"/>
      <c r="AG456" s="75"/>
      <c r="AH456" s="75"/>
      <c r="AI456" s="75"/>
      <c r="AJ456" s="75"/>
      <c r="AK456" s="75"/>
      <c r="AL456" s="75"/>
      <c r="AM456" s="75"/>
      <c r="AN456" s="75"/>
      <c r="AO456" s="144"/>
      <c r="AP456" s="246" t="str">
        <f>IF(F456="","",IFERROR(VLOOKUP(SUBSTITUTE(SUBSTITUTE(Tabla1[[#This Row],[Uso Sistemas]],"T","P"),"N","F"),Parámetros!$M$2:$N$17,2,0),"Completar hasta 3ra sem. para evaluar a Probacionista"))</f>
        <v/>
      </c>
      <c r="AQ456" s="39"/>
      <c r="AR456" s="39"/>
      <c r="AS456" s="39"/>
      <c r="AT456" s="28"/>
      <c r="AU456" s="55"/>
      <c r="AV456" s="55"/>
      <c r="AW456" s="55"/>
      <c r="AX456" s="248" t="str">
        <f>IF(V456="","",EOMONTH(EDATE(Tabla1[[#This Row],[Fecha Finalización]],2),0))</f>
        <v/>
      </c>
      <c r="AY456" s="39"/>
      <c r="AZ456" s="249" t="str">
        <f>IF(V456="","",EOMONTH(EDATE(Tabla1[[#This Row],[Fecha Finalización]],3),0))</f>
        <v/>
      </c>
      <c r="BA456" s="39"/>
      <c r="BB456" s="39"/>
      <c r="BC456" s="235"/>
      <c r="BD456" s="233" t="str">
        <f>IF(F456="","",Tabla1[[#This Row],[sem 01]]&amp;Tabla1[[#This Row],[sem 02]]&amp;Tabla1[[#This Row],[sem 03]])</f>
        <v/>
      </c>
      <c r="BE456" s="234" t="str">
        <f>IF(TRIM(F456)="","",$B$1&amp;"-"&amp;SUBSTITUTE(Tabla1[[#This Row],[Mes Inscrito]]," ","")&amp;"-"&amp;SUBSTITUTE(Tabla1[[#This Row],[Dia de clases Inscrito]]," ","")&amp;"-"&amp;SUBSTITUTE(Tabla1[[#This Row],[Horario Inscrito]]," ","")&amp;"-"&amp;Tabla1[[#This Row],[Fecha Inicio grupo]])</f>
        <v/>
      </c>
      <c r="BF456" s="251" t="str">
        <f>IF(F456="","",Tabla1[[#This Row],[Curso]])</f>
        <v/>
      </c>
      <c r="BG456" s="252" t="str">
        <f>+IF(TRIM(F456)="","",$B$1&amp;"-"&amp;TRIM(Tabla1[[#This Row],[Mes Inscrito]])&amp;"-"&amp;TRIM(Tabla1[[#This Row],[Dia de clases Inscrito]])&amp;"-"&amp;TRIM(Tabla1[[#This Row],[Horario Inscrito]])&amp;"-"&amp;TRIM(Tabla1[[#This Row],[Fecha Inicio grupo]])&amp;"-"&amp;TRIM(Tabla1[[#This Row],[Tipo Incrito]]))</f>
        <v/>
      </c>
      <c r="BH456" s="308" t="str">
        <f>IF(F456="","",OR(IFERROR(SEARCH("CG",Tabla1[[#This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6" s="309" t="str">
        <f>IF(F456&lt;&gt;"",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6" s="309" t="str">
        <f>IF(F456&lt;&gt;"",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6" s="309" t="str">
        <f>IF(Tabla1[[#This Row],[Fecha Inicio grupo]]="","",IFERROR(VLOOKUP(Tabla1[[#This Row],[Mes de Alta como miembro]],Parámetros!$AM$2:$AN$16,2,0),"01/01/1900"))</f>
        <v/>
      </c>
    </row>
    <row r="457" spans="1:63" ht="14.45">
      <c r="A457" s="68">
        <v>454</v>
      </c>
      <c r="B457" s="29"/>
      <c r="C457" s="34"/>
      <c r="D457" s="42"/>
      <c r="E457" s="64"/>
      <c r="F457" s="45"/>
      <c r="G457" s="45"/>
      <c r="H457" s="163"/>
      <c r="I457" s="42"/>
      <c r="J457" s="28"/>
      <c r="K457" s="69"/>
      <c r="L457" s="68"/>
      <c r="M457" s="46"/>
      <c r="N457" s="238" t="str">
        <f ca="1">IF(Tabla1[[#This Row],[Fecha de nac]]="","",IF(Tabla1[[#This Row],[Fecha Finalización]] &gt;=TODAY(), DATEDIF(Tabla1[[#This Row],[Fecha de nac]],TODAY(),"y"), ROUNDDOWN((Tabla1[[#This Row],[Fecha Finalización]] -Tabla1[[#This Row],[Fecha de nac]])/365,0)))</f>
        <v/>
      </c>
      <c r="O457" s="169"/>
      <c r="P457" s="34"/>
      <c r="Q457" s="67"/>
      <c r="R457" s="67"/>
      <c r="S457" s="67"/>
      <c r="T457" s="67"/>
      <c r="U457" s="243" t="str">
        <f>IF(F457="","",Tabla1[[#This Row],[Fecha Inicio grupo]]+3*7-7)</f>
        <v/>
      </c>
      <c r="V457" s="244" t="str">
        <f>IF(F457="","",EDATE(Tabla1[[#This Row],[Fecha Inicio grupo]],3))</f>
        <v/>
      </c>
      <c r="W457" s="29"/>
      <c r="X457" s="29"/>
      <c r="Y457" s="75"/>
      <c r="Z457" s="75"/>
      <c r="AA457" s="75"/>
      <c r="AB457" s="75"/>
      <c r="AC457" s="75"/>
      <c r="AD457" s="75"/>
      <c r="AE457" s="75"/>
      <c r="AF457" s="75"/>
      <c r="AG457" s="75"/>
      <c r="AH457" s="75"/>
      <c r="AI457" s="75"/>
      <c r="AJ457" s="75"/>
      <c r="AK457" s="75"/>
      <c r="AL457" s="75"/>
      <c r="AM457" s="75"/>
      <c r="AN457" s="75"/>
      <c r="AO457" s="144"/>
      <c r="AP457" s="246" t="str">
        <f>IF(F457="","",IFERROR(VLOOKUP(SUBSTITUTE(SUBSTITUTE(Tabla1[[#This Row],[Uso Sistemas]],"T","P"),"N","F"),Parámetros!$M$2:$N$17,2,0),"Completar hasta 3ra sem. para evaluar a Probacionista"))</f>
        <v/>
      </c>
      <c r="AQ457" s="39"/>
      <c r="AR457" s="39"/>
      <c r="AS457" s="39"/>
      <c r="AT457" s="28"/>
      <c r="AU457" s="55"/>
      <c r="AV457" s="55"/>
      <c r="AW457" s="55"/>
      <c r="AX457" s="248" t="str">
        <f>IF(V457="","",EOMONTH(EDATE(Tabla1[[#This Row],[Fecha Finalización]],2),0))</f>
        <v/>
      </c>
      <c r="AY457" s="39"/>
      <c r="AZ457" s="249" t="str">
        <f>IF(V457="","",EOMONTH(EDATE(Tabla1[[#This Row],[Fecha Finalización]],3),0))</f>
        <v/>
      </c>
      <c r="BA457" s="39"/>
      <c r="BB457" s="39"/>
      <c r="BC457" s="235"/>
      <c r="BD457" s="233" t="str">
        <f>IF(F457="","",Tabla1[[#This Row],[sem 01]]&amp;Tabla1[[#This Row],[sem 02]]&amp;Tabla1[[#This Row],[sem 03]])</f>
        <v/>
      </c>
      <c r="BE457" s="234" t="str">
        <f>IF(TRIM(F457)="","",$B$1&amp;"-"&amp;SUBSTITUTE(Tabla1[[#This Row],[Mes Inscrito]]," ","")&amp;"-"&amp;SUBSTITUTE(Tabla1[[#This Row],[Dia de clases Inscrito]]," ","")&amp;"-"&amp;SUBSTITUTE(Tabla1[[#This Row],[Horario Inscrito]]," ","")&amp;"-"&amp;Tabla1[[#This Row],[Fecha Inicio grupo]])</f>
        <v/>
      </c>
      <c r="BF457" s="251" t="str">
        <f>IF(F457="","",Tabla1[[#This Row],[Curso]])</f>
        <v/>
      </c>
      <c r="BG457" s="252" t="str">
        <f>+IF(TRIM(F457)="","",$B$1&amp;"-"&amp;TRIM(Tabla1[[#This Row],[Mes Inscrito]])&amp;"-"&amp;TRIM(Tabla1[[#This Row],[Dia de clases Inscrito]])&amp;"-"&amp;TRIM(Tabla1[[#This Row],[Horario Inscrito]])&amp;"-"&amp;TRIM(Tabla1[[#This Row],[Fecha Inicio grupo]])&amp;"-"&amp;TRIM(Tabla1[[#This Row],[Tipo Incrito]]))</f>
        <v/>
      </c>
      <c r="BH457" s="308" t="str">
        <f>IF(F457="","",OR(IFERROR(SEARCH("CG",Tabla1[[#This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7" s="309" t="str">
        <f>IF(F457&lt;&gt;"",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7" s="309" t="str">
        <f>IF(F457&lt;&gt;"",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7" s="309" t="str">
        <f>IF(Tabla1[[#This Row],[Fecha Inicio grupo]]="","",IFERROR(VLOOKUP(Tabla1[[#This Row],[Mes de Alta como miembro]],Parámetros!$AM$2:$AN$16,2,0),"01/01/1900"))</f>
        <v/>
      </c>
    </row>
    <row r="458" spans="1:63" ht="14.45">
      <c r="A458" s="68">
        <v>455</v>
      </c>
      <c r="B458" s="29"/>
      <c r="C458" s="34"/>
      <c r="D458" s="42"/>
      <c r="E458" s="64"/>
      <c r="F458" s="45"/>
      <c r="G458" s="45"/>
      <c r="H458" s="163"/>
      <c r="I458" s="42"/>
      <c r="J458" s="28"/>
      <c r="K458" s="69"/>
      <c r="L458" s="68"/>
      <c r="M458" s="46"/>
      <c r="N458" s="238" t="str">
        <f ca="1">IF(Tabla1[[#This Row],[Fecha de nac]]="","",IF(Tabla1[[#This Row],[Fecha Finalización]] &gt;=TODAY(), DATEDIF(Tabla1[[#This Row],[Fecha de nac]],TODAY(),"y"), ROUNDDOWN((Tabla1[[#This Row],[Fecha Finalización]] -Tabla1[[#This Row],[Fecha de nac]])/365,0)))</f>
        <v/>
      </c>
      <c r="O458" s="169"/>
      <c r="P458" s="34"/>
      <c r="Q458" s="67"/>
      <c r="R458" s="67"/>
      <c r="S458" s="67"/>
      <c r="T458" s="67"/>
      <c r="U458" s="243" t="str">
        <f>IF(F458="","",Tabla1[[#This Row],[Fecha Inicio grupo]]+3*7-7)</f>
        <v/>
      </c>
      <c r="V458" s="244" t="str">
        <f>IF(F458="","",EDATE(Tabla1[[#This Row],[Fecha Inicio grupo]],3))</f>
        <v/>
      </c>
      <c r="W458" s="29"/>
      <c r="X458" s="29"/>
      <c r="Y458" s="75"/>
      <c r="Z458" s="75"/>
      <c r="AA458" s="75"/>
      <c r="AB458" s="75"/>
      <c r="AC458" s="75"/>
      <c r="AD458" s="75"/>
      <c r="AE458" s="75"/>
      <c r="AF458" s="75"/>
      <c r="AG458" s="75"/>
      <c r="AH458" s="75"/>
      <c r="AI458" s="75"/>
      <c r="AJ458" s="75"/>
      <c r="AK458" s="75"/>
      <c r="AL458" s="75"/>
      <c r="AM458" s="75"/>
      <c r="AN458" s="75"/>
      <c r="AO458" s="144"/>
      <c r="AP458" s="246" t="str">
        <f>IF(F458="","",IFERROR(VLOOKUP(SUBSTITUTE(SUBSTITUTE(Tabla1[[#This Row],[Uso Sistemas]],"T","P"),"N","F"),Parámetros!$M$2:$N$17,2,0),"Completar hasta 3ra sem. para evaluar a Probacionista"))</f>
        <v/>
      </c>
      <c r="AQ458" s="39"/>
      <c r="AR458" s="39"/>
      <c r="AS458" s="39"/>
      <c r="AT458" s="28"/>
      <c r="AU458" s="55"/>
      <c r="AV458" s="55"/>
      <c r="AW458" s="55"/>
      <c r="AX458" s="248" t="str">
        <f>IF(V458="","",EOMONTH(EDATE(Tabla1[[#This Row],[Fecha Finalización]],2),0))</f>
        <v/>
      </c>
      <c r="AY458" s="39"/>
      <c r="AZ458" s="249" t="str">
        <f>IF(V458="","",EOMONTH(EDATE(Tabla1[[#This Row],[Fecha Finalización]],3),0))</f>
        <v/>
      </c>
      <c r="BA458" s="39"/>
      <c r="BB458" s="39"/>
      <c r="BC458" s="235"/>
      <c r="BD458" s="233" t="str">
        <f>IF(F458="","",Tabla1[[#This Row],[sem 01]]&amp;Tabla1[[#This Row],[sem 02]]&amp;Tabla1[[#This Row],[sem 03]])</f>
        <v/>
      </c>
      <c r="BE458" s="234" t="str">
        <f>IF(TRIM(F458)="","",$B$1&amp;"-"&amp;SUBSTITUTE(Tabla1[[#This Row],[Mes Inscrito]]," ","")&amp;"-"&amp;SUBSTITUTE(Tabla1[[#This Row],[Dia de clases Inscrito]]," ","")&amp;"-"&amp;SUBSTITUTE(Tabla1[[#This Row],[Horario Inscrito]]," ","")&amp;"-"&amp;Tabla1[[#This Row],[Fecha Inicio grupo]])</f>
        <v/>
      </c>
      <c r="BF458" s="251" t="str">
        <f>IF(F458="","",Tabla1[[#This Row],[Curso]])</f>
        <v/>
      </c>
      <c r="BG458" s="252" t="str">
        <f>+IF(TRIM(F458)="","",$B$1&amp;"-"&amp;TRIM(Tabla1[[#This Row],[Mes Inscrito]])&amp;"-"&amp;TRIM(Tabla1[[#This Row],[Dia de clases Inscrito]])&amp;"-"&amp;TRIM(Tabla1[[#This Row],[Horario Inscrito]])&amp;"-"&amp;TRIM(Tabla1[[#This Row],[Fecha Inicio grupo]])&amp;"-"&amp;TRIM(Tabla1[[#This Row],[Tipo Incrito]]))</f>
        <v/>
      </c>
      <c r="BH458" s="308" t="str">
        <f>IF(F458="","",OR(IFERROR(SEARCH("CG",Tabla1[[#This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8" s="309" t="str">
        <f>IF(F458&lt;&gt;"",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8" s="309" t="str">
        <f>IF(F458&lt;&gt;"",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8" s="309" t="str">
        <f>IF(Tabla1[[#This Row],[Fecha Inicio grupo]]="","",IFERROR(VLOOKUP(Tabla1[[#This Row],[Mes de Alta como miembro]],Parámetros!$AM$2:$AN$16,2,0),"01/01/1900"))</f>
        <v/>
      </c>
    </row>
    <row r="459" spans="1:63" ht="14.45">
      <c r="A459" s="68">
        <v>456</v>
      </c>
      <c r="B459" s="29"/>
      <c r="C459" s="34"/>
      <c r="D459" s="42"/>
      <c r="E459" s="64"/>
      <c r="F459" s="45"/>
      <c r="G459" s="45"/>
      <c r="H459" s="163"/>
      <c r="I459" s="42"/>
      <c r="J459" s="28"/>
      <c r="K459" s="69"/>
      <c r="L459" s="68"/>
      <c r="M459" s="46"/>
      <c r="N459" s="238" t="str">
        <f ca="1">IF(Tabla1[[#This Row],[Fecha de nac]]="","",IF(Tabla1[[#This Row],[Fecha Finalización]] &gt;=TODAY(), DATEDIF(Tabla1[[#This Row],[Fecha de nac]],TODAY(),"y"), ROUNDDOWN((Tabla1[[#This Row],[Fecha Finalización]] -Tabla1[[#This Row],[Fecha de nac]])/365,0)))</f>
        <v/>
      </c>
      <c r="O459" s="169"/>
      <c r="P459" s="34"/>
      <c r="Q459" s="67"/>
      <c r="R459" s="67"/>
      <c r="S459" s="67"/>
      <c r="T459" s="67"/>
      <c r="U459" s="243" t="str">
        <f>IF(F459="","",Tabla1[[#This Row],[Fecha Inicio grupo]]+3*7-7)</f>
        <v/>
      </c>
      <c r="V459" s="244" t="str">
        <f>IF(F459="","",EDATE(Tabla1[[#This Row],[Fecha Inicio grupo]],3))</f>
        <v/>
      </c>
      <c r="W459" s="29"/>
      <c r="X459" s="29"/>
      <c r="Y459" s="75"/>
      <c r="Z459" s="75"/>
      <c r="AA459" s="75"/>
      <c r="AB459" s="75"/>
      <c r="AC459" s="75"/>
      <c r="AD459" s="75"/>
      <c r="AE459" s="75"/>
      <c r="AF459" s="75"/>
      <c r="AG459" s="75"/>
      <c r="AH459" s="75"/>
      <c r="AI459" s="75"/>
      <c r="AJ459" s="75"/>
      <c r="AK459" s="75"/>
      <c r="AL459" s="75"/>
      <c r="AM459" s="75"/>
      <c r="AN459" s="75"/>
      <c r="AO459" s="144"/>
      <c r="AP459" s="246" t="str">
        <f>IF(F459="","",IFERROR(VLOOKUP(SUBSTITUTE(SUBSTITUTE(Tabla1[[#This Row],[Uso Sistemas]],"T","P"),"N","F"),Parámetros!$M$2:$N$17,2,0),"Completar hasta 3ra sem. para evaluar a Probacionista"))</f>
        <v/>
      </c>
      <c r="AQ459" s="39"/>
      <c r="AR459" s="39"/>
      <c r="AS459" s="39"/>
      <c r="AT459" s="28"/>
      <c r="AU459" s="55"/>
      <c r="AV459" s="55"/>
      <c r="AW459" s="55"/>
      <c r="AX459" s="248" t="str">
        <f>IF(V459="","",EOMONTH(EDATE(Tabla1[[#This Row],[Fecha Finalización]],2),0))</f>
        <v/>
      </c>
      <c r="AY459" s="39"/>
      <c r="AZ459" s="249" t="str">
        <f>IF(V459="","",EOMONTH(EDATE(Tabla1[[#This Row],[Fecha Finalización]],3),0))</f>
        <v/>
      </c>
      <c r="BA459" s="39"/>
      <c r="BB459" s="39"/>
      <c r="BC459" s="235"/>
      <c r="BD459" s="233" t="str">
        <f>IF(F459="","",Tabla1[[#This Row],[sem 01]]&amp;Tabla1[[#This Row],[sem 02]]&amp;Tabla1[[#This Row],[sem 03]])</f>
        <v/>
      </c>
      <c r="BE459" s="234" t="str">
        <f>IF(TRIM(F459)="","",$B$1&amp;"-"&amp;SUBSTITUTE(Tabla1[[#This Row],[Mes Inscrito]]," ","")&amp;"-"&amp;SUBSTITUTE(Tabla1[[#This Row],[Dia de clases Inscrito]]," ","")&amp;"-"&amp;SUBSTITUTE(Tabla1[[#This Row],[Horario Inscrito]]," ","")&amp;"-"&amp;Tabla1[[#This Row],[Fecha Inicio grupo]])</f>
        <v/>
      </c>
      <c r="BF459" s="251" t="str">
        <f>IF(F459="","",Tabla1[[#This Row],[Curso]])</f>
        <v/>
      </c>
      <c r="BG459" s="252" t="str">
        <f>+IF(TRIM(F459)="","",$B$1&amp;"-"&amp;TRIM(Tabla1[[#This Row],[Mes Inscrito]])&amp;"-"&amp;TRIM(Tabla1[[#This Row],[Dia de clases Inscrito]])&amp;"-"&amp;TRIM(Tabla1[[#This Row],[Horario Inscrito]])&amp;"-"&amp;TRIM(Tabla1[[#This Row],[Fecha Inicio grupo]])&amp;"-"&amp;TRIM(Tabla1[[#This Row],[Tipo Incrito]]))</f>
        <v/>
      </c>
      <c r="BH459" s="308" t="str">
        <f>IF(F459="","",OR(IFERROR(SEARCH("CG",Tabla1[[#This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9" s="309" t="str">
        <f>IF(F459&lt;&gt;"",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9" s="309" t="str">
        <f>IF(F459&lt;&gt;"",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9" s="309" t="str">
        <f>IF(Tabla1[[#This Row],[Fecha Inicio grupo]]="","",IFERROR(VLOOKUP(Tabla1[[#This Row],[Mes de Alta como miembro]],Parámetros!$AM$2:$AN$16,2,0),"01/01/1900"))</f>
        <v/>
      </c>
    </row>
    <row r="460" spans="1:63" ht="14.45">
      <c r="A460" s="68">
        <v>457</v>
      </c>
      <c r="B460" s="29"/>
      <c r="C460" s="34"/>
      <c r="D460" s="42"/>
      <c r="E460" s="64"/>
      <c r="F460" s="45"/>
      <c r="G460" s="45"/>
      <c r="H460" s="163"/>
      <c r="I460" s="42"/>
      <c r="J460" s="28"/>
      <c r="K460" s="69"/>
      <c r="L460" s="68"/>
      <c r="M460" s="46"/>
      <c r="N460" s="238" t="str">
        <f ca="1">IF(Tabla1[[#This Row],[Fecha de nac]]="","",IF(Tabla1[[#This Row],[Fecha Finalización]] &gt;=TODAY(), DATEDIF(Tabla1[[#This Row],[Fecha de nac]],TODAY(),"y"), ROUNDDOWN((Tabla1[[#This Row],[Fecha Finalización]] -Tabla1[[#This Row],[Fecha de nac]])/365,0)))</f>
        <v/>
      </c>
      <c r="O460" s="169"/>
      <c r="P460" s="34"/>
      <c r="Q460" s="67"/>
      <c r="R460" s="67"/>
      <c r="S460" s="67"/>
      <c r="T460" s="67"/>
      <c r="U460" s="243" t="str">
        <f>IF(F460="","",Tabla1[[#This Row],[Fecha Inicio grupo]]+3*7-7)</f>
        <v/>
      </c>
      <c r="V460" s="244" t="str">
        <f>IF(F460="","",EDATE(Tabla1[[#This Row],[Fecha Inicio grupo]],3))</f>
        <v/>
      </c>
      <c r="W460" s="29"/>
      <c r="X460" s="29"/>
      <c r="Y460" s="75"/>
      <c r="Z460" s="75"/>
      <c r="AA460" s="75"/>
      <c r="AB460" s="75"/>
      <c r="AC460" s="75"/>
      <c r="AD460" s="75"/>
      <c r="AE460" s="75"/>
      <c r="AF460" s="75"/>
      <c r="AG460" s="75"/>
      <c r="AH460" s="75"/>
      <c r="AI460" s="75"/>
      <c r="AJ460" s="75"/>
      <c r="AK460" s="75"/>
      <c r="AL460" s="75"/>
      <c r="AM460" s="75"/>
      <c r="AN460" s="75"/>
      <c r="AO460" s="144"/>
      <c r="AP460" s="246" t="str">
        <f>IF(F460="","",IFERROR(VLOOKUP(SUBSTITUTE(SUBSTITUTE(Tabla1[[#This Row],[Uso Sistemas]],"T","P"),"N","F"),Parámetros!$M$2:$N$17,2,0),"Completar hasta 3ra sem. para evaluar a Probacionista"))</f>
        <v/>
      </c>
      <c r="AQ460" s="39"/>
      <c r="AR460" s="39"/>
      <c r="AS460" s="39"/>
      <c r="AT460" s="28"/>
      <c r="AU460" s="55"/>
      <c r="AV460" s="55"/>
      <c r="AW460" s="55"/>
      <c r="AX460" s="248" t="str">
        <f>IF(V460="","",EOMONTH(EDATE(Tabla1[[#This Row],[Fecha Finalización]],2),0))</f>
        <v/>
      </c>
      <c r="AY460" s="39"/>
      <c r="AZ460" s="249" t="str">
        <f>IF(V460="","",EOMONTH(EDATE(Tabla1[[#This Row],[Fecha Finalización]],3),0))</f>
        <v/>
      </c>
      <c r="BA460" s="39"/>
      <c r="BB460" s="39"/>
      <c r="BC460" s="235"/>
      <c r="BD460" s="233" t="str">
        <f>IF(F460="","",Tabla1[[#This Row],[sem 01]]&amp;Tabla1[[#This Row],[sem 02]]&amp;Tabla1[[#This Row],[sem 03]])</f>
        <v/>
      </c>
      <c r="BE460" s="234" t="str">
        <f>IF(TRIM(F460)="","",$B$1&amp;"-"&amp;SUBSTITUTE(Tabla1[[#This Row],[Mes Inscrito]]," ","")&amp;"-"&amp;SUBSTITUTE(Tabla1[[#This Row],[Dia de clases Inscrito]]," ","")&amp;"-"&amp;SUBSTITUTE(Tabla1[[#This Row],[Horario Inscrito]]," ","")&amp;"-"&amp;Tabla1[[#This Row],[Fecha Inicio grupo]])</f>
        <v/>
      </c>
      <c r="BF460" s="251" t="str">
        <f>IF(F460="","",Tabla1[[#This Row],[Curso]])</f>
        <v/>
      </c>
      <c r="BG460" s="252" t="str">
        <f>+IF(TRIM(F460)="","",$B$1&amp;"-"&amp;TRIM(Tabla1[[#This Row],[Mes Inscrito]])&amp;"-"&amp;TRIM(Tabla1[[#This Row],[Dia de clases Inscrito]])&amp;"-"&amp;TRIM(Tabla1[[#This Row],[Horario Inscrito]])&amp;"-"&amp;TRIM(Tabla1[[#This Row],[Fecha Inicio grupo]])&amp;"-"&amp;TRIM(Tabla1[[#This Row],[Tipo Incrito]]))</f>
        <v/>
      </c>
      <c r="BH460" s="308" t="str">
        <f>IF(F460="","",OR(IFERROR(SEARCH("CG",Tabla1[[#This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0" s="309" t="str">
        <f>IF(F460&lt;&gt;"",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0" s="309" t="str">
        <f>IF(F460&lt;&gt;"",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0" s="309" t="str">
        <f>IF(Tabla1[[#This Row],[Fecha Inicio grupo]]="","",IFERROR(VLOOKUP(Tabla1[[#This Row],[Mes de Alta como miembro]],Parámetros!$AM$2:$AN$16,2,0),"01/01/1900"))</f>
        <v/>
      </c>
    </row>
    <row r="461" spans="1:63" ht="14.45">
      <c r="A461" s="68">
        <v>458</v>
      </c>
      <c r="B461" s="29"/>
      <c r="C461" s="34"/>
      <c r="D461" s="42"/>
      <c r="E461" s="64"/>
      <c r="F461" s="45"/>
      <c r="G461" s="45"/>
      <c r="H461" s="163"/>
      <c r="I461" s="42"/>
      <c r="J461" s="28"/>
      <c r="K461" s="69"/>
      <c r="L461" s="68"/>
      <c r="M461" s="46"/>
      <c r="N461" s="238" t="str">
        <f ca="1">IF(Tabla1[[#This Row],[Fecha de nac]]="","",IF(Tabla1[[#This Row],[Fecha Finalización]] &gt;=TODAY(), DATEDIF(Tabla1[[#This Row],[Fecha de nac]],TODAY(),"y"), ROUNDDOWN((Tabla1[[#This Row],[Fecha Finalización]] -Tabla1[[#This Row],[Fecha de nac]])/365,0)))</f>
        <v/>
      </c>
      <c r="O461" s="169"/>
      <c r="P461" s="34"/>
      <c r="Q461" s="67"/>
      <c r="R461" s="67"/>
      <c r="S461" s="67"/>
      <c r="T461" s="67"/>
      <c r="U461" s="243" t="str">
        <f>IF(F461="","",Tabla1[[#This Row],[Fecha Inicio grupo]]+3*7-7)</f>
        <v/>
      </c>
      <c r="V461" s="244" t="str">
        <f>IF(F461="","",EDATE(Tabla1[[#This Row],[Fecha Inicio grupo]],3))</f>
        <v/>
      </c>
      <c r="W461" s="29"/>
      <c r="X461" s="29"/>
      <c r="Y461" s="75"/>
      <c r="Z461" s="75"/>
      <c r="AA461" s="75"/>
      <c r="AB461" s="75"/>
      <c r="AC461" s="75"/>
      <c r="AD461" s="75"/>
      <c r="AE461" s="75"/>
      <c r="AF461" s="75"/>
      <c r="AG461" s="75"/>
      <c r="AH461" s="75"/>
      <c r="AI461" s="75"/>
      <c r="AJ461" s="75"/>
      <c r="AK461" s="75"/>
      <c r="AL461" s="75"/>
      <c r="AM461" s="75"/>
      <c r="AN461" s="75"/>
      <c r="AO461" s="144"/>
      <c r="AP461" s="246" t="str">
        <f>IF(F461="","",IFERROR(VLOOKUP(SUBSTITUTE(SUBSTITUTE(Tabla1[[#This Row],[Uso Sistemas]],"T","P"),"N","F"),Parámetros!$M$2:$N$17,2,0),"Completar hasta 3ra sem. para evaluar a Probacionista"))</f>
        <v/>
      </c>
      <c r="AQ461" s="39"/>
      <c r="AR461" s="39"/>
      <c r="AS461" s="39"/>
      <c r="AT461" s="28"/>
      <c r="AU461" s="55"/>
      <c r="AV461" s="55"/>
      <c r="AW461" s="55"/>
      <c r="AX461" s="248" t="str">
        <f>IF(V461="","",EOMONTH(EDATE(Tabla1[[#This Row],[Fecha Finalización]],2),0))</f>
        <v/>
      </c>
      <c r="AY461" s="39"/>
      <c r="AZ461" s="249" t="str">
        <f>IF(V461="","",EOMONTH(EDATE(Tabla1[[#This Row],[Fecha Finalización]],3),0))</f>
        <v/>
      </c>
      <c r="BA461" s="39"/>
      <c r="BB461" s="39"/>
      <c r="BC461" s="235"/>
      <c r="BD461" s="233" t="str">
        <f>IF(F461="","",Tabla1[[#This Row],[sem 01]]&amp;Tabla1[[#This Row],[sem 02]]&amp;Tabla1[[#This Row],[sem 03]])</f>
        <v/>
      </c>
      <c r="BE461" s="234" t="str">
        <f>IF(TRIM(F461)="","",$B$1&amp;"-"&amp;SUBSTITUTE(Tabla1[[#This Row],[Mes Inscrito]]," ","")&amp;"-"&amp;SUBSTITUTE(Tabla1[[#This Row],[Dia de clases Inscrito]]," ","")&amp;"-"&amp;SUBSTITUTE(Tabla1[[#This Row],[Horario Inscrito]]," ","")&amp;"-"&amp;Tabla1[[#This Row],[Fecha Inicio grupo]])</f>
        <v/>
      </c>
      <c r="BF461" s="251" t="str">
        <f>IF(F461="","",Tabla1[[#This Row],[Curso]])</f>
        <v/>
      </c>
      <c r="BG461" s="252" t="str">
        <f>+IF(TRIM(F461)="","",$B$1&amp;"-"&amp;TRIM(Tabla1[[#This Row],[Mes Inscrito]])&amp;"-"&amp;TRIM(Tabla1[[#This Row],[Dia de clases Inscrito]])&amp;"-"&amp;TRIM(Tabla1[[#This Row],[Horario Inscrito]])&amp;"-"&amp;TRIM(Tabla1[[#This Row],[Fecha Inicio grupo]])&amp;"-"&amp;TRIM(Tabla1[[#This Row],[Tipo Incrito]]))</f>
        <v/>
      </c>
      <c r="BH461" s="308" t="str">
        <f>IF(F461="","",OR(IFERROR(SEARCH("CG",Tabla1[[#This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1" s="309" t="str">
        <f>IF(F461&lt;&gt;"",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1" s="309" t="str">
        <f>IF(F461&lt;&gt;"",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1" s="309" t="str">
        <f>IF(Tabla1[[#This Row],[Fecha Inicio grupo]]="","",IFERROR(VLOOKUP(Tabla1[[#This Row],[Mes de Alta como miembro]],Parámetros!$AM$2:$AN$16,2,0),"01/01/1900"))</f>
        <v/>
      </c>
    </row>
    <row r="462" spans="1:63" ht="14.45">
      <c r="A462" s="68">
        <v>459</v>
      </c>
      <c r="B462" s="29"/>
      <c r="C462" s="34"/>
      <c r="D462" s="42"/>
      <c r="E462" s="64"/>
      <c r="F462" s="45"/>
      <c r="G462" s="45"/>
      <c r="H462" s="163"/>
      <c r="I462" s="42"/>
      <c r="J462" s="28"/>
      <c r="K462" s="69"/>
      <c r="L462" s="68"/>
      <c r="M462" s="46"/>
      <c r="N462" s="238" t="str">
        <f ca="1">IF(Tabla1[[#This Row],[Fecha de nac]]="","",IF(Tabla1[[#This Row],[Fecha Finalización]] &gt;=TODAY(), DATEDIF(Tabla1[[#This Row],[Fecha de nac]],TODAY(),"y"), ROUNDDOWN((Tabla1[[#This Row],[Fecha Finalización]] -Tabla1[[#This Row],[Fecha de nac]])/365,0)))</f>
        <v/>
      </c>
      <c r="O462" s="169"/>
      <c r="P462" s="34"/>
      <c r="Q462" s="67"/>
      <c r="R462" s="67"/>
      <c r="S462" s="67"/>
      <c r="T462" s="67"/>
      <c r="U462" s="243" t="str">
        <f>IF(F462="","",Tabla1[[#This Row],[Fecha Inicio grupo]]+3*7-7)</f>
        <v/>
      </c>
      <c r="V462" s="244" t="str">
        <f>IF(F462="","",EDATE(Tabla1[[#This Row],[Fecha Inicio grupo]],3))</f>
        <v/>
      </c>
      <c r="W462" s="29"/>
      <c r="X462" s="29"/>
      <c r="Y462" s="75"/>
      <c r="Z462" s="75"/>
      <c r="AA462" s="75"/>
      <c r="AB462" s="75"/>
      <c r="AC462" s="75"/>
      <c r="AD462" s="75"/>
      <c r="AE462" s="75"/>
      <c r="AF462" s="75"/>
      <c r="AG462" s="75"/>
      <c r="AH462" s="75"/>
      <c r="AI462" s="75"/>
      <c r="AJ462" s="75"/>
      <c r="AK462" s="75"/>
      <c r="AL462" s="75"/>
      <c r="AM462" s="75"/>
      <c r="AN462" s="75"/>
      <c r="AO462" s="144"/>
      <c r="AP462" s="246" t="str">
        <f>IF(F462="","",IFERROR(VLOOKUP(SUBSTITUTE(SUBSTITUTE(Tabla1[[#This Row],[Uso Sistemas]],"T","P"),"N","F"),Parámetros!$M$2:$N$17,2,0),"Completar hasta 3ra sem. para evaluar a Probacionista"))</f>
        <v/>
      </c>
      <c r="AQ462" s="39"/>
      <c r="AR462" s="39"/>
      <c r="AS462" s="39"/>
      <c r="AT462" s="28"/>
      <c r="AU462" s="55"/>
      <c r="AV462" s="55"/>
      <c r="AW462" s="55"/>
      <c r="AX462" s="248" t="str">
        <f>IF(V462="","",EOMONTH(EDATE(Tabla1[[#This Row],[Fecha Finalización]],2),0))</f>
        <v/>
      </c>
      <c r="AY462" s="39"/>
      <c r="AZ462" s="249" t="str">
        <f>IF(V462="","",EOMONTH(EDATE(Tabla1[[#This Row],[Fecha Finalización]],3),0))</f>
        <v/>
      </c>
      <c r="BA462" s="39"/>
      <c r="BB462" s="39"/>
      <c r="BC462" s="235"/>
      <c r="BD462" s="233" t="str">
        <f>IF(F462="","",Tabla1[[#This Row],[sem 01]]&amp;Tabla1[[#This Row],[sem 02]]&amp;Tabla1[[#This Row],[sem 03]])</f>
        <v/>
      </c>
      <c r="BE462" s="234" t="str">
        <f>IF(TRIM(F462)="","",$B$1&amp;"-"&amp;SUBSTITUTE(Tabla1[[#This Row],[Mes Inscrito]]," ","")&amp;"-"&amp;SUBSTITUTE(Tabla1[[#This Row],[Dia de clases Inscrito]]," ","")&amp;"-"&amp;SUBSTITUTE(Tabla1[[#This Row],[Horario Inscrito]]," ","")&amp;"-"&amp;Tabla1[[#This Row],[Fecha Inicio grupo]])</f>
        <v/>
      </c>
      <c r="BF462" s="251" t="str">
        <f>IF(F462="","",Tabla1[[#This Row],[Curso]])</f>
        <v/>
      </c>
      <c r="BG462" s="252" t="str">
        <f>+IF(TRIM(F462)="","",$B$1&amp;"-"&amp;TRIM(Tabla1[[#This Row],[Mes Inscrito]])&amp;"-"&amp;TRIM(Tabla1[[#This Row],[Dia de clases Inscrito]])&amp;"-"&amp;TRIM(Tabla1[[#This Row],[Horario Inscrito]])&amp;"-"&amp;TRIM(Tabla1[[#This Row],[Fecha Inicio grupo]])&amp;"-"&amp;TRIM(Tabla1[[#This Row],[Tipo Incrito]]))</f>
        <v/>
      </c>
      <c r="BH462" s="308" t="str">
        <f>IF(F462="","",OR(IFERROR(SEARCH("CG",Tabla1[[#This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2" s="309" t="str">
        <f>IF(F462&lt;&gt;"",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2" s="309" t="str">
        <f>IF(F462&lt;&gt;"",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2" s="309" t="str">
        <f>IF(Tabla1[[#This Row],[Fecha Inicio grupo]]="","",IFERROR(VLOOKUP(Tabla1[[#This Row],[Mes de Alta como miembro]],Parámetros!$AM$2:$AN$16,2,0),"01/01/1900"))</f>
        <v/>
      </c>
    </row>
    <row r="463" spans="1:63" ht="14.45">
      <c r="A463" s="68">
        <v>460</v>
      </c>
      <c r="B463" s="29"/>
      <c r="C463" s="34"/>
      <c r="D463" s="42"/>
      <c r="E463" s="64"/>
      <c r="F463" s="45"/>
      <c r="G463" s="45"/>
      <c r="H463" s="163"/>
      <c r="I463" s="42"/>
      <c r="J463" s="28"/>
      <c r="K463" s="69"/>
      <c r="L463" s="68"/>
      <c r="M463" s="46"/>
      <c r="N463" s="238" t="str">
        <f ca="1">IF(Tabla1[[#This Row],[Fecha de nac]]="","",IF(Tabla1[[#This Row],[Fecha Finalización]] &gt;=TODAY(), DATEDIF(Tabla1[[#This Row],[Fecha de nac]],TODAY(),"y"), ROUNDDOWN((Tabla1[[#This Row],[Fecha Finalización]] -Tabla1[[#This Row],[Fecha de nac]])/365,0)))</f>
        <v/>
      </c>
      <c r="O463" s="169"/>
      <c r="P463" s="34"/>
      <c r="Q463" s="67"/>
      <c r="R463" s="67"/>
      <c r="S463" s="67"/>
      <c r="T463" s="67"/>
      <c r="U463" s="243" t="str">
        <f>IF(F463="","",Tabla1[[#This Row],[Fecha Inicio grupo]]+3*7-7)</f>
        <v/>
      </c>
      <c r="V463" s="244" t="str">
        <f>IF(F463="","",EDATE(Tabla1[[#This Row],[Fecha Inicio grupo]],3))</f>
        <v/>
      </c>
      <c r="W463" s="29"/>
      <c r="X463" s="29"/>
      <c r="Y463" s="75"/>
      <c r="Z463" s="75"/>
      <c r="AA463" s="75"/>
      <c r="AB463" s="75"/>
      <c r="AC463" s="75"/>
      <c r="AD463" s="75"/>
      <c r="AE463" s="75"/>
      <c r="AF463" s="75"/>
      <c r="AG463" s="75"/>
      <c r="AH463" s="75"/>
      <c r="AI463" s="75"/>
      <c r="AJ463" s="75"/>
      <c r="AK463" s="75"/>
      <c r="AL463" s="75"/>
      <c r="AM463" s="75"/>
      <c r="AN463" s="75"/>
      <c r="AO463" s="144"/>
      <c r="AP463" s="246" t="str">
        <f>IF(F463="","",IFERROR(VLOOKUP(SUBSTITUTE(SUBSTITUTE(Tabla1[[#This Row],[Uso Sistemas]],"T","P"),"N","F"),Parámetros!$M$2:$N$17,2,0),"Completar hasta 3ra sem. para evaluar a Probacionista"))</f>
        <v/>
      </c>
      <c r="AQ463" s="39"/>
      <c r="AR463" s="39"/>
      <c r="AS463" s="39"/>
      <c r="AT463" s="28"/>
      <c r="AU463" s="55"/>
      <c r="AV463" s="55"/>
      <c r="AW463" s="55"/>
      <c r="AX463" s="248" t="str">
        <f>IF(V463="","",EOMONTH(EDATE(Tabla1[[#This Row],[Fecha Finalización]],2),0))</f>
        <v/>
      </c>
      <c r="AY463" s="39"/>
      <c r="AZ463" s="249" t="str">
        <f>IF(V463="","",EOMONTH(EDATE(Tabla1[[#This Row],[Fecha Finalización]],3),0))</f>
        <v/>
      </c>
      <c r="BA463" s="39"/>
      <c r="BB463" s="39"/>
      <c r="BC463" s="235"/>
      <c r="BD463" s="233" t="str">
        <f>IF(F463="","",Tabla1[[#This Row],[sem 01]]&amp;Tabla1[[#This Row],[sem 02]]&amp;Tabla1[[#This Row],[sem 03]])</f>
        <v/>
      </c>
      <c r="BE463" s="234" t="str">
        <f>IF(TRIM(F463)="","",$B$1&amp;"-"&amp;SUBSTITUTE(Tabla1[[#This Row],[Mes Inscrito]]," ","")&amp;"-"&amp;SUBSTITUTE(Tabla1[[#This Row],[Dia de clases Inscrito]]," ","")&amp;"-"&amp;SUBSTITUTE(Tabla1[[#This Row],[Horario Inscrito]]," ","")&amp;"-"&amp;Tabla1[[#This Row],[Fecha Inicio grupo]])</f>
        <v/>
      </c>
      <c r="BF463" s="251" t="str">
        <f>IF(F463="","",Tabla1[[#This Row],[Curso]])</f>
        <v/>
      </c>
      <c r="BG463" s="252" t="str">
        <f>+IF(TRIM(F463)="","",$B$1&amp;"-"&amp;TRIM(Tabla1[[#This Row],[Mes Inscrito]])&amp;"-"&amp;TRIM(Tabla1[[#This Row],[Dia de clases Inscrito]])&amp;"-"&amp;TRIM(Tabla1[[#This Row],[Horario Inscrito]])&amp;"-"&amp;TRIM(Tabla1[[#This Row],[Fecha Inicio grupo]])&amp;"-"&amp;TRIM(Tabla1[[#This Row],[Tipo Incrito]]))</f>
        <v/>
      </c>
      <c r="BH463" s="308" t="str">
        <f>IF(F463="","",OR(IFERROR(SEARCH("CG",Tabla1[[#This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3" s="309" t="str">
        <f>IF(F463&lt;&gt;"",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3" s="309" t="str">
        <f>IF(F463&lt;&gt;"",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3" s="309" t="str">
        <f>IF(Tabla1[[#This Row],[Fecha Inicio grupo]]="","",IFERROR(VLOOKUP(Tabla1[[#This Row],[Mes de Alta como miembro]],Parámetros!$AM$2:$AN$16,2,0),"01/01/1900"))</f>
        <v/>
      </c>
    </row>
    <row r="464" spans="1:63" ht="14.45">
      <c r="A464" s="68">
        <v>461</v>
      </c>
      <c r="B464" s="29"/>
      <c r="C464" s="34"/>
      <c r="D464" s="42"/>
      <c r="E464" s="64"/>
      <c r="F464" s="45"/>
      <c r="G464" s="45"/>
      <c r="H464" s="163"/>
      <c r="I464" s="42"/>
      <c r="J464" s="28"/>
      <c r="K464" s="69"/>
      <c r="L464" s="68"/>
      <c r="M464" s="46"/>
      <c r="N464" s="238" t="str">
        <f ca="1">IF(Tabla1[[#This Row],[Fecha de nac]]="","",IF(Tabla1[[#This Row],[Fecha Finalización]] &gt;=TODAY(), DATEDIF(Tabla1[[#This Row],[Fecha de nac]],TODAY(),"y"), ROUNDDOWN((Tabla1[[#This Row],[Fecha Finalización]] -Tabla1[[#This Row],[Fecha de nac]])/365,0)))</f>
        <v/>
      </c>
      <c r="O464" s="169"/>
      <c r="P464" s="34"/>
      <c r="Q464" s="67"/>
      <c r="R464" s="67"/>
      <c r="S464" s="67"/>
      <c r="T464" s="67"/>
      <c r="U464" s="243" t="str">
        <f>IF(F464="","",Tabla1[[#This Row],[Fecha Inicio grupo]]+3*7-7)</f>
        <v/>
      </c>
      <c r="V464" s="244" t="str">
        <f>IF(F464="","",EDATE(Tabla1[[#This Row],[Fecha Inicio grupo]],3))</f>
        <v/>
      </c>
      <c r="W464" s="29"/>
      <c r="X464" s="29"/>
      <c r="Y464" s="75"/>
      <c r="Z464" s="75"/>
      <c r="AA464" s="75"/>
      <c r="AB464" s="75"/>
      <c r="AC464" s="75"/>
      <c r="AD464" s="75"/>
      <c r="AE464" s="75"/>
      <c r="AF464" s="75"/>
      <c r="AG464" s="75"/>
      <c r="AH464" s="75"/>
      <c r="AI464" s="75"/>
      <c r="AJ464" s="75"/>
      <c r="AK464" s="75"/>
      <c r="AL464" s="75"/>
      <c r="AM464" s="75"/>
      <c r="AN464" s="75"/>
      <c r="AO464" s="144"/>
      <c r="AP464" s="246" t="str">
        <f>IF(F464="","",IFERROR(VLOOKUP(SUBSTITUTE(SUBSTITUTE(Tabla1[[#This Row],[Uso Sistemas]],"T","P"),"N","F"),Parámetros!$M$2:$N$17,2,0),"Completar hasta 3ra sem. para evaluar a Probacionista"))</f>
        <v/>
      </c>
      <c r="AQ464" s="39"/>
      <c r="AR464" s="39"/>
      <c r="AS464" s="39"/>
      <c r="AT464" s="28"/>
      <c r="AU464" s="55"/>
      <c r="AV464" s="55"/>
      <c r="AW464" s="55"/>
      <c r="AX464" s="248" t="str">
        <f>IF(V464="","",EOMONTH(EDATE(Tabla1[[#This Row],[Fecha Finalización]],2),0))</f>
        <v/>
      </c>
      <c r="AY464" s="39"/>
      <c r="AZ464" s="249" t="str">
        <f>IF(V464="","",EOMONTH(EDATE(Tabla1[[#This Row],[Fecha Finalización]],3),0))</f>
        <v/>
      </c>
      <c r="BA464" s="39"/>
      <c r="BB464" s="39"/>
      <c r="BC464" s="235"/>
      <c r="BD464" s="233" t="str">
        <f>IF(F464="","",Tabla1[[#This Row],[sem 01]]&amp;Tabla1[[#This Row],[sem 02]]&amp;Tabla1[[#This Row],[sem 03]])</f>
        <v/>
      </c>
      <c r="BE464" s="234" t="str">
        <f>IF(TRIM(F464)="","",$B$1&amp;"-"&amp;SUBSTITUTE(Tabla1[[#This Row],[Mes Inscrito]]," ","")&amp;"-"&amp;SUBSTITUTE(Tabla1[[#This Row],[Dia de clases Inscrito]]," ","")&amp;"-"&amp;SUBSTITUTE(Tabla1[[#This Row],[Horario Inscrito]]," ","")&amp;"-"&amp;Tabla1[[#This Row],[Fecha Inicio grupo]])</f>
        <v/>
      </c>
      <c r="BF464" s="251" t="str">
        <f>IF(F464="","",Tabla1[[#This Row],[Curso]])</f>
        <v/>
      </c>
      <c r="BG464" s="252" t="str">
        <f>+IF(TRIM(F464)="","",$B$1&amp;"-"&amp;TRIM(Tabla1[[#This Row],[Mes Inscrito]])&amp;"-"&amp;TRIM(Tabla1[[#This Row],[Dia de clases Inscrito]])&amp;"-"&amp;TRIM(Tabla1[[#This Row],[Horario Inscrito]])&amp;"-"&amp;TRIM(Tabla1[[#This Row],[Fecha Inicio grupo]])&amp;"-"&amp;TRIM(Tabla1[[#This Row],[Tipo Incrito]]))</f>
        <v/>
      </c>
      <c r="BH464" s="308" t="str">
        <f>IF(F464="","",OR(IFERROR(SEARCH("CG",Tabla1[[#This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4" s="309" t="str">
        <f>IF(F464&lt;&gt;"",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4" s="309" t="str">
        <f>IF(F464&lt;&gt;"",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4" s="309" t="str">
        <f>IF(Tabla1[[#This Row],[Fecha Inicio grupo]]="","",IFERROR(VLOOKUP(Tabla1[[#This Row],[Mes de Alta como miembro]],Parámetros!$AM$2:$AN$16,2,0),"01/01/1900"))</f>
        <v/>
      </c>
    </row>
    <row r="465" spans="1:63" ht="14.45">
      <c r="A465" s="68">
        <v>462</v>
      </c>
      <c r="B465" s="29"/>
      <c r="C465" s="34"/>
      <c r="D465" s="42"/>
      <c r="E465" s="64"/>
      <c r="F465" s="45"/>
      <c r="G465" s="45"/>
      <c r="H465" s="163"/>
      <c r="I465" s="42"/>
      <c r="J465" s="28"/>
      <c r="K465" s="69"/>
      <c r="L465" s="68"/>
      <c r="M465" s="46"/>
      <c r="N465" s="238" t="str">
        <f ca="1">IF(Tabla1[[#This Row],[Fecha de nac]]="","",IF(Tabla1[[#This Row],[Fecha Finalización]] &gt;=TODAY(), DATEDIF(Tabla1[[#This Row],[Fecha de nac]],TODAY(),"y"), ROUNDDOWN((Tabla1[[#This Row],[Fecha Finalización]] -Tabla1[[#This Row],[Fecha de nac]])/365,0)))</f>
        <v/>
      </c>
      <c r="O465" s="169"/>
      <c r="P465" s="34"/>
      <c r="Q465" s="67"/>
      <c r="R465" s="67"/>
      <c r="S465" s="67"/>
      <c r="T465" s="67"/>
      <c r="U465" s="243" t="str">
        <f>IF(F465="","",Tabla1[[#This Row],[Fecha Inicio grupo]]+3*7-7)</f>
        <v/>
      </c>
      <c r="V465" s="244" t="str">
        <f>IF(F465="","",EDATE(Tabla1[[#This Row],[Fecha Inicio grupo]],3))</f>
        <v/>
      </c>
      <c r="W465" s="29"/>
      <c r="X465" s="29"/>
      <c r="Y465" s="75"/>
      <c r="Z465" s="75"/>
      <c r="AA465" s="75"/>
      <c r="AB465" s="75"/>
      <c r="AC465" s="75"/>
      <c r="AD465" s="75"/>
      <c r="AE465" s="75"/>
      <c r="AF465" s="75"/>
      <c r="AG465" s="75"/>
      <c r="AH465" s="75"/>
      <c r="AI465" s="75"/>
      <c r="AJ465" s="75"/>
      <c r="AK465" s="75"/>
      <c r="AL465" s="75"/>
      <c r="AM465" s="75"/>
      <c r="AN465" s="75"/>
      <c r="AO465" s="144"/>
      <c r="AP465" s="246" t="str">
        <f>IF(F465="","",IFERROR(VLOOKUP(SUBSTITUTE(SUBSTITUTE(Tabla1[[#This Row],[Uso Sistemas]],"T","P"),"N","F"),Parámetros!$M$2:$N$17,2,0),"Completar hasta 3ra sem. para evaluar a Probacionista"))</f>
        <v/>
      </c>
      <c r="AQ465" s="39"/>
      <c r="AR465" s="39"/>
      <c r="AS465" s="39"/>
      <c r="AT465" s="28"/>
      <c r="AU465" s="55"/>
      <c r="AV465" s="55"/>
      <c r="AW465" s="55"/>
      <c r="AX465" s="248" t="str">
        <f>IF(V465="","",EOMONTH(EDATE(Tabla1[[#This Row],[Fecha Finalización]],2),0))</f>
        <v/>
      </c>
      <c r="AY465" s="39"/>
      <c r="AZ465" s="249" t="str">
        <f>IF(V465="","",EOMONTH(EDATE(Tabla1[[#This Row],[Fecha Finalización]],3),0))</f>
        <v/>
      </c>
      <c r="BA465" s="39"/>
      <c r="BB465" s="39"/>
      <c r="BC465" s="235"/>
      <c r="BD465" s="233" t="str">
        <f>IF(F465="","",Tabla1[[#This Row],[sem 01]]&amp;Tabla1[[#This Row],[sem 02]]&amp;Tabla1[[#This Row],[sem 03]])</f>
        <v/>
      </c>
      <c r="BE465" s="234" t="str">
        <f>IF(TRIM(F465)="","",$B$1&amp;"-"&amp;SUBSTITUTE(Tabla1[[#This Row],[Mes Inscrito]]," ","")&amp;"-"&amp;SUBSTITUTE(Tabla1[[#This Row],[Dia de clases Inscrito]]," ","")&amp;"-"&amp;SUBSTITUTE(Tabla1[[#This Row],[Horario Inscrito]]," ","")&amp;"-"&amp;Tabla1[[#This Row],[Fecha Inicio grupo]])</f>
        <v/>
      </c>
      <c r="BF465" s="251" t="str">
        <f>IF(F465="","",Tabla1[[#This Row],[Curso]])</f>
        <v/>
      </c>
      <c r="BG465" s="252" t="str">
        <f>+IF(TRIM(F465)="","",$B$1&amp;"-"&amp;TRIM(Tabla1[[#This Row],[Mes Inscrito]])&amp;"-"&amp;TRIM(Tabla1[[#This Row],[Dia de clases Inscrito]])&amp;"-"&amp;TRIM(Tabla1[[#This Row],[Horario Inscrito]])&amp;"-"&amp;TRIM(Tabla1[[#This Row],[Fecha Inicio grupo]])&amp;"-"&amp;TRIM(Tabla1[[#This Row],[Tipo Incrito]]))</f>
        <v/>
      </c>
      <c r="BH465" s="308" t="str">
        <f>IF(F465="","",OR(IFERROR(SEARCH("CG",Tabla1[[#This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5" s="309" t="str">
        <f>IF(F465&lt;&gt;"",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5" s="309" t="str">
        <f>IF(F465&lt;&gt;"",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5" s="309" t="str">
        <f>IF(Tabla1[[#This Row],[Fecha Inicio grupo]]="","",IFERROR(VLOOKUP(Tabla1[[#This Row],[Mes de Alta como miembro]],Parámetros!$AM$2:$AN$16,2,0),"01/01/1900"))</f>
        <v/>
      </c>
    </row>
    <row r="466" spans="1:63" ht="14.45">
      <c r="A466" s="68">
        <v>463</v>
      </c>
      <c r="B466" s="29"/>
      <c r="C466" s="34"/>
      <c r="D466" s="42"/>
      <c r="E466" s="64"/>
      <c r="F466" s="45"/>
      <c r="G466" s="45"/>
      <c r="H466" s="163"/>
      <c r="I466" s="42"/>
      <c r="J466" s="28"/>
      <c r="K466" s="69"/>
      <c r="L466" s="68"/>
      <c r="M466" s="46"/>
      <c r="N466" s="238" t="str">
        <f ca="1">IF(Tabla1[[#This Row],[Fecha de nac]]="","",IF(Tabla1[[#This Row],[Fecha Finalización]] &gt;=TODAY(), DATEDIF(Tabla1[[#This Row],[Fecha de nac]],TODAY(),"y"), ROUNDDOWN((Tabla1[[#This Row],[Fecha Finalización]] -Tabla1[[#This Row],[Fecha de nac]])/365,0)))</f>
        <v/>
      </c>
      <c r="O466" s="169"/>
      <c r="P466" s="34"/>
      <c r="Q466" s="67"/>
      <c r="R466" s="67"/>
      <c r="S466" s="67"/>
      <c r="T466" s="67"/>
      <c r="U466" s="243" t="str">
        <f>IF(F466="","",Tabla1[[#This Row],[Fecha Inicio grupo]]+3*7-7)</f>
        <v/>
      </c>
      <c r="V466" s="244" t="str">
        <f>IF(F466="","",EDATE(Tabla1[[#This Row],[Fecha Inicio grupo]],3))</f>
        <v/>
      </c>
      <c r="W466" s="29"/>
      <c r="X466" s="29"/>
      <c r="Y466" s="75"/>
      <c r="Z466" s="75"/>
      <c r="AA466" s="75"/>
      <c r="AB466" s="75"/>
      <c r="AC466" s="75"/>
      <c r="AD466" s="75"/>
      <c r="AE466" s="75"/>
      <c r="AF466" s="75"/>
      <c r="AG466" s="75"/>
      <c r="AH466" s="75"/>
      <c r="AI466" s="75"/>
      <c r="AJ466" s="75"/>
      <c r="AK466" s="75"/>
      <c r="AL466" s="75"/>
      <c r="AM466" s="75"/>
      <c r="AN466" s="75"/>
      <c r="AO466" s="144"/>
      <c r="AP466" s="246" t="str">
        <f>IF(F466="","",IFERROR(VLOOKUP(SUBSTITUTE(SUBSTITUTE(Tabla1[[#This Row],[Uso Sistemas]],"T","P"),"N","F"),Parámetros!$M$2:$N$17,2,0),"Completar hasta 3ra sem. para evaluar a Probacionista"))</f>
        <v/>
      </c>
      <c r="AQ466" s="39"/>
      <c r="AR466" s="39"/>
      <c r="AS466" s="39"/>
      <c r="AT466" s="28"/>
      <c r="AU466" s="55"/>
      <c r="AV466" s="55"/>
      <c r="AW466" s="55"/>
      <c r="AX466" s="248" t="str">
        <f>IF(V466="","",EOMONTH(EDATE(Tabla1[[#This Row],[Fecha Finalización]],2),0))</f>
        <v/>
      </c>
      <c r="AY466" s="39"/>
      <c r="AZ466" s="249" t="str">
        <f>IF(V466="","",EOMONTH(EDATE(Tabla1[[#This Row],[Fecha Finalización]],3),0))</f>
        <v/>
      </c>
      <c r="BA466" s="39"/>
      <c r="BB466" s="39"/>
      <c r="BC466" s="235"/>
      <c r="BD466" s="233" t="str">
        <f>IF(F466="","",Tabla1[[#This Row],[sem 01]]&amp;Tabla1[[#This Row],[sem 02]]&amp;Tabla1[[#This Row],[sem 03]])</f>
        <v/>
      </c>
      <c r="BE466" s="234" t="str">
        <f>IF(TRIM(F466)="","",$B$1&amp;"-"&amp;SUBSTITUTE(Tabla1[[#This Row],[Mes Inscrito]]," ","")&amp;"-"&amp;SUBSTITUTE(Tabla1[[#This Row],[Dia de clases Inscrito]]," ","")&amp;"-"&amp;SUBSTITUTE(Tabla1[[#This Row],[Horario Inscrito]]," ","")&amp;"-"&amp;Tabla1[[#This Row],[Fecha Inicio grupo]])</f>
        <v/>
      </c>
      <c r="BF466" s="251" t="str">
        <f>IF(F466="","",Tabla1[[#This Row],[Curso]])</f>
        <v/>
      </c>
      <c r="BG466" s="252" t="str">
        <f>+IF(TRIM(F466)="","",$B$1&amp;"-"&amp;TRIM(Tabla1[[#This Row],[Mes Inscrito]])&amp;"-"&amp;TRIM(Tabla1[[#This Row],[Dia de clases Inscrito]])&amp;"-"&amp;TRIM(Tabla1[[#This Row],[Horario Inscrito]])&amp;"-"&amp;TRIM(Tabla1[[#This Row],[Fecha Inicio grupo]])&amp;"-"&amp;TRIM(Tabla1[[#This Row],[Tipo Incrito]]))</f>
        <v/>
      </c>
      <c r="BH466" s="308" t="str">
        <f>IF(F466="","",OR(IFERROR(SEARCH("CG",Tabla1[[#This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6" s="309" t="str">
        <f>IF(F466&lt;&gt;"",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6" s="309" t="str">
        <f>IF(F466&lt;&gt;"",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6" s="309" t="str">
        <f>IF(Tabla1[[#This Row],[Fecha Inicio grupo]]="","",IFERROR(VLOOKUP(Tabla1[[#This Row],[Mes de Alta como miembro]],Parámetros!$AM$2:$AN$16,2,0),"01/01/1900"))</f>
        <v/>
      </c>
    </row>
    <row r="467" spans="1:63" ht="14.45">
      <c r="A467" s="68">
        <v>464</v>
      </c>
      <c r="B467" s="29"/>
      <c r="C467" s="34"/>
      <c r="D467" s="42"/>
      <c r="E467" s="64"/>
      <c r="F467" s="45"/>
      <c r="G467" s="45"/>
      <c r="H467" s="163"/>
      <c r="I467" s="42"/>
      <c r="J467" s="28"/>
      <c r="K467" s="69"/>
      <c r="L467" s="68"/>
      <c r="M467" s="46"/>
      <c r="N467" s="238" t="str">
        <f ca="1">IF(Tabla1[[#This Row],[Fecha de nac]]="","",IF(Tabla1[[#This Row],[Fecha Finalización]] &gt;=TODAY(), DATEDIF(Tabla1[[#This Row],[Fecha de nac]],TODAY(),"y"), ROUNDDOWN((Tabla1[[#This Row],[Fecha Finalización]] -Tabla1[[#This Row],[Fecha de nac]])/365,0)))</f>
        <v/>
      </c>
      <c r="O467" s="169"/>
      <c r="P467" s="34"/>
      <c r="Q467" s="67"/>
      <c r="R467" s="67"/>
      <c r="S467" s="67"/>
      <c r="T467" s="67"/>
      <c r="U467" s="243" t="str">
        <f>IF(F467="","",Tabla1[[#This Row],[Fecha Inicio grupo]]+3*7-7)</f>
        <v/>
      </c>
      <c r="V467" s="244" t="str">
        <f>IF(F467="","",EDATE(Tabla1[[#This Row],[Fecha Inicio grupo]],3))</f>
        <v/>
      </c>
      <c r="W467" s="29"/>
      <c r="X467" s="29"/>
      <c r="Y467" s="75"/>
      <c r="Z467" s="75"/>
      <c r="AA467" s="75"/>
      <c r="AB467" s="75"/>
      <c r="AC467" s="75"/>
      <c r="AD467" s="75"/>
      <c r="AE467" s="75"/>
      <c r="AF467" s="75"/>
      <c r="AG467" s="75"/>
      <c r="AH467" s="75"/>
      <c r="AI467" s="75"/>
      <c r="AJ467" s="75"/>
      <c r="AK467" s="75"/>
      <c r="AL467" s="75"/>
      <c r="AM467" s="75"/>
      <c r="AN467" s="75"/>
      <c r="AO467" s="144"/>
      <c r="AP467" s="246" t="str">
        <f>IF(F467="","",IFERROR(VLOOKUP(SUBSTITUTE(SUBSTITUTE(Tabla1[[#This Row],[Uso Sistemas]],"T","P"),"N","F"),Parámetros!$M$2:$N$17,2,0),"Completar hasta 3ra sem. para evaluar a Probacionista"))</f>
        <v/>
      </c>
      <c r="AQ467" s="39"/>
      <c r="AR467" s="39"/>
      <c r="AS467" s="39"/>
      <c r="AT467" s="28"/>
      <c r="AU467" s="55"/>
      <c r="AV467" s="55"/>
      <c r="AW467" s="55"/>
      <c r="AX467" s="248" t="str">
        <f>IF(V467="","",EOMONTH(EDATE(Tabla1[[#This Row],[Fecha Finalización]],2),0))</f>
        <v/>
      </c>
      <c r="AY467" s="39"/>
      <c r="AZ467" s="249" t="str">
        <f>IF(V467="","",EOMONTH(EDATE(Tabla1[[#This Row],[Fecha Finalización]],3),0))</f>
        <v/>
      </c>
      <c r="BA467" s="39"/>
      <c r="BB467" s="39"/>
      <c r="BC467" s="235"/>
      <c r="BD467" s="233" t="str">
        <f>IF(F467="","",Tabla1[[#This Row],[sem 01]]&amp;Tabla1[[#This Row],[sem 02]]&amp;Tabla1[[#This Row],[sem 03]])</f>
        <v/>
      </c>
      <c r="BE467" s="234" t="str">
        <f>IF(TRIM(F467)="","",$B$1&amp;"-"&amp;SUBSTITUTE(Tabla1[[#This Row],[Mes Inscrito]]," ","")&amp;"-"&amp;SUBSTITUTE(Tabla1[[#This Row],[Dia de clases Inscrito]]," ","")&amp;"-"&amp;SUBSTITUTE(Tabla1[[#This Row],[Horario Inscrito]]," ","")&amp;"-"&amp;Tabla1[[#This Row],[Fecha Inicio grupo]])</f>
        <v/>
      </c>
      <c r="BF467" s="251" t="str">
        <f>IF(F467="","",Tabla1[[#This Row],[Curso]])</f>
        <v/>
      </c>
      <c r="BG467" s="252" t="str">
        <f>+IF(TRIM(F467)="","",$B$1&amp;"-"&amp;TRIM(Tabla1[[#This Row],[Mes Inscrito]])&amp;"-"&amp;TRIM(Tabla1[[#This Row],[Dia de clases Inscrito]])&amp;"-"&amp;TRIM(Tabla1[[#This Row],[Horario Inscrito]])&amp;"-"&amp;TRIM(Tabla1[[#This Row],[Fecha Inicio grupo]])&amp;"-"&amp;TRIM(Tabla1[[#This Row],[Tipo Incrito]]))</f>
        <v/>
      </c>
      <c r="BH467" s="308" t="str">
        <f>IF(F467="","",OR(IFERROR(SEARCH("CG",Tabla1[[#This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7" s="309" t="str">
        <f>IF(F467&lt;&gt;"",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7" s="309" t="str">
        <f>IF(F467&lt;&gt;"",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7" s="309" t="str">
        <f>IF(Tabla1[[#This Row],[Fecha Inicio grupo]]="","",IFERROR(VLOOKUP(Tabla1[[#This Row],[Mes de Alta como miembro]],Parámetros!$AM$2:$AN$16,2,0),"01/01/1900"))</f>
        <v/>
      </c>
    </row>
    <row r="468" spans="1:63" ht="14.45">
      <c r="A468" s="68">
        <v>465</v>
      </c>
      <c r="B468" s="29"/>
      <c r="C468" s="34"/>
      <c r="D468" s="42"/>
      <c r="E468" s="64"/>
      <c r="F468" s="45"/>
      <c r="G468" s="45"/>
      <c r="H468" s="163"/>
      <c r="I468" s="42"/>
      <c r="J468" s="28"/>
      <c r="K468" s="69"/>
      <c r="L468" s="68"/>
      <c r="M468" s="46"/>
      <c r="N468" s="238" t="str">
        <f ca="1">IF(Tabla1[[#This Row],[Fecha de nac]]="","",IF(Tabla1[[#This Row],[Fecha Finalización]] &gt;=TODAY(), DATEDIF(Tabla1[[#This Row],[Fecha de nac]],TODAY(),"y"), ROUNDDOWN((Tabla1[[#This Row],[Fecha Finalización]] -Tabla1[[#This Row],[Fecha de nac]])/365,0)))</f>
        <v/>
      </c>
      <c r="O468" s="169"/>
      <c r="P468" s="34"/>
      <c r="Q468" s="67"/>
      <c r="R468" s="67"/>
      <c r="S468" s="67"/>
      <c r="T468" s="67"/>
      <c r="U468" s="243" t="str">
        <f>IF(F468="","",Tabla1[[#This Row],[Fecha Inicio grupo]]+3*7-7)</f>
        <v/>
      </c>
      <c r="V468" s="244" t="str">
        <f>IF(F468="","",EDATE(Tabla1[[#This Row],[Fecha Inicio grupo]],3))</f>
        <v/>
      </c>
      <c r="W468" s="29"/>
      <c r="X468" s="29"/>
      <c r="Y468" s="75"/>
      <c r="Z468" s="75"/>
      <c r="AA468" s="75"/>
      <c r="AB468" s="75"/>
      <c r="AC468" s="75"/>
      <c r="AD468" s="75"/>
      <c r="AE468" s="75"/>
      <c r="AF468" s="75"/>
      <c r="AG468" s="75"/>
      <c r="AH468" s="75"/>
      <c r="AI468" s="75"/>
      <c r="AJ468" s="75"/>
      <c r="AK468" s="75"/>
      <c r="AL468" s="75"/>
      <c r="AM468" s="75"/>
      <c r="AN468" s="75"/>
      <c r="AO468" s="144"/>
      <c r="AP468" s="246" t="str">
        <f>IF(F468="","",IFERROR(VLOOKUP(SUBSTITUTE(SUBSTITUTE(Tabla1[[#This Row],[Uso Sistemas]],"T","P"),"N","F"),Parámetros!$M$2:$N$17,2,0),"Completar hasta 3ra sem. para evaluar a Probacionista"))</f>
        <v/>
      </c>
      <c r="AQ468" s="39"/>
      <c r="AR468" s="39"/>
      <c r="AS468" s="39"/>
      <c r="AT468" s="28"/>
      <c r="AU468" s="55"/>
      <c r="AV468" s="55"/>
      <c r="AW468" s="55"/>
      <c r="AX468" s="248" t="str">
        <f>IF(V468="","",EOMONTH(EDATE(Tabla1[[#This Row],[Fecha Finalización]],2),0))</f>
        <v/>
      </c>
      <c r="AY468" s="39"/>
      <c r="AZ468" s="249" t="str">
        <f>IF(V468="","",EOMONTH(EDATE(Tabla1[[#This Row],[Fecha Finalización]],3),0))</f>
        <v/>
      </c>
      <c r="BA468" s="39"/>
      <c r="BB468" s="39"/>
      <c r="BC468" s="235"/>
      <c r="BD468" s="233" t="str">
        <f>IF(F468="","",Tabla1[[#This Row],[sem 01]]&amp;Tabla1[[#This Row],[sem 02]]&amp;Tabla1[[#This Row],[sem 03]])</f>
        <v/>
      </c>
      <c r="BE468" s="234" t="str">
        <f>IF(TRIM(F468)="","",$B$1&amp;"-"&amp;SUBSTITUTE(Tabla1[[#This Row],[Mes Inscrito]]," ","")&amp;"-"&amp;SUBSTITUTE(Tabla1[[#This Row],[Dia de clases Inscrito]]," ","")&amp;"-"&amp;SUBSTITUTE(Tabla1[[#This Row],[Horario Inscrito]]," ","")&amp;"-"&amp;Tabla1[[#This Row],[Fecha Inicio grupo]])</f>
        <v/>
      </c>
      <c r="BF468" s="251" t="str">
        <f>IF(F468="","",Tabla1[[#This Row],[Curso]])</f>
        <v/>
      </c>
      <c r="BG468" s="252" t="str">
        <f>+IF(TRIM(F468)="","",$B$1&amp;"-"&amp;TRIM(Tabla1[[#This Row],[Mes Inscrito]])&amp;"-"&amp;TRIM(Tabla1[[#This Row],[Dia de clases Inscrito]])&amp;"-"&amp;TRIM(Tabla1[[#This Row],[Horario Inscrito]])&amp;"-"&amp;TRIM(Tabla1[[#This Row],[Fecha Inicio grupo]])&amp;"-"&amp;TRIM(Tabla1[[#This Row],[Tipo Incrito]]))</f>
        <v/>
      </c>
      <c r="BH468" s="308" t="str">
        <f>IF(F468="","",OR(IFERROR(SEARCH("CG",Tabla1[[#This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8" s="309" t="str">
        <f>IF(F468&lt;&gt;"",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8" s="309" t="str">
        <f>IF(F468&lt;&gt;"",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8" s="309" t="str">
        <f>IF(Tabla1[[#This Row],[Fecha Inicio grupo]]="","",IFERROR(VLOOKUP(Tabla1[[#This Row],[Mes de Alta como miembro]],Parámetros!$AM$2:$AN$16,2,0),"01/01/1900"))</f>
        <v/>
      </c>
    </row>
    <row r="469" spans="1:63" ht="14.45">
      <c r="A469" s="68">
        <v>466</v>
      </c>
      <c r="B469" s="29"/>
      <c r="C469" s="34"/>
      <c r="D469" s="42"/>
      <c r="E469" s="64"/>
      <c r="F469" s="45"/>
      <c r="G469" s="45"/>
      <c r="H469" s="163"/>
      <c r="I469" s="42"/>
      <c r="J469" s="28"/>
      <c r="K469" s="69"/>
      <c r="L469" s="68"/>
      <c r="M469" s="46"/>
      <c r="N469" s="238" t="str">
        <f ca="1">IF(Tabla1[[#This Row],[Fecha de nac]]="","",IF(Tabla1[[#This Row],[Fecha Finalización]] &gt;=TODAY(), DATEDIF(Tabla1[[#This Row],[Fecha de nac]],TODAY(),"y"), ROUNDDOWN((Tabla1[[#This Row],[Fecha Finalización]] -Tabla1[[#This Row],[Fecha de nac]])/365,0)))</f>
        <v/>
      </c>
      <c r="O469" s="169"/>
      <c r="P469" s="34"/>
      <c r="Q469" s="67"/>
      <c r="R469" s="67"/>
      <c r="S469" s="67"/>
      <c r="T469" s="67"/>
      <c r="U469" s="243" t="str">
        <f>IF(F469="","",Tabla1[[#This Row],[Fecha Inicio grupo]]+3*7-7)</f>
        <v/>
      </c>
      <c r="V469" s="244" t="str">
        <f>IF(F469="","",EDATE(Tabla1[[#This Row],[Fecha Inicio grupo]],3))</f>
        <v/>
      </c>
      <c r="W469" s="29"/>
      <c r="X469" s="29"/>
      <c r="Y469" s="75"/>
      <c r="Z469" s="75"/>
      <c r="AA469" s="75"/>
      <c r="AB469" s="75"/>
      <c r="AC469" s="75"/>
      <c r="AD469" s="75"/>
      <c r="AE469" s="75"/>
      <c r="AF469" s="75"/>
      <c r="AG469" s="75"/>
      <c r="AH469" s="75"/>
      <c r="AI469" s="75"/>
      <c r="AJ469" s="75"/>
      <c r="AK469" s="75"/>
      <c r="AL469" s="75"/>
      <c r="AM469" s="75"/>
      <c r="AN469" s="75"/>
      <c r="AO469" s="144"/>
      <c r="AP469" s="246" t="str">
        <f>IF(F469="","",IFERROR(VLOOKUP(SUBSTITUTE(SUBSTITUTE(Tabla1[[#This Row],[Uso Sistemas]],"T","P"),"N","F"),Parámetros!$M$2:$N$17,2,0),"Completar hasta 3ra sem. para evaluar a Probacionista"))</f>
        <v/>
      </c>
      <c r="AQ469" s="39"/>
      <c r="AR469" s="39"/>
      <c r="AS469" s="39"/>
      <c r="AT469" s="28"/>
      <c r="AU469" s="55"/>
      <c r="AV469" s="55"/>
      <c r="AW469" s="55"/>
      <c r="AX469" s="248" t="str">
        <f>IF(V469="","",EOMONTH(EDATE(Tabla1[[#This Row],[Fecha Finalización]],2),0))</f>
        <v/>
      </c>
      <c r="AY469" s="39"/>
      <c r="AZ469" s="249" t="str">
        <f>IF(V469="","",EOMONTH(EDATE(Tabla1[[#This Row],[Fecha Finalización]],3),0))</f>
        <v/>
      </c>
      <c r="BA469" s="39"/>
      <c r="BB469" s="39"/>
      <c r="BC469" s="235"/>
      <c r="BD469" s="233" t="str">
        <f>IF(F469="","",Tabla1[[#This Row],[sem 01]]&amp;Tabla1[[#This Row],[sem 02]]&amp;Tabla1[[#This Row],[sem 03]])</f>
        <v/>
      </c>
      <c r="BE469" s="234" t="str">
        <f>IF(TRIM(F469)="","",$B$1&amp;"-"&amp;SUBSTITUTE(Tabla1[[#This Row],[Mes Inscrito]]," ","")&amp;"-"&amp;SUBSTITUTE(Tabla1[[#This Row],[Dia de clases Inscrito]]," ","")&amp;"-"&amp;SUBSTITUTE(Tabla1[[#This Row],[Horario Inscrito]]," ","")&amp;"-"&amp;Tabla1[[#This Row],[Fecha Inicio grupo]])</f>
        <v/>
      </c>
      <c r="BF469" s="251" t="str">
        <f>IF(F469="","",Tabla1[[#This Row],[Curso]])</f>
        <v/>
      </c>
      <c r="BG469" s="252" t="str">
        <f>+IF(TRIM(F469)="","",$B$1&amp;"-"&amp;TRIM(Tabla1[[#This Row],[Mes Inscrito]])&amp;"-"&amp;TRIM(Tabla1[[#This Row],[Dia de clases Inscrito]])&amp;"-"&amp;TRIM(Tabla1[[#This Row],[Horario Inscrito]])&amp;"-"&amp;TRIM(Tabla1[[#This Row],[Fecha Inicio grupo]])&amp;"-"&amp;TRIM(Tabla1[[#This Row],[Tipo Incrito]]))</f>
        <v/>
      </c>
      <c r="BH469" s="308" t="str">
        <f>IF(F469="","",OR(IFERROR(SEARCH("CG",Tabla1[[#This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9" s="309" t="str">
        <f>IF(F469&lt;&gt;"",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9" s="309" t="str">
        <f>IF(F469&lt;&gt;"",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9" s="309" t="str">
        <f>IF(Tabla1[[#This Row],[Fecha Inicio grupo]]="","",IFERROR(VLOOKUP(Tabla1[[#This Row],[Mes de Alta como miembro]],Parámetros!$AM$2:$AN$16,2,0),"01/01/1900"))</f>
        <v/>
      </c>
    </row>
    <row r="470" spans="1:63" ht="14.45">
      <c r="A470" s="68">
        <v>467</v>
      </c>
      <c r="B470" s="29"/>
      <c r="C470" s="34"/>
      <c r="D470" s="42"/>
      <c r="E470" s="64"/>
      <c r="F470" s="45"/>
      <c r="G470" s="45"/>
      <c r="H470" s="163"/>
      <c r="I470" s="42"/>
      <c r="J470" s="28"/>
      <c r="K470" s="69"/>
      <c r="L470" s="68"/>
      <c r="M470" s="46"/>
      <c r="N470" s="238" t="str">
        <f ca="1">IF(Tabla1[[#This Row],[Fecha de nac]]="","",IF(Tabla1[[#This Row],[Fecha Finalización]] &gt;=TODAY(), DATEDIF(Tabla1[[#This Row],[Fecha de nac]],TODAY(),"y"), ROUNDDOWN((Tabla1[[#This Row],[Fecha Finalización]] -Tabla1[[#This Row],[Fecha de nac]])/365,0)))</f>
        <v/>
      </c>
      <c r="O470" s="169"/>
      <c r="P470" s="34"/>
      <c r="Q470" s="67"/>
      <c r="R470" s="67"/>
      <c r="S470" s="67"/>
      <c r="T470" s="67"/>
      <c r="U470" s="243" t="str">
        <f>IF(F470="","",Tabla1[[#This Row],[Fecha Inicio grupo]]+3*7-7)</f>
        <v/>
      </c>
      <c r="V470" s="244" t="str">
        <f>IF(F470="","",EDATE(Tabla1[[#This Row],[Fecha Inicio grupo]],3))</f>
        <v/>
      </c>
      <c r="W470" s="29"/>
      <c r="X470" s="29"/>
      <c r="Y470" s="75"/>
      <c r="Z470" s="75"/>
      <c r="AA470" s="75"/>
      <c r="AB470" s="75"/>
      <c r="AC470" s="75"/>
      <c r="AD470" s="75"/>
      <c r="AE470" s="75"/>
      <c r="AF470" s="75"/>
      <c r="AG470" s="75"/>
      <c r="AH470" s="75"/>
      <c r="AI470" s="75"/>
      <c r="AJ470" s="75"/>
      <c r="AK470" s="75"/>
      <c r="AL470" s="75"/>
      <c r="AM470" s="75"/>
      <c r="AN470" s="75"/>
      <c r="AO470" s="144"/>
      <c r="AP470" s="246" t="str">
        <f>IF(F470="","",IFERROR(VLOOKUP(SUBSTITUTE(SUBSTITUTE(Tabla1[[#This Row],[Uso Sistemas]],"T","P"),"N","F"),Parámetros!$M$2:$N$17,2,0),"Completar hasta 3ra sem. para evaluar a Probacionista"))</f>
        <v/>
      </c>
      <c r="AQ470" s="39"/>
      <c r="AR470" s="39"/>
      <c r="AS470" s="39"/>
      <c r="AT470" s="28"/>
      <c r="AU470" s="55"/>
      <c r="AV470" s="55"/>
      <c r="AW470" s="55"/>
      <c r="AX470" s="248" t="str">
        <f>IF(V470="","",EOMONTH(EDATE(Tabla1[[#This Row],[Fecha Finalización]],2),0))</f>
        <v/>
      </c>
      <c r="AY470" s="39"/>
      <c r="AZ470" s="249" t="str">
        <f>IF(V470="","",EOMONTH(EDATE(Tabla1[[#This Row],[Fecha Finalización]],3),0))</f>
        <v/>
      </c>
      <c r="BA470" s="39"/>
      <c r="BB470" s="39"/>
      <c r="BC470" s="235"/>
      <c r="BD470" s="233" t="str">
        <f>IF(F470="","",Tabla1[[#This Row],[sem 01]]&amp;Tabla1[[#This Row],[sem 02]]&amp;Tabla1[[#This Row],[sem 03]])</f>
        <v/>
      </c>
      <c r="BE470" s="234" t="str">
        <f>IF(TRIM(F470)="","",$B$1&amp;"-"&amp;SUBSTITUTE(Tabla1[[#This Row],[Mes Inscrito]]," ","")&amp;"-"&amp;SUBSTITUTE(Tabla1[[#This Row],[Dia de clases Inscrito]]," ","")&amp;"-"&amp;SUBSTITUTE(Tabla1[[#This Row],[Horario Inscrito]]," ","")&amp;"-"&amp;Tabla1[[#This Row],[Fecha Inicio grupo]])</f>
        <v/>
      </c>
      <c r="BF470" s="251" t="str">
        <f>IF(F470="","",Tabla1[[#This Row],[Curso]])</f>
        <v/>
      </c>
      <c r="BG470" s="252" t="str">
        <f>+IF(TRIM(F470)="","",$B$1&amp;"-"&amp;TRIM(Tabla1[[#This Row],[Mes Inscrito]])&amp;"-"&amp;TRIM(Tabla1[[#This Row],[Dia de clases Inscrito]])&amp;"-"&amp;TRIM(Tabla1[[#This Row],[Horario Inscrito]])&amp;"-"&amp;TRIM(Tabla1[[#This Row],[Fecha Inicio grupo]])&amp;"-"&amp;TRIM(Tabla1[[#This Row],[Tipo Incrito]]))</f>
        <v/>
      </c>
      <c r="BH470" s="308" t="str">
        <f>IF(F470="","",OR(IFERROR(SEARCH("CG",Tabla1[[#This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0" s="309" t="str">
        <f>IF(F470&lt;&gt;"",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0" s="309" t="str">
        <f>IF(F470&lt;&gt;"",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0" s="309" t="str">
        <f>IF(Tabla1[[#This Row],[Fecha Inicio grupo]]="","",IFERROR(VLOOKUP(Tabla1[[#This Row],[Mes de Alta como miembro]],Parámetros!$AM$2:$AN$16,2,0),"01/01/1900"))</f>
        <v/>
      </c>
    </row>
    <row r="471" spans="1:63" ht="14.45">
      <c r="A471" s="68">
        <v>468</v>
      </c>
      <c r="B471" s="29"/>
      <c r="C471" s="34"/>
      <c r="D471" s="42"/>
      <c r="E471" s="64"/>
      <c r="F471" s="45"/>
      <c r="G471" s="45"/>
      <c r="H471" s="163"/>
      <c r="I471" s="42"/>
      <c r="J471" s="28"/>
      <c r="K471" s="69"/>
      <c r="L471" s="68"/>
      <c r="M471" s="46"/>
      <c r="N471" s="238" t="str">
        <f ca="1">IF(Tabla1[[#This Row],[Fecha de nac]]="","",IF(Tabla1[[#This Row],[Fecha Finalización]] &gt;=TODAY(), DATEDIF(Tabla1[[#This Row],[Fecha de nac]],TODAY(),"y"), ROUNDDOWN((Tabla1[[#This Row],[Fecha Finalización]] -Tabla1[[#This Row],[Fecha de nac]])/365,0)))</f>
        <v/>
      </c>
      <c r="O471" s="169"/>
      <c r="P471" s="34"/>
      <c r="Q471" s="67"/>
      <c r="R471" s="67"/>
      <c r="S471" s="67"/>
      <c r="T471" s="67"/>
      <c r="U471" s="243" t="str">
        <f>IF(F471="","",Tabla1[[#This Row],[Fecha Inicio grupo]]+3*7-7)</f>
        <v/>
      </c>
      <c r="V471" s="244" t="str">
        <f>IF(F471="","",EDATE(Tabla1[[#This Row],[Fecha Inicio grupo]],3))</f>
        <v/>
      </c>
      <c r="W471" s="29"/>
      <c r="X471" s="29"/>
      <c r="Y471" s="75"/>
      <c r="Z471" s="75"/>
      <c r="AA471" s="75"/>
      <c r="AB471" s="75"/>
      <c r="AC471" s="75"/>
      <c r="AD471" s="75"/>
      <c r="AE471" s="75"/>
      <c r="AF471" s="75"/>
      <c r="AG471" s="75"/>
      <c r="AH471" s="75"/>
      <c r="AI471" s="75"/>
      <c r="AJ471" s="75"/>
      <c r="AK471" s="75"/>
      <c r="AL471" s="75"/>
      <c r="AM471" s="75"/>
      <c r="AN471" s="75"/>
      <c r="AO471" s="144"/>
      <c r="AP471" s="246" t="str">
        <f>IF(F471="","",IFERROR(VLOOKUP(SUBSTITUTE(SUBSTITUTE(Tabla1[[#This Row],[Uso Sistemas]],"T","P"),"N","F"),Parámetros!$M$2:$N$17,2,0),"Completar hasta 3ra sem. para evaluar a Probacionista"))</f>
        <v/>
      </c>
      <c r="AQ471" s="39"/>
      <c r="AR471" s="39"/>
      <c r="AS471" s="39"/>
      <c r="AT471" s="28"/>
      <c r="AU471" s="55"/>
      <c r="AV471" s="55"/>
      <c r="AW471" s="55"/>
      <c r="AX471" s="248" t="str">
        <f>IF(V471="","",EOMONTH(EDATE(Tabla1[[#This Row],[Fecha Finalización]],2),0))</f>
        <v/>
      </c>
      <c r="AY471" s="39"/>
      <c r="AZ471" s="249" t="str">
        <f>IF(V471="","",EOMONTH(EDATE(Tabla1[[#This Row],[Fecha Finalización]],3),0))</f>
        <v/>
      </c>
      <c r="BA471" s="39"/>
      <c r="BB471" s="39"/>
      <c r="BC471" s="235"/>
      <c r="BD471" s="233" t="str">
        <f>IF(F471="","",Tabla1[[#This Row],[sem 01]]&amp;Tabla1[[#This Row],[sem 02]]&amp;Tabla1[[#This Row],[sem 03]])</f>
        <v/>
      </c>
      <c r="BE471" s="234" t="str">
        <f>IF(TRIM(F471)="","",$B$1&amp;"-"&amp;SUBSTITUTE(Tabla1[[#This Row],[Mes Inscrito]]," ","")&amp;"-"&amp;SUBSTITUTE(Tabla1[[#This Row],[Dia de clases Inscrito]]," ","")&amp;"-"&amp;SUBSTITUTE(Tabla1[[#This Row],[Horario Inscrito]]," ","")&amp;"-"&amp;Tabla1[[#This Row],[Fecha Inicio grupo]])</f>
        <v/>
      </c>
      <c r="BF471" s="251" t="str">
        <f>IF(F471="","",Tabla1[[#This Row],[Curso]])</f>
        <v/>
      </c>
      <c r="BG471" s="252" t="str">
        <f>+IF(TRIM(F471)="","",$B$1&amp;"-"&amp;TRIM(Tabla1[[#This Row],[Mes Inscrito]])&amp;"-"&amp;TRIM(Tabla1[[#This Row],[Dia de clases Inscrito]])&amp;"-"&amp;TRIM(Tabla1[[#This Row],[Horario Inscrito]])&amp;"-"&amp;TRIM(Tabla1[[#This Row],[Fecha Inicio grupo]])&amp;"-"&amp;TRIM(Tabla1[[#This Row],[Tipo Incrito]]))</f>
        <v/>
      </c>
      <c r="BH471" s="308" t="str">
        <f>IF(F471="","",OR(IFERROR(SEARCH("CG",Tabla1[[#This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1" s="309" t="str">
        <f>IF(F471&lt;&gt;"",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1" s="309" t="str">
        <f>IF(F471&lt;&gt;"",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1" s="309" t="str">
        <f>IF(Tabla1[[#This Row],[Fecha Inicio grupo]]="","",IFERROR(VLOOKUP(Tabla1[[#This Row],[Mes de Alta como miembro]],Parámetros!$AM$2:$AN$16,2,0),"01/01/1900"))</f>
        <v/>
      </c>
    </row>
    <row r="472" spans="1:63" ht="14.45">
      <c r="A472" s="68">
        <v>469</v>
      </c>
      <c r="B472" s="29"/>
      <c r="C472" s="34"/>
      <c r="D472" s="42"/>
      <c r="E472" s="64"/>
      <c r="F472" s="45"/>
      <c r="G472" s="45"/>
      <c r="H472" s="163"/>
      <c r="I472" s="42"/>
      <c r="J472" s="28"/>
      <c r="K472" s="69"/>
      <c r="L472" s="68"/>
      <c r="M472" s="46"/>
      <c r="N472" s="238" t="str">
        <f ca="1">IF(Tabla1[[#This Row],[Fecha de nac]]="","",IF(Tabla1[[#This Row],[Fecha Finalización]] &gt;=TODAY(), DATEDIF(Tabla1[[#This Row],[Fecha de nac]],TODAY(),"y"), ROUNDDOWN((Tabla1[[#This Row],[Fecha Finalización]] -Tabla1[[#This Row],[Fecha de nac]])/365,0)))</f>
        <v/>
      </c>
      <c r="O472" s="169"/>
      <c r="P472" s="34"/>
      <c r="Q472" s="67"/>
      <c r="R472" s="67"/>
      <c r="S472" s="67"/>
      <c r="T472" s="67"/>
      <c r="U472" s="243" t="str">
        <f>IF(F472="","",Tabla1[[#This Row],[Fecha Inicio grupo]]+3*7-7)</f>
        <v/>
      </c>
      <c r="V472" s="244" t="str">
        <f>IF(F472="","",EDATE(Tabla1[[#This Row],[Fecha Inicio grupo]],3))</f>
        <v/>
      </c>
      <c r="W472" s="29"/>
      <c r="X472" s="29"/>
      <c r="Y472" s="75"/>
      <c r="Z472" s="75"/>
      <c r="AA472" s="75"/>
      <c r="AB472" s="75"/>
      <c r="AC472" s="75"/>
      <c r="AD472" s="75"/>
      <c r="AE472" s="75"/>
      <c r="AF472" s="75"/>
      <c r="AG472" s="75"/>
      <c r="AH472" s="75"/>
      <c r="AI472" s="75"/>
      <c r="AJ472" s="75"/>
      <c r="AK472" s="75"/>
      <c r="AL472" s="75"/>
      <c r="AM472" s="75"/>
      <c r="AN472" s="75"/>
      <c r="AO472" s="144"/>
      <c r="AP472" s="246" t="str">
        <f>IF(F472="","",IFERROR(VLOOKUP(SUBSTITUTE(SUBSTITUTE(Tabla1[[#This Row],[Uso Sistemas]],"T","P"),"N","F"),Parámetros!$M$2:$N$17,2,0),"Completar hasta 3ra sem. para evaluar a Probacionista"))</f>
        <v/>
      </c>
      <c r="AQ472" s="39"/>
      <c r="AR472" s="39"/>
      <c r="AS472" s="39"/>
      <c r="AT472" s="28"/>
      <c r="AU472" s="55"/>
      <c r="AV472" s="55"/>
      <c r="AW472" s="55"/>
      <c r="AX472" s="248" t="str">
        <f>IF(V472="","",EOMONTH(EDATE(Tabla1[[#This Row],[Fecha Finalización]],2),0))</f>
        <v/>
      </c>
      <c r="AY472" s="39"/>
      <c r="AZ472" s="249" t="str">
        <f>IF(V472="","",EOMONTH(EDATE(Tabla1[[#This Row],[Fecha Finalización]],3),0))</f>
        <v/>
      </c>
      <c r="BA472" s="39"/>
      <c r="BB472" s="39"/>
      <c r="BC472" s="235"/>
      <c r="BD472" s="233" t="str">
        <f>IF(F472="","",Tabla1[[#This Row],[sem 01]]&amp;Tabla1[[#This Row],[sem 02]]&amp;Tabla1[[#This Row],[sem 03]])</f>
        <v/>
      </c>
      <c r="BE472" s="234" t="str">
        <f>IF(TRIM(F472)="","",$B$1&amp;"-"&amp;SUBSTITUTE(Tabla1[[#This Row],[Mes Inscrito]]," ","")&amp;"-"&amp;SUBSTITUTE(Tabla1[[#This Row],[Dia de clases Inscrito]]," ","")&amp;"-"&amp;SUBSTITUTE(Tabla1[[#This Row],[Horario Inscrito]]," ","")&amp;"-"&amp;Tabla1[[#This Row],[Fecha Inicio grupo]])</f>
        <v/>
      </c>
      <c r="BF472" s="251" t="str">
        <f>IF(F472="","",Tabla1[[#This Row],[Curso]])</f>
        <v/>
      </c>
      <c r="BG472" s="252" t="str">
        <f>+IF(TRIM(F472)="","",$B$1&amp;"-"&amp;TRIM(Tabla1[[#This Row],[Mes Inscrito]])&amp;"-"&amp;TRIM(Tabla1[[#This Row],[Dia de clases Inscrito]])&amp;"-"&amp;TRIM(Tabla1[[#This Row],[Horario Inscrito]])&amp;"-"&amp;TRIM(Tabla1[[#This Row],[Fecha Inicio grupo]])&amp;"-"&amp;TRIM(Tabla1[[#This Row],[Tipo Incrito]]))</f>
        <v/>
      </c>
      <c r="BH472" s="308" t="str">
        <f>IF(F472="","",OR(IFERROR(SEARCH("CG",Tabla1[[#This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2" s="309" t="str">
        <f>IF(F472&lt;&gt;"",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2" s="309" t="str">
        <f>IF(F472&lt;&gt;"",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2" s="309" t="str">
        <f>IF(Tabla1[[#This Row],[Fecha Inicio grupo]]="","",IFERROR(VLOOKUP(Tabla1[[#This Row],[Mes de Alta como miembro]],Parámetros!$AM$2:$AN$16,2,0),"01/01/1900"))</f>
        <v/>
      </c>
    </row>
    <row r="473" spans="1:63" ht="14.45">
      <c r="A473" s="68">
        <v>470</v>
      </c>
      <c r="B473" s="29"/>
      <c r="C473" s="34"/>
      <c r="D473" s="42"/>
      <c r="E473" s="64"/>
      <c r="F473" s="45"/>
      <c r="G473" s="45"/>
      <c r="H473" s="163"/>
      <c r="I473" s="42"/>
      <c r="J473" s="28"/>
      <c r="K473" s="69"/>
      <c r="L473" s="68"/>
      <c r="M473" s="46"/>
      <c r="N473" s="238" t="str">
        <f ca="1">IF(Tabla1[[#This Row],[Fecha de nac]]="","",IF(Tabla1[[#This Row],[Fecha Finalización]] &gt;=TODAY(), DATEDIF(Tabla1[[#This Row],[Fecha de nac]],TODAY(),"y"), ROUNDDOWN((Tabla1[[#This Row],[Fecha Finalización]] -Tabla1[[#This Row],[Fecha de nac]])/365,0)))</f>
        <v/>
      </c>
      <c r="O473" s="169"/>
      <c r="P473" s="34"/>
      <c r="Q473" s="67"/>
      <c r="R473" s="67"/>
      <c r="S473" s="67"/>
      <c r="T473" s="67"/>
      <c r="U473" s="243" t="str">
        <f>IF(F473="","",Tabla1[[#This Row],[Fecha Inicio grupo]]+3*7-7)</f>
        <v/>
      </c>
      <c r="V473" s="244" t="str">
        <f>IF(F473="","",EDATE(Tabla1[[#This Row],[Fecha Inicio grupo]],3))</f>
        <v/>
      </c>
      <c r="W473" s="29"/>
      <c r="X473" s="29"/>
      <c r="Y473" s="75"/>
      <c r="Z473" s="75"/>
      <c r="AA473" s="75"/>
      <c r="AB473" s="75"/>
      <c r="AC473" s="75"/>
      <c r="AD473" s="75"/>
      <c r="AE473" s="75"/>
      <c r="AF473" s="75"/>
      <c r="AG473" s="75"/>
      <c r="AH473" s="75"/>
      <c r="AI473" s="75"/>
      <c r="AJ473" s="75"/>
      <c r="AK473" s="75"/>
      <c r="AL473" s="75"/>
      <c r="AM473" s="75"/>
      <c r="AN473" s="75"/>
      <c r="AO473" s="144"/>
      <c r="AP473" s="246" t="str">
        <f>IF(F473="","",IFERROR(VLOOKUP(SUBSTITUTE(SUBSTITUTE(Tabla1[[#This Row],[Uso Sistemas]],"T","P"),"N","F"),Parámetros!$M$2:$N$17,2,0),"Completar hasta 3ra sem. para evaluar a Probacionista"))</f>
        <v/>
      </c>
      <c r="AQ473" s="39"/>
      <c r="AR473" s="39"/>
      <c r="AS473" s="39"/>
      <c r="AT473" s="28"/>
      <c r="AU473" s="55"/>
      <c r="AV473" s="55"/>
      <c r="AW473" s="55"/>
      <c r="AX473" s="248" t="str">
        <f>IF(V473="","",EOMONTH(EDATE(Tabla1[[#This Row],[Fecha Finalización]],2),0))</f>
        <v/>
      </c>
      <c r="AY473" s="39"/>
      <c r="AZ473" s="249" t="str">
        <f>IF(V473="","",EOMONTH(EDATE(Tabla1[[#This Row],[Fecha Finalización]],3),0))</f>
        <v/>
      </c>
      <c r="BA473" s="39"/>
      <c r="BB473" s="39"/>
      <c r="BC473" s="235"/>
      <c r="BD473" s="233" t="str">
        <f>IF(F473="","",Tabla1[[#This Row],[sem 01]]&amp;Tabla1[[#This Row],[sem 02]]&amp;Tabla1[[#This Row],[sem 03]])</f>
        <v/>
      </c>
      <c r="BE473" s="234" t="str">
        <f>IF(TRIM(F473)="","",$B$1&amp;"-"&amp;SUBSTITUTE(Tabla1[[#This Row],[Mes Inscrito]]," ","")&amp;"-"&amp;SUBSTITUTE(Tabla1[[#This Row],[Dia de clases Inscrito]]," ","")&amp;"-"&amp;SUBSTITUTE(Tabla1[[#This Row],[Horario Inscrito]]," ","")&amp;"-"&amp;Tabla1[[#This Row],[Fecha Inicio grupo]])</f>
        <v/>
      </c>
      <c r="BF473" s="251" t="str">
        <f>IF(F473="","",Tabla1[[#This Row],[Curso]])</f>
        <v/>
      </c>
      <c r="BG473" s="252" t="str">
        <f>+IF(TRIM(F473)="","",$B$1&amp;"-"&amp;TRIM(Tabla1[[#This Row],[Mes Inscrito]])&amp;"-"&amp;TRIM(Tabla1[[#This Row],[Dia de clases Inscrito]])&amp;"-"&amp;TRIM(Tabla1[[#This Row],[Horario Inscrito]])&amp;"-"&amp;TRIM(Tabla1[[#This Row],[Fecha Inicio grupo]])&amp;"-"&amp;TRIM(Tabla1[[#This Row],[Tipo Incrito]]))</f>
        <v/>
      </c>
      <c r="BH473" s="308" t="str">
        <f>IF(F473="","",OR(IFERROR(SEARCH("CG",Tabla1[[#This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3" s="309" t="str">
        <f>IF(F473&lt;&gt;"",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3" s="309" t="str">
        <f>IF(F473&lt;&gt;"",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3" s="309" t="str">
        <f>IF(Tabla1[[#This Row],[Fecha Inicio grupo]]="","",IFERROR(VLOOKUP(Tabla1[[#This Row],[Mes de Alta como miembro]],Parámetros!$AM$2:$AN$16,2,0),"01/01/1900"))</f>
        <v/>
      </c>
    </row>
    <row r="474" spans="1:63" ht="14.45">
      <c r="A474" s="68">
        <v>471</v>
      </c>
      <c r="B474" s="29"/>
      <c r="C474" s="34"/>
      <c r="D474" s="42"/>
      <c r="E474" s="64"/>
      <c r="F474" s="45"/>
      <c r="G474" s="45"/>
      <c r="H474" s="163"/>
      <c r="I474" s="42"/>
      <c r="J474" s="28"/>
      <c r="K474" s="69"/>
      <c r="L474" s="68"/>
      <c r="M474" s="46"/>
      <c r="N474" s="238" t="str">
        <f ca="1">IF(Tabla1[[#This Row],[Fecha de nac]]="","",IF(Tabla1[[#This Row],[Fecha Finalización]] &gt;=TODAY(), DATEDIF(Tabla1[[#This Row],[Fecha de nac]],TODAY(),"y"), ROUNDDOWN((Tabla1[[#This Row],[Fecha Finalización]] -Tabla1[[#This Row],[Fecha de nac]])/365,0)))</f>
        <v/>
      </c>
      <c r="O474" s="169"/>
      <c r="P474" s="34"/>
      <c r="Q474" s="67"/>
      <c r="R474" s="67"/>
      <c r="S474" s="67"/>
      <c r="T474" s="67"/>
      <c r="U474" s="243" t="str">
        <f>IF(F474="","",Tabla1[[#This Row],[Fecha Inicio grupo]]+3*7-7)</f>
        <v/>
      </c>
      <c r="V474" s="244" t="str">
        <f>IF(F474="","",EDATE(Tabla1[[#This Row],[Fecha Inicio grupo]],3))</f>
        <v/>
      </c>
      <c r="W474" s="29"/>
      <c r="X474" s="29"/>
      <c r="Y474" s="75"/>
      <c r="Z474" s="75"/>
      <c r="AA474" s="75"/>
      <c r="AB474" s="75"/>
      <c r="AC474" s="75"/>
      <c r="AD474" s="75"/>
      <c r="AE474" s="75"/>
      <c r="AF474" s="75"/>
      <c r="AG474" s="75"/>
      <c r="AH474" s="75"/>
      <c r="AI474" s="75"/>
      <c r="AJ474" s="75"/>
      <c r="AK474" s="75"/>
      <c r="AL474" s="75"/>
      <c r="AM474" s="75"/>
      <c r="AN474" s="75"/>
      <c r="AO474" s="144"/>
      <c r="AP474" s="246" t="str">
        <f>IF(F474="","",IFERROR(VLOOKUP(SUBSTITUTE(SUBSTITUTE(Tabla1[[#This Row],[Uso Sistemas]],"T","P"),"N","F"),Parámetros!$M$2:$N$17,2,0),"Completar hasta 3ra sem. para evaluar a Probacionista"))</f>
        <v/>
      </c>
      <c r="AQ474" s="39"/>
      <c r="AR474" s="39"/>
      <c r="AS474" s="39"/>
      <c r="AT474" s="28"/>
      <c r="AU474" s="55"/>
      <c r="AV474" s="55"/>
      <c r="AW474" s="55"/>
      <c r="AX474" s="248" t="str">
        <f>IF(V474="","",EOMONTH(EDATE(Tabla1[[#This Row],[Fecha Finalización]],2),0))</f>
        <v/>
      </c>
      <c r="AY474" s="39"/>
      <c r="AZ474" s="249" t="str">
        <f>IF(V474="","",EOMONTH(EDATE(Tabla1[[#This Row],[Fecha Finalización]],3),0))</f>
        <v/>
      </c>
      <c r="BA474" s="39"/>
      <c r="BB474" s="39"/>
      <c r="BC474" s="235"/>
      <c r="BD474" s="233" t="str">
        <f>IF(F474="","",Tabla1[[#This Row],[sem 01]]&amp;Tabla1[[#This Row],[sem 02]]&amp;Tabla1[[#This Row],[sem 03]])</f>
        <v/>
      </c>
      <c r="BE474" s="234" t="str">
        <f>IF(TRIM(F474)="","",$B$1&amp;"-"&amp;SUBSTITUTE(Tabla1[[#This Row],[Mes Inscrito]]," ","")&amp;"-"&amp;SUBSTITUTE(Tabla1[[#This Row],[Dia de clases Inscrito]]," ","")&amp;"-"&amp;SUBSTITUTE(Tabla1[[#This Row],[Horario Inscrito]]," ","")&amp;"-"&amp;Tabla1[[#This Row],[Fecha Inicio grupo]])</f>
        <v/>
      </c>
      <c r="BF474" s="251" t="str">
        <f>IF(F474="","",Tabla1[[#This Row],[Curso]])</f>
        <v/>
      </c>
      <c r="BG474" s="252" t="str">
        <f>+IF(TRIM(F474)="","",$B$1&amp;"-"&amp;TRIM(Tabla1[[#This Row],[Mes Inscrito]])&amp;"-"&amp;TRIM(Tabla1[[#This Row],[Dia de clases Inscrito]])&amp;"-"&amp;TRIM(Tabla1[[#This Row],[Horario Inscrito]])&amp;"-"&amp;TRIM(Tabla1[[#This Row],[Fecha Inicio grupo]])&amp;"-"&amp;TRIM(Tabla1[[#This Row],[Tipo Incrito]]))</f>
        <v/>
      </c>
      <c r="BH474" s="308" t="str">
        <f>IF(F474="","",OR(IFERROR(SEARCH("CG",Tabla1[[#This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4" s="309" t="str">
        <f>IF(F474&lt;&gt;"",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4" s="309" t="str">
        <f>IF(F474&lt;&gt;"",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4" s="309" t="str">
        <f>IF(Tabla1[[#This Row],[Fecha Inicio grupo]]="","",IFERROR(VLOOKUP(Tabla1[[#This Row],[Mes de Alta como miembro]],Parámetros!$AM$2:$AN$16,2,0),"01/01/1900"))</f>
        <v/>
      </c>
    </row>
    <row r="475" spans="1:63" ht="14.45">
      <c r="A475" s="68">
        <v>472</v>
      </c>
      <c r="B475" s="29"/>
      <c r="C475" s="34"/>
      <c r="D475" s="42"/>
      <c r="E475" s="64"/>
      <c r="F475" s="45"/>
      <c r="G475" s="45"/>
      <c r="H475" s="163"/>
      <c r="I475" s="42"/>
      <c r="J475" s="28"/>
      <c r="K475" s="69"/>
      <c r="L475" s="68"/>
      <c r="M475" s="46"/>
      <c r="N475" s="238" t="str">
        <f ca="1">IF(Tabla1[[#This Row],[Fecha de nac]]="","",IF(Tabla1[[#This Row],[Fecha Finalización]] &gt;=TODAY(), DATEDIF(Tabla1[[#This Row],[Fecha de nac]],TODAY(),"y"), ROUNDDOWN((Tabla1[[#This Row],[Fecha Finalización]] -Tabla1[[#This Row],[Fecha de nac]])/365,0)))</f>
        <v/>
      </c>
      <c r="O475" s="169"/>
      <c r="P475" s="34"/>
      <c r="Q475" s="67"/>
      <c r="R475" s="67"/>
      <c r="S475" s="67"/>
      <c r="T475" s="67"/>
      <c r="U475" s="243" t="str">
        <f>IF(F475="","",Tabla1[[#This Row],[Fecha Inicio grupo]]+3*7-7)</f>
        <v/>
      </c>
      <c r="V475" s="244" t="str">
        <f>IF(F475="","",EDATE(Tabla1[[#This Row],[Fecha Inicio grupo]],3))</f>
        <v/>
      </c>
      <c r="W475" s="29"/>
      <c r="X475" s="29"/>
      <c r="Y475" s="75"/>
      <c r="Z475" s="75"/>
      <c r="AA475" s="75"/>
      <c r="AB475" s="75"/>
      <c r="AC475" s="75"/>
      <c r="AD475" s="75"/>
      <c r="AE475" s="75"/>
      <c r="AF475" s="75"/>
      <c r="AG475" s="75"/>
      <c r="AH475" s="75"/>
      <c r="AI475" s="75"/>
      <c r="AJ475" s="75"/>
      <c r="AK475" s="75"/>
      <c r="AL475" s="75"/>
      <c r="AM475" s="75"/>
      <c r="AN475" s="75"/>
      <c r="AO475" s="144"/>
      <c r="AP475" s="246" t="str">
        <f>IF(F475="","",IFERROR(VLOOKUP(SUBSTITUTE(SUBSTITUTE(Tabla1[[#This Row],[Uso Sistemas]],"T","P"),"N","F"),Parámetros!$M$2:$N$17,2,0),"Completar hasta 3ra sem. para evaluar a Probacionista"))</f>
        <v/>
      </c>
      <c r="AQ475" s="39"/>
      <c r="AR475" s="39"/>
      <c r="AS475" s="39"/>
      <c r="AT475" s="28"/>
      <c r="AU475" s="55"/>
      <c r="AV475" s="55"/>
      <c r="AW475" s="55"/>
      <c r="AX475" s="248" t="str">
        <f>IF(V475="","",EOMONTH(EDATE(Tabla1[[#This Row],[Fecha Finalización]],2),0))</f>
        <v/>
      </c>
      <c r="AY475" s="39"/>
      <c r="AZ475" s="249" t="str">
        <f>IF(V475="","",EOMONTH(EDATE(Tabla1[[#This Row],[Fecha Finalización]],3),0))</f>
        <v/>
      </c>
      <c r="BA475" s="39"/>
      <c r="BB475" s="39"/>
      <c r="BC475" s="235"/>
      <c r="BD475" s="233" t="str">
        <f>IF(F475="","",Tabla1[[#This Row],[sem 01]]&amp;Tabla1[[#This Row],[sem 02]]&amp;Tabla1[[#This Row],[sem 03]])</f>
        <v/>
      </c>
      <c r="BE475" s="234" t="str">
        <f>IF(TRIM(F475)="","",$B$1&amp;"-"&amp;SUBSTITUTE(Tabla1[[#This Row],[Mes Inscrito]]," ","")&amp;"-"&amp;SUBSTITUTE(Tabla1[[#This Row],[Dia de clases Inscrito]]," ","")&amp;"-"&amp;SUBSTITUTE(Tabla1[[#This Row],[Horario Inscrito]]," ","")&amp;"-"&amp;Tabla1[[#This Row],[Fecha Inicio grupo]])</f>
        <v/>
      </c>
      <c r="BF475" s="251" t="str">
        <f>IF(F475="","",Tabla1[[#This Row],[Curso]])</f>
        <v/>
      </c>
      <c r="BG475" s="252" t="str">
        <f>+IF(TRIM(F475)="","",$B$1&amp;"-"&amp;TRIM(Tabla1[[#This Row],[Mes Inscrito]])&amp;"-"&amp;TRIM(Tabla1[[#This Row],[Dia de clases Inscrito]])&amp;"-"&amp;TRIM(Tabla1[[#This Row],[Horario Inscrito]])&amp;"-"&amp;TRIM(Tabla1[[#This Row],[Fecha Inicio grupo]])&amp;"-"&amp;TRIM(Tabla1[[#This Row],[Tipo Incrito]]))</f>
        <v/>
      </c>
      <c r="BH475" s="308" t="str">
        <f>IF(F475="","",OR(IFERROR(SEARCH("CG",Tabla1[[#This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5" s="309" t="str">
        <f>IF(F475&lt;&gt;"",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5" s="309" t="str">
        <f>IF(F475&lt;&gt;"",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5" s="309" t="str">
        <f>IF(Tabla1[[#This Row],[Fecha Inicio grupo]]="","",IFERROR(VLOOKUP(Tabla1[[#This Row],[Mes de Alta como miembro]],Parámetros!$AM$2:$AN$16,2,0),"01/01/1900"))</f>
        <v/>
      </c>
    </row>
    <row r="476" spans="1:63" ht="14.45">
      <c r="A476" s="68">
        <v>473</v>
      </c>
      <c r="B476" s="29"/>
      <c r="C476" s="34"/>
      <c r="D476" s="42"/>
      <c r="E476" s="64"/>
      <c r="F476" s="45"/>
      <c r="G476" s="45"/>
      <c r="H476" s="163"/>
      <c r="I476" s="42"/>
      <c r="J476" s="28"/>
      <c r="K476" s="69"/>
      <c r="L476" s="68"/>
      <c r="M476" s="46"/>
      <c r="N476" s="238" t="str">
        <f ca="1">IF(Tabla1[[#This Row],[Fecha de nac]]="","",IF(Tabla1[[#This Row],[Fecha Finalización]] &gt;=TODAY(), DATEDIF(Tabla1[[#This Row],[Fecha de nac]],TODAY(),"y"), ROUNDDOWN((Tabla1[[#This Row],[Fecha Finalización]] -Tabla1[[#This Row],[Fecha de nac]])/365,0)))</f>
        <v/>
      </c>
      <c r="O476" s="169"/>
      <c r="P476" s="34"/>
      <c r="Q476" s="67"/>
      <c r="R476" s="67"/>
      <c r="S476" s="67"/>
      <c r="T476" s="67"/>
      <c r="U476" s="243" t="str">
        <f>IF(F476="","",Tabla1[[#This Row],[Fecha Inicio grupo]]+3*7-7)</f>
        <v/>
      </c>
      <c r="V476" s="244" t="str">
        <f>IF(F476="","",EDATE(Tabla1[[#This Row],[Fecha Inicio grupo]],3))</f>
        <v/>
      </c>
      <c r="W476" s="29"/>
      <c r="X476" s="29"/>
      <c r="Y476" s="75"/>
      <c r="Z476" s="75"/>
      <c r="AA476" s="75"/>
      <c r="AB476" s="75"/>
      <c r="AC476" s="75"/>
      <c r="AD476" s="75"/>
      <c r="AE476" s="75"/>
      <c r="AF476" s="75"/>
      <c r="AG476" s="75"/>
      <c r="AH476" s="75"/>
      <c r="AI476" s="75"/>
      <c r="AJ476" s="75"/>
      <c r="AK476" s="75"/>
      <c r="AL476" s="75"/>
      <c r="AM476" s="75"/>
      <c r="AN476" s="75"/>
      <c r="AO476" s="144"/>
      <c r="AP476" s="246" t="str">
        <f>IF(F476="","",IFERROR(VLOOKUP(SUBSTITUTE(SUBSTITUTE(Tabla1[[#This Row],[Uso Sistemas]],"T","P"),"N","F"),Parámetros!$M$2:$N$17,2,0),"Completar hasta 3ra sem. para evaluar a Probacionista"))</f>
        <v/>
      </c>
      <c r="AQ476" s="39"/>
      <c r="AR476" s="39"/>
      <c r="AS476" s="39"/>
      <c r="AT476" s="28"/>
      <c r="AU476" s="55"/>
      <c r="AV476" s="55"/>
      <c r="AW476" s="55"/>
      <c r="AX476" s="248" t="str">
        <f>IF(V476="","",EOMONTH(EDATE(Tabla1[[#This Row],[Fecha Finalización]],2),0))</f>
        <v/>
      </c>
      <c r="AY476" s="39"/>
      <c r="AZ476" s="249" t="str">
        <f>IF(V476="","",EOMONTH(EDATE(Tabla1[[#This Row],[Fecha Finalización]],3),0))</f>
        <v/>
      </c>
      <c r="BA476" s="39"/>
      <c r="BB476" s="39"/>
      <c r="BC476" s="235"/>
      <c r="BD476" s="233" t="str">
        <f>IF(F476="","",Tabla1[[#This Row],[sem 01]]&amp;Tabla1[[#This Row],[sem 02]]&amp;Tabla1[[#This Row],[sem 03]])</f>
        <v/>
      </c>
      <c r="BE476" s="234" t="str">
        <f>IF(TRIM(F476)="","",$B$1&amp;"-"&amp;SUBSTITUTE(Tabla1[[#This Row],[Mes Inscrito]]," ","")&amp;"-"&amp;SUBSTITUTE(Tabla1[[#This Row],[Dia de clases Inscrito]]," ","")&amp;"-"&amp;SUBSTITUTE(Tabla1[[#This Row],[Horario Inscrito]]," ","")&amp;"-"&amp;Tabla1[[#This Row],[Fecha Inicio grupo]])</f>
        <v/>
      </c>
      <c r="BF476" s="251" t="str">
        <f>IF(F476="","",Tabla1[[#This Row],[Curso]])</f>
        <v/>
      </c>
      <c r="BG476" s="252" t="str">
        <f>+IF(TRIM(F476)="","",$B$1&amp;"-"&amp;TRIM(Tabla1[[#This Row],[Mes Inscrito]])&amp;"-"&amp;TRIM(Tabla1[[#This Row],[Dia de clases Inscrito]])&amp;"-"&amp;TRIM(Tabla1[[#This Row],[Horario Inscrito]])&amp;"-"&amp;TRIM(Tabla1[[#This Row],[Fecha Inicio grupo]])&amp;"-"&amp;TRIM(Tabla1[[#This Row],[Tipo Incrito]]))</f>
        <v/>
      </c>
      <c r="BH476" s="308" t="str">
        <f>IF(F476="","",OR(IFERROR(SEARCH("CG",Tabla1[[#This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6" s="309" t="str">
        <f>IF(F476&lt;&gt;"",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6" s="309" t="str">
        <f>IF(F476&lt;&gt;"",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6" s="309" t="str">
        <f>IF(Tabla1[[#This Row],[Fecha Inicio grupo]]="","",IFERROR(VLOOKUP(Tabla1[[#This Row],[Mes de Alta como miembro]],Parámetros!$AM$2:$AN$16,2,0),"01/01/1900"))</f>
        <v/>
      </c>
    </row>
    <row r="477" spans="1:63" ht="14.45">
      <c r="A477" s="68">
        <v>474</v>
      </c>
      <c r="B477" s="29"/>
      <c r="C477" s="34"/>
      <c r="D477" s="42"/>
      <c r="E477" s="64"/>
      <c r="F477" s="45"/>
      <c r="G477" s="45"/>
      <c r="H477" s="163"/>
      <c r="I477" s="42"/>
      <c r="J477" s="28"/>
      <c r="K477" s="69"/>
      <c r="L477" s="68"/>
      <c r="M477" s="46"/>
      <c r="N477" s="238" t="str">
        <f ca="1">IF(Tabla1[[#This Row],[Fecha de nac]]="","",IF(Tabla1[[#This Row],[Fecha Finalización]] &gt;=TODAY(), DATEDIF(Tabla1[[#This Row],[Fecha de nac]],TODAY(),"y"), ROUNDDOWN((Tabla1[[#This Row],[Fecha Finalización]] -Tabla1[[#This Row],[Fecha de nac]])/365,0)))</f>
        <v/>
      </c>
      <c r="O477" s="169"/>
      <c r="P477" s="34"/>
      <c r="Q477" s="67"/>
      <c r="R477" s="67"/>
      <c r="S477" s="67"/>
      <c r="T477" s="67"/>
      <c r="U477" s="243" t="str">
        <f>IF(F477="","",Tabla1[[#This Row],[Fecha Inicio grupo]]+3*7-7)</f>
        <v/>
      </c>
      <c r="V477" s="244" t="str">
        <f>IF(F477="","",EDATE(Tabla1[[#This Row],[Fecha Inicio grupo]],3))</f>
        <v/>
      </c>
      <c r="W477" s="29"/>
      <c r="X477" s="29"/>
      <c r="Y477" s="75"/>
      <c r="Z477" s="75"/>
      <c r="AA477" s="75"/>
      <c r="AB477" s="75"/>
      <c r="AC477" s="75"/>
      <c r="AD477" s="75"/>
      <c r="AE477" s="75"/>
      <c r="AF477" s="75"/>
      <c r="AG477" s="75"/>
      <c r="AH477" s="75"/>
      <c r="AI477" s="75"/>
      <c r="AJ477" s="75"/>
      <c r="AK477" s="75"/>
      <c r="AL477" s="75"/>
      <c r="AM477" s="75"/>
      <c r="AN477" s="75"/>
      <c r="AO477" s="144"/>
      <c r="AP477" s="246" t="str">
        <f>IF(F477="","",IFERROR(VLOOKUP(SUBSTITUTE(SUBSTITUTE(Tabla1[[#This Row],[Uso Sistemas]],"T","P"),"N","F"),Parámetros!$M$2:$N$17,2,0),"Completar hasta 3ra sem. para evaluar a Probacionista"))</f>
        <v/>
      </c>
      <c r="AQ477" s="39"/>
      <c r="AR477" s="39"/>
      <c r="AS477" s="39"/>
      <c r="AT477" s="28"/>
      <c r="AU477" s="55"/>
      <c r="AV477" s="55"/>
      <c r="AW477" s="55"/>
      <c r="AX477" s="248" t="str">
        <f>IF(V477="","",EOMONTH(EDATE(Tabla1[[#This Row],[Fecha Finalización]],2),0))</f>
        <v/>
      </c>
      <c r="AY477" s="39"/>
      <c r="AZ477" s="249" t="str">
        <f>IF(V477="","",EOMONTH(EDATE(Tabla1[[#This Row],[Fecha Finalización]],3),0))</f>
        <v/>
      </c>
      <c r="BA477" s="39"/>
      <c r="BB477" s="39"/>
      <c r="BC477" s="235"/>
      <c r="BD477" s="233" t="str">
        <f>IF(F477="","",Tabla1[[#This Row],[sem 01]]&amp;Tabla1[[#This Row],[sem 02]]&amp;Tabla1[[#This Row],[sem 03]])</f>
        <v/>
      </c>
      <c r="BE477" s="234" t="str">
        <f>IF(TRIM(F477)="","",$B$1&amp;"-"&amp;SUBSTITUTE(Tabla1[[#This Row],[Mes Inscrito]]," ","")&amp;"-"&amp;SUBSTITUTE(Tabla1[[#This Row],[Dia de clases Inscrito]]," ","")&amp;"-"&amp;SUBSTITUTE(Tabla1[[#This Row],[Horario Inscrito]]," ","")&amp;"-"&amp;Tabla1[[#This Row],[Fecha Inicio grupo]])</f>
        <v/>
      </c>
      <c r="BF477" s="251" t="str">
        <f>IF(F477="","",Tabla1[[#This Row],[Curso]])</f>
        <v/>
      </c>
      <c r="BG477" s="252" t="str">
        <f>+IF(TRIM(F477)="","",$B$1&amp;"-"&amp;TRIM(Tabla1[[#This Row],[Mes Inscrito]])&amp;"-"&amp;TRIM(Tabla1[[#This Row],[Dia de clases Inscrito]])&amp;"-"&amp;TRIM(Tabla1[[#This Row],[Horario Inscrito]])&amp;"-"&amp;TRIM(Tabla1[[#This Row],[Fecha Inicio grupo]])&amp;"-"&amp;TRIM(Tabla1[[#This Row],[Tipo Incrito]]))</f>
        <v/>
      </c>
      <c r="BH477" s="308" t="str">
        <f>IF(F477="","",OR(IFERROR(SEARCH("CG",Tabla1[[#This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7" s="309" t="str">
        <f>IF(F477&lt;&gt;"",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7" s="309" t="str">
        <f>IF(F477&lt;&gt;"",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7" s="309" t="str">
        <f>IF(Tabla1[[#This Row],[Fecha Inicio grupo]]="","",IFERROR(VLOOKUP(Tabla1[[#This Row],[Mes de Alta como miembro]],Parámetros!$AM$2:$AN$16,2,0),"01/01/1900"))</f>
        <v/>
      </c>
    </row>
    <row r="478" spans="1:63" ht="14.45">
      <c r="A478" s="68">
        <v>475</v>
      </c>
      <c r="B478" s="29"/>
      <c r="C478" s="34"/>
      <c r="D478" s="42"/>
      <c r="E478" s="64"/>
      <c r="F478" s="45"/>
      <c r="G478" s="45"/>
      <c r="H478" s="163"/>
      <c r="I478" s="42"/>
      <c r="J478" s="28"/>
      <c r="K478" s="69"/>
      <c r="L478" s="68"/>
      <c r="M478" s="46"/>
      <c r="N478" s="238" t="str">
        <f ca="1">IF(Tabla1[[#This Row],[Fecha de nac]]="","",IF(Tabla1[[#This Row],[Fecha Finalización]] &gt;=TODAY(), DATEDIF(Tabla1[[#This Row],[Fecha de nac]],TODAY(),"y"), ROUNDDOWN((Tabla1[[#This Row],[Fecha Finalización]] -Tabla1[[#This Row],[Fecha de nac]])/365,0)))</f>
        <v/>
      </c>
      <c r="O478" s="169"/>
      <c r="P478" s="34"/>
      <c r="Q478" s="67"/>
      <c r="R478" s="67"/>
      <c r="S478" s="67"/>
      <c r="T478" s="67"/>
      <c r="U478" s="243" t="str">
        <f>IF(F478="","",Tabla1[[#This Row],[Fecha Inicio grupo]]+3*7-7)</f>
        <v/>
      </c>
      <c r="V478" s="244" t="str">
        <f>IF(F478="","",EDATE(Tabla1[[#This Row],[Fecha Inicio grupo]],3))</f>
        <v/>
      </c>
      <c r="W478" s="29"/>
      <c r="X478" s="29"/>
      <c r="Y478" s="75"/>
      <c r="Z478" s="75"/>
      <c r="AA478" s="75"/>
      <c r="AB478" s="75"/>
      <c r="AC478" s="75"/>
      <c r="AD478" s="75"/>
      <c r="AE478" s="75"/>
      <c r="AF478" s="75"/>
      <c r="AG478" s="75"/>
      <c r="AH478" s="75"/>
      <c r="AI478" s="75"/>
      <c r="AJ478" s="75"/>
      <c r="AK478" s="75"/>
      <c r="AL478" s="75"/>
      <c r="AM478" s="75"/>
      <c r="AN478" s="75"/>
      <c r="AO478" s="144"/>
      <c r="AP478" s="246" t="str">
        <f>IF(F478="","",IFERROR(VLOOKUP(SUBSTITUTE(SUBSTITUTE(Tabla1[[#This Row],[Uso Sistemas]],"T","P"),"N","F"),Parámetros!$M$2:$N$17,2,0),"Completar hasta 3ra sem. para evaluar a Probacionista"))</f>
        <v/>
      </c>
      <c r="AQ478" s="39"/>
      <c r="AR478" s="39"/>
      <c r="AS478" s="39"/>
      <c r="AT478" s="28"/>
      <c r="AU478" s="55"/>
      <c r="AV478" s="55"/>
      <c r="AW478" s="55"/>
      <c r="AX478" s="248" t="str">
        <f>IF(V478="","",EOMONTH(EDATE(Tabla1[[#This Row],[Fecha Finalización]],2),0))</f>
        <v/>
      </c>
      <c r="AY478" s="39"/>
      <c r="AZ478" s="249" t="str">
        <f>IF(V478="","",EOMONTH(EDATE(Tabla1[[#This Row],[Fecha Finalización]],3),0))</f>
        <v/>
      </c>
      <c r="BA478" s="39"/>
      <c r="BB478" s="39"/>
      <c r="BC478" s="235"/>
      <c r="BD478" s="233" t="str">
        <f>IF(F478="","",Tabla1[[#This Row],[sem 01]]&amp;Tabla1[[#This Row],[sem 02]]&amp;Tabla1[[#This Row],[sem 03]])</f>
        <v/>
      </c>
      <c r="BE478" s="234" t="str">
        <f>IF(TRIM(F478)="","",$B$1&amp;"-"&amp;SUBSTITUTE(Tabla1[[#This Row],[Mes Inscrito]]," ","")&amp;"-"&amp;SUBSTITUTE(Tabla1[[#This Row],[Dia de clases Inscrito]]," ","")&amp;"-"&amp;SUBSTITUTE(Tabla1[[#This Row],[Horario Inscrito]]," ","")&amp;"-"&amp;Tabla1[[#This Row],[Fecha Inicio grupo]])</f>
        <v/>
      </c>
      <c r="BF478" s="251" t="str">
        <f>IF(F478="","",Tabla1[[#This Row],[Curso]])</f>
        <v/>
      </c>
      <c r="BG478" s="252" t="str">
        <f>+IF(TRIM(F478)="","",$B$1&amp;"-"&amp;TRIM(Tabla1[[#This Row],[Mes Inscrito]])&amp;"-"&amp;TRIM(Tabla1[[#This Row],[Dia de clases Inscrito]])&amp;"-"&amp;TRIM(Tabla1[[#This Row],[Horario Inscrito]])&amp;"-"&amp;TRIM(Tabla1[[#This Row],[Fecha Inicio grupo]])&amp;"-"&amp;TRIM(Tabla1[[#This Row],[Tipo Incrito]]))</f>
        <v/>
      </c>
      <c r="BH478" s="308" t="str">
        <f>IF(F478="","",OR(IFERROR(SEARCH("CG",Tabla1[[#This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8" s="309" t="str">
        <f>IF(F478&lt;&gt;"",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8" s="309" t="str">
        <f>IF(F478&lt;&gt;"",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8" s="309" t="str">
        <f>IF(Tabla1[[#This Row],[Fecha Inicio grupo]]="","",IFERROR(VLOOKUP(Tabla1[[#This Row],[Mes de Alta como miembro]],Parámetros!$AM$2:$AN$16,2,0),"01/01/1900"))</f>
        <v/>
      </c>
    </row>
    <row r="479" spans="1:63" ht="14.45">
      <c r="A479" s="68">
        <v>476</v>
      </c>
      <c r="B479" s="29"/>
      <c r="C479" s="34"/>
      <c r="D479" s="42"/>
      <c r="E479" s="64"/>
      <c r="F479" s="45"/>
      <c r="G479" s="45"/>
      <c r="H479" s="163"/>
      <c r="I479" s="42"/>
      <c r="J479" s="28"/>
      <c r="K479" s="69"/>
      <c r="L479" s="68"/>
      <c r="M479" s="46"/>
      <c r="N479" s="238" t="str">
        <f ca="1">IF(Tabla1[[#This Row],[Fecha de nac]]="","",IF(Tabla1[[#This Row],[Fecha Finalización]] &gt;=TODAY(), DATEDIF(Tabla1[[#This Row],[Fecha de nac]],TODAY(),"y"), ROUNDDOWN((Tabla1[[#This Row],[Fecha Finalización]] -Tabla1[[#This Row],[Fecha de nac]])/365,0)))</f>
        <v/>
      </c>
      <c r="O479" s="169"/>
      <c r="P479" s="34"/>
      <c r="Q479" s="67"/>
      <c r="R479" s="67"/>
      <c r="S479" s="67"/>
      <c r="T479" s="67"/>
      <c r="U479" s="243" t="str">
        <f>IF(F479="","",Tabla1[[#This Row],[Fecha Inicio grupo]]+3*7-7)</f>
        <v/>
      </c>
      <c r="V479" s="244" t="str">
        <f>IF(F479="","",EDATE(Tabla1[[#This Row],[Fecha Inicio grupo]],3))</f>
        <v/>
      </c>
      <c r="W479" s="29"/>
      <c r="X479" s="29"/>
      <c r="Y479" s="75"/>
      <c r="Z479" s="75"/>
      <c r="AA479" s="75"/>
      <c r="AB479" s="75"/>
      <c r="AC479" s="75"/>
      <c r="AD479" s="75"/>
      <c r="AE479" s="75"/>
      <c r="AF479" s="75"/>
      <c r="AG479" s="75"/>
      <c r="AH479" s="75"/>
      <c r="AI479" s="75"/>
      <c r="AJ479" s="75"/>
      <c r="AK479" s="75"/>
      <c r="AL479" s="75"/>
      <c r="AM479" s="75"/>
      <c r="AN479" s="75"/>
      <c r="AO479" s="144"/>
      <c r="AP479" s="246" t="str">
        <f>IF(F479="","",IFERROR(VLOOKUP(SUBSTITUTE(SUBSTITUTE(Tabla1[[#This Row],[Uso Sistemas]],"T","P"),"N","F"),Parámetros!$M$2:$N$17,2,0),"Completar hasta 3ra sem. para evaluar a Probacionista"))</f>
        <v/>
      </c>
      <c r="AQ479" s="39"/>
      <c r="AR479" s="39"/>
      <c r="AS479" s="39"/>
      <c r="AT479" s="28"/>
      <c r="AU479" s="55"/>
      <c r="AV479" s="55"/>
      <c r="AW479" s="55"/>
      <c r="AX479" s="248" t="str">
        <f>IF(V479="","",EOMONTH(EDATE(Tabla1[[#This Row],[Fecha Finalización]],2),0))</f>
        <v/>
      </c>
      <c r="AY479" s="39"/>
      <c r="AZ479" s="249" t="str">
        <f>IF(V479="","",EOMONTH(EDATE(Tabla1[[#This Row],[Fecha Finalización]],3),0))</f>
        <v/>
      </c>
      <c r="BA479" s="39"/>
      <c r="BB479" s="39"/>
      <c r="BC479" s="235"/>
      <c r="BD479" s="233" t="str">
        <f>IF(F479="","",Tabla1[[#This Row],[sem 01]]&amp;Tabla1[[#This Row],[sem 02]]&amp;Tabla1[[#This Row],[sem 03]])</f>
        <v/>
      </c>
      <c r="BE479" s="234" t="str">
        <f>IF(TRIM(F479)="","",$B$1&amp;"-"&amp;SUBSTITUTE(Tabla1[[#This Row],[Mes Inscrito]]," ","")&amp;"-"&amp;SUBSTITUTE(Tabla1[[#This Row],[Dia de clases Inscrito]]," ","")&amp;"-"&amp;SUBSTITUTE(Tabla1[[#This Row],[Horario Inscrito]]," ","")&amp;"-"&amp;Tabla1[[#This Row],[Fecha Inicio grupo]])</f>
        <v/>
      </c>
      <c r="BF479" s="251" t="str">
        <f>IF(F479="","",Tabla1[[#This Row],[Curso]])</f>
        <v/>
      </c>
      <c r="BG479" s="252" t="str">
        <f>+IF(TRIM(F479)="","",$B$1&amp;"-"&amp;TRIM(Tabla1[[#This Row],[Mes Inscrito]])&amp;"-"&amp;TRIM(Tabla1[[#This Row],[Dia de clases Inscrito]])&amp;"-"&amp;TRIM(Tabla1[[#This Row],[Horario Inscrito]])&amp;"-"&amp;TRIM(Tabla1[[#This Row],[Fecha Inicio grupo]])&amp;"-"&amp;TRIM(Tabla1[[#This Row],[Tipo Incrito]]))</f>
        <v/>
      </c>
      <c r="BH479" s="308" t="str">
        <f>IF(F479="","",OR(IFERROR(SEARCH("CG",Tabla1[[#This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9" s="309" t="str">
        <f>IF(F479&lt;&gt;"",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9" s="309" t="str">
        <f>IF(F479&lt;&gt;"",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9" s="309" t="str">
        <f>IF(Tabla1[[#This Row],[Fecha Inicio grupo]]="","",IFERROR(VLOOKUP(Tabla1[[#This Row],[Mes de Alta como miembro]],Parámetros!$AM$2:$AN$16,2,0),"01/01/1900"))</f>
        <v/>
      </c>
    </row>
    <row r="480" spans="1:63" ht="14.45">
      <c r="A480" s="68">
        <v>477</v>
      </c>
      <c r="B480" s="29"/>
      <c r="C480" s="34"/>
      <c r="D480" s="42"/>
      <c r="E480" s="64"/>
      <c r="F480" s="45"/>
      <c r="G480" s="45"/>
      <c r="H480" s="163"/>
      <c r="I480" s="42"/>
      <c r="J480" s="28"/>
      <c r="K480" s="69"/>
      <c r="L480" s="68"/>
      <c r="M480" s="46"/>
      <c r="N480" s="238" t="str">
        <f ca="1">IF(Tabla1[[#This Row],[Fecha de nac]]="","",IF(Tabla1[[#This Row],[Fecha Finalización]] &gt;=TODAY(), DATEDIF(Tabla1[[#This Row],[Fecha de nac]],TODAY(),"y"), ROUNDDOWN((Tabla1[[#This Row],[Fecha Finalización]] -Tabla1[[#This Row],[Fecha de nac]])/365,0)))</f>
        <v/>
      </c>
      <c r="O480" s="169"/>
      <c r="P480" s="34"/>
      <c r="Q480" s="67"/>
      <c r="R480" s="67"/>
      <c r="S480" s="67"/>
      <c r="T480" s="67"/>
      <c r="U480" s="243" t="str">
        <f>IF(F480="","",Tabla1[[#This Row],[Fecha Inicio grupo]]+3*7-7)</f>
        <v/>
      </c>
      <c r="V480" s="244" t="str">
        <f>IF(F480="","",EDATE(Tabla1[[#This Row],[Fecha Inicio grupo]],3))</f>
        <v/>
      </c>
      <c r="W480" s="29"/>
      <c r="X480" s="29"/>
      <c r="Y480" s="75"/>
      <c r="Z480" s="75"/>
      <c r="AA480" s="75"/>
      <c r="AB480" s="75"/>
      <c r="AC480" s="75"/>
      <c r="AD480" s="75"/>
      <c r="AE480" s="75"/>
      <c r="AF480" s="75"/>
      <c r="AG480" s="75"/>
      <c r="AH480" s="75"/>
      <c r="AI480" s="75"/>
      <c r="AJ480" s="75"/>
      <c r="AK480" s="75"/>
      <c r="AL480" s="75"/>
      <c r="AM480" s="75"/>
      <c r="AN480" s="75"/>
      <c r="AO480" s="144"/>
      <c r="AP480" s="246" t="str">
        <f>IF(F480="","",IFERROR(VLOOKUP(SUBSTITUTE(SUBSTITUTE(Tabla1[[#This Row],[Uso Sistemas]],"T","P"),"N","F"),Parámetros!$M$2:$N$17,2,0),"Completar hasta 3ra sem. para evaluar a Probacionista"))</f>
        <v/>
      </c>
      <c r="AQ480" s="39"/>
      <c r="AR480" s="39"/>
      <c r="AS480" s="39"/>
      <c r="AT480" s="28"/>
      <c r="AU480" s="55"/>
      <c r="AV480" s="55"/>
      <c r="AW480" s="55"/>
      <c r="AX480" s="248" t="str">
        <f>IF(V480="","",EOMONTH(EDATE(Tabla1[[#This Row],[Fecha Finalización]],2),0))</f>
        <v/>
      </c>
      <c r="AY480" s="39"/>
      <c r="AZ480" s="249" t="str">
        <f>IF(V480="","",EOMONTH(EDATE(Tabla1[[#This Row],[Fecha Finalización]],3),0))</f>
        <v/>
      </c>
      <c r="BA480" s="39"/>
      <c r="BB480" s="39"/>
      <c r="BC480" s="235"/>
      <c r="BD480" s="233" t="str">
        <f>IF(F480="","",Tabla1[[#This Row],[sem 01]]&amp;Tabla1[[#This Row],[sem 02]]&amp;Tabla1[[#This Row],[sem 03]])</f>
        <v/>
      </c>
      <c r="BE480" s="234" t="str">
        <f>IF(TRIM(F480)="","",$B$1&amp;"-"&amp;SUBSTITUTE(Tabla1[[#This Row],[Mes Inscrito]]," ","")&amp;"-"&amp;SUBSTITUTE(Tabla1[[#This Row],[Dia de clases Inscrito]]," ","")&amp;"-"&amp;SUBSTITUTE(Tabla1[[#This Row],[Horario Inscrito]]," ","")&amp;"-"&amp;Tabla1[[#This Row],[Fecha Inicio grupo]])</f>
        <v/>
      </c>
      <c r="BF480" s="251" t="str">
        <f>IF(F480="","",Tabla1[[#This Row],[Curso]])</f>
        <v/>
      </c>
      <c r="BG480" s="252" t="str">
        <f>+IF(TRIM(F480)="","",$B$1&amp;"-"&amp;TRIM(Tabla1[[#This Row],[Mes Inscrito]])&amp;"-"&amp;TRIM(Tabla1[[#This Row],[Dia de clases Inscrito]])&amp;"-"&amp;TRIM(Tabla1[[#This Row],[Horario Inscrito]])&amp;"-"&amp;TRIM(Tabla1[[#This Row],[Fecha Inicio grupo]])&amp;"-"&amp;TRIM(Tabla1[[#This Row],[Tipo Incrito]]))</f>
        <v/>
      </c>
      <c r="BH480" s="308" t="str">
        <f>IF(F480="","",OR(IFERROR(SEARCH("CG",Tabla1[[#This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0" s="309" t="str">
        <f>IF(F480&lt;&gt;"",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0" s="309" t="str">
        <f>IF(F480&lt;&gt;"",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0" s="309" t="str">
        <f>IF(Tabla1[[#This Row],[Fecha Inicio grupo]]="","",IFERROR(VLOOKUP(Tabla1[[#This Row],[Mes de Alta como miembro]],Parámetros!$AM$2:$AN$16,2,0),"01/01/1900"))</f>
        <v/>
      </c>
    </row>
    <row r="481" spans="1:63" ht="14.45">
      <c r="A481" s="68">
        <v>478</v>
      </c>
      <c r="B481" s="29"/>
      <c r="C481" s="34"/>
      <c r="D481" s="42"/>
      <c r="E481" s="64"/>
      <c r="F481" s="45"/>
      <c r="G481" s="45"/>
      <c r="H481" s="163"/>
      <c r="I481" s="42"/>
      <c r="J481" s="28"/>
      <c r="K481" s="69"/>
      <c r="L481" s="68"/>
      <c r="M481" s="46"/>
      <c r="N481" s="238" t="str">
        <f ca="1">IF(Tabla1[[#This Row],[Fecha de nac]]="","",IF(Tabla1[[#This Row],[Fecha Finalización]] &gt;=TODAY(), DATEDIF(Tabla1[[#This Row],[Fecha de nac]],TODAY(),"y"), ROUNDDOWN((Tabla1[[#This Row],[Fecha Finalización]] -Tabla1[[#This Row],[Fecha de nac]])/365,0)))</f>
        <v/>
      </c>
      <c r="O481" s="169"/>
      <c r="P481" s="34"/>
      <c r="Q481" s="67"/>
      <c r="R481" s="67"/>
      <c r="S481" s="67"/>
      <c r="T481" s="67"/>
      <c r="U481" s="243" t="str">
        <f>IF(F481="","",Tabla1[[#This Row],[Fecha Inicio grupo]]+3*7-7)</f>
        <v/>
      </c>
      <c r="V481" s="244" t="str">
        <f>IF(F481="","",EDATE(Tabla1[[#This Row],[Fecha Inicio grupo]],3))</f>
        <v/>
      </c>
      <c r="W481" s="29"/>
      <c r="X481" s="29"/>
      <c r="Y481" s="75"/>
      <c r="Z481" s="75"/>
      <c r="AA481" s="75"/>
      <c r="AB481" s="75"/>
      <c r="AC481" s="75"/>
      <c r="AD481" s="75"/>
      <c r="AE481" s="75"/>
      <c r="AF481" s="75"/>
      <c r="AG481" s="75"/>
      <c r="AH481" s="75"/>
      <c r="AI481" s="75"/>
      <c r="AJ481" s="75"/>
      <c r="AK481" s="75"/>
      <c r="AL481" s="75"/>
      <c r="AM481" s="75"/>
      <c r="AN481" s="75"/>
      <c r="AO481" s="144"/>
      <c r="AP481" s="246" t="str">
        <f>IF(F481="","",IFERROR(VLOOKUP(SUBSTITUTE(SUBSTITUTE(Tabla1[[#This Row],[Uso Sistemas]],"T","P"),"N","F"),Parámetros!$M$2:$N$17,2,0),"Completar hasta 3ra sem. para evaluar a Probacionista"))</f>
        <v/>
      </c>
      <c r="AQ481" s="39"/>
      <c r="AR481" s="39"/>
      <c r="AS481" s="39"/>
      <c r="AT481" s="28"/>
      <c r="AU481" s="55"/>
      <c r="AV481" s="55"/>
      <c r="AW481" s="55"/>
      <c r="AX481" s="248" t="str">
        <f>IF(V481="","",EOMONTH(EDATE(Tabla1[[#This Row],[Fecha Finalización]],2),0))</f>
        <v/>
      </c>
      <c r="AY481" s="39"/>
      <c r="AZ481" s="249" t="str">
        <f>IF(V481="","",EOMONTH(EDATE(Tabla1[[#This Row],[Fecha Finalización]],3),0))</f>
        <v/>
      </c>
      <c r="BA481" s="39"/>
      <c r="BB481" s="39"/>
      <c r="BC481" s="235"/>
      <c r="BD481" s="233" t="str">
        <f>IF(F481="","",Tabla1[[#This Row],[sem 01]]&amp;Tabla1[[#This Row],[sem 02]]&amp;Tabla1[[#This Row],[sem 03]])</f>
        <v/>
      </c>
      <c r="BE481" s="234" t="str">
        <f>IF(TRIM(F481)="","",$B$1&amp;"-"&amp;SUBSTITUTE(Tabla1[[#This Row],[Mes Inscrito]]," ","")&amp;"-"&amp;SUBSTITUTE(Tabla1[[#This Row],[Dia de clases Inscrito]]," ","")&amp;"-"&amp;SUBSTITUTE(Tabla1[[#This Row],[Horario Inscrito]]," ","")&amp;"-"&amp;Tabla1[[#This Row],[Fecha Inicio grupo]])</f>
        <v/>
      </c>
      <c r="BF481" s="251" t="str">
        <f>IF(F481="","",Tabla1[[#This Row],[Curso]])</f>
        <v/>
      </c>
      <c r="BG481" s="252" t="str">
        <f>+IF(TRIM(F481)="","",$B$1&amp;"-"&amp;TRIM(Tabla1[[#This Row],[Mes Inscrito]])&amp;"-"&amp;TRIM(Tabla1[[#This Row],[Dia de clases Inscrito]])&amp;"-"&amp;TRIM(Tabla1[[#This Row],[Horario Inscrito]])&amp;"-"&amp;TRIM(Tabla1[[#This Row],[Fecha Inicio grupo]])&amp;"-"&amp;TRIM(Tabla1[[#This Row],[Tipo Incrito]]))</f>
        <v/>
      </c>
      <c r="BH481" s="308" t="str">
        <f>IF(F481="","",OR(IFERROR(SEARCH("CG",Tabla1[[#This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1" s="309" t="str">
        <f>IF(F481&lt;&gt;"",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1" s="309" t="str">
        <f>IF(F481&lt;&gt;"",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1" s="309" t="str">
        <f>IF(Tabla1[[#This Row],[Fecha Inicio grupo]]="","",IFERROR(VLOOKUP(Tabla1[[#This Row],[Mes de Alta como miembro]],Parámetros!$AM$2:$AN$16,2,0),"01/01/1900"))</f>
        <v/>
      </c>
    </row>
    <row r="482" spans="1:63" ht="14.45">
      <c r="A482" s="68">
        <v>479</v>
      </c>
      <c r="B482" s="29"/>
      <c r="C482" s="34"/>
      <c r="D482" s="42"/>
      <c r="E482" s="64"/>
      <c r="F482" s="45"/>
      <c r="G482" s="45"/>
      <c r="H482" s="163"/>
      <c r="I482" s="42"/>
      <c r="J482" s="28"/>
      <c r="K482" s="69"/>
      <c r="L482" s="68"/>
      <c r="M482" s="46"/>
      <c r="N482" s="238" t="str">
        <f ca="1">IF(Tabla1[[#This Row],[Fecha de nac]]="","",IF(Tabla1[[#This Row],[Fecha Finalización]] &gt;=TODAY(), DATEDIF(Tabla1[[#This Row],[Fecha de nac]],TODAY(),"y"), ROUNDDOWN((Tabla1[[#This Row],[Fecha Finalización]] -Tabla1[[#This Row],[Fecha de nac]])/365,0)))</f>
        <v/>
      </c>
      <c r="O482" s="169"/>
      <c r="P482" s="34"/>
      <c r="Q482" s="67"/>
      <c r="R482" s="67"/>
      <c r="S482" s="67"/>
      <c r="T482" s="67"/>
      <c r="U482" s="243" t="str">
        <f>IF(F482="","",Tabla1[[#This Row],[Fecha Inicio grupo]]+3*7-7)</f>
        <v/>
      </c>
      <c r="V482" s="244" t="str">
        <f>IF(F482="","",EDATE(Tabla1[[#This Row],[Fecha Inicio grupo]],3))</f>
        <v/>
      </c>
      <c r="W482" s="29"/>
      <c r="X482" s="29"/>
      <c r="Y482" s="75"/>
      <c r="Z482" s="75"/>
      <c r="AA482" s="75"/>
      <c r="AB482" s="75"/>
      <c r="AC482" s="75"/>
      <c r="AD482" s="75"/>
      <c r="AE482" s="75"/>
      <c r="AF482" s="75"/>
      <c r="AG482" s="75"/>
      <c r="AH482" s="75"/>
      <c r="AI482" s="75"/>
      <c r="AJ482" s="75"/>
      <c r="AK482" s="75"/>
      <c r="AL482" s="75"/>
      <c r="AM482" s="75"/>
      <c r="AN482" s="75"/>
      <c r="AO482" s="144"/>
      <c r="AP482" s="246" t="str">
        <f>IF(F482="","",IFERROR(VLOOKUP(SUBSTITUTE(SUBSTITUTE(Tabla1[[#This Row],[Uso Sistemas]],"T","P"),"N","F"),Parámetros!$M$2:$N$17,2,0),"Completar hasta 3ra sem. para evaluar a Probacionista"))</f>
        <v/>
      </c>
      <c r="AQ482" s="39"/>
      <c r="AR482" s="39"/>
      <c r="AS482" s="39"/>
      <c r="AT482" s="28"/>
      <c r="AU482" s="55"/>
      <c r="AV482" s="55"/>
      <c r="AW482" s="55"/>
      <c r="AX482" s="248" t="str">
        <f>IF(V482="","",EOMONTH(EDATE(Tabla1[[#This Row],[Fecha Finalización]],2),0))</f>
        <v/>
      </c>
      <c r="AY482" s="39"/>
      <c r="AZ482" s="249" t="str">
        <f>IF(V482="","",EOMONTH(EDATE(Tabla1[[#This Row],[Fecha Finalización]],3),0))</f>
        <v/>
      </c>
      <c r="BA482" s="39"/>
      <c r="BB482" s="39"/>
      <c r="BC482" s="235"/>
      <c r="BD482" s="233" t="str">
        <f>IF(F482="","",Tabla1[[#This Row],[sem 01]]&amp;Tabla1[[#This Row],[sem 02]]&amp;Tabla1[[#This Row],[sem 03]])</f>
        <v/>
      </c>
      <c r="BE482" s="234" t="str">
        <f>IF(TRIM(F482)="","",$B$1&amp;"-"&amp;SUBSTITUTE(Tabla1[[#This Row],[Mes Inscrito]]," ","")&amp;"-"&amp;SUBSTITUTE(Tabla1[[#This Row],[Dia de clases Inscrito]]," ","")&amp;"-"&amp;SUBSTITUTE(Tabla1[[#This Row],[Horario Inscrito]]," ","")&amp;"-"&amp;Tabla1[[#This Row],[Fecha Inicio grupo]])</f>
        <v/>
      </c>
      <c r="BF482" s="251" t="str">
        <f>IF(F482="","",Tabla1[[#This Row],[Curso]])</f>
        <v/>
      </c>
      <c r="BG482" s="252" t="str">
        <f>+IF(TRIM(F482)="","",$B$1&amp;"-"&amp;TRIM(Tabla1[[#This Row],[Mes Inscrito]])&amp;"-"&amp;TRIM(Tabla1[[#This Row],[Dia de clases Inscrito]])&amp;"-"&amp;TRIM(Tabla1[[#This Row],[Horario Inscrito]])&amp;"-"&amp;TRIM(Tabla1[[#This Row],[Fecha Inicio grupo]])&amp;"-"&amp;TRIM(Tabla1[[#This Row],[Tipo Incrito]]))</f>
        <v/>
      </c>
      <c r="BH482" s="308" t="str">
        <f>IF(F482="","",OR(IFERROR(SEARCH("CG",Tabla1[[#This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2" s="309" t="str">
        <f>IF(F482&lt;&gt;"",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2" s="309" t="str">
        <f>IF(F482&lt;&gt;"",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2" s="309" t="str">
        <f>IF(Tabla1[[#This Row],[Fecha Inicio grupo]]="","",IFERROR(VLOOKUP(Tabla1[[#This Row],[Mes de Alta como miembro]],Parámetros!$AM$2:$AN$16,2,0),"01/01/1900"))</f>
        <v/>
      </c>
    </row>
    <row r="483" spans="1:63" ht="14.45">
      <c r="A483" s="68">
        <v>480</v>
      </c>
      <c r="B483" s="29"/>
      <c r="C483" s="34"/>
      <c r="D483" s="42"/>
      <c r="E483" s="64"/>
      <c r="F483" s="45"/>
      <c r="G483" s="45"/>
      <c r="H483" s="163"/>
      <c r="I483" s="42"/>
      <c r="J483" s="28"/>
      <c r="K483" s="69"/>
      <c r="L483" s="68"/>
      <c r="M483" s="46"/>
      <c r="N483" s="238" t="str">
        <f ca="1">IF(Tabla1[[#This Row],[Fecha de nac]]="","",IF(Tabla1[[#This Row],[Fecha Finalización]] &gt;=TODAY(), DATEDIF(Tabla1[[#This Row],[Fecha de nac]],TODAY(),"y"), ROUNDDOWN((Tabla1[[#This Row],[Fecha Finalización]] -Tabla1[[#This Row],[Fecha de nac]])/365,0)))</f>
        <v/>
      </c>
      <c r="O483" s="169"/>
      <c r="P483" s="34"/>
      <c r="Q483" s="67"/>
      <c r="R483" s="67"/>
      <c r="S483" s="67"/>
      <c r="T483" s="67"/>
      <c r="U483" s="243" t="str">
        <f>IF(F483="","",Tabla1[[#This Row],[Fecha Inicio grupo]]+3*7-7)</f>
        <v/>
      </c>
      <c r="V483" s="244" t="str">
        <f>IF(F483="","",EDATE(Tabla1[[#This Row],[Fecha Inicio grupo]],3))</f>
        <v/>
      </c>
      <c r="W483" s="29"/>
      <c r="X483" s="29"/>
      <c r="Y483" s="75"/>
      <c r="Z483" s="75"/>
      <c r="AA483" s="75"/>
      <c r="AB483" s="75"/>
      <c r="AC483" s="75"/>
      <c r="AD483" s="75"/>
      <c r="AE483" s="75"/>
      <c r="AF483" s="75"/>
      <c r="AG483" s="75"/>
      <c r="AH483" s="75"/>
      <c r="AI483" s="75"/>
      <c r="AJ483" s="75"/>
      <c r="AK483" s="75"/>
      <c r="AL483" s="75"/>
      <c r="AM483" s="75"/>
      <c r="AN483" s="75"/>
      <c r="AO483" s="144"/>
      <c r="AP483" s="246" t="str">
        <f>IF(F483="","",IFERROR(VLOOKUP(SUBSTITUTE(SUBSTITUTE(Tabla1[[#This Row],[Uso Sistemas]],"T","P"),"N","F"),Parámetros!$M$2:$N$17,2,0),"Completar hasta 3ra sem. para evaluar a Probacionista"))</f>
        <v/>
      </c>
      <c r="AQ483" s="39"/>
      <c r="AR483" s="39"/>
      <c r="AS483" s="39"/>
      <c r="AT483" s="28"/>
      <c r="AU483" s="55"/>
      <c r="AV483" s="55"/>
      <c r="AW483" s="55"/>
      <c r="AX483" s="248" t="str">
        <f>IF(V483="","",EOMONTH(EDATE(Tabla1[[#This Row],[Fecha Finalización]],2),0))</f>
        <v/>
      </c>
      <c r="AY483" s="39"/>
      <c r="AZ483" s="249" t="str">
        <f>IF(V483="","",EOMONTH(EDATE(Tabla1[[#This Row],[Fecha Finalización]],3),0))</f>
        <v/>
      </c>
      <c r="BA483" s="39"/>
      <c r="BB483" s="39"/>
      <c r="BC483" s="235"/>
      <c r="BD483" s="233" t="str">
        <f>IF(F483="","",Tabla1[[#This Row],[sem 01]]&amp;Tabla1[[#This Row],[sem 02]]&amp;Tabla1[[#This Row],[sem 03]])</f>
        <v/>
      </c>
      <c r="BE483" s="234" t="str">
        <f>IF(TRIM(F483)="","",$B$1&amp;"-"&amp;SUBSTITUTE(Tabla1[[#This Row],[Mes Inscrito]]," ","")&amp;"-"&amp;SUBSTITUTE(Tabla1[[#This Row],[Dia de clases Inscrito]]," ","")&amp;"-"&amp;SUBSTITUTE(Tabla1[[#This Row],[Horario Inscrito]]," ","")&amp;"-"&amp;Tabla1[[#This Row],[Fecha Inicio grupo]])</f>
        <v/>
      </c>
      <c r="BF483" s="251" t="str">
        <f>IF(F483="","",Tabla1[[#This Row],[Curso]])</f>
        <v/>
      </c>
      <c r="BG483" s="252" t="str">
        <f>+IF(TRIM(F483)="","",$B$1&amp;"-"&amp;TRIM(Tabla1[[#This Row],[Mes Inscrito]])&amp;"-"&amp;TRIM(Tabla1[[#This Row],[Dia de clases Inscrito]])&amp;"-"&amp;TRIM(Tabla1[[#This Row],[Horario Inscrito]])&amp;"-"&amp;TRIM(Tabla1[[#This Row],[Fecha Inicio grupo]])&amp;"-"&amp;TRIM(Tabla1[[#This Row],[Tipo Incrito]]))</f>
        <v/>
      </c>
      <c r="BH483" s="308" t="str">
        <f>IF(F483="","",OR(IFERROR(SEARCH("CG",Tabla1[[#This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3" s="309" t="str">
        <f>IF(F483&lt;&gt;"",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3" s="309" t="str">
        <f>IF(F483&lt;&gt;"",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3" s="309" t="str">
        <f>IF(Tabla1[[#This Row],[Fecha Inicio grupo]]="","",IFERROR(VLOOKUP(Tabla1[[#This Row],[Mes de Alta como miembro]],Parámetros!$AM$2:$AN$16,2,0),"01/01/1900"))</f>
        <v/>
      </c>
    </row>
    <row r="484" spans="1:63" ht="14.45">
      <c r="A484" s="68">
        <v>481</v>
      </c>
      <c r="B484" s="29"/>
      <c r="C484" s="34"/>
      <c r="D484" s="42"/>
      <c r="E484" s="64"/>
      <c r="F484" s="45"/>
      <c r="G484" s="45"/>
      <c r="H484" s="163"/>
      <c r="I484" s="42"/>
      <c r="J484" s="28"/>
      <c r="K484" s="69"/>
      <c r="L484" s="68"/>
      <c r="M484" s="46"/>
      <c r="N484" s="238" t="str">
        <f ca="1">IF(Tabla1[[#This Row],[Fecha de nac]]="","",IF(Tabla1[[#This Row],[Fecha Finalización]] &gt;=TODAY(), DATEDIF(Tabla1[[#This Row],[Fecha de nac]],TODAY(),"y"), ROUNDDOWN((Tabla1[[#This Row],[Fecha Finalización]] -Tabla1[[#This Row],[Fecha de nac]])/365,0)))</f>
        <v/>
      </c>
      <c r="O484" s="169"/>
      <c r="P484" s="34"/>
      <c r="Q484" s="67"/>
      <c r="R484" s="67"/>
      <c r="S484" s="67"/>
      <c r="T484" s="67"/>
      <c r="U484" s="243" t="str">
        <f>IF(F484="","",Tabla1[[#This Row],[Fecha Inicio grupo]]+3*7-7)</f>
        <v/>
      </c>
      <c r="V484" s="244" t="str">
        <f>IF(F484="","",EDATE(Tabla1[[#This Row],[Fecha Inicio grupo]],3))</f>
        <v/>
      </c>
      <c r="W484" s="29"/>
      <c r="X484" s="29"/>
      <c r="Y484" s="75"/>
      <c r="Z484" s="75"/>
      <c r="AA484" s="75"/>
      <c r="AB484" s="75"/>
      <c r="AC484" s="75"/>
      <c r="AD484" s="75"/>
      <c r="AE484" s="75"/>
      <c r="AF484" s="75"/>
      <c r="AG484" s="75"/>
      <c r="AH484" s="75"/>
      <c r="AI484" s="75"/>
      <c r="AJ484" s="75"/>
      <c r="AK484" s="75"/>
      <c r="AL484" s="75"/>
      <c r="AM484" s="75"/>
      <c r="AN484" s="75"/>
      <c r="AO484" s="144"/>
      <c r="AP484" s="246" t="str">
        <f>IF(F484="","",IFERROR(VLOOKUP(SUBSTITUTE(SUBSTITUTE(Tabla1[[#This Row],[Uso Sistemas]],"T","P"),"N","F"),Parámetros!$M$2:$N$17,2,0),"Completar hasta 3ra sem. para evaluar a Probacionista"))</f>
        <v/>
      </c>
      <c r="AQ484" s="39"/>
      <c r="AR484" s="39"/>
      <c r="AS484" s="39"/>
      <c r="AT484" s="28"/>
      <c r="AU484" s="55"/>
      <c r="AV484" s="55"/>
      <c r="AW484" s="55"/>
      <c r="AX484" s="248" t="str">
        <f>IF(V484="","",EOMONTH(EDATE(Tabla1[[#This Row],[Fecha Finalización]],2),0))</f>
        <v/>
      </c>
      <c r="AY484" s="39"/>
      <c r="AZ484" s="249" t="str">
        <f>IF(V484="","",EOMONTH(EDATE(Tabla1[[#This Row],[Fecha Finalización]],3),0))</f>
        <v/>
      </c>
      <c r="BA484" s="39"/>
      <c r="BB484" s="39"/>
      <c r="BC484" s="235"/>
      <c r="BD484" s="233" t="str">
        <f>IF(F484="","",Tabla1[[#This Row],[sem 01]]&amp;Tabla1[[#This Row],[sem 02]]&amp;Tabla1[[#This Row],[sem 03]])</f>
        <v/>
      </c>
      <c r="BE484" s="234" t="str">
        <f>IF(TRIM(F484)="","",$B$1&amp;"-"&amp;SUBSTITUTE(Tabla1[[#This Row],[Mes Inscrito]]," ","")&amp;"-"&amp;SUBSTITUTE(Tabla1[[#This Row],[Dia de clases Inscrito]]," ","")&amp;"-"&amp;SUBSTITUTE(Tabla1[[#This Row],[Horario Inscrito]]," ","")&amp;"-"&amp;Tabla1[[#This Row],[Fecha Inicio grupo]])</f>
        <v/>
      </c>
      <c r="BF484" s="251" t="str">
        <f>IF(F484="","",Tabla1[[#This Row],[Curso]])</f>
        <v/>
      </c>
      <c r="BG484" s="252" t="str">
        <f>+IF(TRIM(F484)="","",$B$1&amp;"-"&amp;TRIM(Tabla1[[#This Row],[Mes Inscrito]])&amp;"-"&amp;TRIM(Tabla1[[#This Row],[Dia de clases Inscrito]])&amp;"-"&amp;TRIM(Tabla1[[#This Row],[Horario Inscrito]])&amp;"-"&amp;TRIM(Tabla1[[#This Row],[Fecha Inicio grupo]])&amp;"-"&amp;TRIM(Tabla1[[#This Row],[Tipo Incrito]]))</f>
        <v/>
      </c>
      <c r="BH484" s="308" t="str">
        <f>IF(F484="","",OR(IFERROR(SEARCH("CG",Tabla1[[#This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4" s="309" t="str">
        <f>IF(F484&lt;&gt;"",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4" s="309" t="str">
        <f>IF(F484&lt;&gt;"",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4" s="309" t="str">
        <f>IF(Tabla1[[#This Row],[Fecha Inicio grupo]]="","",IFERROR(VLOOKUP(Tabla1[[#This Row],[Mes de Alta como miembro]],Parámetros!$AM$2:$AN$16,2,0),"01/01/1900"))</f>
        <v/>
      </c>
    </row>
    <row r="485" spans="1:63" ht="14.45">
      <c r="A485" s="68">
        <v>482</v>
      </c>
      <c r="B485" s="29"/>
      <c r="C485" s="34"/>
      <c r="D485" s="42"/>
      <c r="E485" s="64"/>
      <c r="F485" s="45"/>
      <c r="G485" s="45"/>
      <c r="H485" s="163"/>
      <c r="I485" s="42"/>
      <c r="J485" s="28"/>
      <c r="K485" s="69"/>
      <c r="L485" s="68"/>
      <c r="M485" s="46"/>
      <c r="N485" s="238" t="str">
        <f ca="1">IF(Tabla1[[#This Row],[Fecha de nac]]="","",IF(Tabla1[[#This Row],[Fecha Finalización]] &gt;=TODAY(), DATEDIF(Tabla1[[#This Row],[Fecha de nac]],TODAY(),"y"), ROUNDDOWN((Tabla1[[#This Row],[Fecha Finalización]] -Tabla1[[#This Row],[Fecha de nac]])/365,0)))</f>
        <v/>
      </c>
      <c r="O485" s="169"/>
      <c r="P485" s="34"/>
      <c r="Q485" s="67"/>
      <c r="R485" s="67"/>
      <c r="S485" s="67"/>
      <c r="T485" s="67"/>
      <c r="U485" s="243" t="str">
        <f>IF(F485="","",Tabla1[[#This Row],[Fecha Inicio grupo]]+3*7-7)</f>
        <v/>
      </c>
      <c r="V485" s="244" t="str">
        <f>IF(F485="","",EDATE(Tabla1[[#This Row],[Fecha Inicio grupo]],3))</f>
        <v/>
      </c>
      <c r="W485" s="29"/>
      <c r="X485" s="29"/>
      <c r="Y485" s="75"/>
      <c r="Z485" s="75"/>
      <c r="AA485" s="75"/>
      <c r="AB485" s="75"/>
      <c r="AC485" s="75"/>
      <c r="AD485" s="75"/>
      <c r="AE485" s="75"/>
      <c r="AF485" s="75"/>
      <c r="AG485" s="75"/>
      <c r="AH485" s="75"/>
      <c r="AI485" s="75"/>
      <c r="AJ485" s="75"/>
      <c r="AK485" s="75"/>
      <c r="AL485" s="75"/>
      <c r="AM485" s="75"/>
      <c r="AN485" s="75"/>
      <c r="AO485" s="144"/>
      <c r="AP485" s="246" t="str">
        <f>IF(F485="","",IFERROR(VLOOKUP(SUBSTITUTE(SUBSTITUTE(Tabla1[[#This Row],[Uso Sistemas]],"T","P"),"N","F"),Parámetros!$M$2:$N$17,2,0),"Completar hasta 3ra sem. para evaluar a Probacionista"))</f>
        <v/>
      </c>
      <c r="AQ485" s="39"/>
      <c r="AR485" s="39"/>
      <c r="AS485" s="39"/>
      <c r="AT485" s="28"/>
      <c r="AU485" s="55"/>
      <c r="AV485" s="55"/>
      <c r="AW485" s="55"/>
      <c r="AX485" s="248" t="str">
        <f>IF(V485="","",EOMONTH(EDATE(Tabla1[[#This Row],[Fecha Finalización]],2),0))</f>
        <v/>
      </c>
      <c r="AY485" s="39"/>
      <c r="AZ485" s="249" t="str">
        <f>IF(V485="","",EOMONTH(EDATE(Tabla1[[#This Row],[Fecha Finalización]],3),0))</f>
        <v/>
      </c>
      <c r="BA485" s="39"/>
      <c r="BB485" s="39"/>
      <c r="BC485" s="235"/>
      <c r="BD485" s="233" t="str">
        <f>IF(F485="","",Tabla1[[#This Row],[sem 01]]&amp;Tabla1[[#This Row],[sem 02]]&amp;Tabla1[[#This Row],[sem 03]])</f>
        <v/>
      </c>
      <c r="BE485" s="234" t="str">
        <f>IF(TRIM(F485)="","",$B$1&amp;"-"&amp;SUBSTITUTE(Tabla1[[#This Row],[Mes Inscrito]]," ","")&amp;"-"&amp;SUBSTITUTE(Tabla1[[#This Row],[Dia de clases Inscrito]]," ","")&amp;"-"&amp;SUBSTITUTE(Tabla1[[#This Row],[Horario Inscrito]]," ","")&amp;"-"&amp;Tabla1[[#This Row],[Fecha Inicio grupo]])</f>
        <v/>
      </c>
      <c r="BF485" s="251" t="str">
        <f>IF(F485="","",Tabla1[[#This Row],[Curso]])</f>
        <v/>
      </c>
      <c r="BG485" s="252" t="str">
        <f>+IF(TRIM(F485)="","",$B$1&amp;"-"&amp;TRIM(Tabla1[[#This Row],[Mes Inscrito]])&amp;"-"&amp;TRIM(Tabla1[[#This Row],[Dia de clases Inscrito]])&amp;"-"&amp;TRIM(Tabla1[[#This Row],[Horario Inscrito]])&amp;"-"&amp;TRIM(Tabla1[[#This Row],[Fecha Inicio grupo]])&amp;"-"&amp;TRIM(Tabla1[[#This Row],[Tipo Incrito]]))</f>
        <v/>
      </c>
      <c r="BH485" s="308" t="str">
        <f>IF(F485="","",OR(IFERROR(SEARCH("CG",Tabla1[[#This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5" s="309" t="str">
        <f>IF(F485&lt;&gt;"",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5" s="309" t="str">
        <f>IF(F485&lt;&gt;"",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5" s="309" t="str">
        <f>IF(Tabla1[[#This Row],[Fecha Inicio grupo]]="","",IFERROR(VLOOKUP(Tabla1[[#This Row],[Mes de Alta como miembro]],Parámetros!$AM$2:$AN$16,2,0),"01/01/1900"))</f>
        <v/>
      </c>
    </row>
    <row r="486" spans="1:63" ht="14.45">
      <c r="A486" s="68">
        <v>483</v>
      </c>
      <c r="B486" s="29"/>
      <c r="C486" s="34"/>
      <c r="D486" s="42"/>
      <c r="E486" s="64"/>
      <c r="F486" s="45"/>
      <c r="G486" s="45"/>
      <c r="H486" s="163"/>
      <c r="I486" s="42"/>
      <c r="J486" s="28"/>
      <c r="K486" s="69"/>
      <c r="L486" s="68"/>
      <c r="M486" s="46"/>
      <c r="N486" s="238" t="str">
        <f ca="1">IF(Tabla1[[#This Row],[Fecha de nac]]="","",IF(Tabla1[[#This Row],[Fecha Finalización]] &gt;=TODAY(), DATEDIF(Tabla1[[#This Row],[Fecha de nac]],TODAY(),"y"), ROUNDDOWN((Tabla1[[#This Row],[Fecha Finalización]] -Tabla1[[#This Row],[Fecha de nac]])/365,0)))</f>
        <v/>
      </c>
      <c r="O486" s="169"/>
      <c r="P486" s="34"/>
      <c r="Q486" s="67"/>
      <c r="R486" s="67"/>
      <c r="S486" s="67"/>
      <c r="T486" s="67"/>
      <c r="U486" s="243" t="str">
        <f>IF(F486="","",Tabla1[[#This Row],[Fecha Inicio grupo]]+3*7-7)</f>
        <v/>
      </c>
      <c r="V486" s="244" t="str">
        <f>IF(F486="","",EDATE(Tabla1[[#This Row],[Fecha Inicio grupo]],3))</f>
        <v/>
      </c>
      <c r="W486" s="29"/>
      <c r="X486" s="29"/>
      <c r="Y486" s="75"/>
      <c r="Z486" s="75"/>
      <c r="AA486" s="75"/>
      <c r="AB486" s="75"/>
      <c r="AC486" s="75"/>
      <c r="AD486" s="75"/>
      <c r="AE486" s="75"/>
      <c r="AF486" s="75"/>
      <c r="AG486" s="75"/>
      <c r="AH486" s="75"/>
      <c r="AI486" s="75"/>
      <c r="AJ486" s="75"/>
      <c r="AK486" s="75"/>
      <c r="AL486" s="75"/>
      <c r="AM486" s="75"/>
      <c r="AN486" s="75"/>
      <c r="AO486" s="144"/>
      <c r="AP486" s="246" t="str">
        <f>IF(F486="","",IFERROR(VLOOKUP(SUBSTITUTE(SUBSTITUTE(Tabla1[[#This Row],[Uso Sistemas]],"T","P"),"N","F"),Parámetros!$M$2:$N$17,2,0),"Completar hasta 3ra sem. para evaluar a Probacionista"))</f>
        <v/>
      </c>
      <c r="AQ486" s="39"/>
      <c r="AR486" s="39"/>
      <c r="AS486" s="39"/>
      <c r="AT486" s="28"/>
      <c r="AU486" s="55"/>
      <c r="AV486" s="55"/>
      <c r="AW486" s="55"/>
      <c r="AX486" s="248" t="str">
        <f>IF(V486="","",EOMONTH(EDATE(Tabla1[[#This Row],[Fecha Finalización]],2),0))</f>
        <v/>
      </c>
      <c r="AY486" s="39"/>
      <c r="AZ486" s="249" t="str">
        <f>IF(V486="","",EOMONTH(EDATE(Tabla1[[#This Row],[Fecha Finalización]],3),0))</f>
        <v/>
      </c>
      <c r="BA486" s="39"/>
      <c r="BB486" s="39"/>
      <c r="BC486" s="235"/>
      <c r="BD486" s="233" t="str">
        <f>IF(F486="","",Tabla1[[#This Row],[sem 01]]&amp;Tabla1[[#This Row],[sem 02]]&amp;Tabla1[[#This Row],[sem 03]])</f>
        <v/>
      </c>
      <c r="BE486" s="234" t="str">
        <f>IF(TRIM(F486)="","",$B$1&amp;"-"&amp;SUBSTITUTE(Tabla1[[#This Row],[Mes Inscrito]]," ","")&amp;"-"&amp;SUBSTITUTE(Tabla1[[#This Row],[Dia de clases Inscrito]]," ","")&amp;"-"&amp;SUBSTITUTE(Tabla1[[#This Row],[Horario Inscrito]]," ","")&amp;"-"&amp;Tabla1[[#This Row],[Fecha Inicio grupo]])</f>
        <v/>
      </c>
      <c r="BF486" s="251" t="str">
        <f>IF(F486="","",Tabla1[[#This Row],[Curso]])</f>
        <v/>
      </c>
      <c r="BG486" s="252" t="str">
        <f>+IF(TRIM(F486)="","",$B$1&amp;"-"&amp;TRIM(Tabla1[[#This Row],[Mes Inscrito]])&amp;"-"&amp;TRIM(Tabla1[[#This Row],[Dia de clases Inscrito]])&amp;"-"&amp;TRIM(Tabla1[[#This Row],[Horario Inscrito]])&amp;"-"&amp;TRIM(Tabla1[[#This Row],[Fecha Inicio grupo]])&amp;"-"&amp;TRIM(Tabla1[[#This Row],[Tipo Incrito]]))</f>
        <v/>
      </c>
      <c r="BH486" s="308" t="str">
        <f>IF(F486="","",OR(IFERROR(SEARCH("CG",Tabla1[[#This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6" s="309" t="str">
        <f>IF(F486&lt;&gt;"",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6" s="309" t="str">
        <f>IF(F486&lt;&gt;"",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6" s="309" t="str">
        <f>IF(Tabla1[[#This Row],[Fecha Inicio grupo]]="","",IFERROR(VLOOKUP(Tabla1[[#This Row],[Mes de Alta como miembro]],Parámetros!$AM$2:$AN$16,2,0),"01/01/1900"))</f>
        <v/>
      </c>
    </row>
    <row r="487" spans="1:63" ht="14.45">
      <c r="A487" s="68">
        <v>484</v>
      </c>
      <c r="B487" s="29"/>
      <c r="C487" s="34"/>
      <c r="D487" s="42"/>
      <c r="E487" s="64"/>
      <c r="F487" s="45"/>
      <c r="G487" s="45"/>
      <c r="H487" s="163"/>
      <c r="I487" s="42"/>
      <c r="J487" s="28"/>
      <c r="K487" s="69"/>
      <c r="L487" s="68"/>
      <c r="M487" s="46"/>
      <c r="N487" s="238" t="str">
        <f ca="1">IF(Tabla1[[#This Row],[Fecha de nac]]="","",IF(Tabla1[[#This Row],[Fecha Finalización]] &gt;=TODAY(), DATEDIF(Tabla1[[#This Row],[Fecha de nac]],TODAY(),"y"), ROUNDDOWN((Tabla1[[#This Row],[Fecha Finalización]] -Tabla1[[#This Row],[Fecha de nac]])/365,0)))</f>
        <v/>
      </c>
      <c r="O487" s="169"/>
      <c r="P487" s="34"/>
      <c r="Q487" s="67"/>
      <c r="R487" s="67"/>
      <c r="S487" s="67"/>
      <c r="T487" s="67"/>
      <c r="U487" s="243" t="str">
        <f>IF(F487="","",Tabla1[[#This Row],[Fecha Inicio grupo]]+3*7-7)</f>
        <v/>
      </c>
      <c r="V487" s="244" t="str">
        <f>IF(F487="","",EDATE(Tabla1[[#This Row],[Fecha Inicio grupo]],3))</f>
        <v/>
      </c>
      <c r="W487" s="29"/>
      <c r="X487" s="29"/>
      <c r="Y487" s="75"/>
      <c r="Z487" s="75"/>
      <c r="AA487" s="75"/>
      <c r="AB487" s="75"/>
      <c r="AC487" s="75"/>
      <c r="AD487" s="75"/>
      <c r="AE487" s="75"/>
      <c r="AF487" s="75"/>
      <c r="AG487" s="75"/>
      <c r="AH487" s="75"/>
      <c r="AI487" s="75"/>
      <c r="AJ487" s="75"/>
      <c r="AK487" s="75"/>
      <c r="AL487" s="75"/>
      <c r="AM487" s="75"/>
      <c r="AN487" s="75"/>
      <c r="AO487" s="144"/>
      <c r="AP487" s="246" t="str">
        <f>IF(F487="","",IFERROR(VLOOKUP(SUBSTITUTE(SUBSTITUTE(Tabla1[[#This Row],[Uso Sistemas]],"T","P"),"N","F"),Parámetros!$M$2:$N$17,2,0),"Completar hasta 3ra sem. para evaluar a Probacionista"))</f>
        <v/>
      </c>
      <c r="AQ487" s="39"/>
      <c r="AR487" s="39"/>
      <c r="AS487" s="39"/>
      <c r="AT487" s="28"/>
      <c r="AU487" s="55"/>
      <c r="AV487" s="55"/>
      <c r="AW487" s="55"/>
      <c r="AX487" s="248" t="str">
        <f>IF(V487="","",EOMONTH(EDATE(Tabla1[[#This Row],[Fecha Finalización]],2),0))</f>
        <v/>
      </c>
      <c r="AY487" s="39"/>
      <c r="AZ487" s="249" t="str">
        <f>IF(V487="","",EOMONTH(EDATE(Tabla1[[#This Row],[Fecha Finalización]],3),0))</f>
        <v/>
      </c>
      <c r="BA487" s="39"/>
      <c r="BB487" s="39"/>
      <c r="BC487" s="235"/>
      <c r="BD487" s="233" t="str">
        <f>IF(F487="","",Tabla1[[#This Row],[sem 01]]&amp;Tabla1[[#This Row],[sem 02]]&amp;Tabla1[[#This Row],[sem 03]])</f>
        <v/>
      </c>
      <c r="BE487" s="234" t="str">
        <f>IF(TRIM(F487)="","",$B$1&amp;"-"&amp;SUBSTITUTE(Tabla1[[#This Row],[Mes Inscrito]]," ","")&amp;"-"&amp;SUBSTITUTE(Tabla1[[#This Row],[Dia de clases Inscrito]]," ","")&amp;"-"&amp;SUBSTITUTE(Tabla1[[#This Row],[Horario Inscrito]]," ","")&amp;"-"&amp;Tabla1[[#This Row],[Fecha Inicio grupo]])</f>
        <v/>
      </c>
      <c r="BF487" s="251" t="str">
        <f>IF(F487="","",Tabla1[[#This Row],[Curso]])</f>
        <v/>
      </c>
      <c r="BG487" s="252" t="str">
        <f>+IF(TRIM(F487)="","",$B$1&amp;"-"&amp;TRIM(Tabla1[[#This Row],[Mes Inscrito]])&amp;"-"&amp;TRIM(Tabla1[[#This Row],[Dia de clases Inscrito]])&amp;"-"&amp;TRIM(Tabla1[[#This Row],[Horario Inscrito]])&amp;"-"&amp;TRIM(Tabla1[[#This Row],[Fecha Inicio grupo]])&amp;"-"&amp;TRIM(Tabla1[[#This Row],[Tipo Incrito]]))</f>
        <v/>
      </c>
      <c r="BH487" s="308" t="str">
        <f>IF(F487="","",OR(IFERROR(SEARCH("CG",Tabla1[[#This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7" s="309" t="str">
        <f>IF(F487&lt;&gt;"",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7" s="309" t="str">
        <f>IF(F487&lt;&gt;"",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7" s="309" t="str">
        <f>IF(Tabla1[[#This Row],[Fecha Inicio grupo]]="","",IFERROR(VLOOKUP(Tabla1[[#This Row],[Mes de Alta como miembro]],Parámetros!$AM$2:$AN$16,2,0),"01/01/1900"))</f>
        <v/>
      </c>
    </row>
    <row r="488" spans="1:63" ht="14.45">
      <c r="A488" s="68">
        <v>485</v>
      </c>
      <c r="B488" s="29"/>
      <c r="C488" s="34"/>
      <c r="D488" s="42"/>
      <c r="E488" s="64"/>
      <c r="F488" s="45"/>
      <c r="G488" s="45"/>
      <c r="H488" s="163"/>
      <c r="I488" s="42"/>
      <c r="J488" s="28"/>
      <c r="K488" s="69"/>
      <c r="L488" s="68"/>
      <c r="M488" s="46"/>
      <c r="N488" s="238" t="str">
        <f ca="1">IF(Tabla1[[#This Row],[Fecha de nac]]="","",IF(Tabla1[[#This Row],[Fecha Finalización]] &gt;=TODAY(), DATEDIF(Tabla1[[#This Row],[Fecha de nac]],TODAY(),"y"), ROUNDDOWN((Tabla1[[#This Row],[Fecha Finalización]] -Tabla1[[#This Row],[Fecha de nac]])/365,0)))</f>
        <v/>
      </c>
      <c r="O488" s="169"/>
      <c r="P488" s="34"/>
      <c r="Q488" s="67"/>
      <c r="R488" s="67"/>
      <c r="S488" s="67"/>
      <c r="T488" s="67"/>
      <c r="U488" s="243" t="str">
        <f>IF(F488="","",Tabla1[[#This Row],[Fecha Inicio grupo]]+3*7-7)</f>
        <v/>
      </c>
      <c r="V488" s="244" t="str">
        <f>IF(F488="","",EDATE(Tabla1[[#This Row],[Fecha Inicio grupo]],3))</f>
        <v/>
      </c>
      <c r="W488" s="29"/>
      <c r="X488" s="29"/>
      <c r="Y488" s="75"/>
      <c r="Z488" s="75"/>
      <c r="AA488" s="75"/>
      <c r="AB488" s="75"/>
      <c r="AC488" s="75"/>
      <c r="AD488" s="75"/>
      <c r="AE488" s="75"/>
      <c r="AF488" s="75"/>
      <c r="AG488" s="75"/>
      <c r="AH488" s="75"/>
      <c r="AI488" s="75"/>
      <c r="AJ488" s="75"/>
      <c r="AK488" s="75"/>
      <c r="AL488" s="75"/>
      <c r="AM488" s="75"/>
      <c r="AN488" s="75"/>
      <c r="AO488" s="144"/>
      <c r="AP488" s="246" t="str">
        <f>IF(F488="","",IFERROR(VLOOKUP(SUBSTITUTE(SUBSTITUTE(Tabla1[[#This Row],[Uso Sistemas]],"T","P"),"N","F"),Parámetros!$M$2:$N$17,2,0),"Completar hasta 3ra sem. para evaluar a Probacionista"))</f>
        <v/>
      </c>
      <c r="AQ488" s="39"/>
      <c r="AR488" s="39"/>
      <c r="AS488" s="39"/>
      <c r="AT488" s="28"/>
      <c r="AU488" s="55"/>
      <c r="AV488" s="55"/>
      <c r="AW488" s="55"/>
      <c r="AX488" s="248" t="str">
        <f>IF(V488="","",EOMONTH(EDATE(Tabla1[[#This Row],[Fecha Finalización]],2),0))</f>
        <v/>
      </c>
      <c r="AY488" s="39"/>
      <c r="AZ488" s="249" t="str">
        <f>IF(V488="","",EOMONTH(EDATE(Tabla1[[#This Row],[Fecha Finalización]],3),0))</f>
        <v/>
      </c>
      <c r="BA488" s="39"/>
      <c r="BB488" s="39"/>
      <c r="BC488" s="235"/>
      <c r="BD488" s="233" t="str">
        <f>IF(F488="","",Tabla1[[#This Row],[sem 01]]&amp;Tabla1[[#This Row],[sem 02]]&amp;Tabla1[[#This Row],[sem 03]])</f>
        <v/>
      </c>
      <c r="BE488" s="234" t="str">
        <f>IF(TRIM(F488)="","",$B$1&amp;"-"&amp;SUBSTITUTE(Tabla1[[#This Row],[Mes Inscrito]]," ","")&amp;"-"&amp;SUBSTITUTE(Tabla1[[#This Row],[Dia de clases Inscrito]]," ","")&amp;"-"&amp;SUBSTITUTE(Tabla1[[#This Row],[Horario Inscrito]]," ","")&amp;"-"&amp;Tabla1[[#This Row],[Fecha Inicio grupo]])</f>
        <v/>
      </c>
      <c r="BF488" s="251" t="str">
        <f>IF(F488="","",Tabla1[[#This Row],[Curso]])</f>
        <v/>
      </c>
      <c r="BG488" s="252" t="str">
        <f>+IF(TRIM(F488)="","",$B$1&amp;"-"&amp;TRIM(Tabla1[[#This Row],[Mes Inscrito]])&amp;"-"&amp;TRIM(Tabla1[[#This Row],[Dia de clases Inscrito]])&amp;"-"&amp;TRIM(Tabla1[[#This Row],[Horario Inscrito]])&amp;"-"&amp;TRIM(Tabla1[[#This Row],[Fecha Inicio grupo]])&amp;"-"&amp;TRIM(Tabla1[[#This Row],[Tipo Incrito]]))</f>
        <v/>
      </c>
      <c r="BH488" s="308" t="str">
        <f>IF(F488="","",OR(IFERROR(SEARCH("CG",Tabla1[[#This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8" s="309" t="str">
        <f>IF(F488&lt;&gt;"",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8" s="309" t="str">
        <f>IF(F488&lt;&gt;"",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8" s="309" t="str">
        <f>IF(Tabla1[[#This Row],[Fecha Inicio grupo]]="","",IFERROR(VLOOKUP(Tabla1[[#This Row],[Mes de Alta como miembro]],Parámetros!$AM$2:$AN$16,2,0),"01/01/1900"))</f>
        <v/>
      </c>
    </row>
    <row r="489" spans="1:63" ht="14.45">
      <c r="A489" s="68">
        <v>486</v>
      </c>
      <c r="B489" s="29"/>
      <c r="C489" s="34"/>
      <c r="D489" s="42"/>
      <c r="E489" s="64"/>
      <c r="F489" s="45"/>
      <c r="G489" s="45"/>
      <c r="H489" s="163"/>
      <c r="I489" s="42"/>
      <c r="J489" s="28"/>
      <c r="K489" s="69"/>
      <c r="L489" s="68"/>
      <c r="M489" s="46"/>
      <c r="N489" s="238" t="str">
        <f ca="1">IF(Tabla1[[#This Row],[Fecha de nac]]="","",IF(Tabla1[[#This Row],[Fecha Finalización]] &gt;=TODAY(), DATEDIF(Tabla1[[#This Row],[Fecha de nac]],TODAY(),"y"), ROUNDDOWN((Tabla1[[#This Row],[Fecha Finalización]] -Tabla1[[#This Row],[Fecha de nac]])/365,0)))</f>
        <v/>
      </c>
      <c r="O489" s="169"/>
      <c r="P489" s="34"/>
      <c r="Q489" s="67"/>
      <c r="R489" s="67"/>
      <c r="S489" s="67"/>
      <c r="T489" s="67"/>
      <c r="U489" s="243" t="str">
        <f>IF(F489="","",Tabla1[[#This Row],[Fecha Inicio grupo]]+3*7-7)</f>
        <v/>
      </c>
      <c r="V489" s="244" t="str">
        <f>IF(F489="","",EDATE(Tabla1[[#This Row],[Fecha Inicio grupo]],3))</f>
        <v/>
      </c>
      <c r="W489" s="29"/>
      <c r="X489" s="29"/>
      <c r="Y489" s="75"/>
      <c r="Z489" s="75"/>
      <c r="AA489" s="75"/>
      <c r="AB489" s="75"/>
      <c r="AC489" s="75"/>
      <c r="AD489" s="75"/>
      <c r="AE489" s="75"/>
      <c r="AF489" s="75"/>
      <c r="AG489" s="75"/>
      <c r="AH489" s="75"/>
      <c r="AI489" s="75"/>
      <c r="AJ489" s="75"/>
      <c r="AK489" s="75"/>
      <c r="AL489" s="75"/>
      <c r="AM489" s="75"/>
      <c r="AN489" s="75"/>
      <c r="AO489" s="144"/>
      <c r="AP489" s="246" t="str">
        <f>IF(F489="","",IFERROR(VLOOKUP(SUBSTITUTE(SUBSTITUTE(Tabla1[[#This Row],[Uso Sistemas]],"T","P"),"N","F"),Parámetros!$M$2:$N$17,2,0),"Completar hasta 3ra sem. para evaluar a Probacionista"))</f>
        <v/>
      </c>
      <c r="AQ489" s="39"/>
      <c r="AR489" s="39"/>
      <c r="AS489" s="39"/>
      <c r="AT489" s="28"/>
      <c r="AU489" s="55"/>
      <c r="AV489" s="55"/>
      <c r="AW489" s="55"/>
      <c r="AX489" s="248" t="str">
        <f>IF(V489="","",EOMONTH(EDATE(Tabla1[[#This Row],[Fecha Finalización]],2),0))</f>
        <v/>
      </c>
      <c r="AY489" s="39"/>
      <c r="AZ489" s="249" t="str">
        <f>IF(V489="","",EOMONTH(EDATE(Tabla1[[#This Row],[Fecha Finalización]],3),0))</f>
        <v/>
      </c>
      <c r="BA489" s="39"/>
      <c r="BB489" s="39"/>
      <c r="BC489" s="235"/>
      <c r="BD489" s="233" t="str">
        <f>IF(F489="","",Tabla1[[#This Row],[sem 01]]&amp;Tabla1[[#This Row],[sem 02]]&amp;Tabla1[[#This Row],[sem 03]])</f>
        <v/>
      </c>
      <c r="BE489" s="234" t="str">
        <f>IF(TRIM(F489)="","",$B$1&amp;"-"&amp;SUBSTITUTE(Tabla1[[#This Row],[Mes Inscrito]]," ","")&amp;"-"&amp;SUBSTITUTE(Tabla1[[#This Row],[Dia de clases Inscrito]]," ","")&amp;"-"&amp;SUBSTITUTE(Tabla1[[#This Row],[Horario Inscrito]]," ","")&amp;"-"&amp;Tabla1[[#This Row],[Fecha Inicio grupo]])</f>
        <v/>
      </c>
      <c r="BF489" s="251" t="str">
        <f>IF(F489="","",Tabla1[[#This Row],[Curso]])</f>
        <v/>
      </c>
      <c r="BG489" s="252" t="str">
        <f>+IF(TRIM(F489)="","",$B$1&amp;"-"&amp;TRIM(Tabla1[[#This Row],[Mes Inscrito]])&amp;"-"&amp;TRIM(Tabla1[[#This Row],[Dia de clases Inscrito]])&amp;"-"&amp;TRIM(Tabla1[[#This Row],[Horario Inscrito]])&amp;"-"&amp;TRIM(Tabla1[[#This Row],[Fecha Inicio grupo]])&amp;"-"&amp;TRIM(Tabla1[[#This Row],[Tipo Incrito]]))</f>
        <v/>
      </c>
      <c r="BH489" s="308" t="str">
        <f>IF(F489="","",OR(IFERROR(SEARCH("CG",Tabla1[[#This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9" s="309" t="str">
        <f>IF(F489&lt;&gt;"",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9" s="309" t="str">
        <f>IF(F489&lt;&gt;"",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9" s="309" t="str">
        <f>IF(Tabla1[[#This Row],[Fecha Inicio grupo]]="","",IFERROR(VLOOKUP(Tabla1[[#This Row],[Mes de Alta como miembro]],Parámetros!$AM$2:$AN$16,2,0),"01/01/1900"))</f>
        <v/>
      </c>
    </row>
    <row r="490" spans="1:63" ht="14.45">
      <c r="A490" s="68">
        <v>487</v>
      </c>
      <c r="B490" s="29"/>
      <c r="C490" s="34"/>
      <c r="D490" s="42"/>
      <c r="E490" s="64"/>
      <c r="F490" s="45"/>
      <c r="G490" s="45"/>
      <c r="H490" s="163"/>
      <c r="I490" s="42"/>
      <c r="J490" s="28"/>
      <c r="K490" s="69"/>
      <c r="L490" s="68"/>
      <c r="M490" s="46"/>
      <c r="N490" s="238" t="str">
        <f ca="1">IF(Tabla1[[#This Row],[Fecha de nac]]="","",IF(Tabla1[[#This Row],[Fecha Finalización]] &gt;=TODAY(), DATEDIF(Tabla1[[#This Row],[Fecha de nac]],TODAY(),"y"), ROUNDDOWN((Tabla1[[#This Row],[Fecha Finalización]] -Tabla1[[#This Row],[Fecha de nac]])/365,0)))</f>
        <v/>
      </c>
      <c r="O490" s="169"/>
      <c r="P490" s="34"/>
      <c r="Q490" s="67"/>
      <c r="R490" s="67"/>
      <c r="S490" s="67"/>
      <c r="T490" s="67"/>
      <c r="U490" s="243" t="str">
        <f>IF(F490="","",Tabla1[[#This Row],[Fecha Inicio grupo]]+3*7-7)</f>
        <v/>
      </c>
      <c r="V490" s="244" t="str">
        <f>IF(F490="","",EDATE(Tabla1[[#This Row],[Fecha Inicio grupo]],3))</f>
        <v/>
      </c>
      <c r="W490" s="29"/>
      <c r="X490" s="29"/>
      <c r="Y490" s="75"/>
      <c r="Z490" s="75"/>
      <c r="AA490" s="75"/>
      <c r="AB490" s="75"/>
      <c r="AC490" s="75"/>
      <c r="AD490" s="75"/>
      <c r="AE490" s="75"/>
      <c r="AF490" s="75"/>
      <c r="AG490" s="75"/>
      <c r="AH490" s="75"/>
      <c r="AI490" s="75"/>
      <c r="AJ490" s="75"/>
      <c r="AK490" s="75"/>
      <c r="AL490" s="75"/>
      <c r="AM490" s="75"/>
      <c r="AN490" s="75"/>
      <c r="AO490" s="144"/>
      <c r="AP490" s="246" t="str">
        <f>IF(F490="","",IFERROR(VLOOKUP(SUBSTITUTE(SUBSTITUTE(Tabla1[[#This Row],[Uso Sistemas]],"T","P"),"N","F"),Parámetros!$M$2:$N$17,2,0),"Completar hasta 3ra sem. para evaluar a Probacionista"))</f>
        <v/>
      </c>
      <c r="AQ490" s="39"/>
      <c r="AR490" s="39"/>
      <c r="AS490" s="39"/>
      <c r="AT490" s="28"/>
      <c r="AU490" s="55"/>
      <c r="AV490" s="55"/>
      <c r="AW490" s="55"/>
      <c r="AX490" s="248" t="str">
        <f>IF(V490="","",EOMONTH(EDATE(Tabla1[[#This Row],[Fecha Finalización]],2),0))</f>
        <v/>
      </c>
      <c r="AY490" s="39"/>
      <c r="AZ490" s="249" t="str">
        <f>IF(V490="","",EOMONTH(EDATE(Tabla1[[#This Row],[Fecha Finalización]],3),0))</f>
        <v/>
      </c>
      <c r="BA490" s="39"/>
      <c r="BB490" s="39"/>
      <c r="BC490" s="235"/>
      <c r="BD490" s="233" t="str">
        <f>IF(F490="","",Tabla1[[#This Row],[sem 01]]&amp;Tabla1[[#This Row],[sem 02]]&amp;Tabla1[[#This Row],[sem 03]])</f>
        <v/>
      </c>
      <c r="BE490" s="234" t="str">
        <f>IF(TRIM(F490)="","",$B$1&amp;"-"&amp;SUBSTITUTE(Tabla1[[#This Row],[Mes Inscrito]]," ","")&amp;"-"&amp;SUBSTITUTE(Tabla1[[#This Row],[Dia de clases Inscrito]]," ","")&amp;"-"&amp;SUBSTITUTE(Tabla1[[#This Row],[Horario Inscrito]]," ","")&amp;"-"&amp;Tabla1[[#This Row],[Fecha Inicio grupo]])</f>
        <v/>
      </c>
      <c r="BF490" s="251" t="str">
        <f>IF(F490="","",Tabla1[[#This Row],[Curso]])</f>
        <v/>
      </c>
      <c r="BG490" s="252" t="str">
        <f>+IF(TRIM(F490)="","",$B$1&amp;"-"&amp;TRIM(Tabla1[[#This Row],[Mes Inscrito]])&amp;"-"&amp;TRIM(Tabla1[[#This Row],[Dia de clases Inscrito]])&amp;"-"&amp;TRIM(Tabla1[[#This Row],[Horario Inscrito]])&amp;"-"&amp;TRIM(Tabla1[[#This Row],[Fecha Inicio grupo]])&amp;"-"&amp;TRIM(Tabla1[[#This Row],[Tipo Incrito]]))</f>
        <v/>
      </c>
      <c r="BH490" s="308" t="str">
        <f>IF(F490="","",OR(IFERROR(SEARCH("CG",Tabla1[[#This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0" s="309" t="str">
        <f>IF(F490&lt;&gt;"",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0" s="309" t="str">
        <f>IF(F490&lt;&gt;"",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0" s="309" t="str">
        <f>IF(Tabla1[[#This Row],[Fecha Inicio grupo]]="","",IFERROR(VLOOKUP(Tabla1[[#This Row],[Mes de Alta como miembro]],Parámetros!$AM$2:$AN$16,2,0),"01/01/1900"))</f>
        <v/>
      </c>
    </row>
    <row r="491" spans="1:63" ht="14.45">
      <c r="A491" s="68">
        <v>488</v>
      </c>
      <c r="B491" s="29"/>
      <c r="C491" s="34"/>
      <c r="D491" s="42"/>
      <c r="E491" s="64"/>
      <c r="F491" s="45"/>
      <c r="G491" s="45"/>
      <c r="H491" s="163"/>
      <c r="I491" s="42"/>
      <c r="J491" s="28"/>
      <c r="K491" s="69"/>
      <c r="L491" s="68"/>
      <c r="M491" s="46"/>
      <c r="N491" s="238" t="str">
        <f ca="1">IF(Tabla1[[#This Row],[Fecha de nac]]="","",IF(Tabla1[[#This Row],[Fecha Finalización]] &gt;=TODAY(), DATEDIF(Tabla1[[#This Row],[Fecha de nac]],TODAY(),"y"), ROUNDDOWN((Tabla1[[#This Row],[Fecha Finalización]] -Tabla1[[#This Row],[Fecha de nac]])/365,0)))</f>
        <v/>
      </c>
      <c r="O491" s="169"/>
      <c r="P491" s="34"/>
      <c r="Q491" s="67"/>
      <c r="R491" s="67"/>
      <c r="S491" s="67"/>
      <c r="T491" s="67"/>
      <c r="U491" s="243" t="str">
        <f>IF(F491="","",Tabla1[[#This Row],[Fecha Inicio grupo]]+3*7-7)</f>
        <v/>
      </c>
      <c r="V491" s="244" t="str">
        <f>IF(F491="","",EDATE(Tabla1[[#This Row],[Fecha Inicio grupo]],3))</f>
        <v/>
      </c>
      <c r="W491" s="29"/>
      <c r="X491" s="29"/>
      <c r="Y491" s="75"/>
      <c r="Z491" s="75"/>
      <c r="AA491" s="75"/>
      <c r="AB491" s="75"/>
      <c r="AC491" s="75"/>
      <c r="AD491" s="75"/>
      <c r="AE491" s="75"/>
      <c r="AF491" s="75"/>
      <c r="AG491" s="75"/>
      <c r="AH491" s="75"/>
      <c r="AI491" s="75"/>
      <c r="AJ491" s="75"/>
      <c r="AK491" s="75"/>
      <c r="AL491" s="75"/>
      <c r="AM491" s="75"/>
      <c r="AN491" s="75"/>
      <c r="AO491" s="144"/>
      <c r="AP491" s="246" t="str">
        <f>IF(F491="","",IFERROR(VLOOKUP(SUBSTITUTE(SUBSTITUTE(Tabla1[[#This Row],[Uso Sistemas]],"T","P"),"N","F"),Parámetros!$M$2:$N$17,2,0),"Completar hasta 3ra sem. para evaluar a Probacionista"))</f>
        <v/>
      </c>
      <c r="AQ491" s="39"/>
      <c r="AR491" s="39"/>
      <c r="AS491" s="39"/>
      <c r="AT491" s="28"/>
      <c r="AU491" s="55"/>
      <c r="AV491" s="55"/>
      <c r="AW491" s="55"/>
      <c r="AX491" s="248" t="str">
        <f>IF(V491="","",EOMONTH(EDATE(Tabla1[[#This Row],[Fecha Finalización]],2),0))</f>
        <v/>
      </c>
      <c r="AY491" s="39"/>
      <c r="AZ491" s="249" t="str">
        <f>IF(V491="","",EOMONTH(EDATE(Tabla1[[#This Row],[Fecha Finalización]],3),0))</f>
        <v/>
      </c>
      <c r="BA491" s="39"/>
      <c r="BB491" s="39"/>
      <c r="BC491" s="235"/>
      <c r="BD491" s="233" t="str">
        <f>IF(F491="","",Tabla1[[#This Row],[sem 01]]&amp;Tabla1[[#This Row],[sem 02]]&amp;Tabla1[[#This Row],[sem 03]])</f>
        <v/>
      </c>
      <c r="BE491" s="234" t="str">
        <f>IF(TRIM(F491)="","",$B$1&amp;"-"&amp;SUBSTITUTE(Tabla1[[#This Row],[Mes Inscrito]]," ","")&amp;"-"&amp;SUBSTITUTE(Tabla1[[#This Row],[Dia de clases Inscrito]]," ","")&amp;"-"&amp;SUBSTITUTE(Tabla1[[#This Row],[Horario Inscrito]]," ","")&amp;"-"&amp;Tabla1[[#This Row],[Fecha Inicio grupo]])</f>
        <v/>
      </c>
      <c r="BF491" s="251" t="str">
        <f>IF(F491="","",Tabla1[[#This Row],[Curso]])</f>
        <v/>
      </c>
      <c r="BG491" s="252" t="str">
        <f>+IF(TRIM(F491)="","",$B$1&amp;"-"&amp;TRIM(Tabla1[[#This Row],[Mes Inscrito]])&amp;"-"&amp;TRIM(Tabla1[[#This Row],[Dia de clases Inscrito]])&amp;"-"&amp;TRIM(Tabla1[[#This Row],[Horario Inscrito]])&amp;"-"&amp;TRIM(Tabla1[[#This Row],[Fecha Inicio grupo]])&amp;"-"&amp;TRIM(Tabla1[[#This Row],[Tipo Incrito]]))</f>
        <v/>
      </c>
      <c r="BH491" s="308" t="str">
        <f>IF(F491="","",OR(IFERROR(SEARCH("CG",Tabla1[[#This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1" s="309" t="str">
        <f>IF(F491&lt;&gt;"",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1" s="309" t="str">
        <f>IF(F491&lt;&gt;"",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1" s="309" t="str">
        <f>IF(Tabla1[[#This Row],[Fecha Inicio grupo]]="","",IFERROR(VLOOKUP(Tabla1[[#This Row],[Mes de Alta como miembro]],Parámetros!$AM$2:$AN$16,2,0),"01/01/1900"))</f>
        <v/>
      </c>
    </row>
    <row r="492" spans="1:63" ht="14.45">
      <c r="A492" s="68">
        <v>489</v>
      </c>
      <c r="B492" s="29"/>
      <c r="C492" s="34"/>
      <c r="D492" s="42"/>
      <c r="E492" s="64"/>
      <c r="F492" s="45"/>
      <c r="G492" s="45"/>
      <c r="H492" s="163"/>
      <c r="I492" s="42"/>
      <c r="J492" s="28"/>
      <c r="K492" s="69"/>
      <c r="L492" s="68"/>
      <c r="M492" s="46"/>
      <c r="N492" s="238" t="str">
        <f ca="1">IF(Tabla1[[#This Row],[Fecha de nac]]="","",IF(Tabla1[[#This Row],[Fecha Finalización]] &gt;=TODAY(), DATEDIF(Tabla1[[#This Row],[Fecha de nac]],TODAY(),"y"), ROUNDDOWN((Tabla1[[#This Row],[Fecha Finalización]] -Tabla1[[#This Row],[Fecha de nac]])/365,0)))</f>
        <v/>
      </c>
      <c r="O492" s="169"/>
      <c r="P492" s="34"/>
      <c r="Q492" s="67"/>
      <c r="R492" s="67"/>
      <c r="S492" s="67"/>
      <c r="T492" s="67"/>
      <c r="U492" s="243" t="str">
        <f>IF(F492="","",Tabla1[[#This Row],[Fecha Inicio grupo]]+3*7-7)</f>
        <v/>
      </c>
      <c r="V492" s="244" t="str">
        <f>IF(F492="","",EDATE(Tabla1[[#This Row],[Fecha Inicio grupo]],3))</f>
        <v/>
      </c>
      <c r="W492" s="29"/>
      <c r="X492" s="29"/>
      <c r="Y492" s="75"/>
      <c r="Z492" s="75"/>
      <c r="AA492" s="75"/>
      <c r="AB492" s="75"/>
      <c r="AC492" s="75"/>
      <c r="AD492" s="75"/>
      <c r="AE492" s="75"/>
      <c r="AF492" s="75"/>
      <c r="AG492" s="75"/>
      <c r="AH492" s="75"/>
      <c r="AI492" s="75"/>
      <c r="AJ492" s="75"/>
      <c r="AK492" s="75"/>
      <c r="AL492" s="75"/>
      <c r="AM492" s="75"/>
      <c r="AN492" s="75"/>
      <c r="AO492" s="144"/>
      <c r="AP492" s="246" t="str">
        <f>IF(F492="","",IFERROR(VLOOKUP(SUBSTITUTE(SUBSTITUTE(Tabla1[[#This Row],[Uso Sistemas]],"T","P"),"N","F"),Parámetros!$M$2:$N$17,2,0),"Completar hasta 3ra sem. para evaluar a Probacionista"))</f>
        <v/>
      </c>
      <c r="AQ492" s="39"/>
      <c r="AR492" s="39"/>
      <c r="AS492" s="39"/>
      <c r="AT492" s="28"/>
      <c r="AU492" s="55"/>
      <c r="AV492" s="55"/>
      <c r="AW492" s="55"/>
      <c r="AX492" s="248" t="str">
        <f>IF(V492="","",EOMONTH(EDATE(Tabla1[[#This Row],[Fecha Finalización]],2),0))</f>
        <v/>
      </c>
      <c r="AY492" s="39"/>
      <c r="AZ492" s="249" t="str">
        <f>IF(V492="","",EOMONTH(EDATE(Tabla1[[#This Row],[Fecha Finalización]],3),0))</f>
        <v/>
      </c>
      <c r="BA492" s="39"/>
      <c r="BB492" s="39"/>
      <c r="BC492" s="235"/>
      <c r="BD492" s="233" t="str">
        <f>IF(F492="","",Tabla1[[#This Row],[sem 01]]&amp;Tabla1[[#This Row],[sem 02]]&amp;Tabla1[[#This Row],[sem 03]])</f>
        <v/>
      </c>
      <c r="BE492" s="234" t="str">
        <f>IF(TRIM(F492)="","",$B$1&amp;"-"&amp;SUBSTITUTE(Tabla1[[#This Row],[Mes Inscrito]]," ","")&amp;"-"&amp;SUBSTITUTE(Tabla1[[#This Row],[Dia de clases Inscrito]]," ","")&amp;"-"&amp;SUBSTITUTE(Tabla1[[#This Row],[Horario Inscrito]]," ","")&amp;"-"&amp;Tabla1[[#This Row],[Fecha Inicio grupo]])</f>
        <v/>
      </c>
      <c r="BF492" s="251" t="str">
        <f>IF(F492="","",Tabla1[[#This Row],[Curso]])</f>
        <v/>
      </c>
      <c r="BG492" s="252" t="str">
        <f>+IF(TRIM(F492)="","",$B$1&amp;"-"&amp;TRIM(Tabla1[[#This Row],[Mes Inscrito]])&amp;"-"&amp;TRIM(Tabla1[[#This Row],[Dia de clases Inscrito]])&amp;"-"&amp;TRIM(Tabla1[[#This Row],[Horario Inscrito]])&amp;"-"&amp;TRIM(Tabla1[[#This Row],[Fecha Inicio grupo]])&amp;"-"&amp;TRIM(Tabla1[[#This Row],[Tipo Incrito]]))</f>
        <v/>
      </c>
      <c r="BH492" s="308" t="str">
        <f>IF(F492="","",OR(IFERROR(SEARCH("CG",Tabla1[[#This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2" s="309" t="str">
        <f>IF(F492&lt;&gt;"",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2" s="309" t="str">
        <f>IF(F492&lt;&gt;"",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2" s="309" t="str">
        <f>IF(Tabla1[[#This Row],[Fecha Inicio grupo]]="","",IFERROR(VLOOKUP(Tabla1[[#This Row],[Mes de Alta como miembro]],Parámetros!$AM$2:$AN$16,2,0),"01/01/1900"))</f>
        <v/>
      </c>
    </row>
    <row r="493" spans="1:63" ht="14.45">
      <c r="A493" s="68">
        <v>490</v>
      </c>
      <c r="B493" s="29"/>
      <c r="C493" s="34"/>
      <c r="D493" s="42"/>
      <c r="E493" s="64"/>
      <c r="F493" s="45"/>
      <c r="G493" s="45"/>
      <c r="H493" s="163"/>
      <c r="I493" s="42"/>
      <c r="J493" s="28"/>
      <c r="K493" s="69"/>
      <c r="L493" s="68"/>
      <c r="M493" s="46"/>
      <c r="N493" s="238" t="str">
        <f ca="1">IF(Tabla1[[#This Row],[Fecha de nac]]="","",IF(Tabla1[[#This Row],[Fecha Finalización]] &gt;=TODAY(), DATEDIF(Tabla1[[#This Row],[Fecha de nac]],TODAY(),"y"), ROUNDDOWN((Tabla1[[#This Row],[Fecha Finalización]] -Tabla1[[#This Row],[Fecha de nac]])/365,0)))</f>
        <v/>
      </c>
      <c r="O493" s="169"/>
      <c r="P493" s="34"/>
      <c r="Q493" s="67"/>
      <c r="R493" s="67"/>
      <c r="S493" s="67"/>
      <c r="T493" s="67"/>
      <c r="U493" s="243" t="str">
        <f>IF(F493="","",Tabla1[[#This Row],[Fecha Inicio grupo]]+3*7-7)</f>
        <v/>
      </c>
      <c r="V493" s="244" t="str">
        <f>IF(F493="","",EDATE(Tabla1[[#This Row],[Fecha Inicio grupo]],3))</f>
        <v/>
      </c>
      <c r="W493" s="29"/>
      <c r="X493" s="29"/>
      <c r="Y493" s="75"/>
      <c r="Z493" s="75"/>
      <c r="AA493" s="75"/>
      <c r="AB493" s="75"/>
      <c r="AC493" s="75"/>
      <c r="AD493" s="75"/>
      <c r="AE493" s="75"/>
      <c r="AF493" s="75"/>
      <c r="AG493" s="75"/>
      <c r="AH493" s="75"/>
      <c r="AI493" s="75"/>
      <c r="AJ493" s="75"/>
      <c r="AK493" s="75"/>
      <c r="AL493" s="75"/>
      <c r="AM493" s="75"/>
      <c r="AN493" s="75"/>
      <c r="AO493" s="144"/>
      <c r="AP493" s="246" t="str">
        <f>IF(F493="","",IFERROR(VLOOKUP(SUBSTITUTE(SUBSTITUTE(Tabla1[[#This Row],[Uso Sistemas]],"T","P"),"N","F"),Parámetros!$M$2:$N$17,2,0),"Completar hasta 3ra sem. para evaluar a Probacionista"))</f>
        <v/>
      </c>
      <c r="AQ493" s="39"/>
      <c r="AR493" s="39"/>
      <c r="AS493" s="39"/>
      <c r="AT493" s="28"/>
      <c r="AU493" s="55"/>
      <c r="AV493" s="55"/>
      <c r="AW493" s="55"/>
      <c r="AX493" s="248" t="str">
        <f>IF(V493="","",EOMONTH(EDATE(Tabla1[[#This Row],[Fecha Finalización]],2),0))</f>
        <v/>
      </c>
      <c r="AY493" s="39"/>
      <c r="AZ493" s="249" t="str">
        <f>IF(V493="","",EOMONTH(EDATE(Tabla1[[#This Row],[Fecha Finalización]],3),0))</f>
        <v/>
      </c>
      <c r="BA493" s="39"/>
      <c r="BB493" s="39"/>
      <c r="BC493" s="235"/>
      <c r="BD493" s="233" t="str">
        <f>IF(F493="","",Tabla1[[#This Row],[sem 01]]&amp;Tabla1[[#This Row],[sem 02]]&amp;Tabla1[[#This Row],[sem 03]])</f>
        <v/>
      </c>
      <c r="BE493" s="234" t="str">
        <f>IF(TRIM(F493)="","",$B$1&amp;"-"&amp;SUBSTITUTE(Tabla1[[#This Row],[Mes Inscrito]]," ","")&amp;"-"&amp;SUBSTITUTE(Tabla1[[#This Row],[Dia de clases Inscrito]]," ","")&amp;"-"&amp;SUBSTITUTE(Tabla1[[#This Row],[Horario Inscrito]]," ","")&amp;"-"&amp;Tabla1[[#This Row],[Fecha Inicio grupo]])</f>
        <v/>
      </c>
      <c r="BF493" s="251" t="str">
        <f>IF(F493="","",Tabla1[[#This Row],[Curso]])</f>
        <v/>
      </c>
      <c r="BG493" s="252" t="str">
        <f>+IF(TRIM(F493)="","",$B$1&amp;"-"&amp;TRIM(Tabla1[[#This Row],[Mes Inscrito]])&amp;"-"&amp;TRIM(Tabla1[[#This Row],[Dia de clases Inscrito]])&amp;"-"&amp;TRIM(Tabla1[[#This Row],[Horario Inscrito]])&amp;"-"&amp;TRIM(Tabla1[[#This Row],[Fecha Inicio grupo]])&amp;"-"&amp;TRIM(Tabla1[[#This Row],[Tipo Incrito]]))</f>
        <v/>
      </c>
      <c r="BH493" s="308" t="str">
        <f>IF(F493="","",OR(IFERROR(SEARCH("CG",Tabla1[[#This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3" s="309" t="str">
        <f>IF(F493&lt;&gt;"",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3" s="309" t="str">
        <f>IF(F493&lt;&gt;"",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3" s="309" t="str">
        <f>IF(Tabla1[[#This Row],[Fecha Inicio grupo]]="","",IFERROR(VLOOKUP(Tabla1[[#This Row],[Mes de Alta como miembro]],Parámetros!$AM$2:$AN$16,2,0),"01/01/1900"))</f>
        <v/>
      </c>
    </row>
    <row r="494" spans="1:63" ht="14.45">
      <c r="A494" s="68">
        <v>491</v>
      </c>
      <c r="B494" s="29"/>
      <c r="C494" s="34"/>
      <c r="D494" s="42"/>
      <c r="E494" s="64"/>
      <c r="F494" s="45"/>
      <c r="G494" s="45"/>
      <c r="H494" s="163"/>
      <c r="I494" s="42"/>
      <c r="J494" s="28"/>
      <c r="K494" s="69"/>
      <c r="L494" s="68"/>
      <c r="M494" s="46"/>
      <c r="N494" s="238" t="str">
        <f ca="1">IF(Tabla1[[#This Row],[Fecha de nac]]="","",IF(Tabla1[[#This Row],[Fecha Finalización]] &gt;=TODAY(), DATEDIF(Tabla1[[#This Row],[Fecha de nac]],TODAY(),"y"), ROUNDDOWN((Tabla1[[#This Row],[Fecha Finalización]] -Tabla1[[#This Row],[Fecha de nac]])/365,0)))</f>
        <v/>
      </c>
      <c r="O494" s="169"/>
      <c r="P494" s="34"/>
      <c r="Q494" s="67"/>
      <c r="R494" s="67"/>
      <c r="S494" s="67"/>
      <c r="T494" s="67"/>
      <c r="U494" s="243" t="str">
        <f>IF(F494="","",Tabla1[[#This Row],[Fecha Inicio grupo]]+3*7-7)</f>
        <v/>
      </c>
      <c r="V494" s="244" t="str">
        <f>IF(F494="","",EDATE(Tabla1[[#This Row],[Fecha Inicio grupo]],3))</f>
        <v/>
      </c>
      <c r="W494" s="29"/>
      <c r="X494" s="29"/>
      <c r="Y494" s="75"/>
      <c r="Z494" s="75"/>
      <c r="AA494" s="75"/>
      <c r="AB494" s="75"/>
      <c r="AC494" s="75"/>
      <c r="AD494" s="75"/>
      <c r="AE494" s="75"/>
      <c r="AF494" s="75"/>
      <c r="AG494" s="75"/>
      <c r="AH494" s="75"/>
      <c r="AI494" s="75"/>
      <c r="AJ494" s="75"/>
      <c r="AK494" s="75"/>
      <c r="AL494" s="75"/>
      <c r="AM494" s="75"/>
      <c r="AN494" s="75"/>
      <c r="AO494" s="144"/>
      <c r="AP494" s="246" t="str">
        <f>IF(F494="","",IFERROR(VLOOKUP(SUBSTITUTE(SUBSTITUTE(Tabla1[[#This Row],[Uso Sistemas]],"T","P"),"N","F"),Parámetros!$M$2:$N$17,2,0),"Completar hasta 3ra sem. para evaluar a Probacionista"))</f>
        <v/>
      </c>
      <c r="AQ494" s="39"/>
      <c r="AR494" s="39"/>
      <c r="AS494" s="39"/>
      <c r="AT494" s="28"/>
      <c r="AU494" s="55"/>
      <c r="AV494" s="55"/>
      <c r="AW494" s="55"/>
      <c r="AX494" s="248" t="str">
        <f>IF(V494="","",EOMONTH(EDATE(Tabla1[[#This Row],[Fecha Finalización]],2),0))</f>
        <v/>
      </c>
      <c r="AY494" s="39"/>
      <c r="AZ494" s="249" t="str">
        <f>IF(V494="","",EOMONTH(EDATE(Tabla1[[#This Row],[Fecha Finalización]],3),0))</f>
        <v/>
      </c>
      <c r="BA494" s="39"/>
      <c r="BB494" s="39"/>
      <c r="BC494" s="235"/>
      <c r="BD494" s="233" t="str">
        <f>IF(F494="","",Tabla1[[#This Row],[sem 01]]&amp;Tabla1[[#This Row],[sem 02]]&amp;Tabla1[[#This Row],[sem 03]])</f>
        <v/>
      </c>
      <c r="BE494" s="234" t="str">
        <f>IF(TRIM(F494)="","",$B$1&amp;"-"&amp;SUBSTITUTE(Tabla1[[#This Row],[Mes Inscrito]]," ","")&amp;"-"&amp;SUBSTITUTE(Tabla1[[#This Row],[Dia de clases Inscrito]]," ","")&amp;"-"&amp;SUBSTITUTE(Tabla1[[#This Row],[Horario Inscrito]]," ","")&amp;"-"&amp;Tabla1[[#This Row],[Fecha Inicio grupo]])</f>
        <v/>
      </c>
      <c r="BF494" s="251" t="str">
        <f>IF(F494="","",Tabla1[[#This Row],[Curso]])</f>
        <v/>
      </c>
      <c r="BG494" s="252" t="str">
        <f>+IF(TRIM(F494)="","",$B$1&amp;"-"&amp;TRIM(Tabla1[[#This Row],[Mes Inscrito]])&amp;"-"&amp;TRIM(Tabla1[[#This Row],[Dia de clases Inscrito]])&amp;"-"&amp;TRIM(Tabla1[[#This Row],[Horario Inscrito]])&amp;"-"&amp;TRIM(Tabla1[[#This Row],[Fecha Inicio grupo]])&amp;"-"&amp;TRIM(Tabla1[[#This Row],[Tipo Incrito]]))</f>
        <v/>
      </c>
      <c r="BH494" s="308" t="str">
        <f>IF(F494="","",OR(IFERROR(SEARCH("CG",Tabla1[[#This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4" s="309" t="str">
        <f>IF(F494&lt;&gt;"",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4" s="309" t="str">
        <f>IF(F494&lt;&gt;"",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4" s="309" t="str">
        <f>IF(Tabla1[[#This Row],[Fecha Inicio grupo]]="","",IFERROR(VLOOKUP(Tabla1[[#This Row],[Mes de Alta como miembro]],Parámetros!$AM$2:$AN$16,2,0),"01/01/1900"))</f>
        <v/>
      </c>
    </row>
    <row r="495" spans="1:63" ht="14.45">
      <c r="A495" s="68">
        <v>492</v>
      </c>
      <c r="B495" s="29"/>
      <c r="C495" s="34"/>
      <c r="D495" s="42"/>
      <c r="E495" s="64"/>
      <c r="F495" s="45"/>
      <c r="G495" s="45"/>
      <c r="H495" s="163"/>
      <c r="I495" s="42"/>
      <c r="J495" s="28"/>
      <c r="K495" s="69"/>
      <c r="L495" s="68"/>
      <c r="M495" s="46"/>
      <c r="N495" s="238" t="str">
        <f ca="1">IF(Tabla1[[#This Row],[Fecha de nac]]="","",IF(Tabla1[[#This Row],[Fecha Finalización]] &gt;=TODAY(), DATEDIF(Tabla1[[#This Row],[Fecha de nac]],TODAY(),"y"), ROUNDDOWN((Tabla1[[#This Row],[Fecha Finalización]] -Tabla1[[#This Row],[Fecha de nac]])/365,0)))</f>
        <v/>
      </c>
      <c r="O495" s="169"/>
      <c r="P495" s="34"/>
      <c r="Q495" s="67"/>
      <c r="R495" s="67"/>
      <c r="S495" s="67"/>
      <c r="T495" s="67"/>
      <c r="U495" s="243" t="str">
        <f>IF(F495="","",Tabla1[[#This Row],[Fecha Inicio grupo]]+3*7-7)</f>
        <v/>
      </c>
      <c r="V495" s="244" t="str">
        <f>IF(F495="","",EDATE(Tabla1[[#This Row],[Fecha Inicio grupo]],3))</f>
        <v/>
      </c>
      <c r="W495" s="29"/>
      <c r="X495" s="29"/>
      <c r="Y495" s="75"/>
      <c r="Z495" s="75"/>
      <c r="AA495" s="75"/>
      <c r="AB495" s="75"/>
      <c r="AC495" s="75"/>
      <c r="AD495" s="75"/>
      <c r="AE495" s="75"/>
      <c r="AF495" s="75"/>
      <c r="AG495" s="75"/>
      <c r="AH495" s="75"/>
      <c r="AI495" s="75"/>
      <c r="AJ495" s="75"/>
      <c r="AK495" s="75"/>
      <c r="AL495" s="75"/>
      <c r="AM495" s="75"/>
      <c r="AN495" s="75"/>
      <c r="AO495" s="144"/>
      <c r="AP495" s="246" t="str">
        <f>IF(F495="","",IFERROR(VLOOKUP(SUBSTITUTE(SUBSTITUTE(Tabla1[[#This Row],[Uso Sistemas]],"T","P"),"N","F"),Parámetros!$M$2:$N$17,2,0),"Completar hasta 3ra sem. para evaluar a Probacionista"))</f>
        <v/>
      </c>
      <c r="AQ495" s="39"/>
      <c r="AR495" s="39"/>
      <c r="AS495" s="39"/>
      <c r="AT495" s="28"/>
      <c r="AU495" s="55"/>
      <c r="AV495" s="55"/>
      <c r="AW495" s="55"/>
      <c r="AX495" s="248" t="str">
        <f>IF(V495="","",EOMONTH(EDATE(Tabla1[[#This Row],[Fecha Finalización]],2),0))</f>
        <v/>
      </c>
      <c r="AY495" s="39"/>
      <c r="AZ495" s="249" t="str">
        <f>IF(V495="","",EOMONTH(EDATE(Tabla1[[#This Row],[Fecha Finalización]],3),0))</f>
        <v/>
      </c>
      <c r="BA495" s="39"/>
      <c r="BB495" s="39"/>
      <c r="BC495" s="235"/>
      <c r="BD495" s="233" t="str">
        <f>IF(F495="","",Tabla1[[#This Row],[sem 01]]&amp;Tabla1[[#This Row],[sem 02]]&amp;Tabla1[[#This Row],[sem 03]])</f>
        <v/>
      </c>
      <c r="BE495" s="234" t="str">
        <f>IF(TRIM(F495)="","",$B$1&amp;"-"&amp;SUBSTITUTE(Tabla1[[#This Row],[Mes Inscrito]]," ","")&amp;"-"&amp;SUBSTITUTE(Tabla1[[#This Row],[Dia de clases Inscrito]]," ","")&amp;"-"&amp;SUBSTITUTE(Tabla1[[#This Row],[Horario Inscrito]]," ","")&amp;"-"&amp;Tabla1[[#This Row],[Fecha Inicio grupo]])</f>
        <v/>
      </c>
      <c r="BF495" s="251" t="str">
        <f>IF(F495="","",Tabla1[[#This Row],[Curso]])</f>
        <v/>
      </c>
      <c r="BG495" s="252" t="str">
        <f>+IF(TRIM(F495)="","",$B$1&amp;"-"&amp;TRIM(Tabla1[[#This Row],[Mes Inscrito]])&amp;"-"&amp;TRIM(Tabla1[[#This Row],[Dia de clases Inscrito]])&amp;"-"&amp;TRIM(Tabla1[[#This Row],[Horario Inscrito]])&amp;"-"&amp;TRIM(Tabla1[[#This Row],[Fecha Inicio grupo]])&amp;"-"&amp;TRIM(Tabla1[[#This Row],[Tipo Incrito]]))</f>
        <v/>
      </c>
      <c r="BH495" s="308" t="str">
        <f>IF(F495="","",OR(IFERROR(SEARCH("CG",Tabla1[[#This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5" s="309" t="str">
        <f>IF(F495&lt;&gt;"",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5" s="309" t="str">
        <f>IF(F495&lt;&gt;"",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5" s="309" t="str">
        <f>IF(Tabla1[[#This Row],[Fecha Inicio grupo]]="","",IFERROR(VLOOKUP(Tabla1[[#This Row],[Mes de Alta como miembro]],Parámetros!$AM$2:$AN$16,2,0),"01/01/1900"))</f>
        <v/>
      </c>
    </row>
    <row r="496" spans="1:63" ht="14.45">
      <c r="A496" s="68">
        <v>493</v>
      </c>
      <c r="B496" s="29"/>
      <c r="C496" s="34"/>
      <c r="D496" s="42"/>
      <c r="E496" s="64"/>
      <c r="F496" s="45"/>
      <c r="G496" s="45"/>
      <c r="H496" s="163"/>
      <c r="I496" s="42"/>
      <c r="J496" s="28"/>
      <c r="K496" s="69"/>
      <c r="L496" s="68"/>
      <c r="M496" s="46"/>
      <c r="N496" s="238" t="str">
        <f ca="1">IF(Tabla1[[#This Row],[Fecha de nac]]="","",IF(Tabla1[[#This Row],[Fecha Finalización]] &gt;=TODAY(), DATEDIF(Tabla1[[#This Row],[Fecha de nac]],TODAY(),"y"), ROUNDDOWN((Tabla1[[#This Row],[Fecha Finalización]] -Tabla1[[#This Row],[Fecha de nac]])/365,0)))</f>
        <v/>
      </c>
      <c r="O496" s="169"/>
      <c r="P496" s="34"/>
      <c r="Q496" s="67"/>
      <c r="R496" s="67"/>
      <c r="S496" s="67"/>
      <c r="T496" s="67"/>
      <c r="U496" s="243" t="str">
        <f>IF(F496="","",Tabla1[[#This Row],[Fecha Inicio grupo]]+3*7-7)</f>
        <v/>
      </c>
      <c r="V496" s="244" t="str">
        <f>IF(F496="","",EDATE(Tabla1[[#This Row],[Fecha Inicio grupo]],3))</f>
        <v/>
      </c>
      <c r="W496" s="29"/>
      <c r="X496" s="29"/>
      <c r="Y496" s="75"/>
      <c r="Z496" s="75"/>
      <c r="AA496" s="75"/>
      <c r="AB496" s="75"/>
      <c r="AC496" s="75"/>
      <c r="AD496" s="75"/>
      <c r="AE496" s="75"/>
      <c r="AF496" s="75"/>
      <c r="AG496" s="75"/>
      <c r="AH496" s="75"/>
      <c r="AI496" s="75"/>
      <c r="AJ496" s="75"/>
      <c r="AK496" s="75"/>
      <c r="AL496" s="75"/>
      <c r="AM496" s="75"/>
      <c r="AN496" s="75"/>
      <c r="AO496" s="144"/>
      <c r="AP496" s="246" t="str">
        <f>IF(F496="","",IFERROR(VLOOKUP(SUBSTITUTE(SUBSTITUTE(Tabla1[[#This Row],[Uso Sistemas]],"T","P"),"N","F"),Parámetros!$M$2:$N$17,2,0),"Completar hasta 3ra sem. para evaluar a Probacionista"))</f>
        <v/>
      </c>
      <c r="AQ496" s="39"/>
      <c r="AR496" s="39"/>
      <c r="AS496" s="39"/>
      <c r="AT496" s="28"/>
      <c r="AU496" s="55"/>
      <c r="AV496" s="55"/>
      <c r="AW496" s="55"/>
      <c r="AX496" s="248" t="str">
        <f>IF(V496="","",EOMONTH(EDATE(Tabla1[[#This Row],[Fecha Finalización]],2),0))</f>
        <v/>
      </c>
      <c r="AY496" s="39"/>
      <c r="AZ496" s="249" t="str">
        <f>IF(V496="","",EOMONTH(EDATE(Tabla1[[#This Row],[Fecha Finalización]],3),0))</f>
        <v/>
      </c>
      <c r="BA496" s="39"/>
      <c r="BB496" s="39"/>
      <c r="BC496" s="235"/>
      <c r="BD496" s="233" t="str">
        <f>IF(F496="","",Tabla1[[#This Row],[sem 01]]&amp;Tabla1[[#This Row],[sem 02]]&amp;Tabla1[[#This Row],[sem 03]])</f>
        <v/>
      </c>
      <c r="BE496" s="234" t="str">
        <f>IF(TRIM(F496)="","",$B$1&amp;"-"&amp;SUBSTITUTE(Tabla1[[#This Row],[Mes Inscrito]]," ","")&amp;"-"&amp;SUBSTITUTE(Tabla1[[#This Row],[Dia de clases Inscrito]]," ","")&amp;"-"&amp;SUBSTITUTE(Tabla1[[#This Row],[Horario Inscrito]]," ","")&amp;"-"&amp;Tabla1[[#This Row],[Fecha Inicio grupo]])</f>
        <v/>
      </c>
      <c r="BF496" s="251" t="str">
        <f>IF(F496="","",Tabla1[[#This Row],[Curso]])</f>
        <v/>
      </c>
      <c r="BG496" s="252" t="str">
        <f>+IF(TRIM(F496)="","",$B$1&amp;"-"&amp;TRIM(Tabla1[[#This Row],[Mes Inscrito]])&amp;"-"&amp;TRIM(Tabla1[[#This Row],[Dia de clases Inscrito]])&amp;"-"&amp;TRIM(Tabla1[[#This Row],[Horario Inscrito]])&amp;"-"&amp;TRIM(Tabla1[[#This Row],[Fecha Inicio grupo]])&amp;"-"&amp;TRIM(Tabla1[[#This Row],[Tipo Incrito]]))</f>
        <v/>
      </c>
      <c r="BH496" s="308" t="str">
        <f>IF(F496="","",OR(IFERROR(SEARCH("CG",Tabla1[[#This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6" s="309" t="str">
        <f>IF(F496&lt;&gt;"",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6" s="309" t="str">
        <f>IF(F496&lt;&gt;"",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6" s="309" t="str">
        <f>IF(Tabla1[[#This Row],[Fecha Inicio grupo]]="","",IFERROR(VLOOKUP(Tabla1[[#This Row],[Mes de Alta como miembro]],Parámetros!$AM$2:$AN$16,2,0),"01/01/1900"))</f>
        <v/>
      </c>
    </row>
    <row r="497" spans="1:63" ht="14.45">
      <c r="A497" s="68">
        <v>494</v>
      </c>
      <c r="B497" s="29"/>
      <c r="C497" s="34"/>
      <c r="D497" s="42"/>
      <c r="E497" s="64"/>
      <c r="F497" s="45"/>
      <c r="G497" s="45"/>
      <c r="H497" s="163"/>
      <c r="I497" s="42"/>
      <c r="J497" s="28"/>
      <c r="K497" s="69"/>
      <c r="L497" s="68"/>
      <c r="M497" s="46"/>
      <c r="N497" s="238" t="str">
        <f ca="1">IF(Tabla1[[#This Row],[Fecha de nac]]="","",IF(Tabla1[[#This Row],[Fecha Finalización]] &gt;=TODAY(), DATEDIF(Tabla1[[#This Row],[Fecha de nac]],TODAY(),"y"), ROUNDDOWN((Tabla1[[#This Row],[Fecha Finalización]] -Tabla1[[#This Row],[Fecha de nac]])/365,0)))</f>
        <v/>
      </c>
      <c r="O497" s="169"/>
      <c r="P497" s="34"/>
      <c r="Q497" s="67"/>
      <c r="R497" s="67"/>
      <c r="S497" s="67"/>
      <c r="T497" s="67"/>
      <c r="U497" s="243" t="str">
        <f>IF(F497="","",Tabla1[[#This Row],[Fecha Inicio grupo]]+3*7-7)</f>
        <v/>
      </c>
      <c r="V497" s="244" t="str">
        <f>IF(F497="","",EDATE(Tabla1[[#This Row],[Fecha Inicio grupo]],3))</f>
        <v/>
      </c>
      <c r="W497" s="29"/>
      <c r="X497" s="29"/>
      <c r="Y497" s="75"/>
      <c r="Z497" s="75"/>
      <c r="AA497" s="75"/>
      <c r="AB497" s="75"/>
      <c r="AC497" s="75"/>
      <c r="AD497" s="75"/>
      <c r="AE497" s="75"/>
      <c r="AF497" s="75"/>
      <c r="AG497" s="75"/>
      <c r="AH497" s="75"/>
      <c r="AI497" s="75"/>
      <c r="AJ497" s="75"/>
      <c r="AK497" s="75"/>
      <c r="AL497" s="75"/>
      <c r="AM497" s="75"/>
      <c r="AN497" s="75"/>
      <c r="AO497" s="144"/>
      <c r="AP497" s="246" t="str">
        <f>IF(F497="","",IFERROR(VLOOKUP(SUBSTITUTE(SUBSTITUTE(Tabla1[[#This Row],[Uso Sistemas]],"T","P"),"N","F"),Parámetros!$M$2:$N$17,2,0),"Completar hasta 3ra sem. para evaluar a Probacionista"))</f>
        <v/>
      </c>
      <c r="AQ497" s="39"/>
      <c r="AR497" s="39"/>
      <c r="AS497" s="39"/>
      <c r="AT497" s="28"/>
      <c r="AU497" s="55"/>
      <c r="AV497" s="55"/>
      <c r="AW497" s="55"/>
      <c r="AX497" s="248" t="str">
        <f>IF(V497="","",EOMONTH(EDATE(Tabla1[[#This Row],[Fecha Finalización]],2),0))</f>
        <v/>
      </c>
      <c r="AY497" s="39"/>
      <c r="AZ497" s="249" t="str">
        <f>IF(V497="","",EOMONTH(EDATE(Tabla1[[#This Row],[Fecha Finalización]],3),0))</f>
        <v/>
      </c>
      <c r="BA497" s="39"/>
      <c r="BB497" s="39"/>
      <c r="BC497" s="235"/>
      <c r="BD497" s="233" t="str">
        <f>IF(F497="","",Tabla1[[#This Row],[sem 01]]&amp;Tabla1[[#This Row],[sem 02]]&amp;Tabla1[[#This Row],[sem 03]])</f>
        <v/>
      </c>
      <c r="BE497" s="234" t="str">
        <f>IF(TRIM(F497)="","",$B$1&amp;"-"&amp;SUBSTITUTE(Tabla1[[#This Row],[Mes Inscrito]]," ","")&amp;"-"&amp;SUBSTITUTE(Tabla1[[#This Row],[Dia de clases Inscrito]]," ","")&amp;"-"&amp;SUBSTITUTE(Tabla1[[#This Row],[Horario Inscrito]]," ","")&amp;"-"&amp;Tabla1[[#This Row],[Fecha Inicio grupo]])</f>
        <v/>
      </c>
      <c r="BF497" s="251" t="str">
        <f>IF(F497="","",Tabla1[[#This Row],[Curso]])</f>
        <v/>
      </c>
      <c r="BG497" s="252" t="str">
        <f>+IF(TRIM(F497)="","",$B$1&amp;"-"&amp;TRIM(Tabla1[[#This Row],[Mes Inscrito]])&amp;"-"&amp;TRIM(Tabla1[[#This Row],[Dia de clases Inscrito]])&amp;"-"&amp;TRIM(Tabla1[[#This Row],[Horario Inscrito]])&amp;"-"&amp;TRIM(Tabla1[[#This Row],[Fecha Inicio grupo]])&amp;"-"&amp;TRIM(Tabla1[[#This Row],[Tipo Incrito]]))</f>
        <v/>
      </c>
      <c r="BH497" s="308" t="str">
        <f>IF(F497="","",OR(IFERROR(SEARCH("CG",Tabla1[[#This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7" s="309" t="str">
        <f>IF(F497&lt;&gt;"",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7" s="309" t="str">
        <f>IF(F497&lt;&gt;"",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7" s="309" t="str">
        <f>IF(Tabla1[[#This Row],[Fecha Inicio grupo]]="","",IFERROR(VLOOKUP(Tabla1[[#This Row],[Mes de Alta como miembro]],Parámetros!$AM$2:$AN$16,2,0),"01/01/1900"))</f>
        <v/>
      </c>
    </row>
    <row r="498" spans="1:63" ht="14.45">
      <c r="A498" s="68">
        <v>495</v>
      </c>
      <c r="B498" s="29"/>
      <c r="C498" s="34"/>
      <c r="D498" s="42"/>
      <c r="E498" s="64"/>
      <c r="F498" s="45"/>
      <c r="G498" s="45"/>
      <c r="H498" s="163"/>
      <c r="I498" s="42"/>
      <c r="J498" s="28"/>
      <c r="K498" s="69"/>
      <c r="L498" s="68"/>
      <c r="M498" s="46"/>
      <c r="N498" s="238" t="str">
        <f ca="1">IF(Tabla1[[#This Row],[Fecha de nac]]="","",IF(Tabla1[[#This Row],[Fecha Finalización]] &gt;=TODAY(), DATEDIF(Tabla1[[#This Row],[Fecha de nac]],TODAY(),"y"), ROUNDDOWN((Tabla1[[#This Row],[Fecha Finalización]] -Tabla1[[#This Row],[Fecha de nac]])/365,0)))</f>
        <v/>
      </c>
      <c r="O498" s="169"/>
      <c r="P498" s="34"/>
      <c r="Q498" s="67"/>
      <c r="R498" s="67"/>
      <c r="S498" s="67"/>
      <c r="T498" s="67"/>
      <c r="U498" s="243" t="str">
        <f>IF(F498="","",Tabla1[[#This Row],[Fecha Inicio grupo]]+3*7-7)</f>
        <v/>
      </c>
      <c r="V498" s="244" t="str">
        <f>IF(F498="","",EDATE(Tabla1[[#This Row],[Fecha Inicio grupo]],3))</f>
        <v/>
      </c>
      <c r="W498" s="29"/>
      <c r="X498" s="29"/>
      <c r="Y498" s="75"/>
      <c r="Z498" s="75"/>
      <c r="AA498" s="75"/>
      <c r="AB498" s="75"/>
      <c r="AC498" s="75"/>
      <c r="AD498" s="75"/>
      <c r="AE498" s="75"/>
      <c r="AF498" s="75"/>
      <c r="AG498" s="75"/>
      <c r="AH498" s="75"/>
      <c r="AI498" s="75"/>
      <c r="AJ498" s="75"/>
      <c r="AK498" s="75"/>
      <c r="AL498" s="75"/>
      <c r="AM498" s="75"/>
      <c r="AN498" s="75"/>
      <c r="AO498" s="144"/>
      <c r="AP498" s="246" t="str">
        <f>IF(F498="","",IFERROR(VLOOKUP(SUBSTITUTE(SUBSTITUTE(Tabla1[[#This Row],[Uso Sistemas]],"T","P"),"N","F"),Parámetros!$M$2:$N$17,2,0),"Completar hasta 3ra sem. para evaluar a Probacionista"))</f>
        <v/>
      </c>
      <c r="AQ498" s="39"/>
      <c r="AR498" s="39"/>
      <c r="AS498" s="39"/>
      <c r="AT498" s="28"/>
      <c r="AU498" s="55"/>
      <c r="AV498" s="55"/>
      <c r="AW498" s="55"/>
      <c r="AX498" s="248" t="str">
        <f>IF(V498="","",EOMONTH(EDATE(Tabla1[[#This Row],[Fecha Finalización]],2),0))</f>
        <v/>
      </c>
      <c r="AY498" s="39"/>
      <c r="AZ498" s="249" t="str">
        <f>IF(V498="","",EOMONTH(EDATE(Tabla1[[#This Row],[Fecha Finalización]],3),0))</f>
        <v/>
      </c>
      <c r="BA498" s="39"/>
      <c r="BB498" s="39"/>
      <c r="BC498" s="235"/>
      <c r="BD498" s="233" t="str">
        <f>IF(F498="","",Tabla1[[#This Row],[sem 01]]&amp;Tabla1[[#This Row],[sem 02]]&amp;Tabla1[[#This Row],[sem 03]])</f>
        <v/>
      </c>
      <c r="BE498" s="234" t="str">
        <f>IF(TRIM(F498)="","",$B$1&amp;"-"&amp;SUBSTITUTE(Tabla1[[#This Row],[Mes Inscrito]]," ","")&amp;"-"&amp;SUBSTITUTE(Tabla1[[#This Row],[Dia de clases Inscrito]]," ","")&amp;"-"&amp;SUBSTITUTE(Tabla1[[#This Row],[Horario Inscrito]]," ","")&amp;"-"&amp;Tabla1[[#This Row],[Fecha Inicio grupo]])</f>
        <v/>
      </c>
      <c r="BF498" s="251" t="str">
        <f>IF(F498="","",Tabla1[[#This Row],[Curso]])</f>
        <v/>
      </c>
      <c r="BG498" s="252" t="str">
        <f>+IF(TRIM(F498)="","",$B$1&amp;"-"&amp;TRIM(Tabla1[[#This Row],[Mes Inscrito]])&amp;"-"&amp;TRIM(Tabla1[[#This Row],[Dia de clases Inscrito]])&amp;"-"&amp;TRIM(Tabla1[[#This Row],[Horario Inscrito]])&amp;"-"&amp;TRIM(Tabla1[[#This Row],[Fecha Inicio grupo]])&amp;"-"&amp;TRIM(Tabla1[[#This Row],[Tipo Incrito]]))</f>
        <v/>
      </c>
      <c r="BH498" s="308" t="str">
        <f>IF(F498="","",OR(IFERROR(SEARCH("CG",Tabla1[[#This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8" s="309" t="str">
        <f>IF(F498&lt;&gt;"",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8" s="309" t="str">
        <f>IF(F498&lt;&gt;"",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8" s="309" t="str">
        <f>IF(Tabla1[[#This Row],[Fecha Inicio grupo]]="","",IFERROR(VLOOKUP(Tabla1[[#This Row],[Mes de Alta como miembro]],Parámetros!$AM$2:$AN$16,2,0),"01/01/1900"))</f>
        <v/>
      </c>
    </row>
    <row r="499" spans="1:63" ht="14.45">
      <c r="A499" s="68">
        <v>496</v>
      </c>
      <c r="B499" s="29"/>
      <c r="C499" s="34"/>
      <c r="D499" s="42"/>
      <c r="E499" s="64"/>
      <c r="F499" s="45"/>
      <c r="G499" s="45"/>
      <c r="H499" s="163"/>
      <c r="I499" s="42"/>
      <c r="J499" s="28"/>
      <c r="K499" s="69"/>
      <c r="L499" s="68"/>
      <c r="M499" s="46"/>
      <c r="N499" s="238" t="str">
        <f ca="1">IF(Tabla1[[#This Row],[Fecha de nac]]="","",IF(Tabla1[[#This Row],[Fecha Finalización]] &gt;=TODAY(), DATEDIF(Tabla1[[#This Row],[Fecha de nac]],TODAY(),"y"), ROUNDDOWN((Tabla1[[#This Row],[Fecha Finalización]] -Tabla1[[#This Row],[Fecha de nac]])/365,0)))</f>
        <v/>
      </c>
      <c r="O499" s="169"/>
      <c r="P499" s="34"/>
      <c r="Q499" s="67"/>
      <c r="R499" s="67"/>
      <c r="S499" s="67"/>
      <c r="T499" s="67"/>
      <c r="U499" s="243" t="str">
        <f>IF(F499="","",Tabla1[[#This Row],[Fecha Inicio grupo]]+3*7-7)</f>
        <v/>
      </c>
      <c r="V499" s="244" t="str">
        <f>IF(F499="","",EDATE(Tabla1[[#This Row],[Fecha Inicio grupo]],3))</f>
        <v/>
      </c>
      <c r="W499" s="29"/>
      <c r="X499" s="29"/>
      <c r="Y499" s="75"/>
      <c r="Z499" s="75"/>
      <c r="AA499" s="75"/>
      <c r="AB499" s="75"/>
      <c r="AC499" s="75"/>
      <c r="AD499" s="75"/>
      <c r="AE499" s="75"/>
      <c r="AF499" s="75"/>
      <c r="AG499" s="75"/>
      <c r="AH499" s="75"/>
      <c r="AI499" s="75"/>
      <c r="AJ499" s="75"/>
      <c r="AK499" s="75"/>
      <c r="AL499" s="75"/>
      <c r="AM499" s="75"/>
      <c r="AN499" s="75"/>
      <c r="AO499" s="144"/>
      <c r="AP499" s="246" t="str">
        <f>IF(F499="","",IFERROR(VLOOKUP(SUBSTITUTE(SUBSTITUTE(Tabla1[[#This Row],[Uso Sistemas]],"T","P"),"N","F"),Parámetros!$M$2:$N$17,2,0),"Completar hasta 3ra sem. para evaluar a Probacionista"))</f>
        <v/>
      </c>
      <c r="AQ499" s="39"/>
      <c r="AR499" s="39"/>
      <c r="AS499" s="39"/>
      <c r="AT499" s="28"/>
      <c r="AU499" s="55"/>
      <c r="AV499" s="55"/>
      <c r="AW499" s="55"/>
      <c r="AX499" s="248" t="str">
        <f>IF(V499="","",EOMONTH(EDATE(Tabla1[[#This Row],[Fecha Finalización]],2),0))</f>
        <v/>
      </c>
      <c r="AY499" s="39"/>
      <c r="AZ499" s="249" t="str">
        <f>IF(V499="","",EOMONTH(EDATE(Tabla1[[#This Row],[Fecha Finalización]],3),0))</f>
        <v/>
      </c>
      <c r="BA499" s="39"/>
      <c r="BB499" s="39"/>
      <c r="BC499" s="235"/>
      <c r="BD499" s="233" t="str">
        <f>IF(F499="","",Tabla1[[#This Row],[sem 01]]&amp;Tabla1[[#This Row],[sem 02]]&amp;Tabla1[[#This Row],[sem 03]])</f>
        <v/>
      </c>
      <c r="BE499" s="234" t="str">
        <f>IF(TRIM(F499)="","",$B$1&amp;"-"&amp;SUBSTITUTE(Tabla1[[#This Row],[Mes Inscrito]]," ","")&amp;"-"&amp;SUBSTITUTE(Tabla1[[#This Row],[Dia de clases Inscrito]]," ","")&amp;"-"&amp;SUBSTITUTE(Tabla1[[#This Row],[Horario Inscrito]]," ","")&amp;"-"&amp;Tabla1[[#This Row],[Fecha Inicio grupo]])</f>
        <v/>
      </c>
      <c r="BF499" s="251" t="str">
        <f>IF(F499="","",Tabla1[[#This Row],[Curso]])</f>
        <v/>
      </c>
      <c r="BG499" s="252" t="str">
        <f>+IF(TRIM(F499)="","",$B$1&amp;"-"&amp;TRIM(Tabla1[[#This Row],[Mes Inscrito]])&amp;"-"&amp;TRIM(Tabla1[[#This Row],[Dia de clases Inscrito]])&amp;"-"&amp;TRIM(Tabla1[[#This Row],[Horario Inscrito]])&amp;"-"&amp;TRIM(Tabla1[[#This Row],[Fecha Inicio grupo]])&amp;"-"&amp;TRIM(Tabla1[[#This Row],[Tipo Incrito]]))</f>
        <v/>
      </c>
      <c r="BH499" s="308" t="str">
        <f>IF(F499="","",OR(IFERROR(SEARCH("CG",Tabla1[[#This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9" s="309" t="str">
        <f>IF(F499&lt;&gt;"",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9" s="309" t="str">
        <f>IF(F499&lt;&gt;"",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9" s="309" t="str">
        <f>IF(Tabla1[[#This Row],[Fecha Inicio grupo]]="","",IFERROR(VLOOKUP(Tabla1[[#This Row],[Mes de Alta como miembro]],Parámetros!$AM$2:$AN$16,2,0),"01/01/1900"))</f>
        <v/>
      </c>
    </row>
    <row r="500" spans="1:63" ht="14.45">
      <c r="A500" s="68">
        <v>497</v>
      </c>
      <c r="B500" s="29"/>
      <c r="C500" s="34"/>
      <c r="D500" s="42"/>
      <c r="E500" s="64"/>
      <c r="F500" s="45"/>
      <c r="G500" s="45"/>
      <c r="H500" s="163"/>
      <c r="I500" s="42"/>
      <c r="J500" s="28"/>
      <c r="K500" s="69"/>
      <c r="L500" s="68"/>
      <c r="M500" s="46"/>
      <c r="N500" s="238" t="str">
        <f ca="1">IF(Tabla1[[#This Row],[Fecha de nac]]="","",IF(Tabla1[[#This Row],[Fecha Finalización]] &gt;=TODAY(), DATEDIF(Tabla1[[#This Row],[Fecha de nac]],TODAY(),"y"), ROUNDDOWN((Tabla1[[#This Row],[Fecha Finalización]] -Tabla1[[#This Row],[Fecha de nac]])/365,0)))</f>
        <v/>
      </c>
      <c r="O500" s="169"/>
      <c r="P500" s="34"/>
      <c r="Q500" s="67"/>
      <c r="R500" s="67"/>
      <c r="S500" s="67"/>
      <c r="T500" s="67"/>
      <c r="U500" s="243" t="str">
        <f>IF(F500="","",Tabla1[[#This Row],[Fecha Inicio grupo]]+3*7-7)</f>
        <v/>
      </c>
      <c r="V500" s="244" t="str">
        <f>IF(F500="","",EDATE(Tabla1[[#This Row],[Fecha Inicio grupo]],3))</f>
        <v/>
      </c>
      <c r="W500" s="29"/>
      <c r="X500" s="29"/>
      <c r="Y500" s="75"/>
      <c r="Z500" s="75"/>
      <c r="AA500" s="75"/>
      <c r="AB500" s="75"/>
      <c r="AC500" s="75"/>
      <c r="AD500" s="75"/>
      <c r="AE500" s="75"/>
      <c r="AF500" s="75"/>
      <c r="AG500" s="75"/>
      <c r="AH500" s="75"/>
      <c r="AI500" s="75"/>
      <c r="AJ500" s="75"/>
      <c r="AK500" s="75"/>
      <c r="AL500" s="75"/>
      <c r="AM500" s="75"/>
      <c r="AN500" s="75"/>
      <c r="AO500" s="144"/>
      <c r="AP500" s="246" t="str">
        <f>IF(F500="","",IFERROR(VLOOKUP(SUBSTITUTE(SUBSTITUTE(Tabla1[[#This Row],[Uso Sistemas]],"T","P"),"N","F"),Parámetros!$M$2:$N$17,2,0),"Completar hasta 3ra sem. para evaluar a Probacionista"))</f>
        <v/>
      </c>
      <c r="AQ500" s="39"/>
      <c r="AR500" s="39"/>
      <c r="AS500" s="39"/>
      <c r="AT500" s="28"/>
      <c r="AU500" s="55"/>
      <c r="AV500" s="55"/>
      <c r="AW500" s="55"/>
      <c r="AX500" s="248" t="str">
        <f>IF(V500="","",EOMONTH(EDATE(Tabla1[[#This Row],[Fecha Finalización]],2),0))</f>
        <v/>
      </c>
      <c r="AY500" s="39"/>
      <c r="AZ500" s="249" t="str">
        <f>IF(V500="","",EOMONTH(EDATE(Tabla1[[#This Row],[Fecha Finalización]],3),0))</f>
        <v/>
      </c>
      <c r="BA500" s="39"/>
      <c r="BB500" s="39"/>
      <c r="BC500" s="235"/>
      <c r="BD500" s="233" t="str">
        <f>IF(F500="","",Tabla1[[#This Row],[sem 01]]&amp;Tabla1[[#This Row],[sem 02]]&amp;Tabla1[[#This Row],[sem 03]])</f>
        <v/>
      </c>
      <c r="BE500" s="234" t="str">
        <f>IF(TRIM(F500)="","",$B$1&amp;"-"&amp;SUBSTITUTE(Tabla1[[#This Row],[Mes Inscrito]]," ","")&amp;"-"&amp;SUBSTITUTE(Tabla1[[#This Row],[Dia de clases Inscrito]]," ","")&amp;"-"&amp;SUBSTITUTE(Tabla1[[#This Row],[Horario Inscrito]]," ","")&amp;"-"&amp;Tabla1[[#This Row],[Fecha Inicio grupo]])</f>
        <v/>
      </c>
      <c r="BF500" s="251" t="str">
        <f>IF(F500="","",Tabla1[[#This Row],[Curso]])</f>
        <v/>
      </c>
      <c r="BG500" s="252" t="str">
        <f>+IF(TRIM(F500)="","",$B$1&amp;"-"&amp;TRIM(Tabla1[[#This Row],[Mes Inscrito]])&amp;"-"&amp;TRIM(Tabla1[[#This Row],[Dia de clases Inscrito]])&amp;"-"&amp;TRIM(Tabla1[[#This Row],[Horario Inscrito]])&amp;"-"&amp;TRIM(Tabla1[[#This Row],[Fecha Inicio grupo]])&amp;"-"&amp;TRIM(Tabla1[[#This Row],[Tipo Incrito]]))</f>
        <v/>
      </c>
      <c r="BH500" s="308" t="str">
        <f>IF(F500="","",OR(IFERROR(SEARCH("CG",Tabla1[[#This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0" s="309" t="str">
        <f>IF(F500&lt;&gt;"",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0" s="309" t="str">
        <f>IF(F500&lt;&gt;"",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0" s="309" t="str">
        <f>IF(Tabla1[[#This Row],[Fecha Inicio grupo]]="","",IFERROR(VLOOKUP(Tabla1[[#This Row],[Mes de Alta como miembro]],Parámetros!$AM$2:$AN$16,2,0),"01/01/1900"))</f>
        <v/>
      </c>
    </row>
    <row r="501" spans="1:63" ht="14.45">
      <c r="A501" s="68">
        <v>498</v>
      </c>
      <c r="B501" s="29"/>
      <c r="C501" s="34"/>
      <c r="D501" s="42"/>
      <c r="E501" s="64"/>
      <c r="F501" s="45"/>
      <c r="G501" s="45"/>
      <c r="H501" s="163"/>
      <c r="I501" s="42"/>
      <c r="J501" s="28"/>
      <c r="K501" s="69"/>
      <c r="L501" s="68"/>
      <c r="M501" s="46"/>
      <c r="N501" s="238" t="str">
        <f ca="1">IF(Tabla1[[#This Row],[Fecha de nac]]="","",IF(Tabla1[[#This Row],[Fecha Finalización]] &gt;=TODAY(), DATEDIF(Tabla1[[#This Row],[Fecha de nac]],TODAY(),"y"), ROUNDDOWN((Tabla1[[#This Row],[Fecha Finalización]] -Tabla1[[#This Row],[Fecha de nac]])/365,0)))</f>
        <v/>
      </c>
      <c r="O501" s="169"/>
      <c r="P501" s="34"/>
      <c r="Q501" s="67"/>
      <c r="R501" s="67"/>
      <c r="S501" s="67"/>
      <c r="T501" s="67"/>
      <c r="U501" s="243" t="str">
        <f>IF(F501="","",Tabla1[[#This Row],[Fecha Inicio grupo]]+3*7-7)</f>
        <v/>
      </c>
      <c r="V501" s="244" t="str">
        <f>IF(F501="","",EDATE(Tabla1[[#This Row],[Fecha Inicio grupo]],3))</f>
        <v/>
      </c>
      <c r="W501" s="29"/>
      <c r="X501" s="29"/>
      <c r="Y501" s="75"/>
      <c r="Z501" s="75"/>
      <c r="AA501" s="75"/>
      <c r="AB501" s="75"/>
      <c r="AC501" s="75"/>
      <c r="AD501" s="75"/>
      <c r="AE501" s="75"/>
      <c r="AF501" s="75"/>
      <c r="AG501" s="75"/>
      <c r="AH501" s="75"/>
      <c r="AI501" s="75"/>
      <c r="AJ501" s="75"/>
      <c r="AK501" s="75"/>
      <c r="AL501" s="75"/>
      <c r="AM501" s="75"/>
      <c r="AN501" s="75"/>
      <c r="AO501" s="144"/>
      <c r="AP501" s="246" t="str">
        <f>IF(F501="","",IFERROR(VLOOKUP(SUBSTITUTE(SUBSTITUTE(Tabla1[[#This Row],[Uso Sistemas]],"T","P"),"N","F"),Parámetros!$M$2:$N$17,2,0),"Completar hasta 3ra sem. para evaluar a Probacionista"))</f>
        <v/>
      </c>
      <c r="AQ501" s="39"/>
      <c r="AR501" s="39"/>
      <c r="AS501" s="39"/>
      <c r="AT501" s="28"/>
      <c r="AU501" s="55"/>
      <c r="AV501" s="55"/>
      <c r="AW501" s="55"/>
      <c r="AX501" s="248" t="str">
        <f>IF(V501="","",EOMONTH(EDATE(Tabla1[[#This Row],[Fecha Finalización]],2),0))</f>
        <v/>
      </c>
      <c r="AY501" s="39"/>
      <c r="AZ501" s="249" t="str">
        <f>IF(V501="","",EOMONTH(EDATE(Tabla1[[#This Row],[Fecha Finalización]],3),0))</f>
        <v/>
      </c>
      <c r="BA501" s="39"/>
      <c r="BB501" s="39"/>
      <c r="BC501" s="235"/>
      <c r="BD501" s="233" t="str">
        <f>IF(F501="","",Tabla1[[#This Row],[sem 01]]&amp;Tabla1[[#This Row],[sem 02]]&amp;Tabla1[[#This Row],[sem 03]])</f>
        <v/>
      </c>
      <c r="BE501" s="234" t="str">
        <f>IF(TRIM(F501)="","",$B$1&amp;"-"&amp;SUBSTITUTE(Tabla1[[#This Row],[Mes Inscrito]]," ","")&amp;"-"&amp;SUBSTITUTE(Tabla1[[#This Row],[Dia de clases Inscrito]]," ","")&amp;"-"&amp;SUBSTITUTE(Tabla1[[#This Row],[Horario Inscrito]]," ","")&amp;"-"&amp;Tabla1[[#This Row],[Fecha Inicio grupo]])</f>
        <v/>
      </c>
      <c r="BF501" s="251" t="str">
        <f>IF(F501="","",Tabla1[[#This Row],[Curso]])</f>
        <v/>
      </c>
      <c r="BG501" s="252" t="str">
        <f>+IF(TRIM(F501)="","",$B$1&amp;"-"&amp;TRIM(Tabla1[[#This Row],[Mes Inscrito]])&amp;"-"&amp;TRIM(Tabla1[[#This Row],[Dia de clases Inscrito]])&amp;"-"&amp;TRIM(Tabla1[[#This Row],[Horario Inscrito]])&amp;"-"&amp;TRIM(Tabla1[[#This Row],[Fecha Inicio grupo]])&amp;"-"&amp;TRIM(Tabla1[[#This Row],[Tipo Incrito]]))</f>
        <v/>
      </c>
      <c r="BH501" s="308" t="str">
        <f>IF(F501="","",OR(IFERROR(SEARCH("CG",Tabla1[[#This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1" s="309" t="str">
        <f>IF(F501&lt;&gt;"",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1" s="309" t="str">
        <f>IF(F501&lt;&gt;"",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1" s="309" t="str">
        <f>IF(Tabla1[[#This Row],[Fecha Inicio grupo]]="","",IFERROR(VLOOKUP(Tabla1[[#This Row],[Mes de Alta como miembro]],Parámetros!$AM$2:$AN$16,2,0),"01/01/1900"))</f>
        <v/>
      </c>
    </row>
    <row r="502" spans="1:63" ht="14.45">
      <c r="A502" s="68">
        <v>499</v>
      </c>
      <c r="B502" s="29"/>
      <c r="C502" s="34"/>
      <c r="D502" s="42"/>
      <c r="E502" s="64"/>
      <c r="F502" s="45"/>
      <c r="G502" s="45"/>
      <c r="H502" s="163"/>
      <c r="I502" s="42"/>
      <c r="J502" s="28"/>
      <c r="K502" s="69"/>
      <c r="L502" s="68"/>
      <c r="M502" s="46"/>
      <c r="N502" s="238" t="str">
        <f ca="1">IF(Tabla1[[#This Row],[Fecha de nac]]="","",IF(Tabla1[[#This Row],[Fecha Finalización]] &gt;=TODAY(), DATEDIF(Tabla1[[#This Row],[Fecha de nac]],TODAY(),"y"), ROUNDDOWN((Tabla1[[#This Row],[Fecha Finalización]] -Tabla1[[#This Row],[Fecha de nac]])/365,0)))</f>
        <v/>
      </c>
      <c r="O502" s="169"/>
      <c r="P502" s="34"/>
      <c r="Q502" s="67"/>
      <c r="R502" s="67"/>
      <c r="S502" s="67"/>
      <c r="T502" s="67"/>
      <c r="U502" s="243" t="str">
        <f>IF(F502="","",Tabla1[[#This Row],[Fecha Inicio grupo]]+3*7-7)</f>
        <v/>
      </c>
      <c r="V502" s="244" t="str">
        <f>IF(F502="","",EDATE(Tabla1[[#This Row],[Fecha Inicio grupo]],3))</f>
        <v/>
      </c>
      <c r="W502" s="29"/>
      <c r="X502" s="29"/>
      <c r="Y502" s="75"/>
      <c r="Z502" s="75"/>
      <c r="AA502" s="75"/>
      <c r="AB502" s="75"/>
      <c r="AC502" s="75"/>
      <c r="AD502" s="75"/>
      <c r="AE502" s="75"/>
      <c r="AF502" s="75"/>
      <c r="AG502" s="75"/>
      <c r="AH502" s="75"/>
      <c r="AI502" s="75"/>
      <c r="AJ502" s="75"/>
      <c r="AK502" s="75"/>
      <c r="AL502" s="75"/>
      <c r="AM502" s="75"/>
      <c r="AN502" s="75"/>
      <c r="AO502" s="144"/>
      <c r="AP502" s="246" t="str">
        <f>IF(F502="","",IFERROR(VLOOKUP(SUBSTITUTE(SUBSTITUTE(Tabla1[[#This Row],[Uso Sistemas]],"T","P"),"N","F"),Parámetros!$M$2:$N$17,2,0),"Completar hasta 3ra sem. para evaluar a Probacionista"))</f>
        <v/>
      </c>
      <c r="AQ502" s="39"/>
      <c r="AR502" s="39"/>
      <c r="AS502" s="39"/>
      <c r="AT502" s="28"/>
      <c r="AU502" s="55"/>
      <c r="AV502" s="55"/>
      <c r="AW502" s="55"/>
      <c r="AX502" s="248" t="str">
        <f>IF(V502="","",EOMONTH(EDATE(Tabla1[[#This Row],[Fecha Finalización]],2),0))</f>
        <v/>
      </c>
      <c r="AY502" s="39"/>
      <c r="AZ502" s="249" t="str">
        <f>IF(V502="","",EOMONTH(EDATE(Tabla1[[#This Row],[Fecha Finalización]],3),0))</f>
        <v/>
      </c>
      <c r="BA502" s="39"/>
      <c r="BB502" s="39"/>
      <c r="BC502" s="235"/>
      <c r="BD502" s="233" t="str">
        <f>IF(F502="","",Tabla1[[#This Row],[sem 01]]&amp;Tabla1[[#This Row],[sem 02]]&amp;Tabla1[[#This Row],[sem 03]])</f>
        <v/>
      </c>
      <c r="BE502" s="234" t="str">
        <f>IF(TRIM(F502)="","",$B$1&amp;"-"&amp;SUBSTITUTE(Tabla1[[#This Row],[Mes Inscrito]]," ","")&amp;"-"&amp;SUBSTITUTE(Tabla1[[#This Row],[Dia de clases Inscrito]]," ","")&amp;"-"&amp;SUBSTITUTE(Tabla1[[#This Row],[Horario Inscrito]]," ","")&amp;"-"&amp;Tabla1[[#This Row],[Fecha Inicio grupo]])</f>
        <v/>
      </c>
      <c r="BF502" s="251" t="str">
        <f>IF(F502="","",Tabla1[[#This Row],[Curso]])</f>
        <v/>
      </c>
      <c r="BG502" s="252" t="str">
        <f>+IF(TRIM(F502)="","",$B$1&amp;"-"&amp;TRIM(Tabla1[[#This Row],[Mes Inscrito]])&amp;"-"&amp;TRIM(Tabla1[[#This Row],[Dia de clases Inscrito]])&amp;"-"&amp;TRIM(Tabla1[[#This Row],[Horario Inscrito]])&amp;"-"&amp;TRIM(Tabla1[[#This Row],[Fecha Inicio grupo]])&amp;"-"&amp;TRIM(Tabla1[[#This Row],[Tipo Incrito]]))</f>
        <v/>
      </c>
      <c r="BH502" s="308" t="str">
        <f>IF(F502="","",OR(IFERROR(SEARCH("CG",Tabla1[[#This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2" s="309" t="str">
        <f>IF(F502&lt;&gt;"",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2" s="309" t="str">
        <f>IF(F502&lt;&gt;"",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2" s="309" t="str">
        <f>IF(Tabla1[[#This Row],[Fecha Inicio grupo]]="","",IFERROR(VLOOKUP(Tabla1[[#This Row],[Mes de Alta como miembro]],Parámetros!$AM$2:$AN$16,2,0),"01/01/1900"))</f>
        <v/>
      </c>
    </row>
    <row r="503" spans="1:63" ht="14.45">
      <c r="A503" s="68">
        <v>500</v>
      </c>
      <c r="B503" s="29"/>
      <c r="C503" s="34"/>
      <c r="D503" s="42"/>
      <c r="E503" s="64"/>
      <c r="F503" s="45"/>
      <c r="G503" s="45"/>
      <c r="H503" s="163"/>
      <c r="I503" s="42"/>
      <c r="J503" s="28"/>
      <c r="K503" s="69"/>
      <c r="L503" s="68"/>
      <c r="M503" s="46"/>
      <c r="N503" s="238" t="str">
        <f ca="1">IF(Tabla1[[#This Row],[Fecha de nac]]="","",IF(Tabla1[[#This Row],[Fecha Finalización]] &gt;=TODAY(), DATEDIF(Tabla1[[#This Row],[Fecha de nac]],TODAY(),"y"), ROUNDDOWN((Tabla1[[#This Row],[Fecha Finalización]] -Tabla1[[#This Row],[Fecha de nac]])/365,0)))</f>
        <v/>
      </c>
      <c r="O503" s="169"/>
      <c r="P503" s="34"/>
      <c r="Q503" s="67"/>
      <c r="R503" s="67"/>
      <c r="S503" s="67"/>
      <c r="T503" s="67"/>
      <c r="U503" s="243" t="str">
        <f>IF(F503="","",Tabla1[[#This Row],[Fecha Inicio grupo]]+3*7-7)</f>
        <v/>
      </c>
      <c r="V503" s="244" t="str">
        <f>IF(F503="","",EDATE(Tabla1[[#This Row],[Fecha Inicio grupo]],3))</f>
        <v/>
      </c>
      <c r="W503" s="29"/>
      <c r="X503" s="29"/>
      <c r="Y503" s="75"/>
      <c r="Z503" s="75"/>
      <c r="AA503" s="75"/>
      <c r="AB503" s="75"/>
      <c r="AC503" s="75"/>
      <c r="AD503" s="75"/>
      <c r="AE503" s="75"/>
      <c r="AF503" s="75"/>
      <c r="AG503" s="75"/>
      <c r="AH503" s="75"/>
      <c r="AI503" s="75"/>
      <c r="AJ503" s="75"/>
      <c r="AK503" s="75"/>
      <c r="AL503" s="75"/>
      <c r="AM503" s="75"/>
      <c r="AN503" s="75"/>
      <c r="AO503" s="144"/>
      <c r="AP503" s="246" t="str">
        <f>IF(F503="","",IFERROR(VLOOKUP(SUBSTITUTE(SUBSTITUTE(Tabla1[[#This Row],[Uso Sistemas]],"T","P"),"N","F"),Parámetros!$M$2:$N$17,2,0),"Completar hasta 3ra sem. para evaluar a Probacionista"))</f>
        <v/>
      </c>
      <c r="AQ503" s="39"/>
      <c r="AR503" s="39"/>
      <c r="AS503" s="39"/>
      <c r="AT503" s="28"/>
      <c r="AU503" s="55"/>
      <c r="AV503" s="55"/>
      <c r="AW503" s="55"/>
      <c r="AX503" s="248" t="str">
        <f>IF(V503="","",EOMONTH(EDATE(Tabla1[[#This Row],[Fecha Finalización]],2),0))</f>
        <v/>
      </c>
      <c r="AY503" s="39"/>
      <c r="AZ503" s="249" t="str">
        <f>IF(V503="","",EOMONTH(EDATE(Tabla1[[#This Row],[Fecha Finalización]],3),0))</f>
        <v/>
      </c>
      <c r="BA503" s="39"/>
      <c r="BB503" s="39"/>
      <c r="BC503" s="235"/>
      <c r="BD503" s="233" t="str">
        <f>IF(F503="","",Tabla1[[#This Row],[sem 01]]&amp;Tabla1[[#This Row],[sem 02]]&amp;Tabla1[[#This Row],[sem 03]])</f>
        <v/>
      </c>
      <c r="BE503" s="234" t="str">
        <f>IF(TRIM(F503)="","",$B$1&amp;"-"&amp;SUBSTITUTE(Tabla1[[#This Row],[Mes Inscrito]]," ","")&amp;"-"&amp;SUBSTITUTE(Tabla1[[#This Row],[Dia de clases Inscrito]]," ","")&amp;"-"&amp;SUBSTITUTE(Tabla1[[#This Row],[Horario Inscrito]]," ","")&amp;"-"&amp;Tabla1[[#This Row],[Fecha Inicio grupo]])</f>
        <v/>
      </c>
      <c r="BF503" s="251" t="str">
        <f>IF(F503="","",Tabla1[[#This Row],[Curso]])</f>
        <v/>
      </c>
      <c r="BG503" s="252" t="str">
        <f>+IF(TRIM(F503)="","",$B$1&amp;"-"&amp;TRIM(Tabla1[[#This Row],[Mes Inscrito]])&amp;"-"&amp;TRIM(Tabla1[[#This Row],[Dia de clases Inscrito]])&amp;"-"&amp;TRIM(Tabla1[[#This Row],[Horario Inscrito]])&amp;"-"&amp;TRIM(Tabla1[[#This Row],[Fecha Inicio grupo]])&amp;"-"&amp;TRIM(Tabla1[[#This Row],[Tipo Incrito]]))</f>
        <v/>
      </c>
      <c r="BH503" s="308" t="str">
        <f>IF(F503="","",OR(IFERROR(SEARCH("CG",Tabla1[[#This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3" s="309" t="str">
        <f>IF(F503&lt;&gt;"",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3" s="309" t="str">
        <f>IF(F503&lt;&gt;"",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3" s="309" t="str">
        <f>IF(Tabla1[[#This Row],[Fecha Inicio grupo]]="","",IFERROR(VLOOKUP(Tabla1[[#This Row],[Mes de Alta como miembro]],Parámetros!$AM$2:$AN$16,2,0),"01/01/1900"))</f>
        <v/>
      </c>
    </row>
    <row r="504" spans="1:63" ht="14.45">
      <c r="A504" s="68">
        <v>501</v>
      </c>
      <c r="B504" s="29"/>
      <c r="C504" s="34"/>
      <c r="D504" s="42"/>
      <c r="E504" s="64"/>
      <c r="F504" s="45"/>
      <c r="G504" s="45"/>
      <c r="H504" s="163"/>
      <c r="I504" s="42"/>
      <c r="J504" s="28"/>
      <c r="K504" s="69"/>
      <c r="L504" s="68"/>
      <c r="M504" s="46"/>
      <c r="N504" s="238" t="str">
        <f ca="1">IF(Tabla1[[#This Row],[Fecha de nac]]="","",IF(Tabla1[[#This Row],[Fecha Finalización]] &gt;=TODAY(), DATEDIF(Tabla1[[#This Row],[Fecha de nac]],TODAY(),"y"), ROUNDDOWN((Tabla1[[#This Row],[Fecha Finalización]] -Tabla1[[#This Row],[Fecha de nac]])/365,0)))</f>
        <v/>
      </c>
      <c r="O504" s="169"/>
      <c r="P504" s="34"/>
      <c r="Q504" s="67"/>
      <c r="R504" s="67"/>
      <c r="S504" s="67"/>
      <c r="T504" s="67"/>
      <c r="U504" s="243" t="str">
        <f>IF(F504="","",Tabla1[[#This Row],[Fecha Inicio grupo]]+3*7-7)</f>
        <v/>
      </c>
      <c r="V504" s="244" t="str">
        <f>IF(F504="","",EDATE(Tabla1[[#This Row],[Fecha Inicio grupo]],3))</f>
        <v/>
      </c>
      <c r="W504" s="29"/>
      <c r="X504" s="29"/>
      <c r="Y504" s="75"/>
      <c r="Z504" s="75"/>
      <c r="AA504" s="75"/>
      <c r="AB504" s="75"/>
      <c r="AC504" s="75"/>
      <c r="AD504" s="75"/>
      <c r="AE504" s="75"/>
      <c r="AF504" s="75"/>
      <c r="AG504" s="75"/>
      <c r="AH504" s="75"/>
      <c r="AI504" s="75"/>
      <c r="AJ504" s="75"/>
      <c r="AK504" s="75"/>
      <c r="AL504" s="75"/>
      <c r="AM504" s="75"/>
      <c r="AN504" s="75"/>
      <c r="AO504" s="144"/>
      <c r="AP504" s="246" t="str">
        <f>IF(F504="","",IFERROR(VLOOKUP(SUBSTITUTE(SUBSTITUTE(Tabla1[[#This Row],[Uso Sistemas]],"T","P"),"N","F"),Parámetros!$M$2:$N$17,2,0),"Completar hasta 3ra sem. para evaluar a Probacionista"))</f>
        <v/>
      </c>
      <c r="AQ504" s="39"/>
      <c r="AR504" s="39"/>
      <c r="AS504" s="39"/>
      <c r="AT504" s="28"/>
      <c r="AU504" s="55"/>
      <c r="AV504" s="55"/>
      <c r="AW504" s="55"/>
      <c r="AX504" s="248" t="str">
        <f>IF(V504="","",EOMONTH(EDATE(Tabla1[[#This Row],[Fecha Finalización]],2),0))</f>
        <v/>
      </c>
      <c r="AY504" s="39"/>
      <c r="AZ504" s="249" t="str">
        <f>IF(V504="","",EOMONTH(EDATE(Tabla1[[#This Row],[Fecha Finalización]],3),0))</f>
        <v/>
      </c>
      <c r="BA504" s="39"/>
      <c r="BB504" s="39"/>
      <c r="BC504" s="235"/>
      <c r="BD504" s="233" t="str">
        <f>IF(F504="","",Tabla1[[#This Row],[sem 01]]&amp;Tabla1[[#This Row],[sem 02]]&amp;Tabla1[[#This Row],[sem 03]])</f>
        <v/>
      </c>
      <c r="BE504" s="234" t="str">
        <f>IF(TRIM(F504)="","",$B$1&amp;"-"&amp;SUBSTITUTE(Tabla1[[#This Row],[Mes Inscrito]]," ","")&amp;"-"&amp;SUBSTITUTE(Tabla1[[#This Row],[Dia de clases Inscrito]]," ","")&amp;"-"&amp;SUBSTITUTE(Tabla1[[#This Row],[Horario Inscrito]]," ","")&amp;"-"&amp;Tabla1[[#This Row],[Fecha Inicio grupo]])</f>
        <v/>
      </c>
      <c r="BF504" s="251" t="str">
        <f>IF(F504="","",Tabla1[[#This Row],[Curso]])</f>
        <v/>
      </c>
      <c r="BG504" s="252" t="str">
        <f>+IF(TRIM(F504)="","",$B$1&amp;"-"&amp;TRIM(Tabla1[[#This Row],[Mes Inscrito]])&amp;"-"&amp;TRIM(Tabla1[[#This Row],[Dia de clases Inscrito]])&amp;"-"&amp;TRIM(Tabla1[[#This Row],[Horario Inscrito]])&amp;"-"&amp;TRIM(Tabla1[[#This Row],[Fecha Inicio grupo]])&amp;"-"&amp;TRIM(Tabla1[[#This Row],[Tipo Incrito]]))</f>
        <v/>
      </c>
      <c r="BH504" s="308" t="str">
        <f>IF(F504="","",OR(IFERROR(SEARCH("CG",Tabla1[[#This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4" s="309" t="str">
        <f>IF(F504&lt;&gt;"",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4" s="309" t="str">
        <f>IF(F504&lt;&gt;"",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4" s="309" t="str">
        <f>IF(Tabla1[[#This Row],[Fecha Inicio grupo]]="","",IFERROR(VLOOKUP(Tabla1[[#This Row],[Mes de Alta como miembro]],Parámetros!$AM$2:$AN$16,2,0),"01/01/1900"))</f>
        <v/>
      </c>
    </row>
    <row r="505" spans="1:63" ht="14.45">
      <c r="A505" s="68">
        <v>502</v>
      </c>
      <c r="B505" s="29"/>
      <c r="C505" s="34"/>
      <c r="D505" s="42"/>
      <c r="E505" s="64"/>
      <c r="F505" s="45"/>
      <c r="G505" s="45"/>
      <c r="H505" s="163"/>
      <c r="I505" s="42"/>
      <c r="J505" s="28"/>
      <c r="K505" s="69"/>
      <c r="L505" s="68"/>
      <c r="M505" s="46"/>
      <c r="N505" s="238" t="str">
        <f ca="1">IF(Tabla1[[#This Row],[Fecha de nac]]="","",IF(Tabla1[[#This Row],[Fecha Finalización]] &gt;=TODAY(), DATEDIF(Tabla1[[#This Row],[Fecha de nac]],TODAY(),"y"), ROUNDDOWN((Tabla1[[#This Row],[Fecha Finalización]] -Tabla1[[#This Row],[Fecha de nac]])/365,0)))</f>
        <v/>
      </c>
      <c r="O505" s="169"/>
      <c r="P505" s="34"/>
      <c r="Q505" s="67"/>
      <c r="R505" s="67"/>
      <c r="S505" s="67"/>
      <c r="T505" s="67"/>
      <c r="U505" s="243" t="str">
        <f>IF(F505="","",Tabla1[[#This Row],[Fecha Inicio grupo]]+3*7-7)</f>
        <v/>
      </c>
      <c r="V505" s="244" t="str">
        <f>IF(F505="","",EDATE(Tabla1[[#This Row],[Fecha Inicio grupo]],3))</f>
        <v/>
      </c>
      <c r="W505" s="29"/>
      <c r="X505" s="29"/>
      <c r="Y505" s="75"/>
      <c r="Z505" s="75"/>
      <c r="AA505" s="75"/>
      <c r="AB505" s="75"/>
      <c r="AC505" s="75"/>
      <c r="AD505" s="75"/>
      <c r="AE505" s="75"/>
      <c r="AF505" s="75"/>
      <c r="AG505" s="75"/>
      <c r="AH505" s="75"/>
      <c r="AI505" s="75"/>
      <c r="AJ505" s="75"/>
      <c r="AK505" s="75"/>
      <c r="AL505" s="75"/>
      <c r="AM505" s="75"/>
      <c r="AN505" s="75"/>
      <c r="AO505" s="144"/>
      <c r="AP505" s="246" t="str">
        <f>IF(F505="","",IFERROR(VLOOKUP(SUBSTITUTE(SUBSTITUTE(Tabla1[[#This Row],[Uso Sistemas]],"T","P"),"N","F"),Parámetros!$M$2:$N$17,2,0),"Completar hasta 3ra sem. para evaluar a Probacionista"))</f>
        <v/>
      </c>
      <c r="AQ505" s="39"/>
      <c r="AR505" s="39"/>
      <c r="AS505" s="39"/>
      <c r="AT505" s="28"/>
      <c r="AU505" s="55"/>
      <c r="AV505" s="55"/>
      <c r="AW505" s="55"/>
      <c r="AX505" s="248" t="str">
        <f>IF(V505="","",EOMONTH(EDATE(Tabla1[[#This Row],[Fecha Finalización]],2),0))</f>
        <v/>
      </c>
      <c r="AY505" s="39"/>
      <c r="AZ505" s="249" t="str">
        <f>IF(V505="","",EOMONTH(EDATE(Tabla1[[#This Row],[Fecha Finalización]],3),0))</f>
        <v/>
      </c>
      <c r="BA505" s="39"/>
      <c r="BB505" s="39"/>
      <c r="BC505" s="235"/>
      <c r="BD505" s="233" t="str">
        <f>IF(F505="","",Tabla1[[#This Row],[sem 01]]&amp;Tabla1[[#This Row],[sem 02]]&amp;Tabla1[[#This Row],[sem 03]])</f>
        <v/>
      </c>
      <c r="BE505" s="234" t="str">
        <f>IF(TRIM(F505)="","",$B$1&amp;"-"&amp;SUBSTITUTE(Tabla1[[#This Row],[Mes Inscrito]]," ","")&amp;"-"&amp;SUBSTITUTE(Tabla1[[#This Row],[Dia de clases Inscrito]]," ","")&amp;"-"&amp;SUBSTITUTE(Tabla1[[#This Row],[Horario Inscrito]]," ","")&amp;"-"&amp;Tabla1[[#This Row],[Fecha Inicio grupo]])</f>
        <v/>
      </c>
      <c r="BF505" s="251" t="str">
        <f>IF(F505="","",Tabla1[[#This Row],[Curso]])</f>
        <v/>
      </c>
      <c r="BG505" s="252" t="str">
        <f>+IF(TRIM(F505)="","",$B$1&amp;"-"&amp;TRIM(Tabla1[[#This Row],[Mes Inscrito]])&amp;"-"&amp;TRIM(Tabla1[[#This Row],[Dia de clases Inscrito]])&amp;"-"&amp;TRIM(Tabla1[[#This Row],[Horario Inscrito]])&amp;"-"&amp;TRIM(Tabla1[[#This Row],[Fecha Inicio grupo]])&amp;"-"&amp;TRIM(Tabla1[[#This Row],[Tipo Incrito]]))</f>
        <v/>
      </c>
      <c r="BH505" s="308" t="str">
        <f>IF(F505="","",OR(IFERROR(SEARCH("CG",Tabla1[[#This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5" s="309" t="str">
        <f>IF(F505&lt;&gt;"",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5" s="309" t="str">
        <f>IF(F505&lt;&gt;"",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5" s="309" t="str">
        <f>IF(Tabla1[[#This Row],[Fecha Inicio grupo]]="","",IFERROR(VLOOKUP(Tabla1[[#This Row],[Mes de Alta como miembro]],Parámetros!$AM$2:$AN$16,2,0),"01/01/1900"))</f>
        <v/>
      </c>
    </row>
    <row r="506" spans="1:63" ht="14.45">
      <c r="A506" s="68">
        <v>503</v>
      </c>
      <c r="B506" s="29"/>
      <c r="C506" s="34"/>
      <c r="D506" s="42"/>
      <c r="E506" s="64"/>
      <c r="F506" s="45"/>
      <c r="G506" s="45"/>
      <c r="H506" s="163"/>
      <c r="I506" s="42"/>
      <c r="J506" s="28"/>
      <c r="K506" s="69"/>
      <c r="L506" s="68"/>
      <c r="M506" s="46"/>
      <c r="N506" s="238" t="str">
        <f ca="1">IF(Tabla1[[#This Row],[Fecha de nac]]="","",IF(Tabla1[[#This Row],[Fecha Finalización]] &gt;=TODAY(), DATEDIF(Tabla1[[#This Row],[Fecha de nac]],TODAY(),"y"), ROUNDDOWN((Tabla1[[#This Row],[Fecha Finalización]] -Tabla1[[#This Row],[Fecha de nac]])/365,0)))</f>
        <v/>
      </c>
      <c r="O506" s="169"/>
      <c r="P506" s="34"/>
      <c r="Q506" s="67"/>
      <c r="R506" s="67"/>
      <c r="S506" s="67"/>
      <c r="T506" s="67"/>
      <c r="U506" s="243" t="str">
        <f>IF(F506="","",Tabla1[[#This Row],[Fecha Inicio grupo]]+3*7-7)</f>
        <v/>
      </c>
      <c r="V506" s="244" t="str">
        <f>IF(F506="","",EDATE(Tabla1[[#This Row],[Fecha Inicio grupo]],3))</f>
        <v/>
      </c>
      <c r="W506" s="29"/>
      <c r="X506" s="29"/>
      <c r="Y506" s="75"/>
      <c r="Z506" s="75"/>
      <c r="AA506" s="75"/>
      <c r="AB506" s="75"/>
      <c r="AC506" s="75"/>
      <c r="AD506" s="75"/>
      <c r="AE506" s="75"/>
      <c r="AF506" s="75"/>
      <c r="AG506" s="75"/>
      <c r="AH506" s="75"/>
      <c r="AI506" s="75"/>
      <c r="AJ506" s="75"/>
      <c r="AK506" s="75"/>
      <c r="AL506" s="75"/>
      <c r="AM506" s="75"/>
      <c r="AN506" s="75"/>
      <c r="AO506" s="144"/>
      <c r="AP506" s="246" t="str">
        <f>IF(F506="","",IFERROR(VLOOKUP(SUBSTITUTE(SUBSTITUTE(Tabla1[[#This Row],[Uso Sistemas]],"T","P"),"N","F"),Parámetros!$M$2:$N$17,2,0),"Completar hasta 3ra sem. para evaluar a Probacionista"))</f>
        <v/>
      </c>
      <c r="AQ506" s="39"/>
      <c r="AR506" s="39"/>
      <c r="AS506" s="39"/>
      <c r="AT506" s="28"/>
      <c r="AU506" s="55"/>
      <c r="AV506" s="55"/>
      <c r="AW506" s="55"/>
      <c r="AX506" s="248" t="str">
        <f>IF(V506="","",EOMONTH(EDATE(Tabla1[[#This Row],[Fecha Finalización]],2),0))</f>
        <v/>
      </c>
      <c r="AY506" s="39"/>
      <c r="AZ506" s="249" t="str">
        <f>IF(V506="","",EOMONTH(EDATE(Tabla1[[#This Row],[Fecha Finalización]],3),0))</f>
        <v/>
      </c>
      <c r="BA506" s="39"/>
      <c r="BB506" s="39"/>
      <c r="BC506" s="235"/>
      <c r="BD506" s="233" t="str">
        <f>IF(F506="","",Tabla1[[#This Row],[sem 01]]&amp;Tabla1[[#This Row],[sem 02]]&amp;Tabla1[[#This Row],[sem 03]])</f>
        <v/>
      </c>
      <c r="BE506" s="234" t="str">
        <f>IF(TRIM(F506)="","",$B$1&amp;"-"&amp;SUBSTITUTE(Tabla1[[#This Row],[Mes Inscrito]]," ","")&amp;"-"&amp;SUBSTITUTE(Tabla1[[#This Row],[Dia de clases Inscrito]]," ","")&amp;"-"&amp;SUBSTITUTE(Tabla1[[#This Row],[Horario Inscrito]]," ","")&amp;"-"&amp;Tabla1[[#This Row],[Fecha Inicio grupo]])</f>
        <v/>
      </c>
      <c r="BF506" s="251" t="str">
        <f>IF(F506="","",Tabla1[[#This Row],[Curso]])</f>
        <v/>
      </c>
      <c r="BG506" s="252" t="str">
        <f>+IF(TRIM(F506)="","",$B$1&amp;"-"&amp;TRIM(Tabla1[[#This Row],[Mes Inscrito]])&amp;"-"&amp;TRIM(Tabla1[[#This Row],[Dia de clases Inscrito]])&amp;"-"&amp;TRIM(Tabla1[[#This Row],[Horario Inscrito]])&amp;"-"&amp;TRIM(Tabla1[[#This Row],[Fecha Inicio grupo]])&amp;"-"&amp;TRIM(Tabla1[[#This Row],[Tipo Incrito]]))</f>
        <v/>
      </c>
      <c r="BH506" s="308" t="str">
        <f>IF(F506="","",OR(IFERROR(SEARCH("CG",Tabla1[[#This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6" s="309" t="str">
        <f>IF(F506&lt;&gt;"",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6" s="309" t="str">
        <f>IF(F506&lt;&gt;"",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6" s="309" t="str">
        <f>IF(Tabla1[[#This Row],[Fecha Inicio grupo]]="","",IFERROR(VLOOKUP(Tabla1[[#This Row],[Mes de Alta como miembro]],Parámetros!$AM$2:$AN$16,2,0),"01/01/1900"))</f>
        <v/>
      </c>
    </row>
    <row r="507" spans="1:63" ht="14.45">
      <c r="A507" s="68">
        <v>504</v>
      </c>
      <c r="B507" s="29"/>
      <c r="C507" s="34"/>
      <c r="D507" s="42"/>
      <c r="E507" s="64"/>
      <c r="F507" s="45"/>
      <c r="G507" s="45"/>
      <c r="H507" s="163"/>
      <c r="I507" s="42"/>
      <c r="J507" s="28"/>
      <c r="K507" s="69"/>
      <c r="L507" s="68"/>
      <c r="M507" s="46"/>
      <c r="N507" s="238" t="str">
        <f ca="1">IF(Tabla1[[#This Row],[Fecha de nac]]="","",IF(Tabla1[[#This Row],[Fecha Finalización]] &gt;=TODAY(), DATEDIF(Tabla1[[#This Row],[Fecha de nac]],TODAY(),"y"), ROUNDDOWN((Tabla1[[#This Row],[Fecha Finalización]] -Tabla1[[#This Row],[Fecha de nac]])/365,0)))</f>
        <v/>
      </c>
      <c r="O507" s="169"/>
      <c r="P507" s="34"/>
      <c r="Q507" s="67"/>
      <c r="R507" s="67"/>
      <c r="S507" s="67"/>
      <c r="T507" s="67"/>
      <c r="U507" s="243" t="str">
        <f>IF(F507="","",Tabla1[[#This Row],[Fecha Inicio grupo]]+3*7-7)</f>
        <v/>
      </c>
      <c r="V507" s="244" t="str">
        <f>IF(F507="","",EDATE(Tabla1[[#This Row],[Fecha Inicio grupo]],3))</f>
        <v/>
      </c>
      <c r="W507" s="29"/>
      <c r="X507" s="29"/>
      <c r="Y507" s="75"/>
      <c r="Z507" s="75"/>
      <c r="AA507" s="75"/>
      <c r="AB507" s="75"/>
      <c r="AC507" s="75"/>
      <c r="AD507" s="75"/>
      <c r="AE507" s="75"/>
      <c r="AF507" s="75"/>
      <c r="AG507" s="75"/>
      <c r="AH507" s="75"/>
      <c r="AI507" s="75"/>
      <c r="AJ507" s="75"/>
      <c r="AK507" s="75"/>
      <c r="AL507" s="75"/>
      <c r="AM507" s="75"/>
      <c r="AN507" s="75"/>
      <c r="AO507" s="144"/>
      <c r="AP507" s="246" t="str">
        <f>IF(F507="","",IFERROR(VLOOKUP(SUBSTITUTE(SUBSTITUTE(Tabla1[[#This Row],[Uso Sistemas]],"T","P"),"N","F"),Parámetros!$M$2:$N$17,2,0),"Completar hasta 3ra sem. para evaluar a Probacionista"))</f>
        <v/>
      </c>
      <c r="AQ507" s="39"/>
      <c r="AR507" s="39"/>
      <c r="AS507" s="39"/>
      <c r="AT507" s="28"/>
      <c r="AU507" s="55"/>
      <c r="AV507" s="55"/>
      <c r="AW507" s="55"/>
      <c r="AX507" s="248" t="str">
        <f>IF(V507="","",EOMONTH(EDATE(Tabla1[[#This Row],[Fecha Finalización]],2),0))</f>
        <v/>
      </c>
      <c r="AY507" s="39"/>
      <c r="AZ507" s="249" t="str">
        <f>IF(V507="","",EOMONTH(EDATE(Tabla1[[#This Row],[Fecha Finalización]],3),0))</f>
        <v/>
      </c>
      <c r="BA507" s="39"/>
      <c r="BB507" s="39"/>
      <c r="BC507" s="235"/>
      <c r="BD507" s="233" t="str">
        <f>IF(F507="","",Tabla1[[#This Row],[sem 01]]&amp;Tabla1[[#This Row],[sem 02]]&amp;Tabla1[[#This Row],[sem 03]])</f>
        <v/>
      </c>
      <c r="BE507" s="234" t="str">
        <f>IF(TRIM(F507)="","",$B$1&amp;"-"&amp;SUBSTITUTE(Tabla1[[#This Row],[Mes Inscrito]]," ","")&amp;"-"&amp;SUBSTITUTE(Tabla1[[#This Row],[Dia de clases Inscrito]]," ","")&amp;"-"&amp;SUBSTITUTE(Tabla1[[#This Row],[Horario Inscrito]]," ","")&amp;"-"&amp;Tabla1[[#This Row],[Fecha Inicio grupo]])</f>
        <v/>
      </c>
      <c r="BF507" s="251" t="str">
        <f>IF(F507="","",Tabla1[[#This Row],[Curso]])</f>
        <v/>
      </c>
      <c r="BG507" s="252" t="str">
        <f>+IF(TRIM(F507)="","",$B$1&amp;"-"&amp;TRIM(Tabla1[[#This Row],[Mes Inscrito]])&amp;"-"&amp;TRIM(Tabla1[[#This Row],[Dia de clases Inscrito]])&amp;"-"&amp;TRIM(Tabla1[[#This Row],[Horario Inscrito]])&amp;"-"&amp;TRIM(Tabla1[[#This Row],[Fecha Inicio grupo]])&amp;"-"&amp;TRIM(Tabla1[[#This Row],[Tipo Incrito]]))</f>
        <v/>
      </c>
      <c r="BH507" s="308" t="str">
        <f>IF(F507="","",OR(IFERROR(SEARCH("CG",Tabla1[[#This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7" s="309" t="str">
        <f>IF(F507&lt;&gt;"",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7" s="309" t="str">
        <f>IF(F507&lt;&gt;"",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7" s="309" t="str">
        <f>IF(Tabla1[[#This Row],[Fecha Inicio grupo]]="","",IFERROR(VLOOKUP(Tabla1[[#This Row],[Mes de Alta como miembro]],Parámetros!$AM$2:$AN$16,2,0),"01/01/1900"))</f>
        <v/>
      </c>
    </row>
    <row r="508" spans="1:63" ht="14.45">
      <c r="A508" s="68">
        <v>505</v>
      </c>
      <c r="B508" s="29"/>
      <c r="C508" s="34"/>
      <c r="D508" s="42"/>
      <c r="E508" s="64"/>
      <c r="F508" s="45"/>
      <c r="G508" s="45"/>
      <c r="H508" s="163"/>
      <c r="I508" s="42"/>
      <c r="J508" s="28"/>
      <c r="K508" s="69"/>
      <c r="L508" s="68"/>
      <c r="M508" s="46"/>
      <c r="N508" s="238" t="str">
        <f ca="1">IF(Tabla1[[#This Row],[Fecha de nac]]="","",IF(Tabla1[[#This Row],[Fecha Finalización]] &gt;=TODAY(), DATEDIF(Tabla1[[#This Row],[Fecha de nac]],TODAY(),"y"), ROUNDDOWN((Tabla1[[#This Row],[Fecha Finalización]] -Tabla1[[#This Row],[Fecha de nac]])/365,0)))</f>
        <v/>
      </c>
      <c r="O508" s="169"/>
      <c r="P508" s="34"/>
      <c r="Q508" s="67"/>
      <c r="R508" s="67"/>
      <c r="S508" s="67"/>
      <c r="T508" s="67"/>
      <c r="U508" s="243" t="str">
        <f>IF(F508="","",Tabla1[[#This Row],[Fecha Inicio grupo]]+3*7-7)</f>
        <v/>
      </c>
      <c r="V508" s="244" t="str">
        <f>IF(F508="","",EDATE(Tabla1[[#This Row],[Fecha Inicio grupo]],3))</f>
        <v/>
      </c>
      <c r="W508" s="29"/>
      <c r="X508" s="29"/>
      <c r="Y508" s="75"/>
      <c r="Z508" s="75"/>
      <c r="AA508" s="75"/>
      <c r="AB508" s="75"/>
      <c r="AC508" s="75"/>
      <c r="AD508" s="75"/>
      <c r="AE508" s="75"/>
      <c r="AF508" s="75"/>
      <c r="AG508" s="75"/>
      <c r="AH508" s="75"/>
      <c r="AI508" s="75"/>
      <c r="AJ508" s="75"/>
      <c r="AK508" s="75"/>
      <c r="AL508" s="75"/>
      <c r="AM508" s="75"/>
      <c r="AN508" s="75"/>
      <c r="AO508" s="144"/>
      <c r="AP508" s="246" t="str">
        <f>IF(F508="","",IFERROR(VLOOKUP(SUBSTITUTE(SUBSTITUTE(Tabla1[[#This Row],[Uso Sistemas]],"T","P"),"N","F"),Parámetros!$M$2:$N$17,2,0),"Completar hasta 3ra sem. para evaluar a Probacionista"))</f>
        <v/>
      </c>
      <c r="AQ508" s="39"/>
      <c r="AR508" s="39"/>
      <c r="AS508" s="39"/>
      <c r="AT508" s="28"/>
      <c r="AU508" s="55"/>
      <c r="AV508" s="55"/>
      <c r="AW508" s="55"/>
      <c r="AX508" s="248" t="str">
        <f>IF(V508="","",EOMONTH(EDATE(Tabla1[[#This Row],[Fecha Finalización]],2),0))</f>
        <v/>
      </c>
      <c r="AY508" s="39"/>
      <c r="AZ508" s="249" t="str">
        <f>IF(V508="","",EOMONTH(EDATE(Tabla1[[#This Row],[Fecha Finalización]],3),0))</f>
        <v/>
      </c>
      <c r="BA508" s="39"/>
      <c r="BB508" s="39"/>
      <c r="BC508" s="235"/>
      <c r="BD508" s="233" t="str">
        <f>IF(F508="","",Tabla1[[#This Row],[sem 01]]&amp;Tabla1[[#This Row],[sem 02]]&amp;Tabla1[[#This Row],[sem 03]])</f>
        <v/>
      </c>
      <c r="BE508" s="234" t="str">
        <f>IF(TRIM(F508)="","",$B$1&amp;"-"&amp;SUBSTITUTE(Tabla1[[#This Row],[Mes Inscrito]]," ","")&amp;"-"&amp;SUBSTITUTE(Tabla1[[#This Row],[Dia de clases Inscrito]]," ","")&amp;"-"&amp;SUBSTITUTE(Tabla1[[#This Row],[Horario Inscrito]]," ","")&amp;"-"&amp;Tabla1[[#This Row],[Fecha Inicio grupo]])</f>
        <v/>
      </c>
      <c r="BF508" s="251" t="str">
        <f>IF(F508="","",Tabla1[[#This Row],[Curso]])</f>
        <v/>
      </c>
      <c r="BG508" s="252" t="str">
        <f>+IF(TRIM(F508)="","",$B$1&amp;"-"&amp;TRIM(Tabla1[[#This Row],[Mes Inscrito]])&amp;"-"&amp;TRIM(Tabla1[[#This Row],[Dia de clases Inscrito]])&amp;"-"&amp;TRIM(Tabla1[[#This Row],[Horario Inscrito]])&amp;"-"&amp;TRIM(Tabla1[[#This Row],[Fecha Inicio grupo]])&amp;"-"&amp;TRIM(Tabla1[[#This Row],[Tipo Incrito]]))</f>
        <v/>
      </c>
      <c r="BH508" s="308" t="str">
        <f>IF(F508="","",OR(IFERROR(SEARCH("CG",Tabla1[[#This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8" s="309" t="str">
        <f>IF(F508&lt;&gt;"",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8" s="309" t="str">
        <f>IF(F508&lt;&gt;"",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8" s="309" t="str">
        <f>IF(Tabla1[[#This Row],[Fecha Inicio grupo]]="","",IFERROR(VLOOKUP(Tabla1[[#This Row],[Mes de Alta como miembro]],Parámetros!$AM$2:$AN$16,2,0),"01/01/1900"))</f>
        <v/>
      </c>
    </row>
    <row r="509" spans="1:63" ht="14.45">
      <c r="A509" s="68">
        <v>506</v>
      </c>
      <c r="B509" s="29"/>
      <c r="C509" s="34"/>
      <c r="D509" s="42"/>
      <c r="E509" s="64"/>
      <c r="F509" s="45"/>
      <c r="G509" s="45"/>
      <c r="H509" s="163"/>
      <c r="I509" s="42"/>
      <c r="J509" s="28"/>
      <c r="K509" s="69"/>
      <c r="L509" s="68"/>
      <c r="M509" s="46"/>
      <c r="N509" s="238" t="str">
        <f ca="1">IF(Tabla1[[#This Row],[Fecha de nac]]="","",IF(Tabla1[[#This Row],[Fecha Finalización]] &gt;=TODAY(), DATEDIF(Tabla1[[#This Row],[Fecha de nac]],TODAY(),"y"), ROUNDDOWN((Tabla1[[#This Row],[Fecha Finalización]] -Tabla1[[#This Row],[Fecha de nac]])/365,0)))</f>
        <v/>
      </c>
      <c r="O509" s="169"/>
      <c r="P509" s="34"/>
      <c r="Q509" s="67"/>
      <c r="R509" s="67"/>
      <c r="S509" s="67"/>
      <c r="T509" s="67"/>
      <c r="U509" s="243" t="str">
        <f>IF(F509="","",Tabla1[[#This Row],[Fecha Inicio grupo]]+3*7-7)</f>
        <v/>
      </c>
      <c r="V509" s="244" t="str">
        <f>IF(F509="","",EDATE(Tabla1[[#This Row],[Fecha Inicio grupo]],3))</f>
        <v/>
      </c>
      <c r="W509" s="29"/>
      <c r="X509" s="29"/>
      <c r="Y509" s="75"/>
      <c r="Z509" s="75"/>
      <c r="AA509" s="75"/>
      <c r="AB509" s="75"/>
      <c r="AC509" s="75"/>
      <c r="AD509" s="75"/>
      <c r="AE509" s="75"/>
      <c r="AF509" s="75"/>
      <c r="AG509" s="75"/>
      <c r="AH509" s="75"/>
      <c r="AI509" s="75"/>
      <c r="AJ509" s="75"/>
      <c r="AK509" s="75"/>
      <c r="AL509" s="75"/>
      <c r="AM509" s="75"/>
      <c r="AN509" s="75"/>
      <c r="AO509" s="144"/>
      <c r="AP509" s="246" t="str">
        <f>IF(F509="","",IFERROR(VLOOKUP(SUBSTITUTE(SUBSTITUTE(Tabla1[[#This Row],[Uso Sistemas]],"T","P"),"N","F"),Parámetros!$M$2:$N$17,2,0),"Completar hasta 3ra sem. para evaluar a Probacionista"))</f>
        <v/>
      </c>
      <c r="AQ509" s="39"/>
      <c r="AR509" s="39"/>
      <c r="AS509" s="39"/>
      <c r="AT509" s="28"/>
      <c r="AU509" s="55"/>
      <c r="AV509" s="55"/>
      <c r="AW509" s="55"/>
      <c r="AX509" s="248" t="str">
        <f>IF(V509="","",EOMONTH(EDATE(Tabla1[[#This Row],[Fecha Finalización]],2),0))</f>
        <v/>
      </c>
      <c r="AY509" s="39"/>
      <c r="AZ509" s="249" t="str">
        <f>IF(V509="","",EOMONTH(EDATE(Tabla1[[#This Row],[Fecha Finalización]],3),0))</f>
        <v/>
      </c>
      <c r="BA509" s="39"/>
      <c r="BB509" s="39"/>
      <c r="BC509" s="235"/>
      <c r="BD509" s="233" t="str">
        <f>IF(F509="","",Tabla1[[#This Row],[sem 01]]&amp;Tabla1[[#This Row],[sem 02]]&amp;Tabla1[[#This Row],[sem 03]])</f>
        <v/>
      </c>
      <c r="BE509" s="234" t="str">
        <f>IF(TRIM(F509)="","",$B$1&amp;"-"&amp;SUBSTITUTE(Tabla1[[#This Row],[Mes Inscrito]]," ","")&amp;"-"&amp;SUBSTITUTE(Tabla1[[#This Row],[Dia de clases Inscrito]]," ","")&amp;"-"&amp;SUBSTITUTE(Tabla1[[#This Row],[Horario Inscrito]]," ","")&amp;"-"&amp;Tabla1[[#This Row],[Fecha Inicio grupo]])</f>
        <v/>
      </c>
      <c r="BF509" s="251" t="str">
        <f>IF(F509="","",Tabla1[[#This Row],[Curso]])</f>
        <v/>
      </c>
      <c r="BG509" s="252" t="str">
        <f>+IF(TRIM(F509)="","",$B$1&amp;"-"&amp;TRIM(Tabla1[[#This Row],[Mes Inscrito]])&amp;"-"&amp;TRIM(Tabla1[[#This Row],[Dia de clases Inscrito]])&amp;"-"&amp;TRIM(Tabla1[[#This Row],[Horario Inscrito]])&amp;"-"&amp;TRIM(Tabla1[[#This Row],[Fecha Inicio grupo]])&amp;"-"&amp;TRIM(Tabla1[[#This Row],[Tipo Incrito]]))</f>
        <v/>
      </c>
      <c r="BH509" s="308" t="str">
        <f>IF(F509="","",OR(IFERROR(SEARCH("CG",Tabla1[[#This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9" s="309" t="str">
        <f>IF(F509&lt;&gt;"",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9" s="309" t="str">
        <f>IF(F509&lt;&gt;"",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9" s="309" t="str">
        <f>IF(Tabla1[[#This Row],[Fecha Inicio grupo]]="","",IFERROR(VLOOKUP(Tabla1[[#This Row],[Mes de Alta como miembro]],Parámetros!$AM$2:$AN$16,2,0),"01/01/1900"))</f>
        <v/>
      </c>
    </row>
    <row r="510" spans="1:63" ht="14.45">
      <c r="A510" s="68">
        <v>507</v>
      </c>
      <c r="B510" s="29"/>
      <c r="C510" s="34"/>
      <c r="D510" s="42"/>
      <c r="E510" s="64"/>
      <c r="F510" s="45"/>
      <c r="G510" s="45"/>
      <c r="H510" s="163"/>
      <c r="I510" s="42"/>
      <c r="J510" s="28"/>
      <c r="K510" s="69"/>
      <c r="L510" s="68"/>
      <c r="M510" s="46"/>
      <c r="N510" s="238" t="str">
        <f ca="1">IF(Tabla1[[#This Row],[Fecha de nac]]="","",IF(Tabla1[[#This Row],[Fecha Finalización]] &gt;=TODAY(), DATEDIF(Tabla1[[#This Row],[Fecha de nac]],TODAY(),"y"), ROUNDDOWN((Tabla1[[#This Row],[Fecha Finalización]] -Tabla1[[#This Row],[Fecha de nac]])/365,0)))</f>
        <v/>
      </c>
      <c r="O510" s="169"/>
      <c r="P510" s="34"/>
      <c r="Q510" s="67"/>
      <c r="R510" s="67"/>
      <c r="S510" s="67"/>
      <c r="T510" s="67"/>
      <c r="U510" s="243" t="str">
        <f>IF(F510="","",Tabla1[[#This Row],[Fecha Inicio grupo]]+3*7-7)</f>
        <v/>
      </c>
      <c r="V510" s="244" t="str">
        <f>IF(F510="","",EDATE(Tabla1[[#This Row],[Fecha Inicio grupo]],3))</f>
        <v/>
      </c>
      <c r="W510" s="29"/>
      <c r="X510" s="29"/>
      <c r="Y510" s="75"/>
      <c r="Z510" s="75"/>
      <c r="AA510" s="75"/>
      <c r="AB510" s="75"/>
      <c r="AC510" s="75"/>
      <c r="AD510" s="75"/>
      <c r="AE510" s="75"/>
      <c r="AF510" s="75"/>
      <c r="AG510" s="75"/>
      <c r="AH510" s="75"/>
      <c r="AI510" s="75"/>
      <c r="AJ510" s="75"/>
      <c r="AK510" s="75"/>
      <c r="AL510" s="75"/>
      <c r="AM510" s="75"/>
      <c r="AN510" s="75"/>
      <c r="AO510" s="144"/>
      <c r="AP510" s="246" t="str">
        <f>IF(F510="","",IFERROR(VLOOKUP(SUBSTITUTE(SUBSTITUTE(Tabla1[[#This Row],[Uso Sistemas]],"T","P"),"N","F"),Parámetros!$M$2:$N$17,2,0),"Completar hasta 3ra sem. para evaluar a Probacionista"))</f>
        <v/>
      </c>
      <c r="AQ510" s="39"/>
      <c r="AR510" s="39"/>
      <c r="AS510" s="39"/>
      <c r="AT510" s="28"/>
      <c r="AU510" s="55"/>
      <c r="AV510" s="55"/>
      <c r="AW510" s="55"/>
      <c r="AX510" s="248" t="str">
        <f>IF(V510="","",EOMONTH(EDATE(Tabla1[[#This Row],[Fecha Finalización]],2),0))</f>
        <v/>
      </c>
      <c r="AY510" s="39"/>
      <c r="AZ510" s="249" t="str">
        <f>IF(V510="","",EOMONTH(EDATE(Tabla1[[#This Row],[Fecha Finalización]],3),0))</f>
        <v/>
      </c>
      <c r="BA510" s="39"/>
      <c r="BB510" s="39"/>
      <c r="BC510" s="235"/>
      <c r="BD510" s="233" t="str">
        <f>IF(F510="","",Tabla1[[#This Row],[sem 01]]&amp;Tabla1[[#This Row],[sem 02]]&amp;Tabla1[[#This Row],[sem 03]])</f>
        <v/>
      </c>
      <c r="BE510" s="234" t="str">
        <f>IF(TRIM(F510)="","",$B$1&amp;"-"&amp;SUBSTITUTE(Tabla1[[#This Row],[Mes Inscrito]]," ","")&amp;"-"&amp;SUBSTITUTE(Tabla1[[#This Row],[Dia de clases Inscrito]]," ","")&amp;"-"&amp;SUBSTITUTE(Tabla1[[#This Row],[Horario Inscrito]]," ","")&amp;"-"&amp;Tabla1[[#This Row],[Fecha Inicio grupo]])</f>
        <v/>
      </c>
      <c r="BF510" s="251" t="str">
        <f>IF(F510="","",Tabla1[[#This Row],[Curso]])</f>
        <v/>
      </c>
      <c r="BG510" s="252" t="str">
        <f>+IF(TRIM(F510)="","",$B$1&amp;"-"&amp;TRIM(Tabla1[[#This Row],[Mes Inscrito]])&amp;"-"&amp;TRIM(Tabla1[[#This Row],[Dia de clases Inscrito]])&amp;"-"&amp;TRIM(Tabla1[[#This Row],[Horario Inscrito]])&amp;"-"&amp;TRIM(Tabla1[[#This Row],[Fecha Inicio grupo]])&amp;"-"&amp;TRIM(Tabla1[[#This Row],[Tipo Incrito]]))</f>
        <v/>
      </c>
      <c r="BH510" s="308" t="str">
        <f>IF(F510="","",OR(IFERROR(SEARCH("CG",Tabla1[[#This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0" s="309" t="str">
        <f>IF(F510&lt;&gt;"",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0" s="309" t="str">
        <f>IF(F510&lt;&gt;"",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0" s="309" t="str">
        <f>IF(Tabla1[[#This Row],[Fecha Inicio grupo]]="","",IFERROR(VLOOKUP(Tabla1[[#This Row],[Mes de Alta como miembro]],Parámetros!$AM$2:$AN$16,2,0),"01/01/1900"))</f>
        <v/>
      </c>
    </row>
    <row r="511" spans="1:63" ht="14.45">
      <c r="A511" s="68">
        <v>508</v>
      </c>
      <c r="B511" s="29"/>
      <c r="C511" s="34"/>
      <c r="D511" s="42"/>
      <c r="E511" s="64"/>
      <c r="F511" s="45"/>
      <c r="G511" s="45"/>
      <c r="H511" s="163"/>
      <c r="I511" s="42"/>
      <c r="J511" s="28"/>
      <c r="K511" s="69"/>
      <c r="L511" s="68"/>
      <c r="M511" s="46"/>
      <c r="N511" s="238" t="str">
        <f ca="1">IF(Tabla1[[#This Row],[Fecha de nac]]="","",IF(Tabla1[[#This Row],[Fecha Finalización]] &gt;=TODAY(), DATEDIF(Tabla1[[#This Row],[Fecha de nac]],TODAY(),"y"), ROUNDDOWN((Tabla1[[#This Row],[Fecha Finalización]] -Tabla1[[#This Row],[Fecha de nac]])/365,0)))</f>
        <v/>
      </c>
      <c r="O511" s="169"/>
      <c r="P511" s="34"/>
      <c r="Q511" s="67"/>
      <c r="R511" s="67"/>
      <c r="S511" s="67"/>
      <c r="T511" s="67"/>
      <c r="U511" s="243" t="str">
        <f>IF(F511="","",Tabla1[[#This Row],[Fecha Inicio grupo]]+3*7-7)</f>
        <v/>
      </c>
      <c r="V511" s="244" t="str">
        <f>IF(F511="","",EDATE(Tabla1[[#This Row],[Fecha Inicio grupo]],3))</f>
        <v/>
      </c>
      <c r="W511" s="29"/>
      <c r="X511" s="29"/>
      <c r="Y511" s="75"/>
      <c r="Z511" s="75"/>
      <c r="AA511" s="75"/>
      <c r="AB511" s="75"/>
      <c r="AC511" s="75"/>
      <c r="AD511" s="75"/>
      <c r="AE511" s="75"/>
      <c r="AF511" s="75"/>
      <c r="AG511" s="75"/>
      <c r="AH511" s="75"/>
      <c r="AI511" s="75"/>
      <c r="AJ511" s="75"/>
      <c r="AK511" s="75"/>
      <c r="AL511" s="75"/>
      <c r="AM511" s="75"/>
      <c r="AN511" s="75"/>
      <c r="AO511" s="144"/>
      <c r="AP511" s="246" t="str">
        <f>IF(F511="","",IFERROR(VLOOKUP(SUBSTITUTE(SUBSTITUTE(Tabla1[[#This Row],[Uso Sistemas]],"T","P"),"N","F"),Parámetros!$M$2:$N$17,2,0),"Completar hasta 3ra sem. para evaluar a Probacionista"))</f>
        <v/>
      </c>
      <c r="AQ511" s="39"/>
      <c r="AR511" s="39"/>
      <c r="AS511" s="39"/>
      <c r="AT511" s="28"/>
      <c r="AU511" s="55"/>
      <c r="AV511" s="55"/>
      <c r="AW511" s="55"/>
      <c r="AX511" s="248" t="str">
        <f>IF(V511="","",EOMONTH(EDATE(Tabla1[[#This Row],[Fecha Finalización]],2),0))</f>
        <v/>
      </c>
      <c r="AY511" s="39"/>
      <c r="AZ511" s="249" t="str">
        <f>IF(V511="","",EOMONTH(EDATE(Tabla1[[#This Row],[Fecha Finalización]],3),0))</f>
        <v/>
      </c>
      <c r="BA511" s="39"/>
      <c r="BB511" s="39"/>
      <c r="BC511" s="235"/>
      <c r="BD511" s="233" t="str">
        <f>IF(F511="","",Tabla1[[#This Row],[sem 01]]&amp;Tabla1[[#This Row],[sem 02]]&amp;Tabla1[[#This Row],[sem 03]])</f>
        <v/>
      </c>
      <c r="BE511" s="234" t="str">
        <f>IF(TRIM(F511)="","",$B$1&amp;"-"&amp;SUBSTITUTE(Tabla1[[#This Row],[Mes Inscrito]]," ","")&amp;"-"&amp;SUBSTITUTE(Tabla1[[#This Row],[Dia de clases Inscrito]]," ","")&amp;"-"&amp;SUBSTITUTE(Tabla1[[#This Row],[Horario Inscrito]]," ","")&amp;"-"&amp;Tabla1[[#This Row],[Fecha Inicio grupo]])</f>
        <v/>
      </c>
      <c r="BF511" s="251" t="str">
        <f>IF(F511="","",Tabla1[[#This Row],[Curso]])</f>
        <v/>
      </c>
      <c r="BG511" s="252" t="str">
        <f>+IF(TRIM(F511)="","",$B$1&amp;"-"&amp;TRIM(Tabla1[[#This Row],[Mes Inscrito]])&amp;"-"&amp;TRIM(Tabla1[[#This Row],[Dia de clases Inscrito]])&amp;"-"&amp;TRIM(Tabla1[[#This Row],[Horario Inscrito]])&amp;"-"&amp;TRIM(Tabla1[[#This Row],[Fecha Inicio grupo]])&amp;"-"&amp;TRIM(Tabla1[[#This Row],[Tipo Incrito]]))</f>
        <v/>
      </c>
      <c r="BH511" s="308" t="str">
        <f>IF(F511="","",OR(IFERROR(SEARCH("CG",Tabla1[[#This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1" s="309" t="str">
        <f>IF(F511&lt;&gt;"",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1" s="309" t="str">
        <f>IF(F511&lt;&gt;"",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1" s="309" t="str">
        <f>IF(Tabla1[[#This Row],[Fecha Inicio grupo]]="","",IFERROR(VLOOKUP(Tabla1[[#This Row],[Mes de Alta como miembro]],Parámetros!$AM$2:$AN$16,2,0),"01/01/1900"))</f>
        <v/>
      </c>
    </row>
    <row r="512" spans="1:63" ht="14.45">
      <c r="A512" s="68">
        <v>509</v>
      </c>
      <c r="B512" s="29"/>
      <c r="C512" s="34"/>
      <c r="D512" s="42"/>
      <c r="E512" s="64"/>
      <c r="F512" s="45"/>
      <c r="G512" s="45"/>
      <c r="H512" s="163"/>
      <c r="I512" s="42"/>
      <c r="J512" s="28"/>
      <c r="K512" s="69"/>
      <c r="L512" s="68"/>
      <c r="M512" s="46"/>
      <c r="N512" s="238" t="str">
        <f ca="1">IF(Tabla1[[#This Row],[Fecha de nac]]="","",IF(Tabla1[[#This Row],[Fecha Finalización]] &gt;=TODAY(), DATEDIF(Tabla1[[#This Row],[Fecha de nac]],TODAY(),"y"), ROUNDDOWN((Tabla1[[#This Row],[Fecha Finalización]] -Tabla1[[#This Row],[Fecha de nac]])/365,0)))</f>
        <v/>
      </c>
      <c r="O512" s="169"/>
      <c r="P512" s="34"/>
      <c r="Q512" s="67"/>
      <c r="R512" s="67"/>
      <c r="S512" s="67"/>
      <c r="T512" s="67"/>
      <c r="U512" s="243" t="str">
        <f>IF(F512="","",Tabla1[[#This Row],[Fecha Inicio grupo]]+3*7-7)</f>
        <v/>
      </c>
      <c r="V512" s="244" t="str">
        <f>IF(F512="","",EDATE(Tabla1[[#This Row],[Fecha Inicio grupo]],3))</f>
        <v/>
      </c>
      <c r="W512" s="29"/>
      <c r="X512" s="29"/>
      <c r="Y512" s="75"/>
      <c r="Z512" s="75"/>
      <c r="AA512" s="75"/>
      <c r="AB512" s="75"/>
      <c r="AC512" s="75"/>
      <c r="AD512" s="75"/>
      <c r="AE512" s="75"/>
      <c r="AF512" s="75"/>
      <c r="AG512" s="75"/>
      <c r="AH512" s="75"/>
      <c r="AI512" s="75"/>
      <c r="AJ512" s="75"/>
      <c r="AK512" s="75"/>
      <c r="AL512" s="75"/>
      <c r="AM512" s="75"/>
      <c r="AN512" s="75"/>
      <c r="AO512" s="144"/>
      <c r="AP512" s="246" t="str">
        <f>IF(F512="","",IFERROR(VLOOKUP(SUBSTITUTE(SUBSTITUTE(Tabla1[[#This Row],[Uso Sistemas]],"T","P"),"N","F"),Parámetros!$M$2:$N$17,2,0),"Completar hasta 3ra sem. para evaluar a Probacionista"))</f>
        <v/>
      </c>
      <c r="AQ512" s="39"/>
      <c r="AR512" s="39"/>
      <c r="AS512" s="39"/>
      <c r="AT512" s="28"/>
      <c r="AU512" s="55"/>
      <c r="AV512" s="55"/>
      <c r="AW512" s="55"/>
      <c r="AX512" s="248" t="str">
        <f>IF(V512="","",EOMONTH(EDATE(Tabla1[[#This Row],[Fecha Finalización]],2),0))</f>
        <v/>
      </c>
      <c r="AY512" s="39"/>
      <c r="AZ512" s="249" t="str">
        <f>IF(V512="","",EOMONTH(EDATE(Tabla1[[#This Row],[Fecha Finalización]],3),0))</f>
        <v/>
      </c>
      <c r="BA512" s="39"/>
      <c r="BB512" s="39"/>
      <c r="BC512" s="235"/>
      <c r="BD512" s="233" t="str">
        <f>IF(F512="","",Tabla1[[#This Row],[sem 01]]&amp;Tabla1[[#This Row],[sem 02]]&amp;Tabla1[[#This Row],[sem 03]])</f>
        <v/>
      </c>
      <c r="BE512" s="234" t="str">
        <f>IF(TRIM(F512)="","",$B$1&amp;"-"&amp;SUBSTITUTE(Tabla1[[#This Row],[Mes Inscrito]]," ","")&amp;"-"&amp;SUBSTITUTE(Tabla1[[#This Row],[Dia de clases Inscrito]]," ","")&amp;"-"&amp;SUBSTITUTE(Tabla1[[#This Row],[Horario Inscrito]]," ","")&amp;"-"&amp;Tabla1[[#This Row],[Fecha Inicio grupo]])</f>
        <v/>
      </c>
      <c r="BF512" s="251" t="str">
        <f>IF(F512="","",Tabla1[[#This Row],[Curso]])</f>
        <v/>
      </c>
      <c r="BG512" s="252" t="str">
        <f>+IF(TRIM(F512)="","",$B$1&amp;"-"&amp;TRIM(Tabla1[[#This Row],[Mes Inscrito]])&amp;"-"&amp;TRIM(Tabla1[[#This Row],[Dia de clases Inscrito]])&amp;"-"&amp;TRIM(Tabla1[[#This Row],[Horario Inscrito]])&amp;"-"&amp;TRIM(Tabla1[[#This Row],[Fecha Inicio grupo]])&amp;"-"&amp;TRIM(Tabla1[[#This Row],[Tipo Incrito]]))</f>
        <v/>
      </c>
      <c r="BH512" s="308" t="str">
        <f>IF(F512="","",OR(IFERROR(SEARCH("CG",Tabla1[[#This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2" s="309" t="str">
        <f>IF(F512&lt;&gt;"",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2" s="309" t="str">
        <f>IF(F512&lt;&gt;"",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2" s="309" t="str">
        <f>IF(Tabla1[[#This Row],[Fecha Inicio grupo]]="","",IFERROR(VLOOKUP(Tabla1[[#This Row],[Mes de Alta como miembro]],Parámetros!$AM$2:$AN$16,2,0),"01/01/1900"))</f>
        <v/>
      </c>
    </row>
    <row r="513" spans="1:63" ht="14.45">
      <c r="A513" s="68">
        <v>510</v>
      </c>
      <c r="B513" s="29"/>
      <c r="C513" s="34"/>
      <c r="D513" s="42"/>
      <c r="E513" s="64"/>
      <c r="F513" s="45"/>
      <c r="G513" s="45"/>
      <c r="H513" s="163"/>
      <c r="I513" s="42"/>
      <c r="J513" s="28"/>
      <c r="K513" s="69"/>
      <c r="L513" s="68"/>
      <c r="M513" s="46"/>
      <c r="N513" s="238" t="str">
        <f ca="1">IF(Tabla1[[#This Row],[Fecha de nac]]="","",IF(Tabla1[[#This Row],[Fecha Finalización]] &gt;=TODAY(), DATEDIF(Tabla1[[#This Row],[Fecha de nac]],TODAY(),"y"), ROUNDDOWN((Tabla1[[#This Row],[Fecha Finalización]] -Tabla1[[#This Row],[Fecha de nac]])/365,0)))</f>
        <v/>
      </c>
      <c r="O513" s="169"/>
      <c r="P513" s="34"/>
      <c r="Q513" s="67"/>
      <c r="R513" s="67"/>
      <c r="S513" s="67"/>
      <c r="T513" s="67"/>
      <c r="U513" s="243" t="str">
        <f>IF(F513="","",Tabla1[[#This Row],[Fecha Inicio grupo]]+3*7-7)</f>
        <v/>
      </c>
      <c r="V513" s="244" t="str">
        <f>IF(F513="","",EDATE(Tabla1[[#This Row],[Fecha Inicio grupo]],3))</f>
        <v/>
      </c>
      <c r="W513" s="29"/>
      <c r="X513" s="29"/>
      <c r="Y513" s="75"/>
      <c r="Z513" s="75"/>
      <c r="AA513" s="75"/>
      <c r="AB513" s="75"/>
      <c r="AC513" s="75"/>
      <c r="AD513" s="75"/>
      <c r="AE513" s="75"/>
      <c r="AF513" s="75"/>
      <c r="AG513" s="75"/>
      <c r="AH513" s="75"/>
      <c r="AI513" s="75"/>
      <c r="AJ513" s="75"/>
      <c r="AK513" s="75"/>
      <c r="AL513" s="75"/>
      <c r="AM513" s="75"/>
      <c r="AN513" s="75"/>
      <c r="AO513" s="144"/>
      <c r="AP513" s="246" t="str">
        <f>IF(F513="","",IFERROR(VLOOKUP(SUBSTITUTE(SUBSTITUTE(Tabla1[[#This Row],[Uso Sistemas]],"T","P"),"N","F"),Parámetros!$M$2:$N$17,2,0),"Completar hasta 3ra sem. para evaluar a Probacionista"))</f>
        <v/>
      </c>
      <c r="AQ513" s="39"/>
      <c r="AR513" s="39"/>
      <c r="AS513" s="39"/>
      <c r="AT513" s="28"/>
      <c r="AU513" s="55"/>
      <c r="AV513" s="55"/>
      <c r="AW513" s="55"/>
      <c r="AX513" s="248" t="str">
        <f>IF(V513="","",EOMONTH(EDATE(Tabla1[[#This Row],[Fecha Finalización]],2),0))</f>
        <v/>
      </c>
      <c r="AY513" s="39"/>
      <c r="AZ513" s="249" t="str">
        <f>IF(V513="","",EOMONTH(EDATE(Tabla1[[#This Row],[Fecha Finalización]],3),0))</f>
        <v/>
      </c>
      <c r="BA513" s="39"/>
      <c r="BB513" s="39"/>
      <c r="BC513" s="235"/>
      <c r="BD513" s="233" t="str">
        <f>IF(F513="","",Tabla1[[#This Row],[sem 01]]&amp;Tabla1[[#This Row],[sem 02]]&amp;Tabla1[[#This Row],[sem 03]])</f>
        <v/>
      </c>
      <c r="BE513" s="234" t="str">
        <f>IF(TRIM(F513)="","",$B$1&amp;"-"&amp;SUBSTITUTE(Tabla1[[#This Row],[Mes Inscrito]]," ","")&amp;"-"&amp;SUBSTITUTE(Tabla1[[#This Row],[Dia de clases Inscrito]]," ","")&amp;"-"&amp;SUBSTITUTE(Tabla1[[#This Row],[Horario Inscrito]]," ","")&amp;"-"&amp;Tabla1[[#This Row],[Fecha Inicio grupo]])</f>
        <v/>
      </c>
      <c r="BF513" s="251" t="str">
        <f>IF(F513="","",Tabla1[[#This Row],[Curso]])</f>
        <v/>
      </c>
      <c r="BG513" s="252" t="str">
        <f>+IF(TRIM(F513)="","",$B$1&amp;"-"&amp;TRIM(Tabla1[[#This Row],[Mes Inscrito]])&amp;"-"&amp;TRIM(Tabla1[[#This Row],[Dia de clases Inscrito]])&amp;"-"&amp;TRIM(Tabla1[[#This Row],[Horario Inscrito]])&amp;"-"&amp;TRIM(Tabla1[[#This Row],[Fecha Inicio grupo]])&amp;"-"&amp;TRIM(Tabla1[[#This Row],[Tipo Incrito]]))</f>
        <v/>
      </c>
      <c r="BH513" s="308" t="str">
        <f>IF(F513="","",OR(IFERROR(SEARCH("CG",Tabla1[[#This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3" s="309" t="str">
        <f>IF(F513&lt;&gt;"",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3" s="309" t="str">
        <f>IF(F513&lt;&gt;"",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3" s="309" t="str">
        <f>IF(Tabla1[[#This Row],[Fecha Inicio grupo]]="","",IFERROR(VLOOKUP(Tabla1[[#This Row],[Mes de Alta como miembro]],Parámetros!$AM$2:$AN$16,2,0),"01/01/1900"))</f>
        <v/>
      </c>
    </row>
    <row r="514" spans="1:63" ht="14.45">
      <c r="A514" s="68">
        <v>511</v>
      </c>
      <c r="B514" s="29"/>
      <c r="C514" s="34"/>
      <c r="D514" s="42"/>
      <c r="E514" s="64"/>
      <c r="F514" s="45"/>
      <c r="G514" s="45"/>
      <c r="H514" s="163"/>
      <c r="I514" s="42"/>
      <c r="J514" s="28"/>
      <c r="K514" s="69"/>
      <c r="L514" s="68"/>
      <c r="M514" s="46"/>
      <c r="N514" s="238" t="str">
        <f ca="1">IF(Tabla1[[#This Row],[Fecha de nac]]="","",IF(Tabla1[[#This Row],[Fecha Finalización]] &gt;=TODAY(), DATEDIF(Tabla1[[#This Row],[Fecha de nac]],TODAY(),"y"), ROUNDDOWN((Tabla1[[#This Row],[Fecha Finalización]] -Tabla1[[#This Row],[Fecha de nac]])/365,0)))</f>
        <v/>
      </c>
      <c r="O514" s="169"/>
      <c r="P514" s="34"/>
      <c r="Q514" s="67"/>
      <c r="R514" s="67"/>
      <c r="S514" s="67"/>
      <c r="T514" s="67"/>
      <c r="U514" s="243" t="str">
        <f>IF(F514="","",Tabla1[[#This Row],[Fecha Inicio grupo]]+3*7-7)</f>
        <v/>
      </c>
      <c r="V514" s="244" t="str">
        <f>IF(F514="","",EDATE(Tabla1[[#This Row],[Fecha Inicio grupo]],3))</f>
        <v/>
      </c>
      <c r="W514" s="29"/>
      <c r="X514" s="29"/>
      <c r="Y514" s="75"/>
      <c r="Z514" s="75"/>
      <c r="AA514" s="75"/>
      <c r="AB514" s="75"/>
      <c r="AC514" s="75"/>
      <c r="AD514" s="75"/>
      <c r="AE514" s="75"/>
      <c r="AF514" s="75"/>
      <c r="AG514" s="75"/>
      <c r="AH514" s="75"/>
      <c r="AI514" s="75"/>
      <c r="AJ514" s="75"/>
      <c r="AK514" s="75"/>
      <c r="AL514" s="75"/>
      <c r="AM514" s="75"/>
      <c r="AN514" s="75"/>
      <c r="AO514" s="144"/>
      <c r="AP514" s="246" t="str">
        <f>IF(F514="","",IFERROR(VLOOKUP(SUBSTITUTE(SUBSTITUTE(Tabla1[[#This Row],[Uso Sistemas]],"T","P"),"N","F"),Parámetros!$M$2:$N$17,2,0),"Completar hasta 3ra sem. para evaluar a Probacionista"))</f>
        <v/>
      </c>
      <c r="AQ514" s="39"/>
      <c r="AR514" s="39"/>
      <c r="AS514" s="39"/>
      <c r="AT514" s="28"/>
      <c r="AU514" s="55"/>
      <c r="AV514" s="55"/>
      <c r="AW514" s="55"/>
      <c r="AX514" s="248" t="str">
        <f>IF(V514="","",EOMONTH(EDATE(Tabla1[[#This Row],[Fecha Finalización]],2),0))</f>
        <v/>
      </c>
      <c r="AY514" s="39"/>
      <c r="AZ514" s="249" t="str">
        <f>IF(V514="","",EOMONTH(EDATE(Tabla1[[#This Row],[Fecha Finalización]],3),0))</f>
        <v/>
      </c>
      <c r="BA514" s="39"/>
      <c r="BB514" s="39"/>
      <c r="BC514" s="235"/>
      <c r="BD514" s="233" t="str">
        <f>IF(F514="","",Tabla1[[#This Row],[sem 01]]&amp;Tabla1[[#This Row],[sem 02]]&amp;Tabla1[[#This Row],[sem 03]])</f>
        <v/>
      </c>
      <c r="BE514" s="234" t="str">
        <f>IF(TRIM(F514)="","",$B$1&amp;"-"&amp;SUBSTITUTE(Tabla1[[#This Row],[Mes Inscrito]]," ","")&amp;"-"&amp;SUBSTITUTE(Tabla1[[#This Row],[Dia de clases Inscrito]]," ","")&amp;"-"&amp;SUBSTITUTE(Tabla1[[#This Row],[Horario Inscrito]]," ","")&amp;"-"&amp;Tabla1[[#This Row],[Fecha Inicio grupo]])</f>
        <v/>
      </c>
      <c r="BF514" s="251" t="str">
        <f>IF(F514="","",Tabla1[[#This Row],[Curso]])</f>
        <v/>
      </c>
      <c r="BG514" s="252" t="str">
        <f>+IF(TRIM(F514)="","",$B$1&amp;"-"&amp;TRIM(Tabla1[[#This Row],[Mes Inscrito]])&amp;"-"&amp;TRIM(Tabla1[[#This Row],[Dia de clases Inscrito]])&amp;"-"&amp;TRIM(Tabla1[[#This Row],[Horario Inscrito]])&amp;"-"&amp;TRIM(Tabla1[[#This Row],[Fecha Inicio grupo]])&amp;"-"&amp;TRIM(Tabla1[[#This Row],[Tipo Incrito]]))</f>
        <v/>
      </c>
      <c r="BH514" s="308" t="str">
        <f>IF(F514="","",OR(IFERROR(SEARCH("CG",Tabla1[[#This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4" s="309" t="str">
        <f>IF(F514&lt;&gt;"",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4" s="309" t="str">
        <f>IF(F514&lt;&gt;"",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4" s="309" t="str">
        <f>IF(Tabla1[[#This Row],[Fecha Inicio grupo]]="","",IFERROR(VLOOKUP(Tabla1[[#This Row],[Mes de Alta como miembro]],Parámetros!$AM$2:$AN$16,2,0),"01/01/1900"))</f>
        <v/>
      </c>
    </row>
    <row r="515" spans="1:63" ht="14.45">
      <c r="A515" s="68">
        <v>512</v>
      </c>
      <c r="B515" s="29"/>
      <c r="C515" s="34"/>
      <c r="D515" s="42"/>
      <c r="E515" s="64"/>
      <c r="F515" s="45"/>
      <c r="G515" s="45"/>
      <c r="H515" s="163"/>
      <c r="I515" s="42"/>
      <c r="J515" s="28"/>
      <c r="K515" s="69"/>
      <c r="L515" s="68"/>
      <c r="M515" s="46"/>
      <c r="N515" s="238" t="str">
        <f ca="1">IF(Tabla1[[#This Row],[Fecha de nac]]="","",IF(Tabla1[[#This Row],[Fecha Finalización]] &gt;=TODAY(), DATEDIF(Tabla1[[#This Row],[Fecha de nac]],TODAY(),"y"), ROUNDDOWN((Tabla1[[#This Row],[Fecha Finalización]] -Tabla1[[#This Row],[Fecha de nac]])/365,0)))</f>
        <v/>
      </c>
      <c r="O515" s="169"/>
      <c r="P515" s="34"/>
      <c r="Q515" s="67"/>
      <c r="R515" s="67"/>
      <c r="S515" s="67"/>
      <c r="T515" s="67"/>
      <c r="U515" s="243" t="str">
        <f>IF(F515="","",Tabla1[[#This Row],[Fecha Inicio grupo]]+3*7-7)</f>
        <v/>
      </c>
      <c r="V515" s="244" t="str">
        <f>IF(F515="","",EDATE(Tabla1[[#This Row],[Fecha Inicio grupo]],3))</f>
        <v/>
      </c>
      <c r="W515" s="29"/>
      <c r="X515" s="29"/>
      <c r="Y515" s="75"/>
      <c r="Z515" s="75"/>
      <c r="AA515" s="75"/>
      <c r="AB515" s="75"/>
      <c r="AC515" s="75"/>
      <c r="AD515" s="75"/>
      <c r="AE515" s="75"/>
      <c r="AF515" s="75"/>
      <c r="AG515" s="75"/>
      <c r="AH515" s="75"/>
      <c r="AI515" s="75"/>
      <c r="AJ515" s="75"/>
      <c r="AK515" s="75"/>
      <c r="AL515" s="75"/>
      <c r="AM515" s="75"/>
      <c r="AN515" s="75"/>
      <c r="AO515" s="144"/>
      <c r="AP515" s="246" t="str">
        <f>IF(F515="","",IFERROR(VLOOKUP(SUBSTITUTE(SUBSTITUTE(Tabla1[[#This Row],[Uso Sistemas]],"T","P"),"N","F"),Parámetros!$M$2:$N$17,2,0),"Completar hasta 3ra sem. para evaluar a Probacionista"))</f>
        <v/>
      </c>
      <c r="AQ515" s="39"/>
      <c r="AR515" s="39"/>
      <c r="AS515" s="39"/>
      <c r="AT515" s="28"/>
      <c r="AU515" s="55"/>
      <c r="AV515" s="55"/>
      <c r="AW515" s="55"/>
      <c r="AX515" s="248" t="str">
        <f>IF(V515="","",EOMONTH(EDATE(Tabla1[[#This Row],[Fecha Finalización]],2),0))</f>
        <v/>
      </c>
      <c r="AY515" s="39"/>
      <c r="AZ515" s="249" t="str">
        <f>IF(V515="","",EOMONTH(EDATE(Tabla1[[#This Row],[Fecha Finalización]],3),0))</f>
        <v/>
      </c>
      <c r="BA515" s="39"/>
      <c r="BB515" s="39"/>
      <c r="BC515" s="235"/>
      <c r="BD515" s="233" t="str">
        <f>IF(F515="","",Tabla1[[#This Row],[sem 01]]&amp;Tabla1[[#This Row],[sem 02]]&amp;Tabla1[[#This Row],[sem 03]])</f>
        <v/>
      </c>
      <c r="BE515" s="234" t="str">
        <f>IF(TRIM(F515)="","",$B$1&amp;"-"&amp;SUBSTITUTE(Tabla1[[#This Row],[Mes Inscrito]]," ","")&amp;"-"&amp;SUBSTITUTE(Tabla1[[#This Row],[Dia de clases Inscrito]]," ","")&amp;"-"&amp;SUBSTITUTE(Tabla1[[#This Row],[Horario Inscrito]]," ","")&amp;"-"&amp;Tabla1[[#This Row],[Fecha Inicio grupo]])</f>
        <v/>
      </c>
      <c r="BF515" s="251" t="str">
        <f>IF(F515="","",Tabla1[[#This Row],[Curso]])</f>
        <v/>
      </c>
      <c r="BG515" s="252" t="str">
        <f>+IF(TRIM(F515)="","",$B$1&amp;"-"&amp;TRIM(Tabla1[[#This Row],[Mes Inscrito]])&amp;"-"&amp;TRIM(Tabla1[[#This Row],[Dia de clases Inscrito]])&amp;"-"&amp;TRIM(Tabla1[[#This Row],[Horario Inscrito]])&amp;"-"&amp;TRIM(Tabla1[[#This Row],[Fecha Inicio grupo]])&amp;"-"&amp;TRIM(Tabla1[[#This Row],[Tipo Incrito]]))</f>
        <v/>
      </c>
      <c r="BH515" s="308" t="str">
        <f>IF(F515="","",OR(IFERROR(SEARCH("CG",Tabla1[[#This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5" s="309" t="str">
        <f>IF(F515&lt;&gt;"",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5" s="309" t="str">
        <f>IF(F515&lt;&gt;"",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5" s="309" t="str">
        <f>IF(Tabla1[[#This Row],[Fecha Inicio grupo]]="","",IFERROR(VLOOKUP(Tabla1[[#This Row],[Mes de Alta como miembro]],Parámetros!$AM$2:$AN$16,2,0),"01/01/1900"))</f>
        <v/>
      </c>
    </row>
    <row r="516" spans="1:63" ht="14.45">
      <c r="A516" s="68">
        <v>513</v>
      </c>
      <c r="B516" s="29"/>
      <c r="C516" s="34"/>
      <c r="D516" s="42"/>
      <c r="E516" s="64"/>
      <c r="F516" s="45"/>
      <c r="G516" s="45"/>
      <c r="H516" s="163"/>
      <c r="I516" s="42"/>
      <c r="J516" s="28"/>
      <c r="K516" s="69"/>
      <c r="L516" s="68"/>
      <c r="M516" s="46"/>
      <c r="N516" s="238" t="str">
        <f ca="1">IF(Tabla1[[#This Row],[Fecha de nac]]="","",IF(Tabla1[[#This Row],[Fecha Finalización]] &gt;=TODAY(), DATEDIF(Tabla1[[#This Row],[Fecha de nac]],TODAY(),"y"), ROUNDDOWN((Tabla1[[#This Row],[Fecha Finalización]] -Tabla1[[#This Row],[Fecha de nac]])/365,0)))</f>
        <v/>
      </c>
      <c r="O516" s="169"/>
      <c r="P516" s="34"/>
      <c r="Q516" s="67"/>
      <c r="R516" s="67"/>
      <c r="S516" s="67"/>
      <c r="T516" s="67"/>
      <c r="U516" s="243" t="str">
        <f>IF(F516="","",Tabla1[[#This Row],[Fecha Inicio grupo]]+3*7-7)</f>
        <v/>
      </c>
      <c r="V516" s="244" t="str">
        <f>IF(F516="","",EDATE(Tabla1[[#This Row],[Fecha Inicio grupo]],3))</f>
        <v/>
      </c>
      <c r="W516" s="29"/>
      <c r="X516" s="29"/>
      <c r="Y516" s="75"/>
      <c r="Z516" s="75"/>
      <c r="AA516" s="75"/>
      <c r="AB516" s="75"/>
      <c r="AC516" s="75"/>
      <c r="AD516" s="75"/>
      <c r="AE516" s="75"/>
      <c r="AF516" s="75"/>
      <c r="AG516" s="75"/>
      <c r="AH516" s="75"/>
      <c r="AI516" s="75"/>
      <c r="AJ516" s="75"/>
      <c r="AK516" s="75"/>
      <c r="AL516" s="75"/>
      <c r="AM516" s="75"/>
      <c r="AN516" s="75"/>
      <c r="AO516" s="144"/>
      <c r="AP516" s="246" t="str">
        <f>IF(F516="","",IFERROR(VLOOKUP(SUBSTITUTE(SUBSTITUTE(Tabla1[[#This Row],[Uso Sistemas]],"T","P"),"N","F"),Parámetros!$M$2:$N$17,2,0),"Completar hasta 3ra sem. para evaluar a Probacionista"))</f>
        <v/>
      </c>
      <c r="AQ516" s="39"/>
      <c r="AR516" s="39"/>
      <c r="AS516" s="39"/>
      <c r="AT516" s="28"/>
      <c r="AU516" s="55"/>
      <c r="AV516" s="55"/>
      <c r="AW516" s="55"/>
      <c r="AX516" s="248" t="str">
        <f>IF(V516="","",EOMONTH(EDATE(Tabla1[[#This Row],[Fecha Finalización]],2),0))</f>
        <v/>
      </c>
      <c r="AY516" s="39"/>
      <c r="AZ516" s="249" t="str">
        <f>IF(V516="","",EOMONTH(EDATE(Tabla1[[#This Row],[Fecha Finalización]],3),0))</f>
        <v/>
      </c>
      <c r="BA516" s="39"/>
      <c r="BB516" s="39"/>
      <c r="BC516" s="235"/>
      <c r="BD516" s="233" t="str">
        <f>IF(F516="","",Tabla1[[#This Row],[sem 01]]&amp;Tabla1[[#This Row],[sem 02]]&amp;Tabla1[[#This Row],[sem 03]])</f>
        <v/>
      </c>
      <c r="BE516" s="234" t="str">
        <f>IF(TRIM(F516)="","",$B$1&amp;"-"&amp;SUBSTITUTE(Tabla1[[#This Row],[Mes Inscrito]]," ","")&amp;"-"&amp;SUBSTITUTE(Tabla1[[#This Row],[Dia de clases Inscrito]]," ","")&amp;"-"&amp;SUBSTITUTE(Tabla1[[#This Row],[Horario Inscrito]]," ","")&amp;"-"&amp;Tabla1[[#This Row],[Fecha Inicio grupo]])</f>
        <v/>
      </c>
      <c r="BF516" s="251" t="str">
        <f>IF(F516="","",Tabla1[[#This Row],[Curso]])</f>
        <v/>
      </c>
      <c r="BG516" s="252" t="str">
        <f>+IF(TRIM(F516)="","",$B$1&amp;"-"&amp;TRIM(Tabla1[[#This Row],[Mes Inscrito]])&amp;"-"&amp;TRIM(Tabla1[[#This Row],[Dia de clases Inscrito]])&amp;"-"&amp;TRIM(Tabla1[[#This Row],[Horario Inscrito]])&amp;"-"&amp;TRIM(Tabla1[[#This Row],[Fecha Inicio grupo]])&amp;"-"&amp;TRIM(Tabla1[[#This Row],[Tipo Incrito]]))</f>
        <v/>
      </c>
      <c r="BH516" s="308" t="str">
        <f>IF(F516="","",OR(IFERROR(SEARCH("CG",Tabla1[[#This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6" s="309" t="str">
        <f>IF(F516&lt;&gt;"",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6" s="309" t="str">
        <f>IF(F516&lt;&gt;"",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6" s="309" t="str">
        <f>IF(Tabla1[[#This Row],[Fecha Inicio grupo]]="","",IFERROR(VLOOKUP(Tabla1[[#This Row],[Mes de Alta como miembro]],Parámetros!$AM$2:$AN$16,2,0),"01/01/1900"))</f>
        <v/>
      </c>
    </row>
    <row r="517" spans="1:63" ht="14.45">
      <c r="A517" s="68">
        <v>514</v>
      </c>
      <c r="B517" s="29"/>
      <c r="C517" s="34"/>
      <c r="D517" s="42"/>
      <c r="E517" s="64"/>
      <c r="F517" s="45"/>
      <c r="G517" s="45"/>
      <c r="H517" s="163"/>
      <c r="I517" s="42"/>
      <c r="J517" s="28"/>
      <c r="K517" s="69"/>
      <c r="L517" s="68"/>
      <c r="M517" s="46"/>
      <c r="N517" s="238" t="str">
        <f ca="1">IF(Tabla1[[#This Row],[Fecha de nac]]="","",IF(Tabla1[[#This Row],[Fecha Finalización]] &gt;=TODAY(), DATEDIF(Tabla1[[#This Row],[Fecha de nac]],TODAY(),"y"), ROUNDDOWN((Tabla1[[#This Row],[Fecha Finalización]] -Tabla1[[#This Row],[Fecha de nac]])/365,0)))</f>
        <v/>
      </c>
      <c r="O517" s="169"/>
      <c r="P517" s="34"/>
      <c r="Q517" s="67"/>
      <c r="R517" s="67"/>
      <c r="S517" s="67"/>
      <c r="T517" s="67"/>
      <c r="U517" s="243" t="str">
        <f>IF(F517="","",Tabla1[[#This Row],[Fecha Inicio grupo]]+3*7-7)</f>
        <v/>
      </c>
      <c r="V517" s="244" t="str">
        <f>IF(F517="","",EDATE(Tabla1[[#This Row],[Fecha Inicio grupo]],3))</f>
        <v/>
      </c>
      <c r="W517" s="29"/>
      <c r="X517" s="29"/>
      <c r="Y517" s="75"/>
      <c r="Z517" s="75"/>
      <c r="AA517" s="75"/>
      <c r="AB517" s="75"/>
      <c r="AC517" s="75"/>
      <c r="AD517" s="75"/>
      <c r="AE517" s="75"/>
      <c r="AF517" s="75"/>
      <c r="AG517" s="75"/>
      <c r="AH517" s="75"/>
      <c r="AI517" s="75"/>
      <c r="AJ517" s="75"/>
      <c r="AK517" s="75"/>
      <c r="AL517" s="75"/>
      <c r="AM517" s="75"/>
      <c r="AN517" s="75"/>
      <c r="AO517" s="144"/>
      <c r="AP517" s="246" t="str">
        <f>IF(F517="","",IFERROR(VLOOKUP(SUBSTITUTE(SUBSTITUTE(Tabla1[[#This Row],[Uso Sistemas]],"T","P"),"N","F"),Parámetros!$M$2:$N$17,2,0),"Completar hasta 3ra sem. para evaluar a Probacionista"))</f>
        <v/>
      </c>
      <c r="AQ517" s="39"/>
      <c r="AR517" s="39"/>
      <c r="AS517" s="39"/>
      <c r="AT517" s="28"/>
      <c r="AU517" s="55"/>
      <c r="AV517" s="55"/>
      <c r="AW517" s="55"/>
      <c r="AX517" s="248" t="str">
        <f>IF(V517="","",EOMONTH(EDATE(Tabla1[[#This Row],[Fecha Finalización]],2),0))</f>
        <v/>
      </c>
      <c r="AY517" s="39"/>
      <c r="AZ517" s="249" t="str">
        <f>IF(V517="","",EOMONTH(EDATE(Tabla1[[#This Row],[Fecha Finalización]],3),0))</f>
        <v/>
      </c>
      <c r="BA517" s="39"/>
      <c r="BB517" s="39"/>
      <c r="BC517" s="235"/>
      <c r="BD517" s="233" t="str">
        <f>IF(F517="","",Tabla1[[#This Row],[sem 01]]&amp;Tabla1[[#This Row],[sem 02]]&amp;Tabla1[[#This Row],[sem 03]])</f>
        <v/>
      </c>
      <c r="BE517" s="234" t="str">
        <f>IF(TRIM(F517)="","",$B$1&amp;"-"&amp;SUBSTITUTE(Tabla1[[#This Row],[Mes Inscrito]]," ","")&amp;"-"&amp;SUBSTITUTE(Tabla1[[#This Row],[Dia de clases Inscrito]]," ","")&amp;"-"&amp;SUBSTITUTE(Tabla1[[#This Row],[Horario Inscrito]]," ","")&amp;"-"&amp;Tabla1[[#This Row],[Fecha Inicio grupo]])</f>
        <v/>
      </c>
      <c r="BF517" s="251" t="str">
        <f>IF(F517="","",Tabla1[[#This Row],[Curso]])</f>
        <v/>
      </c>
      <c r="BG517" s="252" t="str">
        <f>+IF(TRIM(F517)="","",$B$1&amp;"-"&amp;TRIM(Tabla1[[#This Row],[Mes Inscrito]])&amp;"-"&amp;TRIM(Tabla1[[#This Row],[Dia de clases Inscrito]])&amp;"-"&amp;TRIM(Tabla1[[#This Row],[Horario Inscrito]])&amp;"-"&amp;TRIM(Tabla1[[#This Row],[Fecha Inicio grupo]])&amp;"-"&amp;TRIM(Tabla1[[#This Row],[Tipo Incrito]]))</f>
        <v/>
      </c>
      <c r="BH517" s="308" t="str">
        <f>IF(F517="","",OR(IFERROR(SEARCH("CG",Tabla1[[#This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7" s="309" t="str">
        <f>IF(F517&lt;&gt;"",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7" s="309" t="str">
        <f>IF(F517&lt;&gt;"",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7" s="309" t="str">
        <f>IF(Tabla1[[#This Row],[Fecha Inicio grupo]]="","",IFERROR(VLOOKUP(Tabla1[[#This Row],[Mes de Alta como miembro]],Parámetros!$AM$2:$AN$16,2,0),"01/01/1900"))</f>
        <v/>
      </c>
    </row>
    <row r="518" spans="1:63" ht="14.45">
      <c r="A518" s="68">
        <v>515</v>
      </c>
      <c r="B518" s="29"/>
      <c r="C518" s="34"/>
      <c r="D518" s="42"/>
      <c r="E518" s="64"/>
      <c r="F518" s="45"/>
      <c r="G518" s="45"/>
      <c r="H518" s="163"/>
      <c r="I518" s="42"/>
      <c r="J518" s="28"/>
      <c r="K518" s="69"/>
      <c r="L518" s="68"/>
      <c r="M518" s="46"/>
      <c r="N518" s="238" t="str">
        <f ca="1">IF(Tabla1[[#This Row],[Fecha de nac]]="","",IF(Tabla1[[#This Row],[Fecha Finalización]] &gt;=TODAY(), DATEDIF(Tabla1[[#This Row],[Fecha de nac]],TODAY(),"y"), ROUNDDOWN((Tabla1[[#This Row],[Fecha Finalización]] -Tabla1[[#This Row],[Fecha de nac]])/365,0)))</f>
        <v/>
      </c>
      <c r="O518" s="169"/>
      <c r="P518" s="34"/>
      <c r="Q518" s="67"/>
      <c r="R518" s="67"/>
      <c r="S518" s="67"/>
      <c r="T518" s="67"/>
      <c r="U518" s="243" t="str">
        <f>IF(F518="","",Tabla1[[#This Row],[Fecha Inicio grupo]]+3*7-7)</f>
        <v/>
      </c>
      <c r="V518" s="244" t="str">
        <f>IF(F518="","",EDATE(Tabla1[[#This Row],[Fecha Inicio grupo]],3))</f>
        <v/>
      </c>
      <c r="W518" s="29"/>
      <c r="X518" s="29"/>
      <c r="Y518" s="75"/>
      <c r="Z518" s="75"/>
      <c r="AA518" s="75"/>
      <c r="AB518" s="75"/>
      <c r="AC518" s="75"/>
      <c r="AD518" s="75"/>
      <c r="AE518" s="75"/>
      <c r="AF518" s="75"/>
      <c r="AG518" s="75"/>
      <c r="AH518" s="75"/>
      <c r="AI518" s="75"/>
      <c r="AJ518" s="75"/>
      <c r="AK518" s="75"/>
      <c r="AL518" s="75"/>
      <c r="AM518" s="75"/>
      <c r="AN518" s="75"/>
      <c r="AO518" s="144"/>
      <c r="AP518" s="246" t="str">
        <f>IF(F518="","",IFERROR(VLOOKUP(SUBSTITUTE(SUBSTITUTE(Tabla1[[#This Row],[Uso Sistemas]],"T","P"),"N","F"),Parámetros!$M$2:$N$17,2,0),"Completar hasta 3ra sem. para evaluar a Probacionista"))</f>
        <v/>
      </c>
      <c r="AQ518" s="39"/>
      <c r="AR518" s="39"/>
      <c r="AS518" s="39"/>
      <c r="AT518" s="28"/>
      <c r="AU518" s="55"/>
      <c r="AV518" s="55"/>
      <c r="AW518" s="55"/>
      <c r="AX518" s="248" t="str">
        <f>IF(V518="","",EOMONTH(EDATE(Tabla1[[#This Row],[Fecha Finalización]],2),0))</f>
        <v/>
      </c>
      <c r="AY518" s="39"/>
      <c r="AZ518" s="249" t="str">
        <f>IF(V518="","",EOMONTH(EDATE(Tabla1[[#This Row],[Fecha Finalización]],3),0))</f>
        <v/>
      </c>
      <c r="BA518" s="39"/>
      <c r="BB518" s="39"/>
      <c r="BC518" s="235"/>
      <c r="BD518" s="233" t="str">
        <f>IF(F518="","",Tabla1[[#This Row],[sem 01]]&amp;Tabla1[[#This Row],[sem 02]]&amp;Tabla1[[#This Row],[sem 03]])</f>
        <v/>
      </c>
      <c r="BE518" s="234" t="str">
        <f>IF(TRIM(F518)="","",$B$1&amp;"-"&amp;SUBSTITUTE(Tabla1[[#This Row],[Mes Inscrito]]," ","")&amp;"-"&amp;SUBSTITUTE(Tabla1[[#This Row],[Dia de clases Inscrito]]," ","")&amp;"-"&amp;SUBSTITUTE(Tabla1[[#This Row],[Horario Inscrito]]," ","")&amp;"-"&amp;Tabla1[[#This Row],[Fecha Inicio grupo]])</f>
        <v/>
      </c>
      <c r="BF518" s="251" t="str">
        <f>IF(F518="","",Tabla1[[#This Row],[Curso]])</f>
        <v/>
      </c>
      <c r="BG518" s="252" t="str">
        <f>+IF(TRIM(F518)="","",$B$1&amp;"-"&amp;TRIM(Tabla1[[#This Row],[Mes Inscrito]])&amp;"-"&amp;TRIM(Tabla1[[#This Row],[Dia de clases Inscrito]])&amp;"-"&amp;TRIM(Tabla1[[#This Row],[Horario Inscrito]])&amp;"-"&amp;TRIM(Tabla1[[#This Row],[Fecha Inicio grupo]])&amp;"-"&amp;TRIM(Tabla1[[#This Row],[Tipo Incrito]]))</f>
        <v/>
      </c>
      <c r="BH518" s="308" t="str">
        <f>IF(F518="","",OR(IFERROR(SEARCH("CG",Tabla1[[#This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8" s="309" t="str">
        <f>IF(F518&lt;&gt;"",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8" s="309" t="str">
        <f>IF(F518&lt;&gt;"",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8" s="309" t="str">
        <f>IF(Tabla1[[#This Row],[Fecha Inicio grupo]]="","",IFERROR(VLOOKUP(Tabla1[[#This Row],[Mes de Alta como miembro]],Parámetros!$AM$2:$AN$16,2,0),"01/01/1900"))</f>
        <v/>
      </c>
    </row>
    <row r="519" spans="1:63" ht="14.45">
      <c r="A519" s="68">
        <v>516</v>
      </c>
      <c r="B519" s="29"/>
      <c r="C519" s="34"/>
      <c r="D519" s="42"/>
      <c r="E519" s="64"/>
      <c r="F519" s="45"/>
      <c r="G519" s="45"/>
      <c r="H519" s="163"/>
      <c r="I519" s="42"/>
      <c r="J519" s="28"/>
      <c r="K519" s="69"/>
      <c r="L519" s="68"/>
      <c r="M519" s="46"/>
      <c r="N519" s="238" t="str">
        <f ca="1">IF(Tabla1[[#This Row],[Fecha de nac]]="","",IF(Tabla1[[#This Row],[Fecha Finalización]] &gt;=TODAY(), DATEDIF(Tabla1[[#This Row],[Fecha de nac]],TODAY(),"y"), ROUNDDOWN((Tabla1[[#This Row],[Fecha Finalización]] -Tabla1[[#This Row],[Fecha de nac]])/365,0)))</f>
        <v/>
      </c>
      <c r="O519" s="169"/>
      <c r="P519" s="34"/>
      <c r="Q519" s="67"/>
      <c r="R519" s="67"/>
      <c r="S519" s="67"/>
      <c r="T519" s="67"/>
      <c r="U519" s="243" t="str">
        <f>IF(F519="","",Tabla1[[#This Row],[Fecha Inicio grupo]]+3*7-7)</f>
        <v/>
      </c>
      <c r="V519" s="244" t="str">
        <f>IF(F519="","",EDATE(Tabla1[[#This Row],[Fecha Inicio grupo]],3))</f>
        <v/>
      </c>
      <c r="W519" s="29"/>
      <c r="X519" s="29"/>
      <c r="Y519" s="75"/>
      <c r="Z519" s="75"/>
      <c r="AA519" s="75"/>
      <c r="AB519" s="75"/>
      <c r="AC519" s="75"/>
      <c r="AD519" s="75"/>
      <c r="AE519" s="75"/>
      <c r="AF519" s="75"/>
      <c r="AG519" s="75"/>
      <c r="AH519" s="75"/>
      <c r="AI519" s="75"/>
      <c r="AJ519" s="75"/>
      <c r="AK519" s="75"/>
      <c r="AL519" s="75"/>
      <c r="AM519" s="75"/>
      <c r="AN519" s="75"/>
      <c r="AO519" s="144"/>
      <c r="AP519" s="246" t="str">
        <f>IF(F519="","",IFERROR(VLOOKUP(SUBSTITUTE(SUBSTITUTE(Tabla1[[#This Row],[Uso Sistemas]],"T","P"),"N","F"),Parámetros!$M$2:$N$17,2,0),"Completar hasta 3ra sem. para evaluar a Probacionista"))</f>
        <v/>
      </c>
      <c r="AQ519" s="39"/>
      <c r="AR519" s="39"/>
      <c r="AS519" s="39"/>
      <c r="AT519" s="28"/>
      <c r="AU519" s="55"/>
      <c r="AV519" s="55"/>
      <c r="AW519" s="55"/>
      <c r="AX519" s="248" t="str">
        <f>IF(V519="","",EOMONTH(EDATE(Tabla1[[#This Row],[Fecha Finalización]],2),0))</f>
        <v/>
      </c>
      <c r="AY519" s="39"/>
      <c r="AZ519" s="249" t="str">
        <f>IF(V519="","",EOMONTH(EDATE(Tabla1[[#This Row],[Fecha Finalización]],3),0))</f>
        <v/>
      </c>
      <c r="BA519" s="39"/>
      <c r="BB519" s="39"/>
      <c r="BC519" s="235"/>
      <c r="BD519" s="233" t="str">
        <f>IF(F519="","",Tabla1[[#This Row],[sem 01]]&amp;Tabla1[[#This Row],[sem 02]]&amp;Tabla1[[#This Row],[sem 03]])</f>
        <v/>
      </c>
      <c r="BE519" s="234" t="str">
        <f>IF(TRIM(F519)="","",$B$1&amp;"-"&amp;SUBSTITUTE(Tabla1[[#This Row],[Mes Inscrito]]," ","")&amp;"-"&amp;SUBSTITUTE(Tabla1[[#This Row],[Dia de clases Inscrito]]," ","")&amp;"-"&amp;SUBSTITUTE(Tabla1[[#This Row],[Horario Inscrito]]," ","")&amp;"-"&amp;Tabla1[[#This Row],[Fecha Inicio grupo]])</f>
        <v/>
      </c>
      <c r="BF519" s="251" t="str">
        <f>IF(F519="","",Tabla1[[#This Row],[Curso]])</f>
        <v/>
      </c>
      <c r="BG519" s="252" t="str">
        <f>+IF(TRIM(F519)="","",$B$1&amp;"-"&amp;TRIM(Tabla1[[#This Row],[Mes Inscrito]])&amp;"-"&amp;TRIM(Tabla1[[#This Row],[Dia de clases Inscrito]])&amp;"-"&amp;TRIM(Tabla1[[#This Row],[Horario Inscrito]])&amp;"-"&amp;TRIM(Tabla1[[#This Row],[Fecha Inicio grupo]])&amp;"-"&amp;TRIM(Tabla1[[#This Row],[Tipo Incrito]]))</f>
        <v/>
      </c>
      <c r="BH519" s="308" t="str">
        <f>IF(F519="","",OR(IFERROR(SEARCH("CG",Tabla1[[#This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9" s="309" t="str">
        <f>IF(F519&lt;&gt;"",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9" s="309" t="str">
        <f>IF(F519&lt;&gt;"",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9" s="309" t="str">
        <f>IF(Tabla1[[#This Row],[Fecha Inicio grupo]]="","",IFERROR(VLOOKUP(Tabla1[[#This Row],[Mes de Alta como miembro]],Parámetros!$AM$2:$AN$16,2,0),"01/01/1900"))</f>
        <v/>
      </c>
    </row>
    <row r="520" spans="1:63" ht="14.45">
      <c r="A520" s="68">
        <v>517</v>
      </c>
      <c r="B520" s="29"/>
      <c r="C520" s="34"/>
      <c r="D520" s="42"/>
      <c r="E520" s="64"/>
      <c r="F520" s="45"/>
      <c r="G520" s="45"/>
      <c r="H520" s="163"/>
      <c r="I520" s="42"/>
      <c r="J520" s="28"/>
      <c r="K520" s="69"/>
      <c r="L520" s="68"/>
      <c r="M520" s="46"/>
      <c r="N520" s="238" t="str">
        <f ca="1">IF(Tabla1[[#This Row],[Fecha de nac]]="","",IF(Tabla1[[#This Row],[Fecha Finalización]] &gt;=TODAY(), DATEDIF(Tabla1[[#This Row],[Fecha de nac]],TODAY(),"y"), ROUNDDOWN((Tabla1[[#This Row],[Fecha Finalización]] -Tabla1[[#This Row],[Fecha de nac]])/365,0)))</f>
        <v/>
      </c>
      <c r="O520" s="169"/>
      <c r="P520" s="34"/>
      <c r="Q520" s="67"/>
      <c r="R520" s="67"/>
      <c r="S520" s="67"/>
      <c r="T520" s="67"/>
      <c r="U520" s="243" t="str">
        <f>IF(F520="","",Tabla1[[#This Row],[Fecha Inicio grupo]]+3*7-7)</f>
        <v/>
      </c>
      <c r="V520" s="244" t="str">
        <f>IF(F520="","",EDATE(Tabla1[[#This Row],[Fecha Inicio grupo]],3))</f>
        <v/>
      </c>
      <c r="W520" s="29"/>
      <c r="X520" s="29"/>
      <c r="Y520" s="75"/>
      <c r="Z520" s="75"/>
      <c r="AA520" s="75"/>
      <c r="AB520" s="75"/>
      <c r="AC520" s="75"/>
      <c r="AD520" s="75"/>
      <c r="AE520" s="75"/>
      <c r="AF520" s="75"/>
      <c r="AG520" s="75"/>
      <c r="AH520" s="75"/>
      <c r="AI520" s="75"/>
      <c r="AJ520" s="75"/>
      <c r="AK520" s="75"/>
      <c r="AL520" s="75"/>
      <c r="AM520" s="75"/>
      <c r="AN520" s="75"/>
      <c r="AO520" s="144"/>
      <c r="AP520" s="246" t="str">
        <f>IF(F520="","",IFERROR(VLOOKUP(SUBSTITUTE(SUBSTITUTE(Tabla1[[#This Row],[Uso Sistemas]],"T","P"),"N","F"),Parámetros!$M$2:$N$17,2,0),"Completar hasta 3ra sem. para evaluar a Probacionista"))</f>
        <v/>
      </c>
      <c r="AQ520" s="39"/>
      <c r="AR520" s="39"/>
      <c r="AS520" s="39"/>
      <c r="AT520" s="28"/>
      <c r="AU520" s="55"/>
      <c r="AV520" s="55"/>
      <c r="AW520" s="55"/>
      <c r="AX520" s="248" t="str">
        <f>IF(V520="","",EOMONTH(EDATE(Tabla1[[#This Row],[Fecha Finalización]],2),0))</f>
        <v/>
      </c>
      <c r="AY520" s="39"/>
      <c r="AZ520" s="249" t="str">
        <f>IF(V520="","",EOMONTH(EDATE(Tabla1[[#This Row],[Fecha Finalización]],3),0))</f>
        <v/>
      </c>
      <c r="BA520" s="39"/>
      <c r="BB520" s="39"/>
      <c r="BC520" s="235"/>
      <c r="BD520" s="233" t="str">
        <f>IF(F520="","",Tabla1[[#This Row],[sem 01]]&amp;Tabla1[[#This Row],[sem 02]]&amp;Tabla1[[#This Row],[sem 03]])</f>
        <v/>
      </c>
      <c r="BE520" s="234" t="str">
        <f>IF(TRIM(F520)="","",$B$1&amp;"-"&amp;SUBSTITUTE(Tabla1[[#This Row],[Mes Inscrito]]," ","")&amp;"-"&amp;SUBSTITUTE(Tabla1[[#This Row],[Dia de clases Inscrito]]," ","")&amp;"-"&amp;SUBSTITUTE(Tabla1[[#This Row],[Horario Inscrito]]," ","")&amp;"-"&amp;Tabla1[[#This Row],[Fecha Inicio grupo]])</f>
        <v/>
      </c>
      <c r="BF520" s="251" t="str">
        <f>IF(F520="","",Tabla1[[#This Row],[Curso]])</f>
        <v/>
      </c>
      <c r="BG520" s="252" t="str">
        <f>+IF(TRIM(F520)="","",$B$1&amp;"-"&amp;TRIM(Tabla1[[#This Row],[Mes Inscrito]])&amp;"-"&amp;TRIM(Tabla1[[#This Row],[Dia de clases Inscrito]])&amp;"-"&amp;TRIM(Tabla1[[#This Row],[Horario Inscrito]])&amp;"-"&amp;TRIM(Tabla1[[#This Row],[Fecha Inicio grupo]])&amp;"-"&amp;TRIM(Tabla1[[#This Row],[Tipo Incrito]]))</f>
        <v/>
      </c>
      <c r="BH520" s="308" t="str">
        <f>IF(F520="","",OR(IFERROR(SEARCH("CG",Tabla1[[#This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0" s="309" t="str">
        <f>IF(F520&lt;&gt;"",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0" s="309" t="str">
        <f>IF(F520&lt;&gt;"",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0" s="309" t="str">
        <f>IF(Tabla1[[#This Row],[Fecha Inicio grupo]]="","",IFERROR(VLOOKUP(Tabla1[[#This Row],[Mes de Alta como miembro]],Parámetros!$AM$2:$AN$16,2,0),"01/01/1900"))</f>
        <v/>
      </c>
    </row>
    <row r="521" spans="1:63" ht="14.45">
      <c r="A521" s="68">
        <v>518</v>
      </c>
      <c r="B521" s="29"/>
      <c r="C521" s="34"/>
      <c r="D521" s="42"/>
      <c r="E521" s="64"/>
      <c r="F521" s="45"/>
      <c r="G521" s="45"/>
      <c r="H521" s="163"/>
      <c r="I521" s="42"/>
      <c r="J521" s="28"/>
      <c r="K521" s="69"/>
      <c r="L521" s="68"/>
      <c r="M521" s="46"/>
      <c r="N521" s="238" t="str">
        <f ca="1">IF(Tabla1[[#This Row],[Fecha de nac]]="","",IF(Tabla1[[#This Row],[Fecha Finalización]] &gt;=TODAY(), DATEDIF(Tabla1[[#This Row],[Fecha de nac]],TODAY(),"y"), ROUNDDOWN((Tabla1[[#This Row],[Fecha Finalización]] -Tabla1[[#This Row],[Fecha de nac]])/365,0)))</f>
        <v/>
      </c>
      <c r="O521" s="169"/>
      <c r="P521" s="34"/>
      <c r="Q521" s="67"/>
      <c r="R521" s="67"/>
      <c r="S521" s="67"/>
      <c r="T521" s="67"/>
      <c r="U521" s="243" t="str">
        <f>IF(F521="","",Tabla1[[#This Row],[Fecha Inicio grupo]]+3*7-7)</f>
        <v/>
      </c>
      <c r="V521" s="244" t="str">
        <f>IF(F521="","",EDATE(Tabla1[[#This Row],[Fecha Inicio grupo]],3))</f>
        <v/>
      </c>
      <c r="W521" s="29"/>
      <c r="X521" s="29"/>
      <c r="Y521" s="75"/>
      <c r="Z521" s="75"/>
      <c r="AA521" s="75"/>
      <c r="AB521" s="75"/>
      <c r="AC521" s="75"/>
      <c r="AD521" s="75"/>
      <c r="AE521" s="75"/>
      <c r="AF521" s="75"/>
      <c r="AG521" s="75"/>
      <c r="AH521" s="75"/>
      <c r="AI521" s="75"/>
      <c r="AJ521" s="75"/>
      <c r="AK521" s="75"/>
      <c r="AL521" s="75"/>
      <c r="AM521" s="75"/>
      <c r="AN521" s="75"/>
      <c r="AO521" s="144"/>
      <c r="AP521" s="246" t="str">
        <f>IF(F521="","",IFERROR(VLOOKUP(SUBSTITUTE(SUBSTITUTE(Tabla1[[#This Row],[Uso Sistemas]],"T","P"),"N","F"),Parámetros!$M$2:$N$17,2,0),"Completar hasta 3ra sem. para evaluar a Probacionista"))</f>
        <v/>
      </c>
      <c r="AQ521" s="39"/>
      <c r="AR521" s="39"/>
      <c r="AS521" s="39"/>
      <c r="AT521" s="28"/>
      <c r="AU521" s="55"/>
      <c r="AV521" s="55"/>
      <c r="AW521" s="55"/>
      <c r="AX521" s="248" t="str">
        <f>IF(V521="","",EOMONTH(EDATE(Tabla1[[#This Row],[Fecha Finalización]],2),0))</f>
        <v/>
      </c>
      <c r="AY521" s="39"/>
      <c r="AZ521" s="249" t="str">
        <f>IF(V521="","",EOMONTH(EDATE(Tabla1[[#This Row],[Fecha Finalización]],3),0))</f>
        <v/>
      </c>
      <c r="BA521" s="39"/>
      <c r="BB521" s="39"/>
      <c r="BC521" s="235"/>
      <c r="BD521" s="233" t="str">
        <f>IF(F521="","",Tabla1[[#This Row],[sem 01]]&amp;Tabla1[[#This Row],[sem 02]]&amp;Tabla1[[#This Row],[sem 03]])</f>
        <v/>
      </c>
      <c r="BE521" s="234" t="str">
        <f>IF(TRIM(F521)="","",$B$1&amp;"-"&amp;SUBSTITUTE(Tabla1[[#This Row],[Mes Inscrito]]," ","")&amp;"-"&amp;SUBSTITUTE(Tabla1[[#This Row],[Dia de clases Inscrito]]," ","")&amp;"-"&amp;SUBSTITUTE(Tabla1[[#This Row],[Horario Inscrito]]," ","")&amp;"-"&amp;Tabla1[[#This Row],[Fecha Inicio grupo]])</f>
        <v/>
      </c>
      <c r="BF521" s="251" t="str">
        <f>IF(F521="","",Tabla1[[#This Row],[Curso]])</f>
        <v/>
      </c>
      <c r="BG521" s="252" t="str">
        <f>+IF(TRIM(F521)="","",$B$1&amp;"-"&amp;TRIM(Tabla1[[#This Row],[Mes Inscrito]])&amp;"-"&amp;TRIM(Tabla1[[#This Row],[Dia de clases Inscrito]])&amp;"-"&amp;TRIM(Tabla1[[#This Row],[Horario Inscrito]])&amp;"-"&amp;TRIM(Tabla1[[#This Row],[Fecha Inicio grupo]])&amp;"-"&amp;TRIM(Tabla1[[#This Row],[Tipo Incrito]]))</f>
        <v/>
      </c>
      <c r="BH521" s="308" t="str">
        <f>IF(F521="","",OR(IFERROR(SEARCH("CG",Tabla1[[#This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1" s="309" t="str">
        <f>IF(F521&lt;&gt;"",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1" s="309" t="str">
        <f>IF(F521&lt;&gt;"",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1" s="309" t="str">
        <f>IF(Tabla1[[#This Row],[Fecha Inicio grupo]]="","",IFERROR(VLOOKUP(Tabla1[[#This Row],[Mes de Alta como miembro]],Parámetros!$AM$2:$AN$16,2,0),"01/01/1900"))</f>
        <v/>
      </c>
    </row>
    <row r="522" spans="1:63" ht="14.45">
      <c r="A522" s="68">
        <v>519</v>
      </c>
      <c r="B522" s="29"/>
      <c r="C522" s="34"/>
      <c r="D522" s="42"/>
      <c r="E522" s="64"/>
      <c r="F522" s="45"/>
      <c r="G522" s="45"/>
      <c r="H522" s="163"/>
      <c r="I522" s="42"/>
      <c r="J522" s="28"/>
      <c r="K522" s="69"/>
      <c r="L522" s="68"/>
      <c r="M522" s="46"/>
      <c r="N522" s="238" t="str">
        <f ca="1">IF(Tabla1[[#This Row],[Fecha de nac]]="","",IF(Tabla1[[#This Row],[Fecha Finalización]] &gt;=TODAY(), DATEDIF(Tabla1[[#This Row],[Fecha de nac]],TODAY(),"y"), ROUNDDOWN((Tabla1[[#This Row],[Fecha Finalización]] -Tabla1[[#This Row],[Fecha de nac]])/365,0)))</f>
        <v/>
      </c>
      <c r="O522" s="169"/>
      <c r="P522" s="34"/>
      <c r="Q522" s="67"/>
      <c r="R522" s="67"/>
      <c r="S522" s="67"/>
      <c r="T522" s="67"/>
      <c r="U522" s="243" t="str">
        <f>IF(F522="","",Tabla1[[#This Row],[Fecha Inicio grupo]]+3*7-7)</f>
        <v/>
      </c>
      <c r="V522" s="244" t="str">
        <f>IF(F522="","",EDATE(Tabla1[[#This Row],[Fecha Inicio grupo]],3))</f>
        <v/>
      </c>
      <c r="W522" s="29"/>
      <c r="X522" s="29"/>
      <c r="Y522" s="75"/>
      <c r="Z522" s="75"/>
      <c r="AA522" s="75"/>
      <c r="AB522" s="75"/>
      <c r="AC522" s="75"/>
      <c r="AD522" s="75"/>
      <c r="AE522" s="75"/>
      <c r="AF522" s="75"/>
      <c r="AG522" s="75"/>
      <c r="AH522" s="75"/>
      <c r="AI522" s="75"/>
      <c r="AJ522" s="75"/>
      <c r="AK522" s="75"/>
      <c r="AL522" s="75"/>
      <c r="AM522" s="75"/>
      <c r="AN522" s="75"/>
      <c r="AO522" s="144"/>
      <c r="AP522" s="246" t="str">
        <f>IF(F522="","",IFERROR(VLOOKUP(SUBSTITUTE(SUBSTITUTE(Tabla1[[#This Row],[Uso Sistemas]],"T","P"),"N","F"),Parámetros!$M$2:$N$17,2,0),"Completar hasta 3ra sem. para evaluar a Probacionista"))</f>
        <v/>
      </c>
      <c r="AQ522" s="39"/>
      <c r="AR522" s="39"/>
      <c r="AS522" s="39"/>
      <c r="AT522" s="28"/>
      <c r="AU522" s="55"/>
      <c r="AV522" s="55"/>
      <c r="AW522" s="55"/>
      <c r="AX522" s="248" t="str">
        <f>IF(V522="","",EOMONTH(EDATE(Tabla1[[#This Row],[Fecha Finalización]],2),0))</f>
        <v/>
      </c>
      <c r="AY522" s="39"/>
      <c r="AZ522" s="249" t="str">
        <f>IF(V522="","",EOMONTH(EDATE(Tabla1[[#This Row],[Fecha Finalización]],3),0))</f>
        <v/>
      </c>
      <c r="BA522" s="39"/>
      <c r="BB522" s="39"/>
      <c r="BC522" s="235"/>
      <c r="BD522" s="233" t="str">
        <f>IF(F522="","",Tabla1[[#This Row],[sem 01]]&amp;Tabla1[[#This Row],[sem 02]]&amp;Tabla1[[#This Row],[sem 03]])</f>
        <v/>
      </c>
      <c r="BE522" s="234" t="str">
        <f>IF(TRIM(F522)="","",$B$1&amp;"-"&amp;SUBSTITUTE(Tabla1[[#This Row],[Mes Inscrito]]," ","")&amp;"-"&amp;SUBSTITUTE(Tabla1[[#This Row],[Dia de clases Inscrito]]," ","")&amp;"-"&amp;SUBSTITUTE(Tabla1[[#This Row],[Horario Inscrito]]," ","")&amp;"-"&amp;Tabla1[[#This Row],[Fecha Inicio grupo]])</f>
        <v/>
      </c>
      <c r="BF522" s="251" t="str">
        <f>IF(F522="","",Tabla1[[#This Row],[Curso]])</f>
        <v/>
      </c>
      <c r="BG522" s="252" t="str">
        <f>+IF(TRIM(F522)="","",$B$1&amp;"-"&amp;TRIM(Tabla1[[#This Row],[Mes Inscrito]])&amp;"-"&amp;TRIM(Tabla1[[#This Row],[Dia de clases Inscrito]])&amp;"-"&amp;TRIM(Tabla1[[#This Row],[Horario Inscrito]])&amp;"-"&amp;TRIM(Tabla1[[#This Row],[Fecha Inicio grupo]])&amp;"-"&amp;TRIM(Tabla1[[#This Row],[Tipo Incrito]]))</f>
        <v/>
      </c>
      <c r="BH522" s="308" t="str">
        <f>IF(F522="","",OR(IFERROR(SEARCH("CG",Tabla1[[#This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2" s="309" t="str">
        <f>IF(F522&lt;&gt;"",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2" s="309" t="str">
        <f>IF(F522&lt;&gt;"",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2" s="309" t="str">
        <f>IF(Tabla1[[#This Row],[Fecha Inicio grupo]]="","",IFERROR(VLOOKUP(Tabla1[[#This Row],[Mes de Alta como miembro]],Parámetros!$AM$2:$AN$16,2,0),"01/01/1900"))</f>
        <v/>
      </c>
    </row>
    <row r="523" spans="1:63" ht="14.45">
      <c r="A523" s="68">
        <v>520</v>
      </c>
      <c r="B523" s="29"/>
      <c r="C523" s="34"/>
      <c r="D523" s="42"/>
      <c r="E523" s="64"/>
      <c r="F523" s="45"/>
      <c r="G523" s="45"/>
      <c r="H523" s="163"/>
      <c r="I523" s="42"/>
      <c r="J523" s="28"/>
      <c r="K523" s="69"/>
      <c r="L523" s="68"/>
      <c r="M523" s="46"/>
      <c r="N523" s="238" t="str">
        <f ca="1">IF(Tabla1[[#This Row],[Fecha de nac]]="","",IF(Tabla1[[#This Row],[Fecha Finalización]] &gt;=TODAY(), DATEDIF(Tabla1[[#This Row],[Fecha de nac]],TODAY(),"y"), ROUNDDOWN((Tabla1[[#This Row],[Fecha Finalización]] -Tabla1[[#This Row],[Fecha de nac]])/365,0)))</f>
        <v/>
      </c>
      <c r="O523" s="169"/>
      <c r="P523" s="34"/>
      <c r="Q523" s="67"/>
      <c r="R523" s="67"/>
      <c r="S523" s="67"/>
      <c r="T523" s="67"/>
      <c r="U523" s="243" t="str">
        <f>IF(F523="","",Tabla1[[#This Row],[Fecha Inicio grupo]]+3*7-7)</f>
        <v/>
      </c>
      <c r="V523" s="244" t="str">
        <f>IF(F523="","",EDATE(Tabla1[[#This Row],[Fecha Inicio grupo]],3))</f>
        <v/>
      </c>
      <c r="W523" s="29"/>
      <c r="X523" s="29"/>
      <c r="Y523" s="75"/>
      <c r="Z523" s="75"/>
      <c r="AA523" s="75"/>
      <c r="AB523" s="75"/>
      <c r="AC523" s="75"/>
      <c r="AD523" s="75"/>
      <c r="AE523" s="75"/>
      <c r="AF523" s="75"/>
      <c r="AG523" s="75"/>
      <c r="AH523" s="75"/>
      <c r="AI523" s="75"/>
      <c r="AJ523" s="75"/>
      <c r="AK523" s="75"/>
      <c r="AL523" s="75"/>
      <c r="AM523" s="75"/>
      <c r="AN523" s="75"/>
      <c r="AO523" s="144"/>
      <c r="AP523" s="246" t="str">
        <f>IF(F523="","",IFERROR(VLOOKUP(SUBSTITUTE(SUBSTITUTE(Tabla1[[#This Row],[Uso Sistemas]],"T","P"),"N","F"),Parámetros!$M$2:$N$17,2,0),"Completar hasta 3ra sem. para evaluar a Probacionista"))</f>
        <v/>
      </c>
      <c r="AQ523" s="39"/>
      <c r="AR523" s="39"/>
      <c r="AS523" s="39"/>
      <c r="AT523" s="28"/>
      <c r="AU523" s="55"/>
      <c r="AV523" s="55"/>
      <c r="AW523" s="55"/>
      <c r="AX523" s="248" t="str">
        <f>IF(V523="","",EOMONTH(EDATE(Tabla1[[#This Row],[Fecha Finalización]],2),0))</f>
        <v/>
      </c>
      <c r="AY523" s="39"/>
      <c r="AZ523" s="249" t="str">
        <f>IF(V523="","",EOMONTH(EDATE(Tabla1[[#This Row],[Fecha Finalización]],3),0))</f>
        <v/>
      </c>
      <c r="BA523" s="39"/>
      <c r="BB523" s="39"/>
      <c r="BC523" s="235"/>
      <c r="BD523" s="233" t="str">
        <f>IF(F523="","",Tabla1[[#This Row],[sem 01]]&amp;Tabla1[[#This Row],[sem 02]]&amp;Tabla1[[#This Row],[sem 03]])</f>
        <v/>
      </c>
      <c r="BE523" s="234" t="str">
        <f>IF(TRIM(F523)="","",$B$1&amp;"-"&amp;SUBSTITUTE(Tabla1[[#This Row],[Mes Inscrito]]," ","")&amp;"-"&amp;SUBSTITUTE(Tabla1[[#This Row],[Dia de clases Inscrito]]," ","")&amp;"-"&amp;SUBSTITUTE(Tabla1[[#This Row],[Horario Inscrito]]," ","")&amp;"-"&amp;Tabla1[[#This Row],[Fecha Inicio grupo]])</f>
        <v/>
      </c>
      <c r="BF523" s="251" t="str">
        <f>IF(F523="","",Tabla1[[#This Row],[Curso]])</f>
        <v/>
      </c>
      <c r="BG523" s="252" t="str">
        <f>+IF(TRIM(F523)="","",$B$1&amp;"-"&amp;TRIM(Tabla1[[#This Row],[Mes Inscrito]])&amp;"-"&amp;TRIM(Tabla1[[#This Row],[Dia de clases Inscrito]])&amp;"-"&amp;TRIM(Tabla1[[#This Row],[Horario Inscrito]])&amp;"-"&amp;TRIM(Tabla1[[#This Row],[Fecha Inicio grupo]])&amp;"-"&amp;TRIM(Tabla1[[#This Row],[Tipo Incrito]]))</f>
        <v/>
      </c>
      <c r="BH523" s="308" t="str">
        <f>IF(F523="","",OR(IFERROR(SEARCH("CG",Tabla1[[#This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3" s="309" t="str">
        <f>IF(F523&lt;&gt;"",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3" s="309" t="str">
        <f>IF(F523&lt;&gt;"",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3" s="309" t="str">
        <f>IF(Tabla1[[#This Row],[Fecha Inicio grupo]]="","",IFERROR(VLOOKUP(Tabla1[[#This Row],[Mes de Alta como miembro]],Parámetros!$AM$2:$AN$16,2,0),"01/01/1900"))</f>
        <v/>
      </c>
    </row>
    <row r="524" spans="1:63" ht="14.45">
      <c r="A524" s="68">
        <v>521</v>
      </c>
      <c r="B524" s="29"/>
      <c r="C524" s="34"/>
      <c r="D524" s="42"/>
      <c r="E524" s="64"/>
      <c r="F524" s="45"/>
      <c r="G524" s="45"/>
      <c r="H524" s="163"/>
      <c r="I524" s="42"/>
      <c r="J524" s="28"/>
      <c r="K524" s="69"/>
      <c r="L524" s="68"/>
      <c r="M524" s="46"/>
      <c r="N524" s="238" t="str">
        <f ca="1">IF(Tabla1[[#This Row],[Fecha de nac]]="","",IF(Tabla1[[#This Row],[Fecha Finalización]] &gt;=TODAY(), DATEDIF(Tabla1[[#This Row],[Fecha de nac]],TODAY(),"y"), ROUNDDOWN((Tabla1[[#This Row],[Fecha Finalización]] -Tabla1[[#This Row],[Fecha de nac]])/365,0)))</f>
        <v/>
      </c>
      <c r="O524" s="169"/>
      <c r="P524" s="34"/>
      <c r="Q524" s="67"/>
      <c r="R524" s="67"/>
      <c r="S524" s="67"/>
      <c r="T524" s="67"/>
      <c r="U524" s="243" t="str">
        <f>IF(F524="","",Tabla1[[#This Row],[Fecha Inicio grupo]]+3*7-7)</f>
        <v/>
      </c>
      <c r="V524" s="244" t="str">
        <f>IF(F524="","",EDATE(Tabla1[[#This Row],[Fecha Inicio grupo]],3))</f>
        <v/>
      </c>
      <c r="W524" s="29"/>
      <c r="X524" s="29"/>
      <c r="Y524" s="75"/>
      <c r="Z524" s="75"/>
      <c r="AA524" s="75"/>
      <c r="AB524" s="75"/>
      <c r="AC524" s="75"/>
      <c r="AD524" s="75"/>
      <c r="AE524" s="75"/>
      <c r="AF524" s="75"/>
      <c r="AG524" s="75"/>
      <c r="AH524" s="75"/>
      <c r="AI524" s="75"/>
      <c r="AJ524" s="75"/>
      <c r="AK524" s="75"/>
      <c r="AL524" s="75"/>
      <c r="AM524" s="75"/>
      <c r="AN524" s="75"/>
      <c r="AO524" s="144"/>
      <c r="AP524" s="246" t="str">
        <f>IF(F524="","",IFERROR(VLOOKUP(SUBSTITUTE(SUBSTITUTE(Tabla1[[#This Row],[Uso Sistemas]],"T","P"),"N","F"),Parámetros!$M$2:$N$17,2,0),"Completar hasta 3ra sem. para evaluar a Probacionista"))</f>
        <v/>
      </c>
      <c r="AQ524" s="39"/>
      <c r="AR524" s="39"/>
      <c r="AS524" s="39"/>
      <c r="AT524" s="28"/>
      <c r="AU524" s="55"/>
      <c r="AV524" s="55"/>
      <c r="AW524" s="55"/>
      <c r="AX524" s="248" t="str">
        <f>IF(V524="","",EOMONTH(EDATE(Tabla1[[#This Row],[Fecha Finalización]],2),0))</f>
        <v/>
      </c>
      <c r="AY524" s="39"/>
      <c r="AZ524" s="249" t="str">
        <f>IF(V524="","",EOMONTH(EDATE(Tabla1[[#This Row],[Fecha Finalización]],3),0))</f>
        <v/>
      </c>
      <c r="BA524" s="39"/>
      <c r="BB524" s="39"/>
      <c r="BC524" s="235"/>
      <c r="BD524" s="233" t="str">
        <f>IF(F524="","",Tabla1[[#This Row],[sem 01]]&amp;Tabla1[[#This Row],[sem 02]]&amp;Tabla1[[#This Row],[sem 03]])</f>
        <v/>
      </c>
      <c r="BE524" s="234" t="str">
        <f>IF(TRIM(F524)="","",$B$1&amp;"-"&amp;SUBSTITUTE(Tabla1[[#This Row],[Mes Inscrito]]," ","")&amp;"-"&amp;SUBSTITUTE(Tabla1[[#This Row],[Dia de clases Inscrito]]," ","")&amp;"-"&amp;SUBSTITUTE(Tabla1[[#This Row],[Horario Inscrito]]," ","")&amp;"-"&amp;Tabla1[[#This Row],[Fecha Inicio grupo]])</f>
        <v/>
      </c>
      <c r="BF524" s="251" t="str">
        <f>IF(F524="","",Tabla1[[#This Row],[Curso]])</f>
        <v/>
      </c>
      <c r="BG524" s="252" t="str">
        <f>+IF(TRIM(F524)="","",$B$1&amp;"-"&amp;TRIM(Tabla1[[#This Row],[Mes Inscrito]])&amp;"-"&amp;TRIM(Tabla1[[#This Row],[Dia de clases Inscrito]])&amp;"-"&amp;TRIM(Tabla1[[#This Row],[Horario Inscrito]])&amp;"-"&amp;TRIM(Tabla1[[#This Row],[Fecha Inicio grupo]])&amp;"-"&amp;TRIM(Tabla1[[#This Row],[Tipo Incrito]]))</f>
        <v/>
      </c>
      <c r="BH524" s="308" t="str">
        <f>IF(F524="","",OR(IFERROR(SEARCH("CG",Tabla1[[#This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4" s="309" t="str">
        <f>IF(F524&lt;&gt;"",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4" s="309" t="str">
        <f>IF(F524&lt;&gt;"",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4" s="309" t="str">
        <f>IF(Tabla1[[#This Row],[Fecha Inicio grupo]]="","",IFERROR(VLOOKUP(Tabla1[[#This Row],[Mes de Alta como miembro]],Parámetros!$AM$2:$AN$16,2,0),"01/01/1900"))</f>
        <v/>
      </c>
    </row>
    <row r="525" spans="1:63" ht="14.45">
      <c r="A525" s="68">
        <v>522</v>
      </c>
      <c r="B525" s="29"/>
      <c r="C525" s="34"/>
      <c r="D525" s="42"/>
      <c r="E525" s="64"/>
      <c r="F525" s="45"/>
      <c r="G525" s="45"/>
      <c r="H525" s="163"/>
      <c r="I525" s="42"/>
      <c r="J525" s="28"/>
      <c r="K525" s="69"/>
      <c r="L525" s="68"/>
      <c r="M525" s="46"/>
      <c r="N525" s="238" t="str">
        <f ca="1">IF(Tabla1[[#This Row],[Fecha de nac]]="","",IF(Tabla1[[#This Row],[Fecha Finalización]] &gt;=TODAY(), DATEDIF(Tabla1[[#This Row],[Fecha de nac]],TODAY(),"y"), ROUNDDOWN((Tabla1[[#This Row],[Fecha Finalización]] -Tabla1[[#This Row],[Fecha de nac]])/365,0)))</f>
        <v/>
      </c>
      <c r="O525" s="169"/>
      <c r="P525" s="34"/>
      <c r="Q525" s="67"/>
      <c r="R525" s="67"/>
      <c r="S525" s="67"/>
      <c r="T525" s="67"/>
      <c r="U525" s="243" t="str">
        <f>IF(F525="","",Tabla1[[#This Row],[Fecha Inicio grupo]]+3*7-7)</f>
        <v/>
      </c>
      <c r="V525" s="244" t="str">
        <f>IF(F525="","",EDATE(Tabla1[[#This Row],[Fecha Inicio grupo]],3))</f>
        <v/>
      </c>
      <c r="W525" s="29"/>
      <c r="X525" s="29"/>
      <c r="Y525" s="75"/>
      <c r="Z525" s="75"/>
      <c r="AA525" s="75"/>
      <c r="AB525" s="75"/>
      <c r="AC525" s="75"/>
      <c r="AD525" s="75"/>
      <c r="AE525" s="75"/>
      <c r="AF525" s="75"/>
      <c r="AG525" s="75"/>
      <c r="AH525" s="75"/>
      <c r="AI525" s="75"/>
      <c r="AJ525" s="75"/>
      <c r="AK525" s="75"/>
      <c r="AL525" s="75"/>
      <c r="AM525" s="75"/>
      <c r="AN525" s="75"/>
      <c r="AO525" s="144"/>
      <c r="AP525" s="246" t="str">
        <f>IF(F525="","",IFERROR(VLOOKUP(SUBSTITUTE(SUBSTITUTE(Tabla1[[#This Row],[Uso Sistemas]],"T","P"),"N","F"),Parámetros!$M$2:$N$17,2,0),"Completar hasta 3ra sem. para evaluar a Probacionista"))</f>
        <v/>
      </c>
      <c r="AQ525" s="39"/>
      <c r="AR525" s="39"/>
      <c r="AS525" s="39"/>
      <c r="AT525" s="28"/>
      <c r="AU525" s="55"/>
      <c r="AV525" s="55"/>
      <c r="AW525" s="55"/>
      <c r="AX525" s="248" t="str">
        <f>IF(V525="","",EOMONTH(EDATE(Tabla1[[#This Row],[Fecha Finalización]],2),0))</f>
        <v/>
      </c>
      <c r="AY525" s="39"/>
      <c r="AZ525" s="249" t="str">
        <f>IF(V525="","",EOMONTH(EDATE(Tabla1[[#This Row],[Fecha Finalización]],3),0))</f>
        <v/>
      </c>
      <c r="BA525" s="39"/>
      <c r="BB525" s="39"/>
      <c r="BC525" s="235"/>
      <c r="BD525" s="233" t="str">
        <f>IF(F525="","",Tabla1[[#This Row],[sem 01]]&amp;Tabla1[[#This Row],[sem 02]]&amp;Tabla1[[#This Row],[sem 03]])</f>
        <v/>
      </c>
      <c r="BE525" s="234" t="str">
        <f>IF(TRIM(F525)="","",$B$1&amp;"-"&amp;SUBSTITUTE(Tabla1[[#This Row],[Mes Inscrito]]," ","")&amp;"-"&amp;SUBSTITUTE(Tabla1[[#This Row],[Dia de clases Inscrito]]," ","")&amp;"-"&amp;SUBSTITUTE(Tabla1[[#This Row],[Horario Inscrito]]," ","")&amp;"-"&amp;Tabla1[[#This Row],[Fecha Inicio grupo]])</f>
        <v/>
      </c>
      <c r="BF525" s="251" t="str">
        <f>IF(F525="","",Tabla1[[#This Row],[Curso]])</f>
        <v/>
      </c>
      <c r="BG525" s="252" t="str">
        <f>+IF(TRIM(F525)="","",$B$1&amp;"-"&amp;TRIM(Tabla1[[#This Row],[Mes Inscrito]])&amp;"-"&amp;TRIM(Tabla1[[#This Row],[Dia de clases Inscrito]])&amp;"-"&amp;TRIM(Tabla1[[#This Row],[Horario Inscrito]])&amp;"-"&amp;TRIM(Tabla1[[#This Row],[Fecha Inicio grupo]])&amp;"-"&amp;TRIM(Tabla1[[#This Row],[Tipo Incrito]]))</f>
        <v/>
      </c>
      <c r="BH525" s="308" t="str">
        <f>IF(F525="","",OR(IFERROR(SEARCH("CG",Tabla1[[#This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5" s="309" t="str">
        <f>IF(F525&lt;&gt;"",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5" s="309" t="str">
        <f>IF(F525&lt;&gt;"",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5" s="309" t="str">
        <f>IF(Tabla1[[#This Row],[Fecha Inicio grupo]]="","",IFERROR(VLOOKUP(Tabla1[[#This Row],[Mes de Alta como miembro]],Parámetros!$AM$2:$AN$16,2,0),"01/01/1900"))</f>
        <v/>
      </c>
    </row>
    <row r="526" spans="1:63" ht="14.45">
      <c r="A526" s="68">
        <v>523</v>
      </c>
      <c r="B526" s="29"/>
      <c r="C526" s="34"/>
      <c r="D526" s="42"/>
      <c r="E526" s="64"/>
      <c r="F526" s="45"/>
      <c r="G526" s="45"/>
      <c r="H526" s="163"/>
      <c r="I526" s="42"/>
      <c r="J526" s="28"/>
      <c r="K526" s="69"/>
      <c r="L526" s="68"/>
      <c r="M526" s="46"/>
      <c r="N526" s="238" t="str">
        <f ca="1">IF(Tabla1[[#This Row],[Fecha de nac]]="","",IF(Tabla1[[#This Row],[Fecha Finalización]] &gt;=TODAY(), DATEDIF(Tabla1[[#This Row],[Fecha de nac]],TODAY(),"y"), ROUNDDOWN((Tabla1[[#This Row],[Fecha Finalización]] -Tabla1[[#This Row],[Fecha de nac]])/365,0)))</f>
        <v/>
      </c>
      <c r="O526" s="169"/>
      <c r="P526" s="34"/>
      <c r="Q526" s="67"/>
      <c r="R526" s="67"/>
      <c r="S526" s="67"/>
      <c r="T526" s="67"/>
      <c r="U526" s="243" t="str">
        <f>IF(F526="","",Tabla1[[#This Row],[Fecha Inicio grupo]]+3*7-7)</f>
        <v/>
      </c>
      <c r="V526" s="244" t="str">
        <f>IF(F526="","",EDATE(Tabla1[[#This Row],[Fecha Inicio grupo]],3))</f>
        <v/>
      </c>
      <c r="W526" s="29"/>
      <c r="X526" s="29"/>
      <c r="Y526" s="75"/>
      <c r="Z526" s="75"/>
      <c r="AA526" s="75"/>
      <c r="AB526" s="75"/>
      <c r="AC526" s="75"/>
      <c r="AD526" s="75"/>
      <c r="AE526" s="75"/>
      <c r="AF526" s="75"/>
      <c r="AG526" s="75"/>
      <c r="AH526" s="75"/>
      <c r="AI526" s="75"/>
      <c r="AJ526" s="75"/>
      <c r="AK526" s="75"/>
      <c r="AL526" s="75"/>
      <c r="AM526" s="75"/>
      <c r="AN526" s="75"/>
      <c r="AO526" s="144"/>
      <c r="AP526" s="246" t="str">
        <f>IF(F526="","",IFERROR(VLOOKUP(SUBSTITUTE(SUBSTITUTE(Tabla1[[#This Row],[Uso Sistemas]],"T","P"),"N","F"),Parámetros!$M$2:$N$17,2,0),"Completar hasta 3ra sem. para evaluar a Probacionista"))</f>
        <v/>
      </c>
      <c r="AQ526" s="39"/>
      <c r="AR526" s="39"/>
      <c r="AS526" s="39"/>
      <c r="AT526" s="28"/>
      <c r="AU526" s="55"/>
      <c r="AV526" s="55"/>
      <c r="AW526" s="55"/>
      <c r="AX526" s="248" t="str">
        <f>IF(V526="","",EOMONTH(EDATE(Tabla1[[#This Row],[Fecha Finalización]],2),0))</f>
        <v/>
      </c>
      <c r="AY526" s="39"/>
      <c r="AZ526" s="249" t="str">
        <f>IF(V526="","",EOMONTH(EDATE(Tabla1[[#This Row],[Fecha Finalización]],3),0))</f>
        <v/>
      </c>
      <c r="BA526" s="39"/>
      <c r="BB526" s="39"/>
      <c r="BC526" s="235"/>
      <c r="BD526" s="233" t="str">
        <f>IF(F526="","",Tabla1[[#This Row],[sem 01]]&amp;Tabla1[[#This Row],[sem 02]]&amp;Tabla1[[#This Row],[sem 03]])</f>
        <v/>
      </c>
      <c r="BE526" s="234" t="str">
        <f>IF(TRIM(F526)="","",$B$1&amp;"-"&amp;SUBSTITUTE(Tabla1[[#This Row],[Mes Inscrito]]," ","")&amp;"-"&amp;SUBSTITUTE(Tabla1[[#This Row],[Dia de clases Inscrito]]," ","")&amp;"-"&amp;SUBSTITUTE(Tabla1[[#This Row],[Horario Inscrito]]," ","")&amp;"-"&amp;Tabla1[[#This Row],[Fecha Inicio grupo]])</f>
        <v/>
      </c>
      <c r="BF526" s="251" t="str">
        <f>IF(F526="","",Tabla1[[#This Row],[Curso]])</f>
        <v/>
      </c>
      <c r="BG526" s="252" t="str">
        <f>+IF(TRIM(F526)="","",$B$1&amp;"-"&amp;TRIM(Tabla1[[#This Row],[Mes Inscrito]])&amp;"-"&amp;TRIM(Tabla1[[#This Row],[Dia de clases Inscrito]])&amp;"-"&amp;TRIM(Tabla1[[#This Row],[Horario Inscrito]])&amp;"-"&amp;TRIM(Tabla1[[#This Row],[Fecha Inicio grupo]])&amp;"-"&amp;TRIM(Tabla1[[#This Row],[Tipo Incrito]]))</f>
        <v/>
      </c>
      <c r="BH526" s="308" t="str">
        <f>IF(F526="","",OR(IFERROR(SEARCH("CG",Tabla1[[#This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6" s="309" t="str">
        <f>IF(F526&lt;&gt;"",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6" s="309" t="str">
        <f>IF(F526&lt;&gt;"",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6" s="309" t="str">
        <f>IF(Tabla1[[#This Row],[Fecha Inicio grupo]]="","",IFERROR(VLOOKUP(Tabla1[[#This Row],[Mes de Alta como miembro]],Parámetros!$AM$2:$AN$16,2,0),"01/01/1900"))</f>
        <v/>
      </c>
    </row>
    <row r="527" spans="1:63" ht="14.45">
      <c r="A527" s="68">
        <v>524</v>
      </c>
      <c r="B527" s="29"/>
      <c r="C527" s="34"/>
      <c r="D527" s="42"/>
      <c r="E527" s="64"/>
      <c r="F527" s="45"/>
      <c r="G527" s="45"/>
      <c r="H527" s="163"/>
      <c r="I527" s="42"/>
      <c r="J527" s="28"/>
      <c r="K527" s="69"/>
      <c r="L527" s="68"/>
      <c r="M527" s="46"/>
      <c r="N527" s="238" t="str">
        <f ca="1">IF(Tabla1[[#This Row],[Fecha de nac]]="","",IF(Tabla1[[#This Row],[Fecha Finalización]] &gt;=TODAY(), DATEDIF(Tabla1[[#This Row],[Fecha de nac]],TODAY(),"y"), ROUNDDOWN((Tabla1[[#This Row],[Fecha Finalización]] -Tabla1[[#This Row],[Fecha de nac]])/365,0)))</f>
        <v/>
      </c>
      <c r="O527" s="169"/>
      <c r="P527" s="34"/>
      <c r="Q527" s="67"/>
      <c r="R527" s="67"/>
      <c r="S527" s="67"/>
      <c r="T527" s="67"/>
      <c r="U527" s="243" t="str">
        <f>IF(F527="","",Tabla1[[#This Row],[Fecha Inicio grupo]]+3*7-7)</f>
        <v/>
      </c>
      <c r="V527" s="244" t="str">
        <f>IF(F527="","",EDATE(Tabla1[[#This Row],[Fecha Inicio grupo]],3))</f>
        <v/>
      </c>
      <c r="W527" s="29"/>
      <c r="X527" s="29"/>
      <c r="Y527" s="75"/>
      <c r="Z527" s="75"/>
      <c r="AA527" s="75"/>
      <c r="AB527" s="75"/>
      <c r="AC527" s="75"/>
      <c r="AD527" s="75"/>
      <c r="AE527" s="75"/>
      <c r="AF527" s="75"/>
      <c r="AG527" s="75"/>
      <c r="AH527" s="75"/>
      <c r="AI527" s="75"/>
      <c r="AJ527" s="75"/>
      <c r="AK527" s="75"/>
      <c r="AL527" s="75"/>
      <c r="AM527" s="75"/>
      <c r="AN527" s="75"/>
      <c r="AO527" s="144"/>
      <c r="AP527" s="246" t="str">
        <f>IF(F527="","",IFERROR(VLOOKUP(SUBSTITUTE(SUBSTITUTE(Tabla1[[#This Row],[Uso Sistemas]],"T","P"),"N","F"),Parámetros!$M$2:$N$17,2,0),"Completar hasta 3ra sem. para evaluar a Probacionista"))</f>
        <v/>
      </c>
      <c r="AQ527" s="39"/>
      <c r="AR527" s="39"/>
      <c r="AS527" s="39"/>
      <c r="AT527" s="28"/>
      <c r="AU527" s="55"/>
      <c r="AV527" s="55"/>
      <c r="AW527" s="55"/>
      <c r="AX527" s="248" t="str">
        <f>IF(V527="","",EOMONTH(EDATE(Tabla1[[#This Row],[Fecha Finalización]],2),0))</f>
        <v/>
      </c>
      <c r="AY527" s="39"/>
      <c r="AZ527" s="249" t="str">
        <f>IF(V527="","",EOMONTH(EDATE(Tabla1[[#This Row],[Fecha Finalización]],3),0))</f>
        <v/>
      </c>
      <c r="BA527" s="39"/>
      <c r="BB527" s="39"/>
      <c r="BC527" s="235"/>
      <c r="BD527" s="233" t="str">
        <f>IF(F527="","",Tabla1[[#This Row],[sem 01]]&amp;Tabla1[[#This Row],[sem 02]]&amp;Tabla1[[#This Row],[sem 03]])</f>
        <v/>
      </c>
      <c r="BE527" s="234" t="str">
        <f>IF(TRIM(F527)="","",$B$1&amp;"-"&amp;SUBSTITUTE(Tabla1[[#This Row],[Mes Inscrito]]," ","")&amp;"-"&amp;SUBSTITUTE(Tabla1[[#This Row],[Dia de clases Inscrito]]," ","")&amp;"-"&amp;SUBSTITUTE(Tabla1[[#This Row],[Horario Inscrito]]," ","")&amp;"-"&amp;Tabla1[[#This Row],[Fecha Inicio grupo]])</f>
        <v/>
      </c>
      <c r="BF527" s="251" t="str">
        <f>IF(F527="","",Tabla1[[#This Row],[Curso]])</f>
        <v/>
      </c>
      <c r="BG527" s="252" t="str">
        <f>+IF(TRIM(F527)="","",$B$1&amp;"-"&amp;TRIM(Tabla1[[#This Row],[Mes Inscrito]])&amp;"-"&amp;TRIM(Tabla1[[#This Row],[Dia de clases Inscrito]])&amp;"-"&amp;TRIM(Tabla1[[#This Row],[Horario Inscrito]])&amp;"-"&amp;TRIM(Tabla1[[#This Row],[Fecha Inicio grupo]])&amp;"-"&amp;TRIM(Tabla1[[#This Row],[Tipo Incrito]]))</f>
        <v/>
      </c>
      <c r="BH527" s="308" t="str">
        <f>IF(F527="","",OR(IFERROR(SEARCH("CG",Tabla1[[#This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7" s="309" t="str">
        <f>IF(F527&lt;&gt;"",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7" s="309" t="str">
        <f>IF(F527&lt;&gt;"",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7" s="309" t="str">
        <f>IF(Tabla1[[#This Row],[Fecha Inicio grupo]]="","",IFERROR(VLOOKUP(Tabla1[[#This Row],[Mes de Alta como miembro]],Parámetros!$AM$2:$AN$16,2,0),"01/01/1900"))</f>
        <v/>
      </c>
    </row>
    <row r="528" spans="1:63" ht="14.45">
      <c r="A528" s="68">
        <v>525</v>
      </c>
      <c r="B528" s="29"/>
      <c r="C528" s="34"/>
      <c r="D528" s="42"/>
      <c r="E528" s="64"/>
      <c r="F528" s="45"/>
      <c r="G528" s="45"/>
      <c r="H528" s="163"/>
      <c r="I528" s="42"/>
      <c r="J528" s="28"/>
      <c r="K528" s="69"/>
      <c r="L528" s="68"/>
      <c r="M528" s="46"/>
      <c r="N528" s="238" t="str">
        <f ca="1">IF(Tabla1[[#This Row],[Fecha de nac]]="","",IF(Tabla1[[#This Row],[Fecha Finalización]] &gt;=TODAY(), DATEDIF(Tabla1[[#This Row],[Fecha de nac]],TODAY(),"y"), ROUNDDOWN((Tabla1[[#This Row],[Fecha Finalización]] -Tabla1[[#This Row],[Fecha de nac]])/365,0)))</f>
        <v/>
      </c>
      <c r="O528" s="169"/>
      <c r="P528" s="34"/>
      <c r="Q528" s="67"/>
      <c r="R528" s="67"/>
      <c r="S528" s="67"/>
      <c r="T528" s="67"/>
      <c r="U528" s="243" t="str">
        <f>IF(F528="","",Tabla1[[#This Row],[Fecha Inicio grupo]]+3*7-7)</f>
        <v/>
      </c>
      <c r="V528" s="244" t="str">
        <f>IF(F528="","",EDATE(Tabla1[[#This Row],[Fecha Inicio grupo]],3))</f>
        <v/>
      </c>
      <c r="W528" s="29"/>
      <c r="X528" s="29"/>
      <c r="Y528" s="75"/>
      <c r="Z528" s="75"/>
      <c r="AA528" s="75"/>
      <c r="AB528" s="75"/>
      <c r="AC528" s="75"/>
      <c r="AD528" s="75"/>
      <c r="AE528" s="75"/>
      <c r="AF528" s="75"/>
      <c r="AG528" s="75"/>
      <c r="AH528" s="75"/>
      <c r="AI528" s="75"/>
      <c r="AJ528" s="75"/>
      <c r="AK528" s="75"/>
      <c r="AL528" s="75"/>
      <c r="AM528" s="75"/>
      <c r="AN528" s="75"/>
      <c r="AO528" s="144"/>
      <c r="AP528" s="246" t="str">
        <f>IF(F528="","",IFERROR(VLOOKUP(SUBSTITUTE(SUBSTITUTE(Tabla1[[#This Row],[Uso Sistemas]],"T","P"),"N","F"),Parámetros!$M$2:$N$17,2,0),"Completar hasta 3ra sem. para evaluar a Probacionista"))</f>
        <v/>
      </c>
      <c r="AQ528" s="39"/>
      <c r="AR528" s="39"/>
      <c r="AS528" s="39"/>
      <c r="AT528" s="28"/>
      <c r="AU528" s="55"/>
      <c r="AV528" s="55"/>
      <c r="AW528" s="55"/>
      <c r="AX528" s="248" t="str">
        <f>IF(V528="","",EOMONTH(EDATE(Tabla1[[#This Row],[Fecha Finalización]],2),0))</f>
        <v/>
      </c>
      <c r="AY528" s="39"/>
      <c r="AZ528" s="249" t="str">
        <f>IF(V528="","",EOMONTH(EDATE(Tabla1[[#This Row],[Fecha Finalización]],3),0))</f>
        <v/>
      </c>
      <c r="BA528" s="39"/>
      <c r="BB528" s="39"/>
      <c r="BC528" s="235"/>
      <c r="BD528" s="233" t="str">
        <f>IF(F528="","",Tabla1[[#This Row],[sem 01]]&amp;Tabla1[[#This Row],[sem 02]]&amp;Tabla1[[#This Row],[sem 03]])</f>
        <v/>
      </c>
      <c r="BE528" s="234" t="str">
        <f>IF(TRIM(F528)="","",$B$1&amp;"-"&amp;SUBSTITUTE(Tabla1[[#This Row],[Mes Inscrito]]," ","")&amp;"-"&amp;SUBSTITUTE(Tabla1[[#This Row],[Dia de clases Inscrito]]," ","")&amp;"-"&amp;SUBSTITUTE(Tabla1[[#This Row],[Horario Inscrito]]," ","")&amp;"-"&amp;Tabla1[[#This Row],[Fecha Inicio grupo]])</f>
        <v/>
      </c>
      <c r="BF528" s="251" t="str">
        <f>IF(F528="","",Tabla1[[#This Row],[Curso]])</f>
        <v/>
      </c>
      <c r="BG528" s="252" t="str">
        <f>+IF(TRIM(F528)="","",$B$1&amp;"-"&amp;TRIM(Tabla1[[#This Row],[Mes Inscrito]])&amp;"-"&amp;TRIM(Tabla1[[#This Row],[Dia de clases Inscrito]])&amp;"-"&amp;TRIM(Tabla1[[#This Row],[Horario Inscrito]])&amp;"-"&amp;TRIM(Tabla1[[#This Row],[Fecha Inicio grupo]])&amp;"-"&amp;TRIM(Tabla1[[#This Row],[Tipo Incrito]]))</f>
        <v/>
      </c>
      <c r="BH528" s="308" t="str">
        <f>IF(F528="","",OR(IFERROR(SEARCH("CG",Tabla1[[#This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8" s="309" t="str">
        <f>IF(F528&lt;&gt;"",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8" s="309" t="str">
        <f>IF(F528&lt;&gt;"",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8" s="309" t="str">
        <f>IF(Tabla1[[#This Row],[Fecha Inicio grupo]]="","",IFERROR(VLOOKUP(Tabla1[[#This Row],[Mes de Alta como miembro]],Parámetros!$AM$2:$AN$16,2,0),"01/01/1900"))</f>
        <v/>
      </c>
    </row>
    <row r="529" spans="1:63" ht="14.45">
      <c r="A529" s="68">
        <v>526</v>
      </c>
      <c r="B529" s="29"/>
      <c r="C529" s="34"/>
      <c r="D529" s="42"/>
      <c r="E529" s="64"/>
      <c r="F529" s="45"/>
      <c r="G529" s="45"/>
      <c r="H529" s="163"/>
      <c r="I529" s="42"/>
      <c r="J529" s="28"/>
      <c r="K529" s="69"/>
      <c r="L529" s="68"/>
      <c r="M529" s="46"/>
      <c r="N529" s="238" t="str">
        <f ca="1">IF(Tabla1[[#This Row],[Fecha de nac]]="","",IF(Tabla1[[#This Row],[Fecha Finalización]] &gt;=TODAY(), DATEDIF(Tabla1[[#This Row],[Fecha de nac]],TODAY(),"y"), ROUNDDOWN((Tabla1[[#This Row],[Fecha Finalización]] -Tabla1[[#This Row],[Fecha de nac]])/365,0)))</f>
        <v/>
      </c>
      <c r="O529" s="169"/>
      <c r="P529" s="34"/>
      <c r="Q529" s="67"/>
      <c r="R529" s="67"/>
      <c r="S529" s="67"/>
      <c r="T529" s="67"/>
      <c r="U529" s="243" t="str">
        <f>IF(F529="","",Tabla1[[#This Row],[Fecha Inicio grupo]]+3*7-7)</f>
        <v/>
      </c>
      <c r="V529" s="244" t="str">
        <f>IF(F529="","",EDATE(Tabla1[[#This Row],[Fecha Inicio grupo]],3))</f>
        <v/>
      </c>
      <c r="W529" s="29"/>
      <c r="X529" s="29"/>
      <c r="Y529" s="75"/>
      <c r="Z529" s="75"/>
      <c r="AA529" s="75"/>
      <c r="AB529" s="75"/>
      <c r="AC529" s="75"/>
      <c r="AD529" s="75"/>
      <c r="AE529" s="75"/>
      <c r="AF529" s="75"/>
      <c r="AG529" s="75"/>
      <c r="AH529" s="75"/>
      <c r="AI529" s="75"/>
      <c r="AJ529" s="75"/>
      <c r="AK529" s="75"/>
      <c r="AL529" s="75"/>
      <c r="AM529" s="75"/>
      <c r="AN529" s="75"/>
      <c r="AO529" s="144"/>
      <c r="AP529" s="246" t="str">
        <f>IF(F529="","",IFERROR(VLOOKUP(SUBSTITUTE(SUBSTITUTE(Tabla1[[#This Row],[Uso Sistemas]],"T","P"),"N","F"),Parámetros!$M$2:$N$17,2,0),"Completar hasta 3ra sem. para evaluar a Probacionista"))</f>
        <v/>
      </c>
      <c r="AQ529" s="39"/>
      <c r="AR529" s="39"/>
      <c r="AS529" s="39"/>
      <c r="AT529" s="28"/>
      <c r="AU529" s="55"/>
      <c r="AV529" s="55"/>
      <c r="AW529" s="55"/>
      <c r="AX529" s="248" t="str">
        <f>IF(V529="","",EOMONTH(EDATE(Tabla1[[#This Row],[Fecha Finalización]],2),0))</f>
        <v/>
      </c>
      <c r="AY529" s="39"/>
      <c r="AZ529" s="249" t="str">
        <f>IF(V529="","",EOMONTH(EDATE(Tabla1[[#This Row],[Fecha Finalización]],3),0))</f>
        <v/>
      </c>
      <c r="BA529" s="39"/>
      <c r="BB529" s="39"/>
      <c r="BC529" s="235"/>
      <c r="BD529" s="233" t="str">
        <f>IF(F529="","",Tabla1[[#This Row],[sem 01]]&amp;Tabla1[[#This Row],[sem 02]]&amp;Tabla1[[#This Row],[sem 03]])</f>
        <v/>
      </c>
      <c r="BE529" s="234" t="str">
        <f>IF(TRIM(F529)="","",$B$1&amp;"-"&amp;SUBSTITUTE(Tabla1[[#This Row],[Mes Inscrito]]," ","")&amp;"-"&amp;SUBSTITUTE(Tabla1[[#This Row],[Dia de clases Inscrito]]," ","")&amp;"-"&amp;SUBSTITUTE(Tabla1[[#This Row],[Horario Inscrito]]," ","")&amp;"-"&amp;Tabla1[[#This Row],[Fecha Inicio grupo]])</f>
        <v/>
      </c>
      <c r="BF529" s="251" t="str">
        <f>IF(F529="","",Tabla1[[#This Row],[Curso]])</f>
        <v/>
      </c>
      <c r="BG529" s="252" t="str">
        <f>+IF(TRIM(F529)="","",$B$1&amp;"-"&amp;TRIM(Tabla1[[#This Row],[Mes Inscrito]])&amp;"-"&amp;TRIM(Tabla1[[#This Row],[Dia de clases Inscrito]])&amp;"-"&amp;TRIM(Tabla1[[#This Row],[Horario Inscrito]])&amp;"-"&amp;TRIM(Tabla1[[#This Row],[Fecha Inicio grupo]])&amp;"-"&amp;TRIM(Tabla1[[#This Row],[Tipo Incrito]]))</f>
        <v/>
      </c>
      <c r="BH529" s="308" t="str">
        <f>IF(F529="","",OR(IFERROR(SEARCH("CG",Tabla1[[#This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9" s="309" t="str">
        <f>IF(F529&lt;&gt;"",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9" s="309" t="str">
        <f>IF(F529&lt;&gt;"",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9" s="309" t="str">
        <f>IF(Tabla1[[#This Row],[Fecha Inicio grupo]]="","",IFERROR(VLOOKUP(Tabla1[[#This Row],[Mes de Alta como miembro]],Parámetros!$AM$2:$AN$16,2,0),"01/01/1900"))</f>
        <v/>
      </c>
    </row>
    <row r="530" spans="1:63" ht="14.45">
      <c r="A530" s="68">
        <v>527</v>
      </c>
      <c r="B530" s="29"/>
      <c r="C530" s="34"/>
      <c r="D530" s="42"/>
      <c r="E530" s="64"/>
      <c r="F530" s="45"/>
      <c r="G530" s="45"/>
      <c r="H530" s="163"/>
      <c r="I530" s="42"/>
      <c r="J530" s="28"/>
      <c r="K530" s="69"/>
      <c r="L530" s="68"/>
      <c r="M530" s="46"/>
      <c r="N530" s="238" t="str">
        <f ca="1">IF(Tabla1[[#This Row],[Fecha de nac]]="","",IF(Tabla1[[#This Row],[Fecha Finalización]] &gt;=TODAY(), DATEDIF(Tabla1[[#This Row],[Fecha de nac]],TODAY(),"y"), ROUNDDOWN((Tabla1[[#This Row],[Fecha Finalización]] -Tabla1[[#This Row],[Fecha de nac]])/365,0)))</f>
        <v/>
      </c>
      <c r="O530" s="169"/>
      <c r="P530" s="34"/>
      <c r="Q530" s="67"/>
      <c r="R530" s="67"/>
      <c r="S530" s="67"/>
      <c r="T530" s="67"/>
      <c r="U530" s="243" t="str">
        <f>IF(F530="","",Tabla1[[#This Row],[Fecha Inicio grupo]]+3*7-7)</f>
        <v/>
      </c>
      <c r="V530" s="244" t="str">
        <f>IF(F530="","",EDATE(Tabla1[[#This Row],[Fecha Inicio grupo]],3))</f>
        <v/>
      </c>
      <c r="W530" s="29"/>
      <c r="X530" s="29"/>
      <c r="Y530" s="75"/>
      <c r="Z530" s="75"/>
      <c r="AA530" s="75"/>
      <c r="AB530" s="75"/>
      <c r="AC530" s="75"/>
      <c r="AD530" s="75"/>
      <c r="AE530" s="75"/>
      <c r="AF530" s="75"/>
      <c r="AG530" s="75"/>
      <c r="AH530" s="75"/>
      <c r="AI530" s="75"/>
      <c r="AJ530" s="75"/>
      <c r="AK530" s="75"/>
      <c r="AL530" s="75"/>
      <c r="AM530" s="75"/>
      <c r="AN530" s="75"/>
      <c r="AO530" s="144"/>
      <c r="AP530" s="246" t="str">
        <f>IF(F530="","",IFERROR(VLOOKUP(SUBSTITUTE(SUBSTITUTE(Tabla1[[#This Row],[Uso Sistemas]],"T","P"),"N","F"),Parámetros!$M$2:$N$17,2,0),"Completar hasta 3ra sem. para evaluar a Probacionista"))</f>
        <v/>
      </c>
      <c r="AQ530" s="39"/>
      <c r="AR530" s="39"/>
      <c r="AS530" s="39"/>
      <c r="AT530" s="28"/>
      <c r="AU530" s="55"/>
      <c r="AV530" s="55"/>
      <c r="AW530" s="55"/>
      <c r="AX530" s="248" t="str">
        <f>IF(V530="","",EOMONTH(EDATE(Tabla1[[#This Row],[Fecha Finalización]],2),0))</f>
        <v/>
      </c>
      <c r="AY530" s="39"/>
      <c r="AZ530" s="249" t="str">
        <f>IF(V530="","",EOMONTH(EDATE(Tabla1[[#This Row],[Fecha Finalización]],3),0))</f>
        <v/>
      </c>
      <c r="BA530" s="39"/>
      <c r="BB530" s="39"/>
      <c r="BC530" s="235"/>
      <c r="BD530" s="233" t="str">
        <f>IF(F530="","",Tabla1[[#This Row],[sem 01]]&amp;Tabla1[[#This Row],[sem 02]]&amp;Tabla1[[#This Row],[sem 03]])</f>
        <v/>
      </c>
      <c r="BE530" s="234" t="str">
        <f>IF(TRIM(F530)="","",$B$1&amp;"-"&amp;SUBSTITUTE(Tabla1[[#This Row],[Mes Inscrito]]," ","")&amp;"-"&amp;SUBSTITUTE(Tabla1[[#This Row],[Dia de clases Inscrito]]," ","")&amp;"-"&amp;SUBSTITUTE(Tabla1[[#This Row],[Horario Inscrito]]," ","")&amp;"-"&amp;Tabla1[[#This Row],[Fecha Inicio grupo]])</f>
        <v/>
      </c>
      <c r="BF530" s="251" t="str">
        <f>IF(F530="","",Tabla1[[#This Row],[Curso]])</f>
        <v/>
      </c>
      <c r="BG530" s="252" t="str">
        <f>+IF(TRIM(F530)="","",$B$1&amp;"-"&amp;TRIM(Tabla1[[#This Row],[Mes Inscrito]])&amp;"-"&amp;TRIM(Tabla1[[#This Row],[Dia de clases Inscrito]])&amp;"-"&amp;TRIM(Tabla1[[#This Row],[Horario Inscrito]])&amp;"-"&amp;TRIM(Tabla1[[#This Row],[Fecha Inicio grupo]])&amp;"-"&amp;TRIM(Tabla1[[#This Row],[Tipo Incrito]]))</f>
        <v/>
      </c>
      <c r="BH530" s="308" t="str">
        <f>IF(F530="","",OR(IFERROR(SEARCH("CG",Tabla1[[#This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0" s="309" t="str">
        <f>IF(F530&lt;&gt;"",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0" s="309" t="str">
        <f>IF(F530&lt;&gt;"",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0" s="309" t="str">
        <f>IF(Tabla1[[#This Row],[Fecha Inicio grupo]]="","",IFERROR(VLOOKUP(Tabla1[[#This Row],[Mes de Alta como miembro]],Parámetros!$AM$2:$AN$16,2,0),"01/01/1900"))</f>
        <v/>
      </c>
    </row>
    <row r="531" spans="1:63" ht="14.45">
      <c r="A531" s="68">
        <v>528</v>
      </c>
      <c r="B531" s="29"/>
      <c r="C531" s="34"/>
      <c r="D531" s="42"/>
      <c r="E531" s="64"/>
      <c r="F531" s="45"/>
      <c r="G531" s="45"/>
      <c r="H531" s="163"/>
      <c r="I531" s="42"/>
      <c r="J531" s="28"/>
      <c r="K531" s="69"/>
      <c r="L531" s="68"/>
      <c r="M531" s="46"/>
      <c r="N531" s="238" t="str">
        <f ca="1">IF(Tabla1[[#This Row],[Fecha de nac]]="","",IF(Tabla1[[#This Row],[Fecha Finalización]] &gt;=TODAY(), DATEDIF(Tabla1[[#This Row],[Fecha de nac]],TODAY(),"y"), ROUNDDOWN((Tabla1[[#This Row],[Fecha Finalización]] -Tabla1[[#This Row],[Fecha de nac]])/365,0)))</f>
        <v/>
      </c>
      <c r="O531" s="169"/>
      <c r="P531" s="34"/>
      <c r="Q531" s="67"/>
      <c r="R531" s="67"/>
      <c r="S531" s="67"/>
      <c r="T531" s="67"/>
      <c r="U531" s="243" t="str">
        <f>IF(F531="","",Tabla1[[#This Row],[Fecha Inicio grupo]]+3*7-7)</f>
        <v/>
      </c>
      <c r="V531" s="244" t="str">
        <f>IF(F531="","",EDATE(Tabla1[[#This Row],[Fecha Inicio grupo]],3))</f>
        <v/>
      </c>
      <c r="W531" s="29"/>
      <c r="X531" s="29"/>
      <c r="Y531" s="75"/>
      <c r="Z531" s="75"/>
      <c r="AA531" s="75"/>
      <c r="AB531" s="75"/>
      <c r="AC531" s="75"/>
      <c r="AD531" s="75"/>
      <c r="AE531" s="75"/>
      <c r="AF531" s="75"/>
      <c r="AG531" s="75"/>
      <c r="AH531" s="75"/>
      <c r="AI531" s="75"/>
      <c r="AJ531" s="75"/>
      <c r="AK531" s="75"/>
      <c r="AL531" s="75"/>
      <c r="AM531" s="75"/>
      <c r="AN531" s="75"/>
      <c r="AO531" s="144"/>
      <c r="AP531" s="246" t="str">
        <f>IF(F531="","",IFERROR(VLOOKUP(SUBSTITUTE(SUBSTITUTE(Tabla1[[#This Row],[Uso Sistemas]],"T","P"),"N","F"),Parámetros!$M$2:$N$17,2,0),"Completar hasta 3ra sem. para evaluar a Probacionista"))</f>
        <v/>
      </c>
      <c r="AQ531" s="39"/>
      <c r="AR531" s="39"/>
      <c r="AS531" s="39"/>
      <c r="AT531" s="28"/>
      <c r="AU531" s="55"/>
      <c r="AV531" s="55"/>
      <c r="AW531" s="55"/>
      <c r="AX531" s="248" t="str">
        <f>IF(V531="","",EOMONTH(EDATE(Tabla1[[#This Row],[Fecha Finalización]],2),0))</f>
        <v/>
      </c>
      <c r="AY531" s="39"/>
      <c r="AZ531" s="249" t="str">
        <f>IF(V531="","",EOMONTH(EDATE(Tabla1[[#This Row],[Fecha Finalización]],3),0))</f>
        <v/>
      </c>
      <c r="BA531" s="39"/>
      <c r="BB531" s="39"/>
      <c r="BC531" s="235"/>
      <c r="BD531" s="233" t="str">
        <f>IF(F531="","",Tabla1[[#This Row],[sem 01]]&amp;Tabla1[[#This Row],[sem 02]]&amp;Tabla1[[#This Row],[sem 03]])</f>
        <v/>
      </c>
      <c r="BE531" s="234" t="str">
        <f>IF(TRIM(F531)="","",$B$1&amp;"-"&amp;SUBSTITUTE(Tabla1[[#This Row],[Mes Inscrito]]," ","")&amp;"-"&amp;SUBSTITUTE(Tabla1[[#This Row],[Dia de clases Inscrito]]," ","")&amp;"-"&amp;SUBSTITUTE(Tabla1[[#This Row],[Horario Inscrito]]," ","")&amp;"-"&amp;Tabla1[[#This Row],[Fecha Inicio grupo]])</f>
        <v/>
      </c>
      <c r="BF531" s="251" t="str">
        <f>IF(F531="","",Tabla1[[#This Row],[Curso]])</f>
        <v/>
      </c>
      <c r="BG531" s="252" t="str">
        <f>+IF(TRIM(F531)="","",$B$1&amp;"-"&amp;TRIM(Tabla1[[#This Row],[Mes Inscrito]])&amp;"-"&amp;TRIM(Tabla1[[#This Row],[Dia de clases Inscrito]])&amp;"-"&amp;TRIM(Tabla1[[#This Row],[Horario Inscrito]])&amp;"-"&amp;TRIM(Tabla1[[#This Row],[Fecha Inicio grupo]])&amp;"-"&amp;TRIM(Tabla1[[#This Row],[Tipo Incrito]]))</f>
        <v/>
      </c>
      <c r="BH531" s="308" t="str">
        <f>IF(F531="","",OR(IFERROR(SEARCH("CG",Tabla1[[#This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1" s="309" t="str">
        <f>IF(F531&lt;&gt;"",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1" s="309" t="str">
        <f>IF(F531&lt;&gt;"",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1" s="309" t="str">
        <f>IF(Tabla1[[#This Row],[Fecha Inicio grupo]]="","",IFERROR(VLOOKUP(Tabla1[[#This Row],[Mes de Alta como miembro]],Parámetros!$AM$2:$AN$16,2,0),"01/01/1900"))</f>
        <v/>
      </c>
    </row>
    <row r="532" spans="1:63" ht="14.45">
      <c r="A532" s="68">
        <v>529</v>
      </c>
      <c r="B532" s="29"/>
      <c r="C532" s="34"/>
      <c r="D532" s="42"/>
      <c r="E532" s="64"/>
      <c r="F532" s="45"/>
      <c r="G532" s="45"/>
      <c r="H532" s="163"/>
      <c r="I532" s="42"/>
      <c r="J532" s="28"/>
      <c r="K532" s="69"/>
      <c r="L532" s="68"/>
      <c r="M532" s="46"/>
      <c r="N532" s="238" t="str">
        <f ca="1">IF(Tabla1[[#This Row],[Fecha de nac]]="","",IF(Tabla1[[#This Row],[Fecha Finalización]] &gt;=TODAY(), DATEDIF(Tabla1[[#This Row],[Fecha de nac]],TODAY(),"y"), ROUNDDOWN((Tabla1[[#This Row],[Fecha Finalización]] -Tabla1[[#This Row],[Fecha de nac]])/365,0)))</f>
        <v/>
      </c>
      <c r="O532" s="169"/>
      <c r="P532" s="34"/>
      <c r="Q532" s="67"/>
      <c r="R532" s="67"/>
      <c r="S532" s="67"/>
      <c r="T532" s="67"/>
      <c r="U532" s="243" t="str">
        <f>IF(F532="","",Tabla1[[#This Row],[Fecha Inicio grupo]]+3*7-7)</f>
        <v/>
      </c>
      <c r="V532" s="244" t="str">
        <f>IF(F532="","",EDATE(Tabla1[[#This Row],[Fecha Inicio grupo]],3))</f>
        <v/>
      </c>
      <c r="W532" s="29"/>
      <c r="X532" s="29"/>
      <c r="Y532" s="75"/>
      <c r="Z532" s="75"/>
      <c r="AA532" s="75"/>
      <c r="AB532" s="75"/>
      <c r="AC532" s="75"/>
      <c r="AD532" s="75"/>
      <c r="AE532" s="75"/>
      <c r="AF532" s="75"/>
      <c r="AG532" s="75"/>
      <c r="AH532" s="75"/>
      <c r="AI532" s="75"/>
      <c r="AJ532" s="75"/>
      <c r="AK532" s="75"/>
      <c r="AL532" s="75"/>
      <c r="AM532" s="75"/>
      <c r="AN532" s="75"/>
      <c r="AO532" s="144"/>
      <c r="AP532" s="246" t="str">
        <f>IF(F532="","",IFERROR(VLOOKUP(SUBSTITUTE(SUBSTITUTE(Tabla1[[#This Row],[Uso Sistemas]],"T","P"),"N","F"),Parámetros!$M$2:$N$17,2,0),"Completar hasta 3ra sem. para evaluar a Probacionista"))</f>
        <v/>
      </c>
      <c r="AQ532" s="39"/>
      <c r="AR532" s="39"/>
      <c r="AS532" s="39"/>
      <c r="AT532" s="28"/>
      <c r="AU532" s="55"/>
      <c r="AV532" s="55"/>
      <c r="AW532" s="55"/>
      <c r="AX532" s="248" t="str">
        <f>IF(V532="","",EOMONTH(EDATE(Tabla1[[#This Row],[Fecha Finalización]],2),0))</f>
        <v/>
      </c>
      <c r="AY532" s="39"/>
      <c r="AZ532" s="249" t="str">
        <f>IF(V532="","",EOMONTH(EDATE(Tabla1[[#This Row],[Fecha Finalización]],3),0))</f>
        <v/>
      </c>
      <c r="BA532" s="39"/>
      <c r="BB532" s="39"/>
      <c r="BC532" s="235"/>
      <c r="BD532" s="233" t="str">
        <f>IF(F532="","",Tabla1[[#This Row],[sem 01]]&amp;Tabla1[[#This Row],[sem 02]]&amp;Tabla1[[#This Row],[sem 03]])</f>
        <v/>
      </c>
      <c r="BE532" s="234" t="str">
        <f>IF(TRIM(F532)="","",$B$1&amp;"-"&amp;SUBSTITUTE(Tabla1[[#This Row],[Mes Inscrito]]," ","")&amp;"-"&amp;SUBSTITUTE(Tabla1[[#This Row],[Dia de clases Inscrito]]," ","")&amp;"-"&amp;SUBSTITUTE(Tabla1[[#This Row],[Horario Inscrito]]," ","")&amp;"-"&amp;Tabla1[[#This Row],[Fecha Inicio grupo]])</f>
        <v/>
      </c>
      <c r="BF532" s="251" t="str">
        <f>IF(F532="","",Tabla1[[#This Row],[Curso]])</f>
        <v/>
      </c>
      <c r="BG532" s="252" t="str">
        <f>+IF(TRIM(F532)="","",$B$1&amp;"-"&amp;TRIM(Tabla1[[#This Row],[Mes Inscrito]])&amp;"-"&amp;TRIM(Tabla1[[#This Row],[Dia de clases Inscrito]])&amp;"-"&amp;TRIM(Tabla1[[#This Row],[Horario Inscrito]])&amp;"-"&amp;TRIM(Tabla1[[#This Row],[Fecha Inicio grupo]])&amp;"-"&amp;TRIM(Tabla1[[#This Row],[Tipo Incrito]]))</f>
        <v/>
      </c>
      <c r="BH532" s="308" t="str">
        <f>IF(F532="","",OR(IFERROR(SEARCH("CG",Tabla1[[#This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2" s="309" t="str">
        <f>IF(F532&lt;&gt;"",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2" s="309" t="str">
        <f>IF(F532&lt;&gt;"",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2" s="309" t="str">
        <f>IF(Tabla1[[#This Row],[Fecha Inicio grupo]]="","",IFERROR(VLOOKUP(Tabla1[[#This Row],[Mes de Alta como miembro]],Parámetros!$AM$2:$AN$16,2,0),"01/01/1900"))</f>
        <v/>
      </c>
    </row>
    <row r="533" spans="1:63" ht="14.45">
      <c r="A533" s="68">
        <v>530</v>
      </c>
      <c r="B533" s="29"/>
      <c r="C533" s="34"/>
      <c r="D533" s="42"/>
      <c r="E533" s="64"/>
      <c r="F533" s="45"/>
      <c r="G533" s="45"/>
      <c r="H533" s="163"/>
      <c r="I533" s="42"/>
      <c r="J533" s="28"/>
      <c r="K533" s="69"/>
      <c r="L533" s="68"/>
      <c r="M533" s="46"/>
      <c r="N533" s="238" t="str">
        <f ca="1">IF(Tabla1[[#This Row],[Fecha de nac]]="","",IF(Tabla1[[#This Row],[Fecha Finalización]] &gt;=TODAY(), DATEDIF(Tabla1[[#This Row],[Fecha de nac]],TODAY(),"y"), ROUNDDOWN((Tabla1[[#This Row],[Fecha Finalización]] -Tabla1[[#This Row],[Fecha de nac]])/365,0)))</f>
        <v/>
      </c>
      <c r="O533" s="169"/>
      <c r="P533" s="34"/>
      <c r="Q533" s="67"/>
      <c r="R533" s="67"/>
      <c r="S533" s="67"/>
      <c r="T533" s="67"/>
      <c r="U533" s="243" t="str">
        <f>IF(F533="","",Tabla1[[#This Row],[Fecha Inicio grupo]]+3*7-7)</f>
        <v/>
      </c>
      <c r="V533" s="244" t="str">
        <f>IF(F533="","",EDATE(Tabla1[[#This Row],[Fecha Inicio grupo]],3))</f>
        <v/>
      </c>
      <c r="W533" s="29"/>
      <c r="X533" s="29"/>
      <c r="Y533" s="75"/>
      <c r="Z533" s="75"/>
      <c r="AA533" s="75"/>
      <c r="AB533" s="75"/>
      <c r="AC533" s="75"/>
      <c r="AD533" s="75"/>
      <c r="AE533" s="75"/>
      <c r="AF533" s="75"/>
      <c r="AG533" s="75"/>
      <c r="AH533" s="75"/>
      <c r="AI533" s="75"/>
      <c r="AJ533" s="75"/>
      <c r="AK533" s="75"/>
      <c r="AL533" s="75"/>
      <c r="AM533" s="75"/>
      <c r="AN533" s="75"/>
      <c r="AO533" s="144"/>
      <c r="AP533" s="246" t="str">
        <f>IF(F533="","",IFERROR(VLOOKUP(SUBSTITUTE(SUBSTITUTE(Tabla1[[#This Row],[Uso Sistemas]],"T","P"),"N","F"),Parámetros!$M$2:$N$17,2,0),"Completar hasta 3ra sem. para evaluar a Probacionista"))</f>
        <v/>
      </c>
      <c r="AQ533" s="39"/>
      <c r="AR533" s="39"/>
      <c r="AS533" s="39"/>
      <c r="AT533" s="28"/>
      <c r="AU533" s="55"/>
      <c r="AV533" s="55"/>
      <c r="AW533" s="55"/>
      <c r="AX533" s="248" t="str">
        <f>IF(V533="","",EOMONTH(EDATE(Tabla1[[#This Row],[Fecha Finalización]],2),0))</f>
        <v/>
      </c>
      <c r="AY533" s="39"/>
      <c r="AZ533" s="249" t="str">
        <f>IF(V533="","",EOMONTH(EDATE(Tabla1[[#This Row],[Fecha Finalización]],3),0))</f>
        <v/>
      </c>
      <c r="BA533" s="39"/>
      <c r="BB533" s="39"/>
      <c r="BC533" s="235"/>
      <c r="BD533" s="233" t="str">
        <f>IF(F533="","",Tabla1[[#This Row],[sem 01]]&amp;Tabla1[[#This Row],[sem 02]]&amp;Tabla1[[#This Row],[sem 03]])</f>
        <v/>
      </c>
      <c r="BE533" s="234" t="str">
        <f>IF(TRIM(F533)="","",$B$1&amp;"-"&amp;SUBSTITUTE(Tabla1[[#This Row],[Mes Inscrito]]," ","")&amp;"-"&amp;SUBSTITUTE(Tabla1[[#This Row],[Dia de clases Inscrito]]," ","")&amp;"-"&amp;SUBSTITUTE(Tabla1[[#This Row],[Horario Inscrito]]," ","")&amp;"-"&amp;Tabla1[[#This Row],[Fecha Inicio grupo]])</f>
        <v/>
      </c>
      <c r="BF533" s="251" t="str">
        <f>IF(F533="","",Tabla1[[#This Row],[Curso]])</f>
        <v/>
      </c>
      <c r="BG533" s="252" t="str">
        <f>+IF(TRIM(F533)="","",$B$1&amp;"-"&amp;TRIM(Tabla1[[#This Row],[Mes Inscrito]])&amp;"-"&amp;TRIM(Tabla1[[#This Row],[Dia de clases Inscrito]])&amp;"-"&amp;TRIM(Tabla1[[#This Row],[Horario Inscrito]])&amp;"-"&amp;TRIM(Tabla1[[#This Row],[Fecha Inicio grupo]])&amp;"-"&amp;TRIM(Tabla1[[#This Row],[Tipo Incrito]]))</f>
        <v/>
      </c>
      <c r="BH533" s="308" t="str">
        <f>IF(F533="","",OR(IFERROR(SEARCH("CG",Tabla1[[#This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3" s="309" t="str">
        <f>IF(F533&lt;&gt;"",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3" s="309" t="str">
        <f>IF(F533&lt;&gt;"",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3" s="309" t="str">
        <f>IF(Tabla1[[#This Row],[Fecha Inicio grupo]]="","",IFERROR(VLOOKUP(Tabla1[[#This Row],[Mes de Alta como miembro]],Parámetros!$AM$2:$AN$16,2,0),"01/01/1900"))</f>
        <v/>
      </c>
    </row>
    <row r="534" spans="1:63" ht="14.45">
      <c r="A534" s="68">
        <v>531</v>
      </c>
      <c r="B534" s="29"/>
      <c r="C534" s="34"/>
      <c r="D534" s="42"/>
      <c r="E534" s="64"/>
      <c r="F534" s="45"/>
      <c r="G534" s="45"/>
      <c r="H534" s="163"/>
      <c r="I534" s="42"/>
      <c r="J534" s="28"/>
      <c r="K534" s="69"/>
      <c r="L534" s="68"/>
      <c r="M534" s="46"/>
      <c r="N534" s="238" t="str">
        <f ca="1">IF(Tabla1[[#This Row],[Fecha de nac]]="","",IF(Tabla1[[#This Row],[Fecha Finalización]] &gt;=TODAY(), DATEDIF(Tabla1[[#This Row],[Fecha de nac]],TODAY(),"y"), ROUNDDOWN((Tabla1[[#This Row],[Fecha Finalización]] -Tabla1[[#This Row],[Fecha de nac]])/365,0)))</f>
        <v/>
      </c>
      <c r="O534" s="169"/>
      <c r="P534" s="34"/>
      <c r="Q534" s="67"/>
      <c r="R534" s="67"/>
      <c r="S534" s="67"/>
      <c r="T534" s="67"/>
      <c r="U534" s="243" t="str">
        <f>IF(F534="","",Tabla1[[#This Row],[Fecha Inicio grupo]]+3*7-7)</f>
        <v/>
      </c>
      <c r="V534" s="244" t="str">
        <f>IF(F534="","",EDATE(Tabla1[[#This Row],[Fecha Inicio grupo]],3))</f>
        <v/>
      </c>
      <c r="W534" s="29"/>
      <c r="X534" s="29"/>
      <c r="Y534" s="75"/>
      <c r="Z534" s="75"/>
      <c r="AA534" s="75"/>
      <c r="AB534" s="75"/>
      <c r="AC534" s="75"/>
      <c r="AD534" s="75"/>
      <c r="AE534" s="75"/>
      <c r="AF534" s="75"/>
      <c r="AG534" s="75"/>
      <c r="AH534" s="75"/>
      <c r="AI534" s="75"/>
      <c r="AJ534" s="75"/>
      <c r="AK534" s="75"/>
      <c r="AL534" s="75"/>
      <c r="AM534" s="75"/>
      <c r="AN534" s="75"/>
      <c r="AO534" s="144"/>
      <c r="AP534" s="246" t="str">
        <f>IF(F534="","",IFERROR(VLOOKUP(SUBSTITUTE(SUBSTITUTE(Tabla1[[#This Row],[Uso Sistemas]],"T","P"),"N","F"),Parámetros!$M$2:$N$17,2,0),"Completar hasta 3ra sem. para evaluar a Probacionista"))</f>
        <v/>
      </c>
      <c r="AQ534" s="39"/>
      <c r="AR534" s="39"/>
      <c r="AS534" s="39"/>
      <c r="AT534" s="28"/>
      <c r="AU534" s="55"/>
      <c r="AV534" s="55"/>
      <c r="AW534" s="55"/>
      <c r="AX534" s="248" t="str">
        <f>IF(V534="","",EOMONTH(EDATE(Tabla1[[#This Row],[Fecha Finalización]],2),0))</f>
        <v/>
      </c>
      <c r="AY534" s="39"/>
      <c r="AZ534" s="249" t="str">
        <f>IF(V534="","",EOMONTH(EDATE(Tabla1[[#This Row],[Fecha Finalización]],3),0))</f>
        <v/>
      </c>
      <c r="BA534" s="39"/>
      <c r="BB534" s="39"/>
      <c r="BC534" s="235"/>
      <c r="BD534" s="233" t="str">
        <f>IF(F534="","",Tabla1[[#This Row],[sem 01]]&amp;Tabla1[[#This Row],[sem 02]]&amp;Tabla1[[#This Row],[sem 03]])</f>
        <v/>
      </c>
      <c r="BE534" s="234" t="str">
        <f>IF(TRIM(F534)="","",$B$1&amp;"-"&amp;SUBSTITUTE(Tabla1[[#This Row],[Mes Inscrito]]," ","")&amp;"-"&amp;SUBSTITUTE(Tabla1[[#This Row],[Dia de clases Inscrito]]," ","")&amp;"-"&amp;SUBSTITUTE(Tabla1[[#This Row],[Horario Inscrito]]," ","")&amp;"-"&amp;Tabla1[[#This Row],[Fecha Inicio grupo]])</f>
        <v/>
      </c>
      <c r="BF534" s="251" t="str">
        <f>IF(F534="","",Tabla1[[#This Row],[Curso]])</f>
        <v/>
      </c>
      <c r="BG534" s="252" t="str">
        <f>+IF(TRIM(F534)="","",$B$1&amp;"-"&amp;TRIM(Tabla1[[#This Row],[Mes Inscrito]])&amp;"-"&amp;TRIM(Tabla1[[#This Row],[Dia de clases Inscrito]])&amp;"-"&amp;TRIM(Tabla1[[#This Row],[Horario Inscrito]])&amp;"-"&amp;TRIM(Tabla1[[#This Row],[Fecha Inicio grupo]])&amp;"-"&amp;TRIM(Tabla1[[#This Row],[Tipo Incrito]]))</f>
        <v/>
      </c>
      <c r="BH534" s="308" t="str">
        <f>IF(F534="","",OR(IFERROR(SEARCH("CG",Tabla1[[#This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4" s="309" t="str">
        <f>IF(F534&lt;&gt;"",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4" s="309" t="str">
        <f>IF(F534&lt;&gt;"",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4" s="309" t="str">
        <f>IF(Tabla1[[#This Row],[Fecha Inicio grupo]]="","",IFERROR(VLOOKUP(Tabla1[[#This Row],[Mes de Alta como miembro]],Parámetros!$AM$2:$AN$16,2,0),"01/01/1900"))</f>
        <v/>
      </c>
    </row>
    <row r="535" spans="1:63" ht="14.45">
      <c r="A535" s="68">
        <v>532</v>
      </c>
      <c r="B535" s="29"/>
      <c r="C535" s="34"/>
      <c r="D535" s="42"/>
      <c r="E535" s="64"/>
      <c r="F535" s="45"/>
      <c r="G535" s="45"/>
      <c r="H535" s="163"/>
      <c r="I535" s="42"/>
      <c r="J535" s="28"/>
      <c r="K535" s="69"/>
      <c r="L535" s="68"/>
      <c r="M535" s="46"/>
      <c r="N535" s="238" t="str">
        <f ca="1">IF(Tabla1[[#This Row],[Fecha de nac]]="","",IF(Tabla1[[#This Row],[Fecha Finalización]] &gt;=TODAY(), DATEDIF(Tabla1[[#This Row],[Fecha de nac]],TODAY(),"y"), ROUNDDOWN((Tabla1[[#This Row],[Fecha Finalización]] -Tabla1[[#This Row],[Fecha de nac]])/365,0)))</f>
        <v/>
      </c>
      <c r="O535" s="169"/>
      <c r="P535" s="34"/>
      <c r="Q535" s="67"/>
      <c r="R535" s="67"/>
      <c r="S535" s="67"/>
      <c r="T535" s="67"/>
      <c r="U535" s="243" t="str">
        <f>IF(F535="","",Tabla1[[#This Row],[Fecha Inicio grupo]]+3*7-7)</f>
        <v/>
      </c>
      <c r="V535" s="244" t="str">
        <f>IF(F535="","",EDATE(Tabla1[[#This Row],[Fecha Inicio grupo]],3))</f>
        <v/>
      </c>
      <c r="W535" s="29"/>
      <c r="X535" s="29"/>
      <c r="Y535" s="75"/>
      <c r="Z535" s="75"/>
      <c r="AA535" s="75"/>
      <c r="AB535" s="75"/>
      <c r="AC535" s="75"/>
      <c r="AD535" s="75"/>
      <c r="AE535" s="75"/>
      <c r="AF535" s="75"/>
      <c r="AG535" s="75"/>
      <c r="AH535" s="75"/>
      <c r="AI535" s="75"/>
      <c r="AJ535" s="75"/>
      <c r="AK535" s="75"/>
      <c r="AL535" s="75"/>
      <c r="AM535" s="75"/>
      <c r="AN535" s="75"/>
      <c r="AO535" s="144"/>
      <c r="AP535" s="246" t="str">
        <f>IF(F535="","",IFERROR(VLOOKUP(SUBSTITUTE(SUBSTITUTE(Tabla1[[#This Row],[Uso Sistemas]],"T","P"),"N","F"),Parámetros!$M$2:$N$17,2,0),"Completar hasta 3ra sem. para evaluar a Probacionista"))</f>
        <v/>
      </c>
      <c r="AQ535" s="39"/>
      <c r="AR535" s="39"/>
      <c r="AS535" s="39"/>
      <c r="AT535" s="28"/>
      <c r="AU535" s="55"/>
      <c r="AV535" s="55"/>
      <c r="AW535" s="55"/>
      <c r="AX535" s="248" t="str">
        <f>IF(V535="","",EOMONTH(EDATE(Tabla1[[#This Row],[Fecha Finalización]],2),0))</f>
        <v/>
      </c>
      <c r="AY535" s="39"/>
      <c r="AZ535" s="249" t="str">
        <f>IF(V535="","",EOMONTH(EDATE(Tabla1[[#This Row],[Fecha Finalización]],3),0))</f>
        <v/>
      </c>
      <c r="BA535" s="39"/>
      <c r="BB535" s="39"/>
      <c r="BC535" s="235"/>
      <c r="BD535" s="233" t="str">
        <f>IF(F535="","",Tabla1[[#This Row],[sem 01]]&amp;Tabla1[[#This Row],[sem 02]]&amp;Tabla1[[#This Row],[sem 03]])</f>
        <v/>
      </c>
      <c r="BE535" s="234" t="str">
        <f>IF(TRIM(F535)="","",$B$1&amp;"-"&amp;SUBSTITUTE(Tabla1[[#This Row],[Mes Inscrito]]," ","")&amp;"-"&amp;SUBSTITUTE(Tabla1[[#This Row],[Dia de clases Inscrito]]," ","")&amp;"-"&amp;SUBSTITUTE(Tabla1[[#This Row],[Horario Inscrito]]," ","")&amp;"-"&amp;Tabla1[[#This Row],[Fecha Inicio grupo]])</f>
        <v/>
      </c>
      <c r="BF535" s="251" t="str">
        <f>IF(F535="","",Tabla1[[#This Row],[Curso]])</f>
        <v/>
      </c>
      <c r="BG535" s="252" t="str">
        <f>+IF(TRIM(F535)="","",$B$1&amp;"-"&amp;TRIM(Tabla1[[#This Row],[Mes Inscrito]])&amp;"-"&amp;TRIM(Tabla1[[#This Row],[Dia de clases Inscrito]])&amp;"-"&amp;TRIM(Tabla1[[#This Row],[Horario Inscrito]])&amp;"-"&amp;TRIM(Tabla1[[#This Row],[Fecha Inicio grupo]])&amp;"-"&amp;TRIM(Tabla1[[#This Row],[Tipo Incrito]]))</f>
        <v/>
      </c>
      <c r="BH535" s="308" t="str">
        <f>IF(F535="","",OR(IFERROR(SEARCH("CG",Tabla1[[#This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5" s="309" t="str">
        <f>IF(F535&lt;&gt;"",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5" s="309" t="str">
        <f>IF(F535&lt;&gt;"",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5" s="309" t="str">
        <f>IF(Tabla1[[#This Row],[Fecha Inicio grupo]]="","",IFERROR(VLOOKUP(Tabla1[[#This Row],[Mes de Alta como miembro]],Parámetros!$AM$2:$AN$16,2,0),"01/01/1900"))</f>
        <v/>
      </c>
    </row>
    <row r="536" spans="1:63" ht="14.45">
      <c r="A536" s="68">
        <v>533</v>
      </c>
      <c r="B536" s="29"/>
      <c r="C536" s="34"/>
      <c r="D536" s="42"/>
      <c r="E536" s="64"/>
      <c r="F536" s="45"/>
      <c r="G536" s="45"/>
      <c r="H536" s="163"/>
      <c r="I536" s="42"/>
      <c r="J536" s="28"/>
      <c r="K536" s="69"/>
      <c r="L536" s="68"/>
      <c r="M536" s="46"/>
      <c r="N536" s="238" t="str">
        <f ca="1">IF(Tabla1[[#This Row],[Fecha de nac]]="","",IF(Tabla1[[#This Row],[Fecha Finalización]] &gt;=TODAY(), DATEDIF(Tabla1[[#This Row],[Fecha de nac]],TODAY(),"y"), ROUNDDOWN((Tabla1[[#This Row],[Fecha Finalización]] -Tabla1[[#This Row],[Fecha de nac]])/365,0)))</f>
        <v/>
      </c>
      <c r="O536" s="169"/>
      <c r="P536" s="34"/>
      <c r="Q536" s="67"/>
      <c r="R536" s="67"/>
      <c r="S536" s="67"/>
      <c r="T536" s="67"/>
      <c r="U536" s="243" t="str">
        <f>IF(F536="","",Tabla1[[#This Row],[Fecha Inicio grupo]]+3*7-7)</f>
        <v/>
      </c>
      <c r="V536" s="244" t="str">
        <f>IF(F536="","",EDATE(Tabla1[[#This Row],[Fecha Inicio grupo]],3))</f>
        <v/>
      </c>
      <c r="W536" s="29"/>
      <c r="X536" s="29"/>
      <c r="Y536" s="75"/>
      <c r="Z536" s="75"/>
      <c r="AA536" s="75"/>
      <c r="AB536" s="75"/>
      <c r="AC536" s="75"/>
      <c r="AD536" s="75"/>
      <c r="AE536" s="75"/>
      <c r="AF536" s="75"/>
      <c r="AG536" s="75"/>
      <c r="AH536" s="75"/>
      <c r="AI536" s="75"/>
      <c r="AJ536" s="75"/>
      <c r="AK536" s="75"/>
      <c r="AL536" s="75"/>
      <c r="AM536" s="75"/>
      <c r="AN536" s="75"/>
      <c r="AO536" s="144"/>
      <c r="AP536" s="246" t="str">
        <f>IF(F536="","",IFERROR(VLOOKUP(SUBSTITUTE(SUBSTITUTE(Tabla1[[#This Row],[Uso Sistemas]],"T","P"),"N","F"),Parámetros!$M$2:$N$17,2,0),"Completar hasta 3ra sem. para evaluar a Probacionista"))</f>
        <v/>
      </c>
      <c r="AQ536" s="39"/>
      <c r="AR536" s="39"/>
      <c r="AS536" s="39"/>
      <c r="AT536" s="28"/>
      <c r="AU536" s="55"/>
      <c r="AV536" s="55"/>
      <c r="AW536" s="55"/>
      <c r="AX536" s="248" t="str">
        <f>IF(V536="","",EOMONTH(EDATE(Tabla1[[#This Row],[Fecha Finalización]],2),0))</f>
        <v/>
      </c>
      <c r="AY536" s="39"/>
      <c r="AZ536" s="249" t="str">
        <f>IF(V536="","",EOMONTH(EDATE(Tabla1[[#This Row],[Fecha Finalización]],3),0))</f>
        <v/>
      </c>
      <c r="BA536" s="39"/>
      <c r="BB536" s="39"/>
      <c r="BC536" s="235"/>
      <c r="BD536" s="233" t="str">
        <f>IF(F536="","",Tabla1[[#This Row],[sem 01]]&amp;Tabla1[[#This Row],[sem 02]]&amp;Tabla1[[#This Row],[sem 03]])</f>
        <v/>
      </c>
      <c r="BE536" s="234" t="str">
        <f>IF(TRIM(F536)="","",$B$1&amp;"-"&amp;SUBSTITUTE(Tabla1[[#This Row],[Mes Inscrito]]," ","")&amp;"-"&amp;SUBSTITUTE(Tabla1[[#This Row],[Dia de clases Inscrito]]," ","")&amp;"-"&amp;SUBSTITUTE(Tabla1[[#This Row],[Horario Inscrito]]," ","")&amp;"-"&amp;Tabla1[[#This Row],[Fecha Inicio grupo]])</f>
        <v/>
      </c>
      <c r="BF536" s="251" t="str">
        <f>IF(F536="","",Tabla1[[#This Row],[Curso]])</f>
        <v/>
      </c>
      <c r="BG536" s="252" t="str">
        <f>+IF(TRIM(F536)="","",$B$1&amp;"-"&amp;TRIM(Tabla1[[#This Row],[Mes Inscrito]])&amp;"-"&amp;TRIM(Tabla1[[#This Row],[Dia de clases Inscrito]])&amp;"-"&amp;TRIM(Tabla1[[#This Row],[Horario Inscrito]])&amp;"-"&amp;TRIM(Tabla1[[#This Row],[Fecha Inicio grupo]])&amp;"-"&amp;TRIM(Tabla1[[#This Row],[Tipo Incrito]]))</f>
        <v/>
      </c>
      <c r="BH536" s="308" t="str">
        <f>IF(F536="","",OR(IFERROR(SEARCH("CG",Tabla1[[#This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6" s="309" t="str">
        <f>IF(F536&lt;&gt;"",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6" s="309" t="str">
        <f>IF(F536&lt;&gt;"",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6" s="309" t="str">
        <f>IF(Tabla1[[#This Row],[Fecha Inicio grupo]]="","",IFERROR(VLOOKUP(Tabla1[[#This Row],[Mes de Alta como miembro]],Parámetros!$AM$2:$AN$16,2,0),"01/01/1900"))</f>
        <v/>
      </c>
    </row>
    <row r="537" spans="1:63" ht="14.45">
      <c r="A537" s="68">
        <v>534</v>
      </c>
      <c r="B537" s="29"/>
      <c r="C537" s="34"/>
      <c r="D537" s="42"/>
      <c r="E537" s="64"/>
      <c r="F537" s="45"/>
      <c r="G537" s="45"/>
      <c r="H537" s="163"/>
      <c r="I537" s="42"/>
      <c r="J537" s="28"/>
      <c r="K537" s="69"/>
      <c r="L537" s="68"/>
      <c r="M537" s="46"/>
      <c r="N537" s="238" t="str">
        <f ca="1">IF(Tabla1[[#This Row],[Fecha de nac]]="","",IF(Tabla1[[#This Row],[Fecha Finalización]] &gt;=TODAY(), DATEDIF(Tabla1[[#This Row],[Fecha de nac]],TODAY(),"y"), ROUNDDOWN((Tabla1[[#This Row],[Fecha Finalización]] -Tabla1[[#This Row],[Fecha de nac]])/365,0)))</f>
        <v/>
      </c>
      <c r="O537" s="169"/>
      <c r="P537" s="34"/>
      <c r="Q537" s="67"/>
      <c r="R537" s="67"/>
      <c r="S537" s="67"/>
      <c r="T537" s="67"/>
      <c r="U537" s="243" t="str">
        <f>IF(F537="","",Tabla1[[#This Row],[Fecha Inicio grupo]]+3*7-7)</f>
        <v/>
      </c>
      <c r="V537" s="244" t="str">
        <f>IF(F537="","",EDATE(Tabla1[[#This Row],[Fecha Inicio grupo]],3))</f>
        <v/>
      </c>
      <c r="W537" s="29"/>
      <c r="X537" s="29"/>
      <c r="Y537" s="75"/>
      <c r="Z537" s="75"/>
      <c r="AA537" s="75"/>
      <c r="AB537" s="75"/>
      <c r="AC537" s="75"/>
      <c r="AD537" s="75"/>
      <c r="AE537" s="75"/>
      <c r="AF537" s="75"/>
      <c r="AG537" s="75"/>
      <c r="AH537" s="75"/>
      <c r="AI537" s="75"/>
      <c r="AJ537" s="75"/>
      <c r="AK537" s="75"/>
      <c r="AL537" s="75"/>
      <c r="AM537" s="75"/>
      <c r="AN537" s="75"/>
      <c r="AO537" s="144"/>
      <c r="AP537" s="246" t="str">
        <f>IF(F537="","",IFERROR(VLOOKUP(SUBSTITUTE(SUBSTITUTE(Tabla1[[#This Row],[Uso Sistemas]],"T","P"),"N","F"),Parámetros!$M$2:$N$17,2,0),"Completar hasta 3ra sem. para evaluar a Probacionista"))</f>
        <v/>
      </c>
      <c r="AQ537" s="39"/>
      <c r="AR537" s="39"/>
      <c r="AS537" s="39"/>
      <c r="AT537" s="28"/>
      <c r="AU537" s="55"/>
      <c r="AV537" s="55"/>
      <c r="AW537" s="55"/>
      <c r="AX537" s="248" t="str">
        <f>IF(V537="","",EOMONTH(EDATE(Tabla1[[#This Row],[Fecha Finalización]],2),0))</f>
        <v/>
      </c>
      <c r="AY537" s="39"/>
      <c r="AZ537" s="249" t="str">
        <f>IF(V537="","",EOMONTH(EDATE(Tabla1[[#This Row],[Fecha Finalización]],3),0))</f>
        <v/>
      </c>
      <c r="BA537" s="39"/>
      <c r="BB537" s="39"/>
      <c r="BC537" s="235"/>
      <c r="BD537" s="233" t="str">
        <f>IF(F537="","",Tabla1[[#This Row],[sem 01]]&amp;Tabla1[[#This Row],[sem 02]]&amp;Tabla1[[#This Row],[sem 03]])</f>
        <v/>
      </c>
      <c r="BE537" s="234" t="str">
        <f>IF(TRIM(F537)="","",$B$1&amp;"-"&amp;SUBSTITUTE(Tabla1[[#This Row],[Mes Inscrito]]," ","")&amp;"-"&amp;SUBSTITUTE(Tabla1[[#This Row],[Dia de clases Inscrito]]," ","")&amp;"-"&amp;SUBSTITUTE(Tabla1[[#This Row],[Horario Inscrito]]," ","")&amp;"-"&amp;Tabla1[[#This Row],[Fecha Inicio grupo]])</f>
        <v/>
      </c>
      <c r="BF537" s="251" t="str">
        <f>IF(F537="","",Tabla1[[#This Row],[Curso]])</f>
        <v/>
      </c>
      <c r="BG537" s="252" t="str">
        <f>+IF(TRIM(F537)="","",$B$1&amp;"-"&amp;TRIM(Tabla1[[#This Row],[Mes Inscrito]])&amp;"-"&amp;TRIM(Tabla1[[#This Row],[Dia de clases Inscrito]])&amp;"-"&amp;TRIM(Tabla1[[#This Row],[Horario Inscrito]])&amp;"-"&amp;TRIM(Tabla1[[#This Row],[Fecha Inicio grupo]])&amp;"-"&amp;TRIM(Tabla1[[#This Row],[Tipo Incrito]]))</f>
        <v/>
      </c>
      <c r="BH537" s="308" t="str">
        <f>IF(F537="","",OR(IFERROR(SEARCH("CG",Tabla1[[#This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7" s="309" t="str">
        <f>IF(F537&lt;&gt;"",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7" s="309" t="str">
        <f>IF(F537&lt;&gt;"",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7" s="309" t="str">
        <f>IF(Tabla1[[#This Row],[Fecha Inicio grupo]]="","",IFERROR(VLOOKUP(Tabla1[[#This Row],[Mes de Alta como miembro]],Parámetros!$AM$2:$AN$16,2,0),"01/01/1900"))</f>
        <v/>
      </c>
    </row>
    <row r="538" spans="1:63" ht="14.45">
      <c r="A538" s="68">
        <v>535</v>
      </c>
      <c r="B538" s="29"/>
      <c r="C538" s="34"/>
      <c r="D538" s="42"/>
      <c r="E538" s="64"/>
      <c r="F538" s="45"/>
      <c r="G538" s="45"/>
      <c r="H538" s="163"/>
      <c r="I538" s="42"/>
      <c r="J538" s="28"/>
      <c r="K538" s="69"/>
      <c r="L538" s="68"/>
      <c r="M538" s="46"/>
      <c r="N538" s="238" t="str">
        <f ca="1">IF(Tabla1[[#This Row],[Fecha de nac]]="","",IF(Tabla1[[#This Row],[Fecha Finalización]] &gt;=TODAY(), DATEDIF(Tabla1[[#This Row],[Fecha de nac]],TODAY(),"y"), ROUNDDOWN((Tabla1[[#This Row],[Fecha Finalización]] -Tabla1[[#This Row],[Fecha de nac]])/365,0)))</f>
        <v/>
      </c>
      <c r="O538" s="169"/>
      <c r="P538" s="34"/>
      <c r="Q538" s="67"/>
      <c r="R538" s="67"/>
      <c r="S538" s="67"/>
      <c r="T538" s="67"/>
      <c r="U538" s="243" t="str">
        <f>IF(F538="","",Tabla1[[#This Row],[Fecha Inicio grupo]]+3*7-7)</f>
        <v/>
      </c>
      <c r="V538" s="244" t="str">
        <f>IF(F538="","",EDATE(Tabla1[[#This Row],[Fecha Inicio grupo]],3))</f>
        <v/>
      </c>
      <c r="W538" s="29"/>
      <c r="X538" s="29"/>
      <c r="Y538" s="75"/>
      <c r="Z538" s="75"/>
      <c r="AA538" s="75"/>
      <c r="AB538" s="75"/>
      <c r="AC538" s="75"/>
      <c r="AD538" s="75"/>
      <c r="AE538" s="75"/>
      <c r="AF538" s="75"/>
      <c r="AG538" s="75"/>
      <c r="AH538" s="75"/>
      <c r="AI538" s="75"/>
      <c r="AJ538" s="75"/>
      <c r="AK538" s="75"/>
      <c r="AL538" s="75"/>
      <c r="AM538" s="75"/>
      <c r="AN538" s="75"/>
      <c r="AO538" s="144"/>
      <c r="AP538" s="246" t="str">
        <f>IF(F538="","",IFERROR(VLOOKUP(SUBSTITUTE(SUBSTITUTE(Tabla1[[#This Row],[Uso Sistemas]],"T","P"),"N","F"),Parámetros!$M$2:$N$17,2,0),"Completar hasta 3ra sem. para evaluar a Probacionista"))</f>
        <v/>
      </c>
      <c r="AQ538" s="39"/>
      <c r="AR538" s="39"/>
      <c r="AS538" s="39"/>
      <c r="AT538" s="28"/>
      <c r="AU538" s="55"/>
      <c r="AV538" s="55"/>
      <c r="AW538" s="55"/>
      <c r="AX538" s="248" t="str">
        <f>IF(V538="","",EOMONTH(EDATE(Tabla1[[#This Row],[Fecha Finalización]],2),0))</f>
        <v/>
      </c>
      <c r="AY538" s="39"/>
      <c r="AZ538" s="249" t="str">
        <f>IF(V538="","",EOMONTH(EDATE(Tabla1[[#This Row],[Fecha Finalización]],3),0))</f>
        <v/>
      </c>
      <c r="BA538" s="39"/>
      <c r="BB538" s="39"/>
      <c r="BC538" s="235"/>
      <c r="BD538" s="233" t="str">
        <f>IF(F538="","",Tabla1[[#This Row],[sem 01]]&amp;Tabla1[[#This Row],[sem 02]]&amp;Tabla1[[#This Row],[sem 03]])</f>
        <v/>
      </c>
      <c r="BE538" s="234" t="str">
        <f>IF(TRIM(F538)="","",$B$1&amp;"-"&amp;SUBSTITUTE(Tabla1[[#This Row],[Mes Inscrito]]," ","")&amp;"-"&amp;SUBSTITUTE(Tabla1[[#This Row],[Dia de clases Inscrito]]," ","")&amp;"-"&amp;SUBSTITUTE(Tabla1[[#This Row],[Horario Inscrito]]," ","")&amp;"-"&amp;Tabla1[[#This Row],[Fecha Inicio grupo]])</f>
        <v/>
      </c>
      <c r="BF538" s="251" t="str">
        <f>IF(F538="","",Tabla1[[#This Row],[Curso]])</f>
        <v/>
      </c>
      <c r="BG538" s="252" t="str">
        <f>+IF(TRIM(F538)="","",$B$1&amp;"-"&amp;TRIM(Tabla1[[#This Row],[Mes Inscrito]])&amp;"-"&amp;TRIM(Tabla1[[#This Row],[Dia de clases Inscrito]])&amp;"-"&amp;TRIM(Tabla1[[#This Row],[Horario Inscrito]])&amp;"-"&amp;TRIM(Tabla1[[#This Row],[Fecha Inicio grupo]])&amp;"-"&amp;TRIM(Tabla1[[#This Row],[Tipo Incrito]]))</f>
        <v/>
      </c>
      <c r="BH538" s="308" t="str">
        <f>IF(F538="","",OR(IFERROR(SEARCH("CG",Tabla1[[#This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8" s="309" t="str">
        <f>IF(F538&lt;&gt;"",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8" s="309" t="str">
        <f>IF(F538&lt;&gt;"",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8" s="309" t="str">
        <f>IF(Tabla1[[#This Row],[Fecha Inicio grupo]]="","",IFERROR(VLOOKUP(Tabla1[[#This Row],[Mes de Alta como miembro]],Parámetros!$AM$2:$AN$16,2,0),"01/01/1900"))</f>
        <v/>
      </c>
    </row>
    <row r="539" spans="1:63" ht="14.45">
      <c r="A539" s="68">
        <v>536</v>
      </c>
      <c r="B539" s="29"/>
      <c r="C539" s="34"/>
      <c r="D539" s="42"/>
      <c r="E539" s="64"/>
      <c r="F539" s="45"/>
      <c r="G539" s="45"/>
      <c r="H539" s="163"/>
      <c r="I539" s="42"/>
      <c r="J539" s="28"/>
      <c r="K539" s="69"/>
      <c r="L539" s="68"/>
      <c r="M539" s="46"/>
      <c r="N539" s="238" t="str">
        <f ca="1">IF(Tabla1[[#This Row],[Fecha de nac]]="","",IF(Tabla1[[#This Row],[Fecha Finalización]] &gt;=TODAY(), DATEDIF(Tabla1[[#This Row],[Fecha de nac]],TODAY(),"y"), ROUNDDOWN((Tabla1[[#This Row],[Fecha Finalización]] -Tabla1[[#This Row],[Fecha de nac]])/365,0)))</f>
        <v/>
      </c>
      <c r="O539" s="169"/>
      <c r="P539" s="34"/>
      <c r="Q539" s="67"/>
      <c r="R539" s="67"/>
      <c r="S539" s="67"/>
      <c r="T539" s="67"/>
      <c r="U539" s="243" t="str">
        <f>IF(F539="","",Tabla1[[#This Row],[Fecha Inicio grupo]]+3*7-7)</f>
        <v/>
      </c>
      <c r="V539" s="244" t="str">
        <f>IF(F539="","",EDATE(Tabla1[[#This Row],[Fecha Inicio grupo]],3))</f>
        <v/>
      </c>
      <c r="W539" s="29"/>
      <c r="X539" s="29"/>
      <c r="Y539" s="75"/>
      <c r="Z539" s="75"/>
      <c r="AA539" s="75"/>
      <c r="AB539" s="75"/>
      <c r="AC539" s="75"/>
      <c r="AD539" s="75"/>
      <c r="AE539" s="75"/>
      <c r="AF539" s="75"/>
      <c r="AG539" s="75"/>
      <c r="AH539" s="75"/>
      <c r="AI539" s="75"/>
      <c r="AJ539" s="75"/>
      <c r="AK539" s="75"/>
      <c r="AL539" s="75"/>
      <c r="AM539" s="75"/>
      <c r="AN539" s="75"/>
      <c r="AO539" s="144"/>
      <c r="AP539" s="246" t="str">
        <f>IF(F539="","",IFERROR(VLOOKUP(SUBSTITUTE(SUBSTITUTE(Tabla1[[#This Row],[Uso Sistemas]],"T","P"),"N","F"),Parámetros!$M$2:$N$17,2,0),"Completar hasta 3ra sem. para evaluar a Probacionista"))</f>
        <v/>
      </c>
      <c r="AQ539" s="39"/>
      <c r="AR539" s="39"/>
      <c r="AS539" s="39"/>
      <c r="AT539" s="28"/>
      <c r="AU539" s="55"/>
      <c r="AV539" s="55"/>
      <c r="AW539" s="55"/>
      <c r="AX539" s="248" t="str">
        <f>IF(V539="","",EOMONTH(EDATE(Tabla1[[#This Row],[Fecha Finalización]],2),0))</f>
        <v/>
      </c>
      <c r="AY539" s="39"/>
      <c r="AZ539" s="249" t="str">
        <f>IF(V539="","",EOMONTH(EDATE(Tabla1[[#This Row],[Fecha Finalización]],3),0))</f>
        <v/>
      </c>
      <c r="BA539" s="39"/>
      <c r="BB539" s="39"/>
      <c r="BC539" s="235"/>
      <c r="BD539" s="233" t="str">
        <f>IF(F539="","",Tabla1[[#This Row],[sem 01]]&amp;Tabla1[[#This Row],[sem 02]]&amp;Tabla1[[#This Row],[sem 03]])</f>
        <v/>
      </c>
      <c r="BE539" s="234" t="str">
        <f>IF(TRIM(F539)="","",$B$1&amp;"-"&amp;SUBSTITUTE(Tabla1[[#This Row],[Mes Inscrito]]," ","")&amp;"-"&amp;SUBSTITUTE(Tabla1[[#This Row],[Dia de clases Inscrito]]," ","")&amp;"-"&amp;SUBSTITUTE(Tabla1[[#This Row],[Horario Inscrito]]," ","")&amp;"-"&amp;Tabla1[[#This Row],[Fecha Inicio grupo]])</f>
        <v/>
      </c>
      <c r="BF539" s="251" t="str">
        <f>IF(F539="","",Tabla1[[#This Row],[Curso]])</f>
        <v/>
      </c>
      <c r="BG539" s="252" t="str">
        <f>+IF(TRIM(F539)="","",$B$1&amp;"-"&amp;TRIM(Tabla1[[#This Row],[Mes Inscrito]])&amp;"-"&amp;TRIM(Tabla1[[#This Row],[Dia de clases Inscrito]])&amp;"-"&amp;TRIM(Tabla1[[#This Row],[Horario Inscrito]])&amp;"-"&amp;TRIM(Tabla1[[#This Row],[Fecha Inicio grupo]])&amp;"-"&amp;TRIM(Tabla1[[#This Row],[Tipo Incrito]]))</f>
        <v/>
      </c>
      <c r="BH539" s="308" t="str">
        <f>IF(F539="","",OR(IFERROR(SEARCH("CG",Tabla1[[#This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9" s="309" t="str">
        <f>IF(F539&lt;&gt;"",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9" s="309" t="str">
        <f>IF(F539&lt;&gt;"",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9" s="309" t="str">
        <f>IF(Tabla1[[#This Row],[Fecha Inicio grupo]]="","",IFERROR(VLOOKUP(Tabla1[[#This Row],[Mes de Alta como miembro]],Parámetros!$AM$2:$AN$16,2,0),"01/01/1900"))</f>
        <v/>
      </c>
    </row>
    <row r="540" spans="1:63" ht="14.45">
      <c r="A540" s="68">
        <v>537</v>
      </c>
      <c r="B540" s="29"/>
      <c r="C540" s="34"/>
      <c r="D540" s="42"/>
      <c r="E540" s="64"/>
      <c r="F540" s="45"/>
      <c r="G540" s="45"/>
      <c r="H540" s="163"/>
      <c r="I540" s="42"/>
      <c r="J540" s="28"/>
      <c r="K540" s="69"/>
      <c r="L540" s="68"/>
      <c r="M540" s="46"/>
      <c r="N540" s="238" t="str">
        <f ca="1">IF(Tabla1[[#This Row],[Fecha de nac]]="","",IF(Tabla1[[#This Row],[Fecha Finalización]] &gt;=TODAY(), DATEDIF(Tabla1[[#This Row],[Fecha de nac]],TODAY(),"y"), ROUNDDOWN((Tabla1[[#This Row],[Fecha Finalización]] -Tabla1[[#This Row],[Fecha de nac]])/365,0)))</f>
        <v/>
      </c>
      <c r="O540" s="169"/>
      <c r="P540" s="34"/>
      <c r="Q540" s="67"/>
      <c r="R540" s="67"/>
      <c r="S540" s="67"/>
      <c r="T540" s="67"/>
      <c r="U540" s="243" t="str">
        <f>IF(F540="","",Tabla1[[#This Row],[Fecha Inicio grupo]]+3*7-7)</f>
        <v/>
      </c>
      <c r="V540" s="244" t="str">
        <f>IF(F540="","",EDATE(Tabla1[[#This Row],[Fecha Inicio grupo]],3))</f>
        <v/>
      </c>
      <c r="W540" s="29"/>
      <c r="X540" s="29"/>
      <c r="Y540" s="75"/>
      <c r="Z540" s="75"/>
      <c r="AA540" s="75"/>
      <c r="AB540" s="75"/>
      <c r="AC540" s="75"/>
      <c r="AD540" s="75"/>
      <c r="AE540" s="75"/>
      <c r="AF540" s="75"/>
      <c r="AG540" s="75"/>
      <c r="AH540" s="75"/>
      <c r="AI540" s="75"/>
      <c r="AJ540" s="75"/>
      <c r="AK540" s="75"/>
      <c r="AL540" s="75"/>
      <c r="AM540" s="75"/>
      <c r="AN540" s="75"/>
      <c r="AO540" s="144"/>
      <c r="AP540" s="246" t="str">
        <f>IF(F540="","",IFERROR(VLOOKUP(SUBSTITUTE(SUBSTITUTE(Tabla1[[#This Row],[Uso Sistemas]],"T","P"),"N","F"),Parámetros!$M$2:$N$17,2,0),"Completar hasta 3ra sem. para evaluar a Probacionista"))</f>
        <v/>
      </c>
      <c r="AQ540" s="39"/>
      <c r="AR540" s="39"/>
      <c r="AS540" s="39"/>
      <c r="AT540" s="28"/>
      <c r="AU540" s="55"/>
      <c r="AV540" s="55"/>
      <c r="AW540" s="55"/>
      <c r="AX540" s="248" t="str">
        <f>IF(V540="","",EOMONTH(EDATE(Tabla1[[#This Row],[Fecha Finalización]],2),0))</f>
        <v/>
      </c>
      <c r="AY540" s="39"/>
      <c r="AZ540" s="249" t="str">
        <f>IF(V540="","",EOMONTH(EDATE(Tabla1[[#This Row],[Fecha Finalización]],3),0))</f>
        <v/>
      </c>
      <c r="BA540" s="39"/>
      <c r="BB540" s="39"/>
      <c r="BC540" s="235"/>
      <c r="BD540" s="233" t="str">
        <f>IF(F540="","",Tabla1[[#This Row],[sem 01]]&amp;Tabla1[[#This Row],[sem 02]]&amp;Tabla1[[#This Row],[sem 03]])</f>
        <v/>
      </c>
      <c r="BE540" s="234" t="str">
        <f>IF(TRIM(F540)="","",$B$1&amp;"-"&amp;SUBSTITUTE(Tabla1[[#This Row],[Mes Inscrito]]," ","")&amp;"-"&amp;SUBSTITUTE(Tabla1[[#This Row],[Dia de clases Inscrito]]," ","")&amp;"-"&amp;SUBSTITUTE(Tabla1[[#This Row],[Horario Inscrito]]," ","")&amp;"-"&amp;Tabla1[[#This Row],[Fecha Inicio grupo]])</f>
        <v/>
      </c>
      <c r="BF540" s="251" t="str">
        <f>IF(F540="","",Tabla1[[#This Row],[Curso]])</f>
        <v/>
      </c>
      <c r="BG540" s="252" t="str">
        <f>+IF(TRIM(F540)="","",$B$1&amp;"-"&amp;TRIM(Tabla1[[#This Row],[Mes Inscrito]])&amp;"-"&amp;TRIM(Tabla1[[#This Row],[Dia de clases Inscrito]])&amp;"-"&amp;TRIM(Tabla1[[#This Row],[Horario Inscrito]])&amp;"-"&amp;TRIM(Tabla1[[#This Row],[Fecha Inicio grupo]])&amp;"-"&amp;TRIM(Tabla1[[#This Row],[Tipo Incrito]]))</f>
        <v/>
      </c>
      <c r="BH540" s="308" t="str">
        <f>IF(F540="","",OR(IFERROR(SEARCH("CG",Tabla1[[#This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0" s="309" t="str">
        <f>IF(F540&lt;&gt;"",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0" s="309" t="str">
        <f>IF(F540&lt;&gt;"",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0" s="309" t="str">
        <f>IF(Tabla1[[#This Row],[Fecha Inicio grupo]]="","",IFERROR(VLOOKUP(Tabla1[[#This Row],[Mes de Alta como miembro]],Parámetros!$AM$2:$AN$16,2,0),"01/01/1900"))</f>
        <v/>
      </c>
    </row>
    <row r="541" spans="1:63" ht="14.45">
      <c r="A541" s="68">
        <v>538</v>
      </c>
      <c r="B541" s="29"/>
      <c r="C541" s="34"/>
      <c r="D541" s="42"/>
      <c r="E541" s="64"/>
      <c r="F541" s="45"/>
      <c r="G541" s="45"/>
      <c r="H541" s="163"/>
      <c r="I541" s="42"/>
      <c r="J541" s="28"/>
      <c r="K541" s="69"/>
      <c r="L541" s="68"/>
      <c r="M541" s="46"/>
      <c r="N541" s="238" t="str">
        <f ca="1">IF(Tabla1[[#This Row],[Fecha de nac]]="","",IF(Tabla1[[#This Row],[Fecha Finalización]] &gt;=TODAY(), DATEDIF(Tabla1[[#This Row],[Fecha de nac]],TODAY(),"y"), ROUNDDOWN((Tabla1[[#This Row],[Fecha Finalización]] -Tabla1[[#This Row],[Fecha de nac]])/365,0)))</f>
        <v/>
      </c>
      <c r="O541" s="169"/>
      <c r="P541" s="34"/>
      <c r="Q541" s="67"/>
      <c r="R541" s="67"/>
      <c r="S541" s="67"/>
      <c r="T541" s="67"/>
      <c r="U541" s="243" t="str">
        <f>IF(F541="","",Tabla1[[#This Row],[Fecha Inicio grupo]]+3*7-7)</f>
        <v/>
      </c>
      <c r="V541" s="244" t="str">
        <f>IF(F541="","",EDATE(Tabla1[[#This Row],[Fecha Inicio grupo]],3))</f>
        <v/>
      </c>
      <c r="W541" s="29"/>
      <c r="X541" s="29"/>
      <c r="Y541" s="75"/>
      <c r="Z541" s="75"/>
      <c r="AA541" s="75"/>
      <c r="AB541" s="75"/>
      <c r="AC541" s="75"/>
      <c r="AD541" s="75"/>
      <c r="AE541" s="75"/>
      <c r="AF541" s="75"/>
      <c r="AG541" s="75"/>
      <c r="AH541" s="75"/>
      <c r="AI541" s="75"/>
      <c r="AJ541" s="75"/>
      <c r="AK541" s="75"/>
      <c r="AL541" s="75"/>
      <c r="AM541" s="75"/>
      <c r="AN541" s="75"/>
      <c r="AO541" s="144"/>
      <c r="AP541" s="246" t="str">
        <f>IF(F541="","",IFERROR(VLOOKUP(SUBSTITUTE(SUBSTITUTE(Tabla1[[#This Row],[Uso Sistemas]],"T","P"),"N","F"),Parámetros!$M$2:$N$17,2,0),"Completar hasta 3ra sem. para evaluar a Probacionista"))</f>
        <v/>
      </c>
      <c r="AQ541" s="39"/>
      <c r="AR541" s="39"/>
      <c r="AS541" s="39"/>
      <c r="AT541" s="28"/>
      <c r="AU541" s="55"/>
      <c r="AV541" s="55"/>
      <c r="AW541" s="55"/>
      <c r="AX541" s="248" t="str">
        <f>IF(V541="","",EOMONTH(EDATE(Tabla1[[#This Row],[Fecha Finalización]],2),0))</f>
        <v/>
      </c>
      <c r="AY541" s="39"/>
      <c r="AZ541" s="249" t="str">
        <f>IF(V541="","",EOMONTH(EDATE(Tabla1[[#This Row],[Fecha Finalización]],3),0))</f>
        <v/>
      </c>
      <c r="BA541" s="39"/>
      <c r="BB541" s="39"/>
      <c r="BC541" s="235"/>
      <c r="BD541" s="233" t="str">
        <f>IF(F541="","",Tabla1[[#This Row],[sem 01]]&amp;Tabla1[[#This Row],[sem 02]]&amp;Tabla1[[#This Row],[sem 03]])</f>
        <v/>
      </c>
      <c r="BE541" s="234" t="str">
        <f>IF(TRIM(F541)="","",$B$1&amp;"-"&amp;SUBSTITUTE(Tabla1[[#This Row],[Mes Inscrito]]," ","")&amp;"-"&amp;SUBSTITUTE(Tabla1[[#This Row],[Dia de clases Inscrito]]," ","")&amp;"-"&amp;SUBSTITUTE(Tabla1[[#This Row],[Horario Inscrito]]," ","")&amp;"-"&amp;Tabla1[[#This Row],[Fecha Inicio grupo]])</f>
        <v/>
      </c>
      <c r="BF541" s="251" t="str">
        <f>IF(F541="","",Tabla1[[#This Row],[Curso]])</f>
        <v/>
      </c>
      <c r="BG541" s="252" t="str">
        <f>+IF(TRIM(F541)="","",$B$1&amp;"-"&amp;TRIM(Tabla1[[#This Row],[Mes Inscrito]])&amp;"-"&amp;TRIM(Tabla1[[#This Row],[Dia de clases Inscrito]])&amp;"-"&amp;TRIM(Tabla1[[#This Row],[Horario Inscrito]])&amp;"-"&amp;TRIM(Tabla1[[#This Row],[Fecha Inicio grupo]])&amp;"-"&amp;TRIM(Tabla1[[#This Row],[Tipo Incrito]]))</f>
        <v/>
      </c>
      <c r="BH541" s="308" t="str">
        <f>IF(F541="","",OR(IFERROR(SEARCH("CG",Tabla1[[#This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1" s="309" t="str">
        <f>IF(F541&lt;&gt;"",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1" s="309" t="str">
        <f>IF(F541&lt;&gt;"",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1" s="309" t="str">
        <f>IF(Tabla1[[#This Row],[Fecha Inicio grupo]]="","",IFERROR(VLOOKUP(Tabla1[[#This Row],[Mes de Alta como miembro]],Parámetros!$AM$2:$AN$16,2,0),"01/01/1900"))</f>
        <v/>
      </c>
    </row>
    <row r="542" spans="1:63" ht="14.45">
      <c r="A542" s="68">
        <v>539</v>
      </c>
      <c r="B542" s="29"/>
      <c r="C542" s="34"/>
      <c r="D542" s="42"/>
      <c r="E542" s="64"/>
      <c r="F542" s="45"/>
      <c r="G542" s="45"/>
      <c r="H542" s="163"/>
      <c r="I542" s="42"/>
      <c r="J542" s="28"/>
      <c r="K542" s="69"/>
      <c r="L542" s="68"/>
      <c r="M542" s="46"/>
      <c r="N542" s="238" t="str">
        <f ca="1">IF(Tabla1[[#This Row],[Fecha de nac]]="","",IF(Tabla1[[#This Row],[Fecha Finalización]] &gt;=TODAY(), DATEDIF(Tabla1[[#This Row],[Fecha de nac]],TODAY(),"y"), ROUNDDOWN((Tabla1[[#This Row],[Fecha Finalización]] -Tabla1[[#This Row],[Fecha de nac]])/365,0)))</f>
        <v/>
      </c>
      <c r="O542" s="169"/>
      <c r="P542" s="34"/>
      <c r="Q542" s="67"/>
      <c r="R542" s="67"/>
      <c r="S542" s="67"/>
      <c r="T542" s="67"/>
      <c r="U542" s="243" t="str">
        <f>IF(F542="","",Tabla1[[#This Row],[Fecha Inicio grupo]]+3*7-7)</f>
        <v/>
      </c>
      <c r="V542" s="244" t="str">
        <f>IF(F542="","",EDATE(Tabla1[[#This Row],[Fecha Inicio grupo]],3))</f>
        <v/>
      </c>
      <c r="W542" s="29"/>
      <c r="X542" s="29"/>
      <c r="Y542" s="75"/>
      <c r="Z542" s="75"/>
      <c r="AA542" s="75"/>
      <c r="AB542" s="75"/>
      <c r="AC542" s="75"/>
      <c r="AD542" s="75"/>
      <c r="AE542" s="75"/>
      <c r="AF542" s="75"/>
      <c r="AG542" s="75"/>
      <c r="AH542" s="75"/>
      <c r="AI542" s="75"/>
      <c r="AJ542" s="75"/>
      <c r="AK542" s="75"/>
      <c r="AL542" s="75"/>
      <c r="AM542" s="75"/>
      <c r="AN542" s="75"/>
      <c r="AO542" s="144"/>
      <c r="AP542" s="246" t="str">
        <f>IF(F542="","",IFERROR(VLOOKUP(SUBSTITUTE(SUBSTITUTE(Tabla1[[#This Row],[Uso Sistemas]],"T","P"),"N","F"),Parámetros!$M$2:$N$17,2,0),"Completar hasta 3ra sem. para evaluar a Probacionista"))</f>
        <v/>
      </c>
      <c r="AQ542" s="39"/>
      <c r="AR542" s="39"/>
      <c r="AS542" s="39"/>
      <c r="AT542" s="28"/>
      <c r="AU542" s="55"/>
      <c r="AV542" s="55"/>
      <c r="AW542" s="55"/>
      <c r="AX542" s="248" t="str">
        <f>IF(V542="","",EOMONTH(EDATE(Tabla1[[#This Row],[Fecha Finalización]],2),0))</f>
        <v/>
      </c>
      <c r="AY542" s="39"/>
      <c r="AZ542" s="249" t="str">
        <f>IF(V542="","",EOMONTH(EDATE(Tabla1[[#This Row],[Fecha Finalización]],3),0))</f>
        <v/>
      </c>
      <c r="BA542" s="39"/>
      <c r="BB542" s="39"/>
      <c r="BC542" s="235"/>
      <c r="BD542" s="233" t="str">
        <f>IF(F542="","",Tabla1[[#This Row],[sem 01]]&amp;Tabla1[[#This Row],[sem 02]]&amp;Tabla1[[#This Row],[sem 03]])</f>
        <v/>
      </c>
      <c r="BE542" s="234" t="str">
        <f>IF(TRIM(F542)="","",$B$1&amp;"-"&amp;SUBSTITUTE(Tabla1[[#This Row],[Mes Inscrito]]," ","")&amp;"-"&amp;SUBSTITUTE(Tabla1[[#This Row],[Dia de clases Inscrito]]," ","")&amp;"-"&amp;SUBSTITUTE(Tabla1[[#This Row],[Horario Inscrito]]," ","")&amp;"-"&amp;Tabla1[[#This Row],[Fecha Inicio grupo]])</f>
        <v/>
      </c>
      <c r="BF542" s="251" t="str">
        <f>IF(F542="","",Tabla1[[#This Row],[Curso]])</f>
        <v/>
      </c>
      <c r="BG542" s="252" t="str">
        <f>+IF(TRIM(F542)="","",$B$1&amp;"-"&amp;TRIM(Tabla1[[#This Row],[Mes Inscrito]])&amp;"-"&amp;TRIM(Tabla1[[#This Row],[Dia de clases Inscrito]])&amp;"-"&amp;TRIM(Tabla1[[#This Row],[Horario Inscrito]])&amp;"-"&amp;TRIM(Tabla1[[#This Row],[Fecha Inicio grupo]])&amp;"-"&amp;TRIM(Tabla1[[#This Row],[Tipo Incrito]]))</f>
        <v/>
      </c>
      <c r="BH542" s="308" t="str">
        <f>IF(F542="","",OR(IFERROR(SEARCH("CG",Tabla1[[#This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2" s="309" t="str">
        <f>IF(F542&lt;&gt;"",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2" s="309" t="str">
        <f>IF(F542&lt;&gt;"",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2" s="309" t="str">
        <f>IF(Tabla1[[#This Row],[Fecha Inicio grupo]]="","",IFERROR(VLOOKUP(Tabla1[[#This Row],[Mes de Alta como miembro]],Parámetros!$AM$2:$AN$16,2,0),"01/01/1900"))</f>
        <v/>
      </c>
    </row>
    <row r="543" spans="1:63" ht="14.45">
      <c r="A543" s="68">
        <v>540</v>
      </c>
      <c r="B543" s="29"/>
      <c r="C543" s="34"/>
      <c r="D543" s="42"/>
      <c r="E543" s="64"/>
      <c r="F543" s="45"/>
      <c r="G543" s="45"/>
      <c r="H543" s="163"/>
      <c r="I543" s="42"/>
      <c r="J543" s="28"/>
      <c r="K543" s="69"/>
      <c r="L543" s="68"/>
      <c r="M543" s="46"/>
      <c r="N543" s="238" t="str">
        <f ca="1">IF(Tabla1[[#This Row],[Fecha de nac]]="","",IF(Tabla1[[#This Row],[Fecha Finalización]] &gt;=TODAY(), DATEDIF(Tabla1[[#This Row],[Fecha de nac]],TODAY(),"y"), ROUNDDOWN((Tabla1[[#This Row],[Fecha Finalización]] -Tabla1[[#This Row],[Fecha de nac]])/365,0)))</f>
        <v/>
      </c>
      <c r="O543" s="169"/>
      <c r="P543" s="34"/>
      <c r="Q543" s="67"/>
      <c r="R543" s="67"/>
      <c r="S543" s="67"/>
      <c r="T543" s="67"/>
      <c r="U543" s="243" t="str">
        <f>IF(F543="","",Tabla1[[#This Row],[Fecha Inicio grupo]]+3*7-7)</f>
        <v/>
      </c>
      <c r="V543" s="244" t="str">
        <f>IF(F543="","",EDATE(Tabla1[[#This Row],[Fecha Inicio grupo]],3))</f>
        <v/>
      </c>
      <c r="W543" s="29"/>
      <c r="X543" s="29"/>
      <c r="Y543" s="75"/>
      <c r="Z543" s="75"/>
      <c r="AA543" s="75"/>
      <c r="AB543" s="75"/>
      <c r="AC543" s="75"/>
      <c r="AD543" s="75"/>
      <c r="AE543" s="75"/>
      <c r="AF543" s="75"/>
      <c r="AG543" s="75"/>
      <c r="AH543" s="75"/>
      <c r="AI543" s="75"/>
      <c r="AJ543" s="75"/>
      <c r="AK543" s="75"/>
      <c r="AL543" s="75"/>
      <c r="AM543" s="75"/>
      <c r="AN543" s="75"/>
      <c r="AO543" s="144"/>
      <c r="AP543" s="246" t="str">
        <f>IF(F543="","",IFERROR(VLOOKUP(SUBSTITUTE(SUBSTITUTE(Tabla1[[#This Row],[Uso Sistemas]],"T","P"),"N","F"),Parámetros!$M$2:$N$17,2,0),"Completar hasta 3ra sem. para evaluar a Probacionista"))</f>
        <v/>
      </c>
      <c r="AQ543" s="39"/>
      <c r="AR543" s="39"/>
      <c r="AS543" s="39"/>
      <c r="AT543" s="28"/>
      <c r="AU543" s="55"/>
      <c r="AV543" s="55"/>
      <c r="AW543" s="55"/>
      <c r="AX543" s="248" t="str">
        <f>IF(V543="","",EOMONTH(EDATE(Tabla1[[#This Row],[Fecha Finalización]],2),0))</f>
        <v/>
      </c>
      <c r="AY543" s="39"/>
      <c r="AZ543" s="249" t="str">
        <f>IF(V543="","",EOMONTH(EDATE(Tabla1[[#This Row],[Fecha Finalización]],3),0))</f>
        <v/>
      </c>
      <c r="BA543" s="39"/>
      <c r="BB543" s="39"/>
      <c r="BC543" s="235"/>
      <c r="BD543" s="233" t="str">
        <f>IF(F543="","",Tabla1[[#This Row],[sem 01]]&amp;Tabla1[[#This Row],[sem 02]]&amp;Tabla1[[#This Row],[sem 03]])</f>
        <v/>
      </c>
      <c r="BE543" s="234" t="str">
        <f>IF(TRIM(F543)="","",$B$1&amp;"-"&amp;SUBSTITUTE(Tabla1[[#This Row],[Mes Inscrito]]," ","")&amp;"-"&amp;SUBSTITUTE(Tabla1[[#This Row],[Dia de clases Inscrito]]," ","")&amp;"-"&amp;SUBSTITUTE(Tabla1[[#This Row],[Horario Inscrito]]," ","")&amp;"-"&amp;Tabla1[[#This Row],[Fecha Inicio grupo]])</f>
        <v/>
      </c>
      <c r="BF543" s="251" t="str">
        <f>IF(F543="","",Tabla1[[#This Row],[Curso]])</f>
        <v/>
      </c>
      <c r="BG543" s="252" t="str">
        <f>+IF(TRIM(F543)="","",$B$1&amp;"-"&amp;TRIM(Tabla1[[#This Row],[Mes Inscrito]])&amp;"-"&amp;TRIM(Tabla1[[#This Row],[Dia de clases Inscrito]])&amp;"-"&amp;TRIM(Tabla1[[#This Row],[Horario Inscrito]])&amp;"-"&amp;TRIM(Tabla1[[#This Row],[Fecha Inicio grupo]])&amp;"-"&amp;TRIM(Tabla1[[#This Row],[Tipo Incrito]]))</f>
        <v/>
      </c>
      <c r="BH543" s="308" t="str">
        <f>IF(F543="","",OR(IFERROR(SEARCH("CG",Tabla1[[#This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3" s="309" t="str">
        <f>IF(F543&lt;&gt;"",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3" s="309" t="str">
        <f>IF(F543&lt;&gt;"",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3" s="309" t="str">
        <f>IF(Tabla1[[#This Row],[Fecha Inicio grupo]]="","",IFERROR(VLOOKUP(Tabla1[[#This Row],[Mes de Alta como miembro]],Parámetros!$AM$2:$AN$16,2,0),"01/01/1900"))</f>
        <v/>
      </c>
    </row>
    <row r="544" spans="1:63" ht="14.45">
      <c r="A544" s="68">
        <v>541</v>
      </c>
      <c r="B544" s="29"/>
      <c r="C544" s="34"/>
      <c r="D544" s="42"/>
      <c r="E544" s="64"/>
      <c r="F544" s="45"/>
      <c r="G544" s="45"/>
      <c r="H544" s="163"/>
      <c r="I544" s="42"/>
      <c r="J544" s="28"/>
      <c r="K544" s="69"/>
      <c r="L544" s="68"/>
      <c r="M544" s="46"/>
      <c r="N544" s="238" t="str">
        <f ca="1">IF(Tabla1[[#This Row],[Fecha de nac]]="","",IF(Tabla1[[#This Row],[Fecha Finalización]] &gt;=TODAY(), DATEDIF(Tabla1[[#This Row],[Fecha de nac]],TODAY(),"y"), ROUNDDOWN((Tabla1[[#This Row],[Fecha Finalización]] -Tabla1[[#This Row],[Fecha de nac]])/365,0)))</f>
        <v/>
      </c>
      <c r="O544" s="169"/>
      <c r="P544" s="34"/>
      <c r="Q544" s="67"/>
      <c r="R544" s="67"/>
      <c r="S544" s="67"/>
      <c r="T544" s="67"/>
      <c r="U544" s="243" t="str">
        <f>IF(F544="","",Tabla1[[#This Row],[Fecha Inicio grupo]]+3*7-7)</f>
        <v/>
      </c>
      <c r="V544" s="244" t="str">
        <f>IF(F544="","",EDATE(Tabla1[[#This Row],[Fecha Inicio grupo]],3))</f>
        <v/>
      </c>
      <c r="W544" s="29"/>
      <c r="X544" s="29"/>
      <c r="Y544" s="75"/>
      <c r="Z544" s="75"/>
      <c r="AA544" s="75"/>
      <c r="AB544" s="75"/>
      <c r="AC544" s="75"/>
      <c r="AD544" s="75"/>
      <c r="AE544" s="75"/>
      <c r="AF544" s="75"/>
      <c r="AG544" s="75"/>
      <c r="AH544" s="75"/>
      <c r="AI544" s="75"/>
      <c r="AJ544" s="75"/>
      <c r="AK544" s="75"/>
      <c r="AL544" s="75"/>
      <c r="AM544" s="75"/>
      <c r="AN544" s="75"/>
      <c r="AO544" s="144"/>
      <c r="AP544" s="246" t="str">
        <f>IF(F544="","",IFERROR(VLOOKUP(SUBSTITUTE(SUBSTITUTE(Tabla1[[#This Row],[Uso Sistemas]],"T","P"),"N","F"),Parámetros!$M$2:$N$17,2,0),"Completar hasta 3ra sem. para evaluar a Probacionista"))</f>
        <v/>
      </c>
      <c r="AQ544" s="39"/>
      <c r="AR544" s="39"/>
      <c r="AS544" s="39"/>
      <c r="AT544" s="28"/>
      <c r="AU544" s="55"/>
      <c r="AV544" s="55"/>
      <c r="AW544" s="55"/>
      <c r="AX544" s="248" t="str">
        <f>IF(V544="","",EOMONTH(EDATE(Tabla1[[#This Row],[Fecha Finalización]],2),0))</f>
        <v/>
      </c>
      <c r="AY544" s="39"/>
      <c r="AZ544" s="249" t="str">
        <f>IF(V544="","",EOMONTH(EDATE(Tabla1[[#This Row],[Fecha Finalización]],3),0))</f>
        <v/>
      </c>
      <c r="BA544" s="39"/>
      <c r="BB544" s="39"/>
      <c r="BC544" s="235"/>
      <c r="BD544" s="233" t="str">
        <f>IF(F544="","",Tabla1[[#This Row],[sem 01]]&amp;Tabla1[[#This Row],[sem 02]]&amp;Tabla1[[#This Row],[sem 03]])</f>
        <v/>
      </c>
      <c r="BE544" s="234" t="str">
        <f>IF(TRIM(F544)="","",$B$1&amp;"-"&amp;SUBSTITUTE(Tabla1[[#This Row],[Mes Inscrito]]," ","")&amp;"-"&amp;SUBSTITUTE(Tabla1[[#This Row],[Dia de clases Inscrito]]," ","")&amp;"-"&amp;SUBSTITUTE(Tabla1[[#This Row],[Horario Inscrito]]," ","")&amp;"-"&amp;Tabla1[[#This Row],[Fecha Inicio grupo]])</f>
        <v/>
      </c>
      <c r="BF544" s="251" t="str">
        <f>IF(F544="","",Tabla1[[#This Row],[Curso]])</f>
        <v/>
      </c>
      <c r="BG544" s="252" t="str">
        <f>+IF(TRIM(F544)="","",$B$1&amp;"-"&amp;TRIM(Tabla1[[#This Row],[Mes Inscrito]])&amp;"-"&amp;TRIM(Tabla1[[#This Row],[Dia de clases Inscrito]])&amp;"-"&amp;TRIM(Tabla1[[#This Row],[Horario Inscrito]])&amp;"-"&amp;TRIM(Tabla1[[#This Row],[Fecha Inicio grupo]])&amp;"-"&amp;TRIM(Tabla1[[#This Row],[Tipo Incrito]]))</f>
        <v/>
      </c>
      <c r="BH544" s="308" t="str">
        <f>IF(F544="","",OR(IFERROR(SEARCH("CG",Tabla1[[#This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4" s="309" t="str">
        <f>IF(F544&lt;&gt;"",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4" s="309" t="str">
        <f>IF(F544&lt;&gt;"",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4" s="309" t="str">
        <f>IF(Tabla1[[#This Row],[Fecha Inicio grupo]]="","",IFERROR(VLOOKUP(Tabla1[[#This Row],[Mes de Alta como miembro]],Parámetros!$AM$2:$AN$16,2,0),"01/01/1900"))</f>
        <v/>
      </c>
    </row>
    <row r="545" spans="1:63" ht="14.45">
      <c r="A545" s="68">
        <v>542</v>
      </c>
      <c r="B545" s="29"/>
      <c r="C545" s="34"/>
      <c r="D545" s="42"/>
      <c r="E545" s="64"/>
      <c r="F545" s="45"/>
      <c r="G545" s="45"/>
      <c r="H545" s="163"/>
      <c r="I545" s="42"/>
      <c r="J545" s="28"/>
      <c r="K545" s="69"/>
      <c r="L545" s="68"/>
      <c r="M545" s="46"/>
      <c r="N545" s="238" t="str">
        <f ca="1">IF(Tabla1[[#This Row],[Fecha de nac]]="","",IF(Tabla1[[#This Row],[Fecha Finalización]] &gt;=TODAY(), DATEDIF(Tabla1[[#This Row],[Fecha de nac]],TODAY(),"y"), ROUNDDOWN((Tabla1[[#This Row],[Fecha Finalización]] -Tabla1[[#This Row],[Fecha de nac]])/365,0)))</f>
        <v/>
      </c>
      <c r="O545" s="169"/>
      <c r="P545" s="34"/>
      <c r="Q545" s="67"/>
      <c r="R545" s="67"/>
      <c r="S545" s="67"/>
      <c r="T545" s="67"/>
      <c r="U545" s="243" t="str">
        <f>IF(F545="","",Tabla1[[#This Row],[Fecha Inicio grupo]]+3*7-7)</f>
        <v/>
      </c>
      <c r="V545" s="244" t="str">
        <f>IF(F545="","",EDATE(Tabla1[[#This Row],[Fecha Inicio grupo]],3))</f>
        <v/>
      </c>
      <c r="W545" s="29"/>
      <c r="X545" s="29"/>
      <c r="Y545" s="75"/>
      <c r="Z545" s="75"/>
      <c r="AA545" s="75"/>
      <c r="AB545" s="75"/>
      <c r="AC545" s="75"/>
      <c r="AD545" s="75"/>
      <c r="AE545" s="75"/>
      <c r="AF545" s="75"/>
      <c r="AG545" s="75"/>
      <c r="AH545" s="75"/>
      <c r="AI545" s="75"/>
      <c r="AJ545" s="75"/>
      <c r="AK545" s="75"/>
      <c r="AL545" s="75"/>
      <c r="AM545" s="75"/>
      <c r="AN545" s="75"/>
      <c r="AO545" s="144"/>
      <c r="AP545" s="246" t="str">
        <f>IF(F545="","",IFERROR(VLOOKUP(SUBSTITUTE(SUBSTITUTE(Tabla1[[#This Row],[Uso Sistemas]],"T","P"),"N","F"),Parámetros!$M$2:$N$17,2,0),"Completar hasta 3ra sem. para evaluar a Probacionista"))</f>
        <v/>
      </c>
      <c r="AQ545" s="39"/>
      <c r="AR545" s="39"/>
      <c r="AS545" s="39"/>
      <c r="AT545" s="28"/>
      <c r="AU545" s="55"/>
      <c r="AV545" s="55"/>
      <c r="AW545" s="55"/>
      <c r="AX545" s="248" t="str">
        <f>IF(V545="","",EOMONTH(EDATE(Tabla1[[#This Row],[Fecha Finalización]],2),0))</f>
        <v/>
      </c>
      <c r="AY545" s="39"/>
      <c r="AZ545" s="249" t="str">
        <f>IF(V545="","",EOMONTH(EDATE(Tabla1[[#This Row],[Fecha Finalización]],3),0))</f>
        <v/>
      </c>
      <c r="BA545" s="39"/>
      <c r="BB545" s="39"/>
      <c r="BC545" s="235"/>
      <c r="BD545" s="233" t="str">
        <f>IF(F545="","",Tabla1[[#This Row],[sem 01]]&amp;Tabla1[[#This Row],[sem 02]]&amp;Tabla1[[#This Row],[sem 03]])</f>
        <v/>
      </c>
      <c r="BE545" s="234" t="str">
        <f>IF(TRIM(F545)="","",$B$1&amp;"-"&amp;SUBSTITUTE(Tabla1[[#This Row],[Mes Inscrito]]," ","")&amp;"-"&amp;SUBSTITUTE(Tabla1[[#This Row],[Dia de clases Inscrito]]," ","")&amp;"-"&amp;SUBSTITUTE(Tabla1[[#This Row],[Horario Inscrito]]," ","")&amp;"-"&amp;Tabla1[[#This Row],[Fecha Inicio grupo]])</f>
        <v/>
      </c>
      <c r="BF545" s="251" t="str">
        <f>IF(F545="","",Tabla1[[#This Row],[Curso]])</f>
        <v/>
      </c>
      <c r="BG545" s="252" t="str">
        <f>+IF(TRIM(F545)="","",$B$1&amp;"-"&amp;TRIM(Tabla1[[#This Row],[Mes Inscrito]])&amp;"-"&amp;TRIM(Tabla1[[#This Row],[Dia de clases Inscrito]])&amp;"-"&amp;TRIM(Tabla1[[#This Row],[Horario Inscrito]])&amp;"-"&amp;TRIM(Tabla1[[#This Row],[Fecha Inicio grupo]])&amp;"-"&amp;TRIM(Tabla1[[#This Row],[Tipo Incrito]]))</f>
        <v/>
      </c>
      <c r="BH545" s="308" t="str">
        <f>IF(F545="","",OR(IFERROR(SEARCH("CG",Tabla1[[#This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5" s="309" t="str">
        <f>IF(F545&lt;&gt;"",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5" s="309" t="str">
        <f>IF(F545&lt;&gt;"",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5" s="309" t="str">
        <f>IF(Tabla1[[#This Row],[Fecha Inicio grupo]]="","",IFERROR(VLOOKUP(Tabla1[[#This Row],[Mes de Alta como miembro]],Parámetros!$AM$2:$AN$16,2,0),"01/01/1900"))</f>
        <v/>
      </c>
    </row>
    <row r="546" spans="1:63" ht="14.45">
      <c r="A546" s="68">
        <v>543</v>
      </c>
      <c r="B546" s="29"/>
      <c r="C546" s="34"/>
      <c r="D546" s="42"/>
      <c r="E546" s="64"/>
      <c r="F546" s="45"/>
      <c r="G546" s="45"/>
      <c r="H546" s="163"/>
      <c r="I546" s="42"/>
      <c r="J546" s="28"/>
      <c r="K546" s="69"/>
      <c r="L546" s="68"/>
      <c r="M546" s="46"/>
      <c r="N546" s="238" t="str">
        <f ca="1">IF(Tabla1[[#This Row],[Fecha de nac]]="","",IF(Tabla1[[#This Row],[Fecha Finalización]] &gt;=TODAY(), DATEDIF(Tabla1[[#This Row],[Fecha de nac]],TODAY(),"y"), ROUNDDOWN((Tabla1[[#This Row],[Fecha Finalización]] -Tabla1[[#This Row],[Fecha de nac]])/365,0)))</f>
        <v/>
      </c>
      <c r="O546" s="169"/>
      <c r="P546" s="34"/>
      <c r="Q546" s="67"/>
      <c r="R546" s="67"/>
      <c r="S546" s="67"/>
      <c r="T546" s="67"/>
      <c r="U546" s="243" t="str">
        <f>IF(F546="","",Tabla1[[#This Row],[Fecha Inicio grupo]]+3*7-7)</f>
        <v/>
      </c>
      <c r="V546" s="244" t="str">
        <f>IF(F546="","",EDATE(Tabla1[[#This Row],[Fecha Inicio grupo]],3))</f>
        <v/>
      </c>
      <c r="W546" s="29"/>
      <c r="X546" s="29"/>
      <c r="Y546" s="75"/>
      <c r="Z546" s="75"/>
      <c r="AA546" s="75"/>
      <c r="AB546" s="75"/>
      <c r="AC546" s="75"/>
      <c r="AD546" s="75"/>
      <c r="AE546" s="75"/>
      <c r="AF546" s="75"/>
      <c r="AG546" s="75"/>
      <c r="AH546" s="75"/>
      <c r="AI546" s="75"/>
      <c r="AJ546" s="75"/>
      <c r="AK546" s="75"/>
      <c r="AL546" s="75"/>
      <c r="AM546" s="75"/>
      <c r="AN546" s="75"/>
      <c r="AO546" s="144"/>
      <c r="AP546" s="246" t="str">
        <f>IF(F546="","",IFERROR(VLOOKUP(SUBSTITUTE(SUBSTITUTE(Tabla1[[#This Row],[Uso Sistemas]],"T","P"),"N","F"),Parámetros!$M$2:$N$17,2,0),"Completar hasta 3ra sem. para evaluar a Probacionista"))</f>
        <v/>
      </c>
      <c r="AQ546" s="39"/>
      <c r="AR546" s="39"/>
      <c r="AS546" s="39"/>
      <c r="AT546" s="28"/>
      <c r="AU546" s="55"/>
      <c r="AV546" s="55"/>
      <c r="AW546" s="55"/>
      <c r="AX546" s="248" t="str">
        <f>IF(V546="","",EOMONTH(EDATE(Tabla1[[#This Row],[Fecha Finalización]],2),0))</f>
        <v/>
      </c>
      <c r="AY546" s="39"/>
      <c r="AZ546" s="249" t="str">
        <f>IF(V546="","",EOMONTH(EDATE(Tabla1[[#This Row],[Fecha Finalización]],3),0))</f>
        <v/>
      </c>
      <c r="BA546" s="39"/>
      <c r="BB546" s="39"/>
      <c r="BC546" s="235"/>
      <c r="BD546" s="233" t="str">
        <f>IF(F546="","",Tabla1[[#This Row],[sem 01]]&amp;Tabla1[[#This Row],[sem 02]]&amp;Tabla1[[#This Row],[sem 03]])</f>
        <v/>
      </c>
      <c r="BE546" s="234" t="str">
        <f>IF(TRIM(F546)="","",$B$1&amp;"-"&amp;SUBSTITUTE(Tabla1[[#This Row],[Mes Inscrito]]," ","")&amp;"-"&amp;SUBSTITUTE(Tabla1[[#This Row],[Dia de clases Inscrito]]," ","")&amp;"-"&amp;SUBSTITUTE(Tabla1[[#This Row],[Horario Inscrito]]," ","")&amp;"-"&amp;Tabla1[[#This Row],[Fecha Inicio grupo]])</f>
        <v/>
      </c>
      <c r="BF546" s="251" t="str">
        <f>IF(F546="","",Tabla1[[#This Row],[Curso]])</f>
        <v/>
      </c>
      <c r="BG546" s="252" t="str">
        <f>+IF(TRIM(F546)="","",$B$1&amp;"-"&amp;TRIM(Tabla1[[#This Row],[Mes Inscrito]])&amp;"-"&amp;TRIM(Tabla1[[#This Row],[Dia de clases Inscrito]])&amp;"-"&amp;TRIM(Tabla1[[#This Row],[Horario Inscrito]])&amp;"-"&amp;TRIM(Tabla1[[#This Row],[Fecha Inicio grupo]])&amp;"-"&amp;TRIM(Tabla1[[#This Row],[Tipo Incrito]]))</f>
        <v/>
      </c>
      <c r="BH546" s="308" t="str">
        <f>IF(F546="","",OR(IFERROR(SEARCH("CG",Tabla1[[#This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6" s="309" t="str">
        <f>IF(F546&lt;&gt;"",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6" s="309" t="str">
        <f>IF(F546&lt;&gt;"",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6" s="309" t="str">
        <f>IF(Tabla1[[#This Row],[Fecha Inicio grupo]]="","",IFERROR(VLOOKUP(Tabla1[[#This Row],[Mes de Alta como miembro]],Parámetros!$AM$2:$AN$16,2,0),"01/01/1900"))</f>
        <v/>
      </c>
    </row>
    <row r="547" spans="1:63" ht="14.45">
      <c r="A547" s="68">
        <v>544</v>
      </c>
      <c r="B547" s="29"/>
      <c r="C547" s="34"/>
      <c r="D547" s="42"/>
      <c r="E547" s="64"/>
      <c r="F547" s="45"/>
      <c r="G547" s="45"/>
      <c r="H547" s="163"/>
      <c r="I547" s="42"/>
      <c r="J547" s="28"/>
      <c r="K547" s="69"/>
      <c r="L547" s="68"/>
      <c r="M547" s="46"/>
      <c r="N547" s="238" t="str">
        <f ca="1">IF(Tabla1[[#This Row],[Fecha de nac]]="","",IF(Tabla1[[#This Row],[Fecha Finalización]] &gt;=TODAY(), DATEDIF(Tabla1[[#This Row],[Fecha de nac]],TODAY(),"y"), ROUNDDOWN((Tabla1[[#This Row],[Fecha Finalización]] -Tabla1[[#This Row],[Fecha de nac]])/365,0)))</f>
        <v/>
      </c>
      <c r="O547" s="169"/>
      <c r="P547" s="34"/>
      <c r="Q547" s="67"/>
      <c r="R547" s="67"/>
      <c r="S547" s="67"/>
      <c r="T547" s="67"/>
      <c r="U547" s="243" t="str">
        <f>IF(F547="","",Tabla1[[#This Row],[Fecha Inicio grupo]]+3*7-7)</f>
        <v/>
      </c>
      <c r="V547" s="244" t="str">
        <f>IF(F547="","",EDATE(Tabla1[[#This Row],[Fecha Inicio grupo]],3))</f>
        <v/>
      </c>
      <c r="W547" s="29"/>
      <c r="X547" s="29"/>
      <c r="Y547" s="75"/>
      <c r="Z547" s="75"/>
      <c r="AA547" s="75"/>
      <c r="AB547" s="75"/>
      <c r="AC547" s="75"/>
      <c r="AD547" s="75"/>
      <c r="AE547" s="75"/>
      <c r="AF547" s="75"/>
      <c r="AG547" s="75"/>
      <c r="AH547" s="75"/>
      <c r="AI547" s="75"/>
      <c r="AJ547" s="75"/>
      <c r="AK547" s="75"/>
      <c r="AL547" s="75"/>
      <c r="AM547" s="75"/>
      <c r="AN547" s="75"/>
      <c r="AO547" s="144"/>
      <c r="AP547" s="246" t="str">
        <f>IF(F547="","",IFERROR(VLOOKUP(SUBSTITUTE(SUBSTITUTE(Tabla1[[#This Row],[Uso Sistemas]],"T","P"),"N","F"),Parámetros!$M$2:$N$17,2,0),"Completar hasta 3ra sem. para evaluar a Probacionista"))</f>
        <v/>
      </c>
      <c r="AQ547" s="39"/>
      <c r="AR547" s="39"/>
      <c r="AS547" s="39"/>
      <c r="AT547" s="28"/>
      <c r="AU547" s="55"/>
      <c r="AV547" s="55"/>
      <c r="AW547" s="55"/>
      <c r="AX547" s="248" t="str">
        <f>IF(V547="","",EOMONTH(EDATE(Tabla1[[#This Row],[Fecha Finalización]],2),0))</f>
        <v/>
      </c>
      <c r="AY547" s="39"/>
      <c r="AZ547" s="249" t="str">
        <f>IF(V547="","",EOMONTH(EDATE(Tabla1[[#This Row],[Fecha Finalización]],3),0))</f>
        <v/>
      </c>
      <c r="BA547" s="39"/>
      <c r="BB547" s="39"/>
      <c r="BC547" s="235"/>
      <c r="BD547" s="233" t="str">
        <f>IF(F547="","",Tabla1[[#This Row],[sem 01]]&amp;Tabla1[[#This Row],[sem 02]]&amp;Tabla1[[#This Row],[sem 03]])</f>
        <v/>
      </c>
      <c r="BE547" s="234" t="str">
        <f>IF(TRIM(F547)="","",$B$1&amp;"-"&amp;SUBSTITUTE(Tabla1[[#This Row],[Mes Inscrito]]," ","")&amp;"-"&amp;SUBSTITUTE(Tabla1[[#This Row],[Dia de clases Inscrito]]," ","")&amp;"-"&amp;SUBSTITUTE(Tabla1[[#This Row],[Horario Inscrito]]," ","")&amp;"-"&amp;Tabla1[[#This Row],[Fecha Inicio grupo]])</f>
        <v/>
      </c>
      <c r="BF547" s="251" t="str">
        <f>IF(F547="","",Tabla1[[#This Row],[Curso]])</f>
        <v/>
      </c>
      <c r="BG547" s="252" t="str">
        <f>+IF(TRIM(F547)="","",$B$1&amp;"-"&amp;TRIM(Tabla1[[#This Row],[Mes Inscrito]])&amp;"-"&amp;TRIM(Tabla1[[#This Row],[Dia de clases Inscrito]])&amp;"-"&amp;TRIM(Tabla1[[#This Row],[Horario Inscrito]])&amp;"-"&amp;TRIM(Tabla1[[#This Row],[Fecha Inicio grupo]])&amp;"-"&amp;TRIM(Tabla1[[#This Row],[Tipo Incrito]]))</f>
        <v/>
      </c>
      <c r="BH547" s="308" t="str">
        <f>IF(F547="","",OR(IFERROR(SEARCH("CG",Tabla1[[#This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7" s="309" t="str">
        <f>IF(F547&lt;&gt;"",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7" s="309" t="str">
        <f>IF(F547&lt;&gt;"",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7" s="309" t="str">
        <f>IF(Tabla1[[#This Row],[Fecha Inicio grupo]]="","",IFERROR(VLOOKUP(Tabla1[[#This Row],[Mes de Alta como miembro]],Parámetros!$AM$2:$AN$16,2,0),"01/01/1900"))</f>
        <v/>
      </c>
    </row>
    <row r="548" spans="1:63" ht="14.45">
      <c r="A548" s="68">
        <v>545</v>
      </c>
      <c r="B548" s="29"/>
      <c r="C548" s="34"/>
      <c r="D548" s="42"/>
      <c r="E548" s="64"/>
      <c r="F548" s="45"/>
      <c r="G548" s="45"/>
      <c r="H548" s="163"/>
      <c r="I548" s="42"/>
      <c r="J548" s="28"/>
      <c r="K548" s="69"/>
      <c r="L548" s="68"/>
      <c r="M548" s="46"/>
      <c r="N548" s="238" t="str">
        <f ca="1">IF(Tabla1[[#This Row],[Fecha de nac]]="","",IF(Tabla1[[#This Row],[Fecha Finalización]] &gt;=TODAY(), DATEDIF(Tabla1[[#This Row],[Fecha de nac]],TODAY(),"y"), ROUNDDOWN((Tabla1[[#This Row],[Fecha Finalización]] -Tabla1[[#This Row],[Fecha de nac]])/365,0)))</f>
        <v/>
      </c>
      <c r="O548" s="169"/>
      <c r="P548" s="34"/>
      <c r="Q548" s="67"/>
      <c r="R548" s="67"/>
      <c r="S548" s="67"/>
      <c r="T548" s="67"/>
      <c r="U548" s="243" t="str">
        <f>IF(F548="","",Tabla1[[#This Row],[Fecha Inicio grupo]]+3*7-7)</f>
        <v/>
      </c>
      <c r="V548" s="244" t="str">
        <f>IF(F548="","",EDATE(Tabla1[[#This Row],[Fecha Inicio grupo]],3))</f>
        <v/>
      </c>
      <c r="W548" s="29"/>
      <c r="X548" s="29"/>
      <c r="Y548" s="75"/>
      <c r="Z548" s="75"/>
      <c r="AA548" s="75"/>
      <c r="AB548" s="75"/>
      <c r="AC548" s="75"/>
      <c r="AD548" s="75"/>
      <c r="AE548" s="75"/>
      <c r="AF548" s="75"/>
      <c r="AG548" s="75"/>
      <c r="AH548" s="75"/>
      <c r="AI548" s="75"/>
      <c r="AJ548" s="75"/>
      <c r="AK548" s="75"/>
      <c r="AL548" s="75"/>
      <c r="AM548" s="75"/>
      <c r="AN548" s="75"/>
      <c r="AO548" s="144"/>
      <c r="AP548" s="246" t="str">
        <f>IF(F548="","",IFERROR(VLOOKUP(SUBSTITUTE(SUBSTITUTE(Tabla1[[#This Row],[Uso Sistemas]],"T","P"),"N","F"),Parámetros!$M$2:$N$17,2,0),"Completar hasta 3ra sem. para evaluar a Probacionista"))</f>
        <v/>
      </c>
      <c r="AQ548" s="39"/>
      <c r="AR548" s="39"/>
      <c r="AS548" s="39"/>
      <c r="AT548" s="28"/>
      <c r="AU548" s="55"/>
      <c r="AV548" s="55"/>
      <c r="AW548" s="55"/>
      <c r="AX548" s="248" t="str">
        <f>IF(V548="","",EOMONTH(EDATE(Tabla1[[#This Row],[Fecha Finalización]],2),0))</f>
        <v/>
      </c>
      <c r="AY548" s="39"/>
      <c r="AZ548" s="249" t="str">
        <f>IF(V548="","",EOMONTH(EDATE(Tabla1[[#This Row],[Fecha Finalización]],3),0))</f>
        <v/>
      </c>
      <c r="BA548" s="39"/>
      <c r="BB548" s="39"/>
      <c r="BC548" s="235"/>
      <c r="BD548" s="233" t="str">
        <f>IF(F548="","",Tabla1[[#This Row],[sem 01]]&amp;Tabla1[[#This Row],[sem 02]]&amp;Tabla1[[#This Row],[sem 03]])</f>
        <v/>
      </c>
      <c r="BE548" s="234" t="str">
        <f>IF(TRIM(F548)="","",$B$1&amp;"-"&amp;SUBSTITUTE(Tabla1[[#This Row],[Mes Inscrito]]," ","")&amp;"-"&amp;SUBSTITUTE(Tabla1[[#This Row],[Dia de clases Inscrito]]," ","")&amp;"-"&amp;SUBSTITUTE(Tabla1[[#This Row],[Horario Inscrito]]," ","")&amp;"-"&amp;Tabla1[[#This Row],[Fecha Inicio grupo]])</f>
        <v/>
      </c>
      <c r="BF548" s="251" t="str">
        <f>IF(F548="","",Tabla1[[#This Row],[Curso]])</f>
        <v/>
      </c>
      <c r="BG548" s="252" t="str">
        <f>+IF(TRIM(F548)="","",$B$1&amp;"-"&amp;TRIM(Tabla1[[#This Row],[Mes Inscrito]])&amp;"-"&amp;TRIM(Tabla1[[#This Row],[Dia de clases Inscrito]])&amp;"-"&amp;TRIM(Tabla1[[#This Row],[Horario Inscrito]])&amp;"-"&amp;TRIM(Tabla1[[#This Row],[Fecha Inicio grupo]])&amp;"-"&amp;TRIM(Tabla1[[#This Row],[Tipo Incrito]]))</f>
        <v/>
      </c>
      <c r="BH548" s="308" t="str">
        <f>IF(F548="","",OR(IFERROR(SEARCH("CG",Tabla1[[#This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8" s="309" t="str">
        <f>IF(F548&lt;&gt;"",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8" s="309" t="str">
        <f>IF(F548&lt;&gt;"",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8" s="309" t="str">
        <f>IF(Tabla1[[#This Row],[Fecha Inicio grupo]]="","",IFERROR(VLOOKUP(Tabla1[[#This Row],[Mes de Alta como miembro]],Parámetros!$AM$2:$AN$16,2,0),"01/01/1900"))</f>
        <v/>
      </c>
    </row>
    <row r="549" spans="1:63" ht="14.45">
      <c r="A549" s="68">
        <v>546</v>
      </c>
      <c r="B549" s="29"/>
      <c r="C549" s="34"/>
      <c r="D549" s="42"/>
      <c r="E549" s="64"/>
      <c r="F549" s="45"/>
      <c r="G549" s="45"/>
      <c r="H549" s="163"/>
      <c r="I549" s="42"/>
      <c r="J549" s="28"/>
      <c r="K549" s="69"/>
      <c r="L549" s="68"/>
      <c r="M549" s="46"/>
      <c r="N549" s="238" t="str">
        <f ca="1">IF(Tabla1[[#This Row],[Fecha de nac]]="","",IF(Tabla1[[#This Row],[Fecha Finalización]] &gt;=TODAY(), DATEDIF(Tabla1[[#This Row],[Fecha de nac]],TODAY(),"y"), ROUNDDOWN((Tabla1[[#This Row],[Fecha Finalización]] -Tabla1[[#This Row],[Fecha de nac]])/365,0)))</f>
        <v/>
      </c>
      <c r="O549" s="169"/>
      <c r="P549" s="34"/>
      <c r="Q549" s="67"/>
      <c r="R549" s="67"/>
      <c r="S549" s="67"/>
      <c r="T549" s="67"/>
      <c r="U549" s="243" t="str">
        <f>IF(F549="","",Tabla1[[#This Row],[Fecha Inicio grupo]]+3*7-7)</f>
        <v/>
      </c>
      <c r="V549" s="244" t="str">
        <f>IF(F549="","",EDATE(Tabla1[[#This Row],[Fecha Inicio grupo]],3))</f>
        <v/>
      </c>
      <c r="W549" s="29"/>
      <c r="X549" s="29"/>
      <c r="Y549" s="75"/>
      <c r="Z549" s="75"/>
      <c r="AA549" s="75"/>
      <c r="AB549" s="75"/>
      <c r="AC549" s="75"/>
      <c r="AD549" s="75"/>
      <c r="AE549" s="75"/>
      <c r="AF549" s="75"/>
      <c r="AG549" s="75"/>
      <c r="AH549" s="75"/>
      <c r="AI549" s="75"/>
      <c r="AJ549" s="75"/>
      <c r="AK549" s="75"/>
      <c r="AL549" s="75"/>
      <c r="AM549" s="75"/>
      <c r="AN549" s="75"/>
      <c r="AO549" s="144"/>
      <c r="AP549" s="246" t="str">
        <f>IF(F549="","",IFERROR(VLOOKUP(SUBSTITUTE(SUBSTITUTE(Tabla1[[#This Row],[Uso Sistemas]],"T","P"),"N","F"),Parámetros!$M$2:$N$17,2,0),"Completar hasta 3ra sem. para evaluar a Probacionista"))</f>
        <v/>
      </c>
      <c r="AQ549" s="39"/>
      <c r="AR549" s="39"/>
      <c r="AS549" s="39"/>
      <c r="AT549" s="28"/>
      <c r="AU549" s="55"/>
      <c r="AV549" s="55"/>
      <c r="AW549" s="55"/>
      <c r="AX549" s="248" t="str">
        <f>IF(V549="","",EOMONTH(EDATE(Tabla1[[#This Row],[Fecha Finalización]],2),0))</f>
        <v/>
      </c>
      <c r="AY549" s="39"/>
      <c r="AZ549" s="249" t="str">
        <f>IF(V549="","",EOMONTH(EDATE(Tabla1[[#This Row],[Fecha Finalización]],3),0))</f>
        <v/>
      </c>
      <c r="BA549" s="39"/>
      <c r="BB549" s="39"/>
      <c r="BC549" s="235"/>
      <c r="BD549" s="233" t="str">
        <f>IF(F549="","",Tabla1[[#This Row],[sem 01]]&amp;Tabla1[[#This Row],[sem 02]]&amp;Tabla1[[#This Row],[sem 03]])</f>
        <v/>
      </c>
      <c r="BE549" s="234" t="str">
        <f>IF(TRIM(F549)="","",$B$1&amp;"-"&amp;SUBSTITUTE(Tabla1[[#This Row],[Mes Inscrito]]," ","")&amp;"-"&amp;SUBSTITUTE(Tabla1[[#This Row],[Dia de clases Inscrito]]," ","")&amp;"-"&amp;SUBSTITUTE(Tabla1[[#This Row],[Horario Inscrito]]," ","")&amp;"-"&amp;Tabla1[[#This Row],[Fecha Inicio grupo]])</f>
        <v/>
      </c>
      <c r="BF549" s="251" t="str">
        <f>IF(F549="","",Tabla1[[#This Row],[Curso]])</f>
        <v/>
      </c>
      <c r="BG549" s="252" t="str">
        <f>+IF(TRIM(F549)="","",$B$1&amp;"-"&amp;TRIM(Tabla1[[#This Row],[Mes Inscrito]])&amp;"-"&amp;TRIM(Tabla1[[#This Row],[Dia de clases Inscrito]])&amp;"-"&amp;TRIM(Tabla1[[#This Row],[Horario Inscrito]])&amp;"-"&amp;TRIM(Tabla1[[#This Row],[Fecha Inicio grupo]])&amp;"-"&amp;TRIM(Tabla1[[#This Row],[Tipo Incrito]]))</f>
        <v/>
      </c>
      <c r="BH549" s="308" t="str">
        <f>IF(F549="","",OR(IFERROR(SEARCH("CG",Tabla1[[#This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9" s="309" t="str">
        <f>IF(F549&lt;&gt;"",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9" s="309" t="str">
        <f>IF(F549&lt;&gt;"",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9" s="309" t="str">
        <f>IF(Tabla1[[#This Row],[Fecha Inicio grupo]]="","",IFERROR(VLOOKUP(Tabla1[[#This Row],[Mes de Alta como miembro]],Parámetros!$AM$2:$AN$16,2,0),"01/01/1900"))</f>
        <v/>
      </c>
    </row>
    <row r="550" spans="1:63" ht="14.45">
      <c r="A550" s="68">
        <v>547</v>
      </c>
      <c r="B550" s="29"/>
      <c r="C550" s="34"/>
      <c r="D550" s="42"/>
      <c r="E550" s="64"/>
      <c r="F550" s="45"/>
      <c r="G550" s="45"/>
      <c r="H550" s="163"/>
      <c r="I550" s="42"/>
      <c r="J550" s="28"/>
      <c r="K550" s="69"/>
      <c r="L550" s="68"/>
      <c r="M550" s="46"/>
      <c r="N550" s="238" t="str">
        <f ca="1">IF(Tabla1[[#This Row],[Fecha de nac]]="","",IF(Tabla1[[#This Row],[Fecha Finalización]] &gt;=TODAY(), DATEDIF(Tabla1[[#This Row],[Fecha de nac]],TODAY(),"y"), ROUNDDOWN((Tabla1[[#This Row],[Fecha Finalización]] -Tabla1[[#This Row],[Fecha de nac]])/365,0)))</f>
        <v/>
      </c>
      <c r="O550" s="169"/>
      <c r="P550" s="34"/>
      <c r="Q550" s="67"/>
      <c r="R550" s="67"/>
      <c r="S550" s="67"/>
      <c r="T550" s="67"/>
      <c r="U550" s="243" t="str">
        <f>IF(F550="","",Tabla1[[#This Row],[Fecha Inicio grupo]]+3*7-7)</f>
        <v/>
      </c>
      <c r="V550" s="244" t="str">
        <f>IF(F550="","",EDATE(Tabla1[[#This Row],[Fecha Inicio grupo]],3))</f>
        <v/>
      </c>
      <c r="W550" s="29"/>
      <c r="X550" s="29"/>
      <c r="Y550" s="75"/>
      <c r="Z550" s="75"/>
      <c r="AA550" s="75"/>
      <c r="AB550" s="75"/>
      <c r="AC550" s="75"/>
      <c r="AD550" s="75"/>
      <c r="AE550" s="75"/>
      <c r="AF550" s="75"/>
      <c r="AG550" s="75"/>
      <c r="AH550" s="75"/>
      <c r="AI550" s="75"/>
      <c r="AJ550" s="75"/>
      <c r="AK550" s="75"/>
      <c r="AL550" s="75"/>
      <c r="AM550" s="75"/>
      <c r="AN550" s="75"/>
      <c r="AO550" s="144"/>
      <c r="AP550" s="246" t="str">
        <f>IF(F550="","",IFERROR(VLOOKUP(SUBSTITUTE(SUBSTITUTE(Tabla1[[#This Row],[Uso Sistemas]],"T","P"),"N","F"),Parámetros!$M$2:$N$17,2,0),"Completar hasta 3ra sem. para evaluar a Probacionista"))</f>
        <v/>
      </c>
      <c r="AQ550" s="39"/>
      <c r="AR550" s="39"/>
      <c r="AS550" s="39"/>
      <c r="AT550" s="28"/>
      <c r="AU550" s="55"/>
      <c r="AV550" s="55"/>
      <c r="AW550" s="55"/>
      <c r="AX550" s="248" t="str">
        <f>IF(V550="","",EOMONTH(EDATE(Tabla1[[#This Row],[Fecha Finalización]],2),0))</f>
        <v/>
      </c>
      <c r="AY550" s="39"/>
      <c r="AZ550" s="249" t="str">
        <f>IF(V550="","",EOMONTH(EDATE(Tabla1[[#This Row],[Fecha Finalización]],3),0))</f>
        <v/>
      </c>
      <c r="BA550" s="39"/>
      <c r="BB550" s="39"/>
      <c r="BC550" s="235"/>
      <c r="BD550" s="233" t="str">
        <f>IF(F550="","",Tabla1[[#This Row],[sem 01]]&amp;Tabla1[[#This Row],[sem 02]]&amp;Tabla1[[#This Row],[sem 03]])</f>
        <v/>
      </c>
      <c r="BE550" s="234" t="str">
        <f>IF(TRIM(F550)="","",$B$1&amp;"-"&amp;SUBSTITUTE(Tabla1[[#This Row],[Mes Inscrito]]," ","")&amp;"-"&amp;SUBSTITUTE(Tabla1[[#This Row],[Dia de clases Inscrito]]," ","")&amp;"-"&amp;SUBSTITUTE(Tabla1[[#This Row],[Horario Inscrito]]," ","")&amp;"-"&amp;Tabla1[[#This Row],[Fecha Inicio grupo]])</f>
        <v/>
      </c>
      <c r="BF550" s="251" t="str">
        <f>IF(F550="","",Tabla1[[#This Row],[Curso]])</f>
        <v/>
      </c>
      <c r="BG550" s="252" t="str">
        <f>+IF(TRIM(F550)="","",$B$1&amp;"-"&amp;TRIM(Tabla1[[#This Row],[Mes Inscrito]])&amp;"-"&amp;TRIM(Tabla1[[#This Row],[Dia de clases Inscrito]])&amp;"-"&amp;TRIM(Tabla1[[#This Row],[Horario Inscrito]])&amp;"-"&amp;TRIM(Tabla1[[#This Row],[Fecha Inicio grupo]])&amp;"-"&amp;TRIM(Tabla1[[#This Row],[Tipo Incrito]]))</f>
        <v/>
      </c>
      <c r="BH550" s="308" t="str">
        <f>IF(F550="","",OR(IFERROR(SEARCH("CG",Tabla1[[#This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0" s="309" t="str">
        <f>IF(F550&lt;&gt;"",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0" s="309" t="str">
        <f>IF(F550&lt;&gt;"",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0" s="309" t="str">
        <f>IF(Tabla1[[#This Row],[Fecha Inicio grupo]]="","",IFERROR(VLOOKUP(Tabla1[[#This Row],[Mes de Alta como miembro]],Parámetros!$AM$2:$AN$16,2,0),"01/01/1900"))</f>
        <v/>
      </c>
    </row>
    <row r="551" spans="1:63" ht="14.45">
      <c r="A551" s="68">
        <v>548</v>
      </c>
      <c r="B551" s="29"/>
      <c r="C551" s="34"/>
      <c r="D551" s="42"/>
      <c r="E551" s="64"/>
      <c r="F551" s="45"/>
      <c r="G551" s="45"/>
      <c r="H551" s="163"/>
      <c r="I551" s="42"/>
      <c r="J551" s="28"/>
      <c r="K551" s="69"/>
      <c r="L551" s="68"/>
      <c r="M551" s="46"/>
      <c r="N551" s="238" t="str">
        <f ca="1">IF(Tabla1[[#This Row],[Fecha de nac]]="","",IF(Tabla1[[#This Row],[Fecha Finalización]] &gt;=TODAY(), DATEDIF(Tabla1[[#This Row],[Fecha de nac]],TODAY(),"y"), ROUNDDOWN((Tabla1[[#This Row],[Fecha Finalización]] -Tabla1[[#This Row],[Fecha de nac]])/365,0)))</f>
        <v/>
      </c>
      <c r="O551" s="169"/>
      <c r="P551" s="34"/>
      <c r="Q551" s="67"/>
      <c r="R551" s="67"/>
      <c r="S551" s="67"/>
      <c r="T551" s="67"/>
      <c r="U551" s="243" t="str">
        <f>IF(F551="","",Tabla1[[#This Row],[Fecha Inicio grupo]]+3*7-7)</f>
        <v/>
      </c>
      <c r="V551" s="244" t="str">
        <f>IF(F551="","",EDATE(Tabla1[[#This Row],[Fecha Inicio grupo]],3))</f>
        <v/>
      </c>
      <c r="W551" s="29"/>
      <c r="X551" s="29"/>
      <c r="Y551" s="75"/>
      <c r="Z551" s="75"/>
      <c r="AA551" s="75"/>
      <c r="AB551" s="75"/>
      <c r="AC551" s="75"/>
      <c r="AD551" s="75"/>
      <c r="AE551" s="75"/>
      <c r="AF551" s="75"/>
      <c r="AG551" s="75"/>
      <c r="AH551" s="75"/>
      <c r="AI551" s="75"/>
      <c r="AJ551" s="75"/>
      <c r="AK551" s="75"/>
      <c r="AL551" s="75"/>
      <c r="AM551" s="75"/>
      <c r="AN551" s="75"/>
      <c r="AO551" s="144"/>
      <c r="AP551" s="246" t="str">
        <f>IF(F551="","",IFERROR(VLOOKUP(SUBSTITUTE(SUBSTITUTE(Tabla1[[#This Row],[Uso Sistemas]],"T","P"),"N","F"),Parámetros!$M$2:$N$17,2,0),"Completar hasta 3ra sem. para evaluar a Probacionista"))</f>
        <v/>
      </c>
      <c r="AQ551" s="39"/>
      <c r="AR551" s="39"/>
      <c r="AS551" s="39"/>
      <c r="AT551" s="28"/>
      <c r="AU551" s="55"/>
      <c r="AV551" s="55"/>
      <c r="AW551" s="55"/>
      <c r="AX551" s="248" t="str">
        <f>IF(V551="","",EOMONTH(EDATE(Tabla1[[#This Row],[Fecha Finalización]],2),0))</f>
        <v/>
      </c>
      <c r="AY551" s="39"/>
      <c r="AZ551" s="249" t="str">
        <f>IF(V551="","",EOMONTH(EDATE(Tabla1[[#This Row],[Fecha Finalización]],3),0))</f>
        <v/>
      </c>
      <c r="BA551" s="39"/>
      <c r="BB551" s="39"/>
      <c r="BC551" s="235"/>
      <c r="BD551" s="233" t="str">
        <f>IF(F551="","",Tabla1[[#This Row],[sem 01]]&amp;Tabla1[[#This Row],[sem 02]]&amp;Tabla1[[#This Row],[sem 03]])</f>
        <v/>
      </c>
      <c r="BE551" s="234" t="str">
        <f>IF(TRIM(F551)="","",$B$1&amp;"-"&amp;SUBSTITUTE(Tabla1[[#This Row],[Mes Inscrito]]," ","")&amp;"-"&amp;SUBSTITUTE(Tabla1[[#This Row],[Dia de clases Inscrito]]," ","")&amp;"-"&amp;SUBSTITUTE(Tabla1[[#This Row],[Horario Inscrito]]," ","")&amp;"-"&amp;Tabla1[[#This Row],[Fecha Inicio grupo]])</f>
        <v/>
      </c>
      <c r="BF551" s="251" t="str">
        <f>IF(F551="","",Tabla1[[#This Row],[Curso]])</f>
        <v/>
      </c>
      <c r="BG551" s="252" t="str">
        <f>+IF(TRIM(F551)="","",$B$1&amp;"-"&amp;TRIM(Tabla1[[#This Row],[Mes Inscrito]])&amp;"-"&amp;TRIM(Tabla1[[#This Row],[Dia de clases Inscrito]])&amp;"-"&amp;TRIM(Tabla1[[#This Row],[Horario Inscrito]])&amp;"-"&amp;TRIM(Tabla1[[#This Row],[Fecha Inicio grupo]])&amp;"-"&amp;TRIM(Tabla1[[#This Row],[Tipo Incrito]]))</f>
        <v/>
      </c>
      <c r="BH551" s="308" t="str">
        <f>IF(F551="","",OR(IFERROR(SEARCH("CG",Tabla1[[#This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1" s="309" t="str">
        <f>IF(F551&lt;&gt;"",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1" s="309" t="str">
        <f>IF(F551&lt;&gt;"",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1" s="309" t="str">
        <f>IF(Tabla1[[#This Row],[Fecha Inicio grupo]]="","",IFERROR(VLOOKUP(Tabla1[[#This Row],[Mes de Alta como miembro]],Parámetros!$AM$2:$AN$16,2,0),"01/01/1900"))</f>
        <v/>
      </c>
    </row>
    <row r="552" spans="1:63" ht="14.45">
      <c r="A552" s="68">
        <v>549</v>
      </c>
      <c r="B552" s="29"/>
      <c r="C552" s="34"/>
      <c r="D552" s="42"/>
      <c r="E552" s="64"/>
      <c r="F552" s="45"/>
      <c r="G552" s="45"/>
      <c r="H552" s="163"/>
      <c r="I552" s="42"/>
      <c r="J552" s="28"/>
      <c r="K552" s="69"/>
      <c r="L552" s="68"/>
      <c r="M552" s="46"/>
      <c r="N552" s="238" t="str">
        <f ca="1">IF(Tabla1[[#This Row],[Fecha de nac]]="","",IF(Tabla1[[#This Row],[Fecha Finalización]] &gt;=TODAY(), DATEDIF(Tabla1[[#This Row],[Fecha de nac]],TODAY(),"y"), ROUNDDOWN((Tabla1[[#This Row],[Fecha Finalización]] -Tabla1[[#This Row],[Fecha de nac]])/365,0)))</f>
        <v/>
      </c>
      <c r="O552" s="169"/>
      <c r="P552" s="34"/>
      <c r="Q552" s="67"/>
      <c r="R552" s="67"/>
      <c r="S552" s="67"/>
      <c r="T552" s="67"/>
      <c r="U552" s="243" t="str">
        <f>IF(F552="","",Tabla1[[#This Row],[Fecha Inicio grupo]]+3*7-7)</f>
        <v/>
      </c>
      <c r="V552" s="244" t="str">
        <f>IF(F552="","",EDATE(Tabla1[[#This Row],[Fecha Inicio grupo]],3))</f>
        <v/>
      </c>
      <c r="W552" s="29"/>
      <c r="X552" s="29"/>
      <c r="Y552" s="75"/>
      <c r="Z552" s="75"/>
      <c r="AA552" s="75"/>
      <c r="AB552" s="75"/>
      <c r="AC552" s="75"/>
      <c r="AD552" s="75"/>
      <c r="AE552" s="75"/>
      <c r="AF552" s="75"/>
      <c r="AG552" s="75"/>
      <c r="AH552" s="75"/>
      <c r="AI552" s="75"/>
      <c r="AJ552" s="75"/>
      <c r="AK552" s="75"/>
      <c r="AL552" s="75"/>
      <c r="AM552" s="75"/>
      <c r="AN552" s="75"/>
      <c r="AO552" s="144"/>
      <c r="AP552" s="246" t="str">
        <f>IF(F552="","",IFERROR(VLOOKUP(SUBSTITUTE(SUBSTITUTE(Tabla1[[#This Row],[Uso Sistemas]],"T","P"),"N","F"),Parámetros!$M$2:$N$17,2,0),"Completar hasta 3ra sem. para evaluar a Probacionista"))</f>
        <v/>
      </c>
      <c r="AQ552" s="39"/>
      <c r="AR552" s="39"/>
      <c r="AS552" s="39"/>
      <c r="AT552" s="28"/>
      <c r="AU552" s="55"/>
      <c r="AV552" s="55"/>
      <c r="AW552" s="55"/>
      <c r="AX552" s="248" t="str">
        <f>IF(V552="","",EOMONTH(EDATE(Tabla1[[#This Row],[Fecha Finalización]],2),0))</f>
        <v/>
      </c>
      <c r="AY552" s="39"/>
      <c r="AZ552" s="249" t="str">
        <f>IF(V552="","",EOMONTH(EDATE(Tabla1[[#This Row],[Fecha Finalización]],3),0))</f>
        <v/>
      </c>
      <c r="BA552" s="39"/>
      <c r="BB552" s="39"/>
      <c r="BC552" s="235"/>
      <c r="BD552" s="233" t="str">
        <f>IF(F552="","",Tabla1[[#This Row],[sem 01]]&amp;Tabla1[[#This Row],[sem 02]]&amp;Tabla1[[#This Row],[sem 03]])</f>
        <v/>
      </c>
      <c r="BE552" s="234" t="str">
        <f>IF(TRIM(F552)="","",$B$1&amp;"-"&amp;SUBSTITUTE(Tabla1[[#This Row],[Mes Inscrito]]," ","")&amp;"-"&amp;SUBSTITUTE(Tabla1[[#This Row],[Dia de clases Inscrito]]," ","")&amp;"-"&amp;SUBSTITUTE(Tabla1[[#This Row],[Horario Inscrito]]," ","")&amp;"-"&amp;Tabla1[[#This Row],[Fecha Inicio grupo]])</f>
        <v/>
      </c>
      <c r="BF552" s="251" t="str">
        <f>IF(F552="","",Tabla1[[#This Row],[Curso]])</f>
        <v/>
      </c>
      <c r="BG552" s="252" t="str">
        <f>+IF(TRIM(F552)="","",$B$1&amp;"-"&amp;TRIM(Tabla1[[#This Row],[Mes Inscrito]])&amp;"-"&amp;TRIM(Tabla1[[#This Row],[Dia de clases Inscrito]])&amp;"-"&amp;TRIM(Tabla1[[#This Row],[Horario Inscrito]])&amp;"-"&amp;TRIM(Tabla1[[#This Row],[Fecha Inicio grupo]])&amp;"-"&amp;TRIM(Tabla1[[#This Row],[Tipo Incrito]]))</f>
        <v/>
      </c>
      <c r="BH552" s="308" t="str">
        <f>IF(F552="","",OR(IFERROR(SEARCH("CG",Tabla1[[#This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2" s="309" t="str">
        <f>IF(F552&lt;&gt;"",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2" s="309" t="str">
        <f>IF(F552&lt;&gt;"",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2" s="309" t="str">
        <f>IF(Tabla1[[#This Row],[Fecha Inicio grupo]]="","",IFERROR(VLOOKUP(Tabla1[[#This Row],[Mes de Alta como miembro]],Parámetros!$AM$2:$AN$16,2,0),"01/01/1900"))</f>
        <v/>
      </c>
    </row>
    <row r="553" spans="1:63" ht="14.45">
      <c r="A553" s="68">
        <v>550</v>
      </c>
      <c r="B553" s="29"/>
      <c r="C553" s="34"/>
      <c r="D553" s="42"/>
      <c r="E553" s="64"/>
      <c r="F553" s="45"/>
      <c r="G553" s="45"/>
      <c r="H553" s="163"/>
      <c r="I553" s="42"/>
      <c r="J553" s="28"/>
      <c r="K553" s="69"/>
      <c r="L553" s="68"/>
      <c r="M553" s="46"/>
      <c r="N553" s="238" t="str">
        <f ca="1">IF(Tabla1[[#This Row],[Fecha de nac]]="","",IF(Tabla1[[#This Row],[Fecha Finalización]] &gt;=TODAY(), DATEDIF(Tabla1[[#This Row],[Fecha de nac]],TODAY(),"y"), ROUNDDOWN((Tabla1[[#This Row],[Fecha Finalización]] -Tabla1[[#This Row],[Fecha de nac]])/365,0)))</f>
        <v/>
      </c>
      <c r="O553" s="169"/>
      <c r="P553" s="34"/>
      <c r="Q553" s="67"/>
      <c r="R553" s="67"/>
      <c r="S553" s="67"/>
      <c r="T553" s="67"/>
      <c r="U553" s="243" t="str">
        <f>IF(F553="","",Tabla1[[#This Row],[Fecha Inicio grupo]]+3*7-7)</f>
        <v/>
      </c>
      <c r="V553" s="244" t="str">
        <f>IF(F553="","",EDATE(Tabla1[[#This Row],[Fecha Inicio grupo]],3))</f>
        <v/>
      </c>
      <c r="W553" s="29"/>
      <c r="X553" s="29"/>
      <c r="Y553" s="75"/>
      <c r="Z553" s="75"/>
      <c r="AA553" s="75"/>
      <c r="AB553" s="75"/>
      <c r="AC553" s="75"/>
      <c r="AD553" s="75"/>
      <c r="AE553" s="75"/>
      <c r="AF553" s="75"/>
      <c r="AG553" s="75"/>
      <c r="AH553" s="75"/>
      <c r="AI553" s="75"/>
      <c r="AJ553" s="75"/>
      <c r="AK553" s="75"/>
      <c r="AL553" s="75"/>
      <c r="AM553" s="75"/>
      <c r="AN553" s="75"/>
      <c r="AO553" s="144"/>
      <c r="AP553" s="246" t="str">
        <f>IF(F553="","",IFERROR(VLOOKUP(SUBSTITUTE(SUBSTITUTE(Tabla1[[#This Row],[Uso Sistemas]],"T","P"),"N","F"),Parámetros!$M$2:$N$17,2,0),"Completar hasta 3ra sem. para evaluar a Probacionista"))</f>
        <v/>
      </c>
      <c r="AQ553" s="39"/>
      <c r="AR553" s="39"/>
      <c r="AS553" s="39"/>
      <c r="AT553" s="28"/>
      <c r="AU553" s="55"/>
      <c r="AV553" s="55"/>
      <c r="AW553" s="55"/>
      <c r="AX553" s="248" t="str">
        <f>IF(V553="","",EOMONTH(EDATE(Tabla1[[#This Row],[Fecha Finalización]],2),0))</f>
        <v/>
      </c>
      <c r="AY553" s="39"/>
      <c r="AZ553" s="249" t="str">
        <f>IF(V553="","",EOMONTH(EDATE(Tabla1[[#This Row],[Fecha Finalización]],3),0))</f>
        <v/>
      </c>
      <c r="BA553" s="39"/>
      <c r="BB553" s="39"/>
      <c r="BC553" s="235"/>
      <c r="BD553" s="233" t="str">
        <f>IF(F553="","",Tabla1[[#This Row],[sem 01]]&amp;Tabla1[[#This Row],[sem 02]]&amp;Tabla1[[#This Row],[sem 03]])</f>
        <v/>
      </c>
      <c r="BE553" s="234" t="str">
        <f>IF(TRIM(F553)="","",$B$1&amp;"-"&amp;SUBSTITUTE(Tabla1[[#This Row],[Mes Inscrito]]," ","")&amp;"-"&amp;SUBSTITUTE(Tabla1[[#This Row],[Dia de clases Inscrito]]," ","")&amp;"-"&amp;SUBSTITUTE(Tabla1[[#This Row],[Horario Inscrito]]," ","")&amp;"-"&amp;Tabla1[[#This Row],[Fecha Inicio grupo]])</f>
        <v/>
      </c>
      <c r="BF553" s="251" t="str">
        <f>IF(F553="","",Tabla1[[#This Row],[Curso]])</f>
        <v/>
      </c>
      <c r="BG553" s="252" t="str">
        <f>+IF(TRIM(F553)="","",$B$1&amp;"-"&amp;TRIM(Tabla1[[#This Row],[Mes Inscrito]])&amp;"-"&amp;TRIM(Tabla1[[#This Row],[Dia de clases Inscrito]])&amp;"-"&amp;TRIM(Tabla1[[#This Row],[Horario Inscrito]])&amp;"-"&amp;TRIM(Tabla1[[#This Row],[Fecha Inicio grupo]])&amp;"-"&amp;TRIM(Tabla1[[#This Row],[Tipo Incrito]]))</f>
        <v/>
      </c>
      <c r="BH553" s="308" t="str">
        <f>IF(F553="","",OR(IFERROR(SEARCH("CG",Tabla1[[#This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3" s="309" t="str">
        <f>IF(F553&lt;&gt;"",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3" s="309" t="str">
        <f>IF(F553&lt;&gt;"",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3" s="309" t="str">
        <f>IF(Tabla1[[#This Row],[Fecha Inicio grupo]]="","",IFERROR(VLOOKUP(Tabla1[[#This Row],[Mes de Alta como miembro]],Parámetros!$AM$2:$AN$16,2,0),"01/01/1900"))</f>
        <v/>
      </c>
    </row>
    <row r="554" spans="1:63" ht="14.45">
      <c r="A554" s="68">
        <v>551</v>
      </c>
      <c r="B554" s="29"/>
      <c r="C554" s="34"/>
      <c r="D554" s="42"/>
      <c r="E554" s="64"/>
      <c r="F554" s="45"/>
      <c r="G554" s="45"/>
      <c r="H554" s="163"/>
      <c r="I554" s="42"/>
      <c r="J554" s="28"/>
      <c r="K554" s="69"/>
      <c r="L554" s="68"/>
      <c r="M554" s="46"/>
      <c r="N554" s="238" t="str">
        <f ca="1">IF(Tabla1[[#This Row],[Fecha de nac]]="","",IF(Tabla1[[#This Row],[Fecha Finalización]] &gt;=TODAY(), DATEDIF(Tabla1[[#This Row],[Fecha de nac]],TODAY(),"y"), ROUNDDOWN((Tabla1[[#This Row],[Fecha Finalización]] -Tabla1[[#This Row],[Fecha de nac]])/365,0)))</f>
        <v/>
      </c>
      <c r="O554" s="169"/>
      <c r="P554" s="34"/>
      <c r="Q554" s="67"/>
      <c r="R554" s="67"/>
      <c r="S554" s="67"/>
      <c r="T554" s="67"/>
      <c r="U554" s="243" t="str">
        <f>IF(F554="","",Tabla1[[#This Row],[Fecha Inicio grupo]]+3*7-7)</f>
        <v/>
      </c>
      <c r="V554" s="244" t="str">
        <f>IF(F554="","",EDATE(Tabla1[[#This Row],[Fecha Inicio grupo]],3))</f>
        <v/>
      </c>
      <c r="W554" s="29"/>
      <c r="X554" s="29"/>
      <c r="Y554" s="75"/>
      <c r="Z554" s="75"/>
      <c r="AA554" s="75"/>
      <c r="AB554" s="75"/>
      <c r="AC554" s="75"/>
      <c r="AD554" s="75"/>
      <c r="AE554" s="75"/>
      <c r="AF554" s="75"/>
      <c r="AG554" s="75"/>
      <c r="AH554" s="75"/>
      <c r="AI554" s="75"/>
      <c r="AJ554" s="75"/>
      <c r="AK554" s="75"/>
      <c r="AL554" s="75"/>
      <c r="AM554" s="75"/>
      <c r="AN554" s="75"/>
      <c r="AO554" s="144"/>
      <c r="AP554" s="246" t="str">
        <f>IF(F554="","",IFERROR(VLOOKUP(SUBSTITUTE(SUBSTITUTE(Tabla1[[#This Row],[Uso Sistemas]],"T","P"),"N","F"),Parámetros!$M$2:$N$17,2,0),"Completar hasta 3ra sem. para evaluar a Probacionista"))</f>
        <v/>
      </c>
      <c r="AQ554" s="39"/>
      <c r="AR554" s="39"/>
      <c r="AS554" s="39"/>
      <c r="AT554" s="28"/>
      <c r="AU554" s="55"/>
      <c r="AV554" s="55"/>
      <c r="AW554" s="55"/>
      <c r="AX554" s="248" t="str">
        <f>IF(V554="","",EOMONTH(EDATE(Tabla1[[#This Row],[Fecha Finalización]],2),0))</f>
        <v/>
      </c>
      <c r="AY554" s="39"/>
      <c r="AZ554" s="249" t="str">
        <f>IF(V554="","",EOMONTH(EDATE(Tabla1[[#This Row],[Fecha Finalización]],3),0))</f>
        <v/>
      </c>
      <c r="BA554" s="39"/>
      <c r="BB554" s="39"/>
      <c r="BC554" s="235"/>
      <c r="BD554" s="233" t="str">
        <f>IF(F554="","",Tabla1[[#This Row],[sem 01]]&amp;Tabla1[[#This Row],[sem 02]]&amp;Tabla1[[#This Row],[sem 03]])</f>
        <v/>
      </c>
      <c r="BE554" s="234" t="str">
        <f>IF(TRIM(F554)="","",$B$1&amp;"-"&amp;SUBSTITUTE(Tabla1[[#This Row],[Mes Inscrito]]," ","")&amp;"-"&amp;SUBSTITUTE(Tabla1[[#This Row],[Dia de clases Inscrito]]," ","")&amp;"-"&amp;SUBSTITUTE(Tabla1[[#This Row],[Horario Inscrito]]," ","")&amp;"-"&amp;Tabla1[[#This Row],[Fecha Inicio grupo]])</f>
        <v/>
      </c>
      <c r="BF554" s="251" t="str">
        <f>IF(F554="","",Tabla1[[#This Row],[Curso]])</f>
        <v/>
      </c>
      <c r="BG554" s="252" t="str">
        <f>+IF(TRIM(F554)="","",$B$1&amp;"-"&amp;TRIM(Tabla1[[#This Row],[Mes Inscrito]])&amp;"-"&amp;TRIM(Tabla1[[#This Row],[Dia de clases Inscrito]])&amp;"-"&amp;TRIM(Tabla1[[#This Row],[Horario Inscrito]])&amp;"-"&amp;TRIM(Tabla1[[#This Row],[Fecha Inicio grupo]])&amp;"-"&amp;TRIM(Tabla1[[#This Row],[Tipo Incrito]]))</f>
        <v/>
      </c>
      <c r="BH554" s="308" t="str">
        <f>IF(F554="","",OR(IFERROR(SEARCH("CG",Tabla1[[#This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4" s="309" t="str">
        <f>IF(F554&lt;&gt;"",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4" s="309" t="str">
        <f>IF(F554&lt;&gt;"",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4" s="309" t="str">
        <f>IF(Tabla1[[#This Row],[Fecha Inicio grupo]]="","",IFERROR(VLOOKUP(Tabla1[[#This Row],[Mes de Alta como miembro]],Parámetros!$AM$2:$AN$16,2,0),"01/01/1900"))</f>
        <v/>
      </c>
    </row>
    <row r="555" spans="1:63" ht="14.45">
      <c r="A555" s="68">
        <v>552</v>
      </c>
      <c r="B555" s="29"/>
      <c r="C555" s="34"/>
      <c r="D555" s="42"/>
      <c r="E555" s="64"/>
      <c r="F555" s="45"/>
      <c r="G555" s="45"/>
      <c r="H555" s="163"/>
      <c r="I555" s="42"/>
      <c r="J555" s="28"/>
      <c r="K555" s="69"/>
      <c r="L555" s="68"/>
      <c r="M555" s="46"/>
      <c r="N555" s="238" t="str">
        <f ca="1">IF(Tabla1[[#This Row],[Fecha de nac]]="","",IF(Tabla1[[#This Row],[Fecha Finalización]] &gt;=TODAY(), DATEDIF(Tabla1[[#This Row],[Fecha de nac]],TODAY(),"y"), ROUNDDOWN((Tabla1[[#This Row],[Fecha Finalización]] -Tabla1[[#This Row],[Fecha de nac]])/365,0)))</f>
        <v/>
      </c>
      <c r="O555" s="169"/>
      <c r="P555" s="34"/>
      <c r="Q555" s="67"/>
      <c r="R555" s="67"/>
      <c r="S555" s="67"/>
      <c r="T555" s="67"/>
      <c r="U555" s="243" t="str">
        <f>IF(F555="","",Tabla1[[#This Row],[Fecha Inicio grupo]]+3*7-7)</f>
        <v/>
      </c>
      <c r="V555" s="244" t="str">
        <f>IF(F555="","",EDATE(Tabla1[[#This Row],[Fecha Inicio grupo]],3))</f>
        <v/>
      </c>
      <c r="W555" s="29"/>
      <c r="X555" s="29"/>
      <c r="Y555" s="75"/>
      <c r="Z555" s="75"/>
      <c r="AA555" s="75"/>
      <c r="AB555" s="75"/>
      <c r="AC555" s="75"/>
      <c r="AD555" s="75"/>
      <c r="AE555" s="75"/>
      <c r="AF555" s="75"/>
      <c r="AG555" s="75"/>
      <c r="AH555" s="75"/>
      <c r="AI555" s="75"/>
      <c r="AJ555" s="75"/>
      <c r="AK555" s="75"/>
      <c r="AL555" s="75"/>
      <c r="AM555" s="75"/>
      <c r="AN555" s="75"/>
      <c r="AO555" s="144"/>
      <c r="AP555" s="246" t="str">
        <f>IF(F555="","",IFERROR(VLOOKUP(SUBSTITUTE(SUBSTITUTE(Tabla1[[#This Row],[Uso Sistemas]],"T","P"),"N","F"),Parámetros!$M$2:$N$17,2,0),"Completar hasta 3ra sem. para evaluar a Probacionista"))</f>
        <v/>
      </c>
      <c r="AQ555" s="39"/>
      <c r="AR555" s="39"/>
      <c r="AS555" s="39"/>
      <c r="AT555" s="28"/>
      <c r="AU555" s="55"/>
      <c r="AV555" s="55"/>
      <c r="AW555" s="55"/>
      <c r="AX555" s="248" t="str">
        <f>IF(V555="","",EOMONTH(EDATE(Tabla1[[#This Row],[Fecha Finalización]],2),0))</f>
        <v/>
      </c>
      <c r="AY555" s="39"/>
      <c r="AZ555" s="249" t="str">
        <f>IF(V555="","",EOMONTH(EDATE(Tabla1[[#This Row],[Fecha Finalización]],3),0))</f>
        <v/>
      </c>
      <c r="BA555" s="39"/>
      <c r="BB555" s="39"/>
      <c r="BC555" s="235"/>
      <c r="BD555" s="233" t="str">
        <f>IF(F555="","",Tabla1[[#This Row],[sem 01]]&amp;Tabla1[[#This Row],[sem 02]]&amp;Tabla1[[#This Row],[sem 03]])</f>
        <v/>
      </c>
      <c r="BE555" s="234" t="str">
        <f>IF(TRIM(F555)="","",$B$1&amp;"-"&amp;SUBSTITUTE(Tabla1[[#This Row],[Mes Inscrito]]," ","")&amp;"-"&amp;SUBSTITUTE(Tabla1[[#This Row],[Dia de clases Inscrito]]," ","")&amp;"-"&amp;SUBSTITUTE(Tabla1[[#This Row],[Horario Inscrito]]," ","")&amp;"-"&amp;Tabla1[[#This Row],[Fecha Inicio grupo]])</f>
        <v/>
      </c>
      <c r="BF555" s="251" t="str">
        <f>IF(F555="","",Tabla1[[#This Row],[Curso]])</f>
        <v/>
      </c>
      <c r="BG555" s="252" t="str">
        <f>+IF(TRIM(F555)="","",$B$1&amp;"-"&amp;TRIM(Tabla1[[#This Row],[Mes Inscrito]])&amp;"-"&amp;TRIM(Tabla1[[#This Row],[Dia de clases Inscrito]])&amp;"-"&amp;TRIM(Tabla1[[#This Row],[Horario Inscrito]])&amp;"-"&amp;TRIM(Tabla1[[#This Row],[Fecha Inicio grupo]])&amp;"-"&amp;TRIM(Tabla1[[#This Row],[Tipo Incrito]]))</f>
        <v/>
      </c>
      <c r="BH555" s="308" t="str">
        <f>IF(F555="","",OR(IFERROR(SEARCH("CG",Tabla1[[#This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5" s="309" t="str">
        <f>IF(F555&lt;&gt;"",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5" s="309" t="str">
        <f>IF(F555&lt;&gt;"",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5" s="309" t="str">
        <f>IF(Tabla1[[#This Row],[Fecha Inicio grupo]]="","",IFERROR(VLOOKUP(Tabla1[[#This Row],[Mes de Alta como miembro]],Parámetros!$AM$2:$AN$16,2,0),"01/01/1900"))</f>
        <v/>
      </c>
    </row>
    <row r="556" spans="1:63" ht="14.45">
      <c r="A556" s="68">
        <v>553</v>
      </c>
      <c r="B556" s="29"/>
      <c r="C556" s="34"/>
      <c r="D556" s="42"/>
      <c r="E556" s="64"/>
      <c r="F556" s="45"/>
      <c r="G556" s="45"/>
      <c r="H556" s="163"/>
      <c r="I556" s="42"/>
      <c r="J556" s="28"/>
      <c r="K556" s="69"/>
      <c r="L556" s="68"/>
      <c r="M556" s="46"/>
      <c r="N556" s="238" t="str">
        <f ca="1">IF(Tabla1[[#This Row],[Fecha de nac]]="","",IF(Tabla1[[#This Row],[Fecha Finalización]] &gt;=TODAY(), DATEDIF(Tabla1[[#This Row],[Fecha de nac]],TODAY(),"y"), ROUNDDOWN((Tabla1[[#This Row],[Fecha Finalización]] -Tabla1[[#This Row],[Fecha de nac]])/365,0)))</f>
        <v/>
      </c>
      <c r="O556" s="169"/>
      <c r="P556" s="34"/>
      <c r="Q556" s="67"/>
      <c r="R556" s="67"/>
      <c r="S556" s="67"/>
      <c r="T556" s="67"/>
      <c r="U556" s="243" t="str">
        <f>IF(F556="","",Tabla1[[#This Row],[Fecha Inicio grupo]]+3*7-7)</f>
        <v/>
      </c>
      <c r="V556" s="244" t="str">
        <f>IF(F556="","",EDATE(Tabla1[[#This Row],[Fecha Inicio grupo]],3))</f>
        <v/>
      </c>
      <c r="W556" s="29"/>
      <c r="X556" s="29"/>
      <c r="Y556" s="75"/>
      <c r="Z556" s="75"/>
      <c r="AA556" s="75"/>
      <c r="AB556" s="75"/>
      <c r="AC556" s="75"/>
      <c r="AD556" s="75"/>
      <c r="AE556" s="75"/>
      <c r="AF556" s="75"/>
      <c r="AG556" s="75"/>
      <c r="AH556" s="75"/>
      <c r="AI556" s="75"/>
      <c r="AJ556" s="75"/>
      <c r="AK556" s="75"/>
      <c r="AL556" s="75"/>
      <c r="AM556" s="75"/>
      <c r="AN556" s="75"/>
      <c r="AO556" s="144"/>
      <c r="AP556" s="246" t="str">
        <f>IF(F556="","",IFERROR(VLOOKUP(SUBSTITUTE(SUBSTITUTE(Tabla1[[#This Row],[Uso Sistemas]],"T","P"),"N","F"),Parámetros!$M$2:$N$17,2,0),"Completar hasta 3ra sem. para evaluar a Probacionista"))</f>
        <v/>
      </c>
      <c r="AQ556" s="39"/>
      <c r="AR556" s="39"/>
      <c r="AS556" s="39"/>
      <c r="AT556" s="28"/>
      <c r="AU556" s="55"/>
      <c r="AV556" s="55"/>
      <c r="AW556" s="55"/>
      <c r="AX556" s="248" t="str">
        <f>IF(V556="","",EOMONTH(EDATE(Tabla1[[#This Row],[Fecha Finalización]],2),0))</f>
        <v/>
      </c>
      <c r="AY556" s="39"/>
      <c r="AZ556" s="249" t="str">
        <f>IF(V556="","",EOMONTH(EDATE(Tabla1[[#This Row],[Fecha Finalización]],3),0))</f>
        <v/>
      </c>
      <c r="BA556" s="39"/>
      <c r="BB556" s="39"/>
      <c r="BC556" s="235"/>
      <c r="BD556" s="233" t="str">
        <f>IF(F556="","",Tabla1[[#This Row],[sem 01]]&amp;Tabla1[[#This Row],[sem 02]]&amp;Tabla1[[#This Row],[sem 03]])</f>
        <v/>
      </c>
      <c r="BE556" s="234" t="str">
        <f>IF(TRIM(F556)="","",$B$1&amp;"-"&amp;SUBSTITUTE(Tabla1[[#This Row],[Mes Inscrito]]," ","")&amp;"-"&amp;SUBSTITUTE(Tabla1[[#This Row],[Dia de clases Inscrito]]," ","")&amp;"-"&amp;SUBSTITUTE(Tabla1[[#This Row],[Horario Inscrito]]," ","")&amp;"-"&amp;Tabla1[[#This Row],[Fecha Inicio grupo]])</f>
        <v/>
      </c>
      <c r="BF556" s="251" t="str">
        <f>IF(F556="","",Tabla1[[#This Row],[Curso]])</f>
        <v/>
      </c>
      <c r="BG556" s="252" t="str">
        <f>+IF(TRIM(F556)="","",$B$1&amp;"-"&amp;TRIM(Tabla1[[#This Row],[Mes Inscrito]])&amp;"-"&amp;TRIM(Tabla1[[#This Row],[Dia de clases Inscrito]])&amp;"-"&amp;TRIM(Tabla1[[#This Row],[Horario Inscrito]])&amp;"-"&amp;TRIM(Tabla1[[#This Row],[Fecha Inicio grupo]])&amp;"-"&amp;TRIM(Tabla1[[#This Row],[Tipo Incrito]]))</f>
        <v/>
      </c>
      <c r="BH556" s="308" t="str">
        <f>IF(F556="","",OR(IFERROR(SEARCH("CG",Tabla1[[#This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6" s="309" t="str">
        <f>IF(F556&lt;&gt;"",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6" s="309" t="str">
        <f>IF(F556&lt;&gt;"",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6" s="309" t="str">
        <f>IF(Tabla1[[#This Row],[Fecha Inicio grupo]]="","",IFERROR(VLOOKUP(Tabla1[[#This Row],[Mes de Alta como miembro]],Parámetros!$AM$2:$AN$16,2,0),"01/01/1900"))</f>
        <v/>
      </c>
    </row>
    <row r="557" spans="1:63" ht="14.45">
      <c r="A557" s="68">
        <v>554</v>
      </c>
      <c r="B557" s="29"/>
      <c r="C557" s="34"/>
      <c r="D557" s="42"/>
      <c r="E557" s="64"/>
      <c r="F557" s="45"/>
      <c r="G557" s="45"/>
      <c r="H557" s="163"/>
      <c r="I557" s="42"/>
      <c r="J557" s="28"/>
      <c r="K557" s="69"/>
      <c r="L557" s="68"/>
      <c r="M557" s="46"/>
      <c r="N557" s="238" t="str">
        <f ca="1">IF(Tabla1[[#This Row],[Fecha de nac]]="","",IF(Tabla1[[#This Row],[Fecha Finalización]] &gt;=TODAY(), DATEDIF(Tabla1[[#This Row],[Fecha de nac]],TODAY(),"y"), ROUNDDOWN((Tabla1[[#This Row],[Fecha Finalización]] -Tabla1[[#This Row],[Fecha de nac]])/365,0)))</f>
        <v/>
      </c>
      <c r="O557" s="169"/>
      <c r="P557" s="34"/>
      <c r="Q557" s="67"/>
      <c r="R557" s="67"/>
      <c r="S557" s="67"/>
      <c r="T557" s="67"/>
      <c r="U557" s="243" t="str">
        <f>IF(F557="","",Tabla1[[#This Row],[Fecha Inicio grupo]]+3*7-7)</f>
        <v/>
      </c>
      <c r="V557" s="244" t="str">
        <f>IF(F557="","",EDATE(Tabla1[[#This Row],[Fecha Inicio grupo]],3))</f>
        <v/>
      </c>
      <c r="W557" s="29"/>
      <c r="X557" s="29"/>
      <c r="Y557" s="75"/>
      <c r="Z557" s="75"/>
      <c r="AA557" s="75"/>
      <c r="AB557" s="75"/>
      <c r="AC557" s="75"/>
      <c r="AD557" s="75"/>
      <c r="AE557" s="75"/>
      <c r="AF557" s="75"/>
      <c r="AG557" s="75"/>
      <c r="AH557" s="75"/>
      <c r="AI557" s="75"/>
      <c r="AJ557" s="75"/>
      <c r="AK557" s="75"/>
      <c r="AL557" s="75"/>
      <c r="AM557" s="75"/>
      <c r="AN557" s="75"/>
      <c r="AO557" s="144"/>
      <c r="AP557" s="246" t="str">
        <f>IF(F557="","",IFERROR(VLOOKUP(SUBSTITUTE(SUBSTITUTE(Tabla1[[#This Row],[Uso Sistemas]],"T","P"),"N","F"),Parámetros!$M$2:$N$17,2,0),"Completar hasta 3ra sem. para evaluar a Probacionista"))</f>
        <v/>
      </c>
      <c r="AQ557" s="39"/>
      <c r="AR557" s="39"/>
      <c r="AS557" s="39"/>
      <c r="AT557" s="28"/>
      <c r="AU557" s="55"/>
      <c r="AV557" s="55"/>
      <c r="AW557" s="55"/>
      <c r="AX557" s="248" t="str">
        <f>IF(V557="","",EOMONTH(EDATE(Tabla1[[#This Row],[Fecha Finalización]],2),0))</f>
        <v/>
      </c>
      <c r="AY557" s="39"/>
      <c r="AZ557" s="249" t="str">
        <f>IF(V557="","",EOMONTH(EDATE(Tabla1[[#This Row],[Fecha Finalización]],3),0))</f>
        <v/>
      </c>
      <c r="BA557" s="39"/>
      <c r="BB557" s="39"/>
      <c r="BC557" s="235"/>
      <c r="BD557" s="233" t="str">
        <f>IF(F557="","",Tabla1[[#This Row],[sem 01]]&amp;Tabla1[[#This Row],[sem 02]]&amp;Tabla1[[#This Row],[sem 03]])</f>
        <v/>
      </c>
      <c r="BE557" s="234" t="str">
        <f>IF(TRIM(F557)="","",$B$1&amp;"-"&amp;SUBSTITUTE(Tabla1[[#This Row],[Mes Inscrito]]," ","")&amp;"-"&amp;SUBSTITUTE(Tabla1[[#This Row],[Dia de clases Inscrito]]," ","")&amp;"-"&amp;SUBSTITUTE(Tabla1[[#This Row],[Horario Inscrito]]," ","")&amp;"-"&amp;Tabla1[[#This Row],[Fecha Inicio grupo]])</f>
        <v/>
      </c>
      <c r="BF557" s="251" t="str">
        <f>IF(F557="","",Tabla1[[#This Row],[Curso]])</f>
        <v/>
      </c>
      <c r="BG557" s="252" t="str">
        <f>+IF(TRIM(F557)="","",$B$1&amp;"-"&amp;TRIM(Tabla1[[#This Row],[Mes Inscrito]])&amp;"-"&amp;TRIM(Tabla1[[#This Row],[Dia de clases Inscrito]])&amp;"-"&amp;TRIM(Tabla1[[#This Row],[Horario Inscrito]])&amp;"-"&amp;TRIM(Tabla1[[#This Row],[Fecha Inicio grupo]])&amp;"-"&amp;TRIM(Tabla1[[#This Row],[Tipo Incrito]]))</f>
        <v/>
      </c>
      <c r="BH557" s="308" t="str">
        <f>IF(F557="","",OR(IFERROR(SEARCH("CG",Tabla1[[#This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7" s="309" t="str">
        <f>IF(F557&lt;&gt;"",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7" s="309" t="str">
        <f>IF(F557&lt;&gt;"",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7" s="309" t="str">
        <f>IF(Tabla1[[#This Row],[Fecha Inicio grupo]]="","",IFERROR(VLOOKUP(Tabla1[[#This Row],[Mes de Alta como miembro]],Parámetros!$AM$2:$AN$16,2,0),"01/01/1900"))</f>
        <v/>
      </c>
    </row>
    <row r="558" spans="1:63" ht="14.45">
      <c r="A558" s="68">
        <v>555</v>
      </c>
      <c r="B558" s="29"/>
      <c r="C558" s="34"/>
      <c r="D558" s="42"/>
      <c r="E558" s="64"/>
      <c r="F558" s="45"/>
      <c r="G558" s="45"/>
      <c r="H558" s="163"/>
      <c r="I558" s="42"/>
      <c r="J558" s="28"/>
      <c r="K558" s="69"/>
      <c r="L558" s="68"/>
      <c r="M558" s="46"/>
      <c r="N558" s="238" t="str">
        <f ca="1">IF(Tabla1[[#This Row],[Fecha de nac]]="","",IF(Tabla1[[#This Row],[Fecha Finalización]] &gt;=TODAY(), DATEDIF(Tabla1[[#This Row],[Fecha de nac]],TODAY(),"y"), ROUNDDOWN((Tabla1[[#This Row],[Fecha Finalización]] -Tabla1[[#This Row],[Fecha de nac]])/365,0)))</f>
        <v/>
      </c>
      <c r="O558" s="169"/>
      <c r="P558" s="34"/>
      <c r="Q558" s="67"/>
      <c r="R558" s="67"/>
      <c r="S558" s="67"/>
      <c r="T558" s="67"/>
      <c r="U558" s="243" t="str">
        <f>IF(F558="","",Tabla1[[#This Row],[Fecha Inicio grupo]]+3*7-7)</f>
        <v/>
      </c>
      <c r="V558" s="244" t="str">
        <f>IF(F558="","",EDATE(Tabla1[[#This Row],[Fecha Inicio grupo]],3))</f>
        <v/>
      </c>
      <c r="W558" s="29"/>
      <c r="X558" s="29"/>
      <c r="Y558" s="75"/>
      <c r="Z558" s="75"/>
      <c r="AA558" s="75"/>
      <c r="AB558" s="75"/>
      <c r="AC558" s="75"/>
      <c r="AD558" s="75"/>
      <c r="AE558" s="75"/>
      <c r="AF558" s="75"/>
      <c r="AG558" s="75"/>
      <c r="AH558" s="75"/>
      <c r="AI558" s="75"/>
      <c r="AJ558" s="75"/>
      <c r="AK558" s="75"/>
      <c r="AL558" s="75"/>
      <c r="AM558" s="75"/>
      <c r="AN558" s="75"/>
      <c r="AO558" s="144"/>
      <c r="AP558" s="246" t="str">
        <f>IF(F558="","",IFERROR(VLOOKUP(SUBSTITUTE(SUBSTITUTE(Tabla1[[#This Row],[Uso Sistemas]],"T","P"),"N","F"),Parámetros!$M$2:$N$17,2,0),"Completar hasta 3ra sem. para evaluar a Probacionista"))</f>
        <v/>
      </c>
      <c r="AQ558" s="39"/>
      <c r="AR558" s="39"/>
      <c r="AS558" s="39"/>
      <c r="AT558" s="28"/>
      <c r="AU558" s="55"/>
      <c r="AV558" s="55"/>
      <c r="AW558" s="55"/>
      <c r="AX558" s="248" t="str">
        <f>IF(V558="","",EOMONTH(EDATE(Tabla1[[#This Row],[Fecha Finalización]],2),0))</f>
        <v/>
      </c>
      <c r="AY558" s="39"/>
      <c r="AZ558" s="249" t="str">
        <f>IF(V558="","",EOMONTH(EDATE(Tabla1[[#This Row],[Fecha Finalización]],3),0))</f>
        <v/>
      </c>
      <c r="BA558" s="39"/>
      <c r="BB558" s="39"/>
      <c r="BC558" s="235"/>
      <c r="BD558" s="233" t="str">
        <f>IF(F558="","",Tabla1[[#This Row],[sem 01]]&amp;Tabla1[[#This Row],[sem 02]]&amp;Tabla1[[#This Row],[sem 03]])</f>
        <v/>
      </c>
      <c r="BE558" s="234" t="str">
        <f>IF(TRIM(F558)="","",$B$1&amp;"-"&amp;SUBSTITUTE(Tabla1[[#This Row],[Mes Inscrito]]," ","")&amp;"-"&amp;SUBSTITUTE(Tabla1[[#This Row],[Dia de clases Inscrito]]," ","")&amp;"-"&amp;SUBSTITUTE(Tabla1[[#This Row],[Horario Inscrito]]," ","")&amp;"-"&amp;Tabla1[[#This Row],[Fecha Inicio grupo]])</f>
        <v/>
      </c>
      <c r="BF558" s="251" t="str">
        <f>IF(F558="","",Tabla1[[#This Row],[Curso]])</f>
        <v/>
      </c>
      <c r="BG558" s="252" t="str">
        <f>+IF(TRIM(F558)="","",$B$1&amp;"-"&amp;TRIM(Tabla1[[#This Row],[Mes Inscrito]])&amp;"-"&amp;TRIM(Tabla1[[#This Row],[Dia de clases Inscrito]])&amp;"-"&amp;TRIM(Tabla1[[#This Row],[Horario Inscrito]])&amp;"-"&amp;TRIM(Tabla1[[#This Row],[Fecha Inicio grupo]])&amp;"-"&amp;TRIM(Tabla1[[#This Row],[Tipo Incrito]]))</f>
        <v/>
      </c>
      <c r="BH558" s="308" t="str">
        <f>IF(F558="","",OR(IFERROR(SEARCH("CG",Tabla1[[#This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8" s="309" t="str">
        <f>IF(F558&lt;&gt;"",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8" s="309" t="str">
        <f>IF(F558&lt;&gt;"",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8" s="309" t="str">
        <f>IF(Tabla1[[#This Row],[Fecha Inicio grupo]]="","",IFERROR(VLOOKUP(Tabla1[[#This Row],[Mes de Alta como miembro]],Parámetros!$AM$2:$AN$16,2,0),"01/01/1900"))</f>
        <v/>
      </c>
    </row>
    <row r="559" spans="1:63" ht="14.45">
      <c r="A559" s="68">
        <v>556</v>
      </c>
      <c r="B559" s="29"/>
      <c r="C559" s="34"/>
      <c r="D559" s="42"/>
      <c r="E559" s="64"/>
      <c r="F559" s="45"/>
      <c r="G559" s="45"/>
      <c r="H559" s="163"/>
      <c r="I559" s="42"/>
      <c r="J559" s="28"/>
      <c r="K559" s="69"/>
      <c r="L559" s="68"/>
      <c r="M559" s="46"/>
      <c r="N559" s="238" t="str">
        <f ca="1">IF(Tabla1[[#This Row],[Fecha de nac]]="","",IF(Tabla1[[#This Row],[Fecha Finalización]] &gt;=TODAY(), DATEDIF(Tabla1[[#This Row],[Fecha de nac]],TODAY(),"y"), ROUNDDOWN((Tabla1[[#This Row],[Fecha Finalización]] -Tabla1[[#This Row],[Fecha de nac]])/365,0)))</f>
        <v/>
      </c>
      <c r="O559" s="169"/>
      <c r="P559" s="34"/>
      <c r="Q559" s="67"/>
      <c r="R559" s="67"/>
      <c r="S559" s="67"/>
      <c r="T559" s="67"/>
      <c r="U559" s="243" t="str">
        <f>IF(F559="","",Tabla1[[#This Row],[Fecha Inicio grupo]]+3*7-7)</f>
        <v/>
      </c>
      <c r="V559" s="244" t="str">
        <f>IF(F559="","",EDATE(Tabla1[[#This Row],[Fecha Inicio grupo]],3))</f>
        <v/>
      </c>
      <c r="W559" s="29"/>
      <c r="X559" s="29"/>
      <c r="Y559" s="75"/>
      <c r="Z559" s="75"/>
      <c r="AA559" s="75"/>
      <c r="AB559" s="75"/>
      <c r="AC559" s="75"/>
      <c r="AD559" s="75"/>
      <c r="AE559" s="75"/>
      <c r="AF559" s="75"/>
      <c r="AG559" s="75"/>
      <c r="AH559" s="75"/>
      <c r="AI559" s="75"/>
      <c r="AJ559" s="75"/>
      <c r="AK559" s="75"/>
      <c r="AL559" s="75"/>
      <c r="AM559" s="75"/>
      <c r="AN559" s="75"/>
      <c r="AO559" s="144"/>
      <c r="AP559" s="246" t="str">
        <f>IF(F559="","",IFERROR(VLOOKUP(SUBSTITUTE(SUBSTITUTE(Tabla1[[#This Row],[Uso Sistemas]],"T","P"),"N","F"),Parámetros!$M$2:$N$17,2,0),"Completar hasta 3ra sem. para evaluar a Probacionista"))</f>
        <v/>
      </c>
      <c r="AQ559" s="39"/>
      <c r="AR559" s="39"/>
      <c r="AS559" s="39"/>
      <c r="AT559" s="28"/>
      <c r="AU559" s="55"/>
      <c r="AV559" s="55"/>
      <c r="AW559" s="55"/>
      <c r="AX559" s="248" t="str">
        <f>IF(V559="","",EOMONTH(EDATE(Tabla1[[#This Row],[Fecha Finalización]],2),0))</f>
        <v/>
      </c>
      <c r="AY559" s="39"/>
      <c r="AZ559" s="249" t="str">
        <f>IF(V559="","",EOMONTH(EDATE(Tabla1[[#This Row],[Fecha Finalización]],3),0))</f>
        <v/>
      </c>
      <c r="BA559" s="39"/>
      <c r="BB559" s="39"/>
      <c r="BC559" s="235"/>
      <c r="BD559" s="233" t="str">
        <f>IF(F559="","",Tabla1[[#This Row],[sem 01]]&amp;Tabla1[[#This Row],[sem 02]]&amp;Tabla1[[#This Row],[sem 03]])</f>
        <v/>
      </c>
      <c r="BE559" s="234" t="str">
        <f>IF(TRIM(F559)="","",$B$1&amp;"-"&amp;SUBSTITUTE(Tabla1[[#This Row],[Mes Inscrito]]," ","")&amp;"-"&amp;SUBSTITUTE(Tabla1[[#This Row],[Dia de clases Inscrito]]," ","")&amp;"-"&amp;SUBSTITUTE(Tabla1[[#This Row],[Horario Inscrito]]," ","")&amp;"-"&amp;Tabla1[[#This Row],[Fecha Inicio grupo]])</f>
        <v/>
      </c>
      <c r="BF559" s="251" t="str">
        <f>IF(F559="","",Tabla1[[#This Row],[Curso]])</f>
        <v/>
      </c>
      <c r="BG559" s="252" t="str">
        <f>+IF(TRIM(F559)="","",$B$1&amp;"-"&amp;TRIM(Tabla1[[#This Row],[Mes Inscrito]])&amp;"-"&amp;TRIM(Tabla1[[#This Row],[Dia de clases Inscrito]])&amp;"-"&amp;TRIM(Tabla1[[#This Row],[Horario Inscrito]])&amp;"-"&amp;TRIM(Tabla1[[#This Row],[Fecha Inicio grupo]])&amp;"-"&amp;TRIM(Tabla1[[#This Row],[Tipo Incrito]]))</f>
        <v/>
      </c>
      <c r="BH559" s="308" t="str">
        <f>IF(F559="","",OR(IFERROR(SEARCH("CG",Tabla1[[#This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9" s="309" t="str">
        <f>IF(F559&lt;&gt;"",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9" s="309" t="str">
        <f>IF(F559&lt;&gt;"",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9" s="309" t="str">
        <f>IF(Tabla1[[#This Row],[Fecha Inicio grupo]]="","",IFERROR(VLOOKUP(Tabla1[[#This Row],[Mes de Alta como miembro]],Parámetros!$AM$2:$AN$16,2,0),"01/01/1900"))</f>
        <v/>
      </c>
    </row>
    <row r="560" spans="1:63" ht="14.45">
      <c r="A560" s="68">
        <v>557</v>
      </c>
      <c r="B560" s="29"/>
      <c r="C560" s="34"/>
      <c r="D560" s="42"/>
      <c r="E560" s="64"/>
      <c r="F560" s="45"/>
      <c r="G560" s="45"/>
      <c r="H560" s="163"/>
      <c r="I560" s="42"/>
      <c r="J560" s="28"/>
      <c r="K560" s="69"/>
      <c r="L560" s="68"/>
      <c r="M560" s="46"/>
      <c r="N560" s="238" t="str">
        <f ca="1">IF(Tabla1[[#This Row],[Fecha de nac]]="","",IF(Tabla1[[#This Row],[Fecha Finalización]] &gt;=TODAY(), DATEDIF(Tabla1[[#This Row],[Fecha de nac]],TODAY(),"y"), ROUNDDOWN((Tabla1[[#This Row],[Fecha Finalización]] -Tabla1[[#This Row],[Fecha de nac]])/365,0)))</f>
        <v/>
      </c>
      <c r="O560" s="169"/>
      <c r="P560" s="34"/>
      <c r="Q560" s="67"/>
      <c r="R560" s="67"/>
      <c r="S560" s="67"/>
      <c r="T560" s="67"/>
      <c r="U560" s="243" t="str">
        <f>IF(F560="","",Tabla1[[#This Row],[Fecha Inicio grupo]]+3*7-7)</f>
        <v/>
      </c>
      <c r="V560" s="244" t="str">
        <f>IF(F560="","",EDATE(Tabla1[[#This Row],[Fecha Inicio grupo]],3))</f>
        <v/>
      </c>
      <c r="W560" s="29"/>
      <c r="X560" s="29"/>
      <c r="Y560" s="75"/>
      <c r="Z560" s="75"/>
      <c r="AA560" s="75"/>
      <c r="AB560" s="75"/>
      <c r="AC560" s="75"/>
      <c r="AD560" s="75"/>
      <c r="AE560" s="75"/>
      <c r="AF560" s="75"/>
      <c r="AG560" s="75"/>
      <c r="AH560" s="75"/>
      <c r="AI560" s="75"/>
      <c r="AJ560" s="75"/>
      <c r="AK560" s="75"/>
      <c r="AL560" s="75"/>
      <c r="AM560" s="75"/>
      <c r="AN560" s="75"/>
      <c r="AO560" s="144"/>
      <c r="AP560" s="246" t="str">
        <f>IF(F560="","",IFERROR(VLOOKUP(SUBSTITUTE(SUBSTITUTE(Tabla1[[#This Row],[Uso Sistemas]],"T","P"),"N","F"),Parámetros!$M$2:$N$17,2,0),"Completar hasta 3ra sem. para evaluar a Probacionista"))</f>
        <v/>
      </c>
      <c r="AQ560" s="39"/>
      <c r="AR560" s="39"/>
      <c r="AS560" s="39"/>
      <c r="AT560" s="28"/>
      <c r="AU560" s="55"/>
      <c r="AV560" s="55"/>
      <c r="AW560" s="55"/>
      <c r="AX560" s="248" t="str">
        <f>IF(V560="","",EOMONTH(EDATE(Tabla1[[#This Row],[Fecha Finalización]],2),0))</f>
        <v/>
      </c>
      <c r="AY560" s="39"/>
      <c r="AZ560" s="249" t="str">
        <f>IF(V560="","",EOMONTH(EDATE(Tabla1[[#This Row],[Fecha Finalización]],3),0))</f>
        <v/>
      </c>
      <c r="BA560" s="39"/>
      <c r="BB560" s="39"/>
      <c r="BC560" s="235"/>
      <c r="BD560" s="233" t="str">
        <f>IF(F560="","",Tabla1[[#This Row],[sem 01]]&amp;Tabla1[[#This Row],[sem 02]]&amp;Tabla1[[#This Row],[sem 03]])</f>
        <v/>
      </c>
      <c r="BE560" s="234" t="str">
        <f>IF(TRIM(F560)="","",$B$1&amp;"-"&amp;SUBSTITUTE(Tabla1[[#This Row],[Mes Inscrito]]," ","")&amp;"-"&amp;SUBSTITUTE(Tabla1[[#This Row],[Dia de clases Inscrito]]," ","")&amp;"-"&amp;SUBSTITUTE(Tabla1[[#This Row],[Horario Inscrito]]," ","")&amp;"-"&amp;Tabla1[[#This Row],[Fecha Inicio grupo]])</f>
        <v/>
      </c>
      <c r="BF560" s="251" t="str">
        <f>IF(F560="","",Tabla1[[#This Row],[Curso]])</f>
        <v/>
      </c>
      <c r="BG560" s="252" t="str">
        <f>+IF(TRIM(F560)="","",$B$1&amp;"-"&amp;TRIM(Tabla1[[#This Row],[Mes Inscrito]])&amp;"-"&amp;TRIM(Tabla1[[#This Row],[Dia de clases Inscrito]])&amp;"-"&amp;TRIM(Tabla1[[#This Row],[Horario Inscrito]])&amp;"-"&amp;TRIM(Tabla1[[#This Row],[Fecha Inicio grupo]])&amp;"-"&amp;TRIM(Tabla1[[#This Row],[Tipo Incrito]]))</f>
        <v/>
      </c>
      <c r="BH560" s="308" t="str">
        <f>IF(F560="","",OR(IFERROR(SEARCH("CG",Tabla1[[#This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0" s="309" t="str">
        <f>IF(F560&lt;&gt;"",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0" s="309" t="str">
        <f>IF(F560&lt;&gt;"",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0" s="309" t="str">
        <f>IF(Tabla1[[#This Row],[Fecha Inicio grupo]]="","",IFERROR(VLOOKUP(Tabla1[[#This Row],[Mes de Alta como miembro]],Parámetros!$AM$2:$AN$16,2,0),"01/01/1900"))</f>
        <v/>
      </c>
    </row>
    <row r="561" spans="1:63" ht="14.45">
      <c r="A561" s="68">
        <v>558</v>
      </c>
      <c r="B561" s="29"/>
      <c r="C561" s="34"/>
      <c r="D561" s="42"/>
      <c r="E561" s="64"/>
      <c r="F561" s="45"/>
      <c r="G561" s="45"/>
      <c r="H561" s="163"/>
      <c r="I561" s="42"/>
      <c r="J561" s="28"/>
      <c r="K561" s="69"/>
      <c r="L561" s="68"/>
      <c r="M561" s="46"/>
      <c r="N561" s="238" t="str">
        <f ca="1">IF(Tabla1[[#This Row],[Fecha de nac]]="","",IF(Tabla1[[#This Row],[Fecha Finalización]] &gt;=TODAY(), DATEDIF(Tabla1[[#This Row],[Fecha de nac]],TODAY(),"y"), ROUNDDOWN((Tabla1[[#This Row],[Fecha Finalización]] -Tabla1[[#This Row],[Fecha de nac]])/365,0)))</f>
        <v/>
      </c>
      <c r="O561" s="169"/>
      <c r="P561" s="34"/>
      <c r="Q561" s="67"/>
      <c r="R561" s="67"/>
      <c r="S561" s="67"/>
      <c r="T561" s="67"/>
      <c r="U561" s="243" t="str">
        <f>IF(F561="","",Tabla1[[#This Row],[Fecha Inicio grupo]]+3*7-7)</f>
        <v/>
      </c>
      <c r="V561" s="244" t="str">
        <f>IF(F561="","",EDATE(Tabla1[[#This Row],[Fecha Inicio grupo]],3))</f>
        <v/>
      </c>
      <c r="W561" s="29"/>
      <c r="X561" s="29"/>
      <c r="Y561" s="75"/>
      <c r="Z561" s="75"/>
      <c r="AA561" s="75"/>
      <c r="AB561" s="75"/>
      <c r="AC561" s="75"/>
      <c r="AD561" s="75"/>
      <c r="AE561" s="75"/>
      <c r="AF561" s="75"/>
      <c r="AG561" s="75"/>
      <c r="AH561" s="75"/>
      <c r="AI561" s="75"/>
      <c r="AJ561" s="75"/>
      <c r="AK561" s="75"/>
      <c r="AL561" s="75"/>
      <c r="AM561" s="75"/>
      <c r="AN561" s="75"/>
      <c r="AO561" s="144"/>
      <c r="AP561" s="246" t="str">
        <f>IF(F561="","",IFERROR(VLOOKUP(SUBSTITUTE(SUBSTITUTE(Tabla1[[#This Row],[Uso Sistemas]],"T","P"),"N","F"),Parámetros!$M$2:$N$17,2,0),"Completar hasta 3ra sem. para evaluar a Probacionista"))</f>
        <v/>
      </c>
      <c r="AQ561" s="39"/>
      <c r="AR561" s="39"/>
      <c r="AS561" s="39"/>
      <c r="AT561" s="28"/>
      <c r="AU561" s="55"/>
      <c r="AV561" s="55"/>
      <c r="AW561" s="55"/>
      <c r="AX561" s="248" t="str">
        <f>IF(V561="","",EOMONTH(EDATE(Tabla1[[#This Row],[Fecha Finalización]],2),0))</f>
        <v/>
      </c>
      <c r="AY561" s="39"/>
      <c r="AZ561" s="249" t="str">
        <f>IF(V561="","",EOMONTH(EDATE(Tabla1[[#This Row],[Fecha Finalización]],3),0))</f>
        <v/>
      </c>
      <c r="BA561" s="39"/>
      <c r="BB561" s="39"/>
      <c r="BC561" s="235"/>
      <c r="BD561" s="233" t="str">
        <f>IF(F561="","",Tabla1[[#This Row],[sem 01]]&amp;Tabla1[[#This Row],[sem 02]]&amp;Tabla1[[#This Row],[sem 03]])</f>
        <v/>
      </c>
      <c r="BE561" s="234" t="str">
        <f>IF(TRIM(F561)="","",$B$1&amp;"-"&amp;SUBSTITUTE(Tabla1[[#This Row],[Mes Inscrito]]," ","")&amp;"-"&amp;SUBSTITUTE(Tabla1[[#This Row],[Dia de clases Inscrito]]," ","")&amp;"-"&amp;SUBSTITUTE(Tabla1[[#This Row],[Horario Inscrito]]," ","")&amp;"-"&amp;Tabla1[[#This Row],[Fecha Inicio grupo]])</f>
        <v/>
      </c>
      <c r="BF561" s="251" t="str">
        <f>IF(F561="","",Tabla1[[#This Row],[Curso]])</f>
        <v/>
      </c>
      <c r="BG561" s="252" t="str">
        <f>+IF(TRIM(F561)="","",$B$1&amp;"-"&amp;TRIM(Tabla1[[#This Row],[Mes Inscrito]])&amp;"-"&amp;TRIM(Tabla1[[#This Row],[Dia de clases Inscrito]])&amp;"-"&amp;TRIM(Tabla1[[#This Row],[Horario Inscrito]])&amp;"-"&amp;TRIM(Tabla1[[#This Row],[Fecha Inicio grupo]])&amp;"-"&amp;TRIM(Tabla1[[#This Row],[Tipo Incrito]]))</f>
        <v/>
      </c>
      <c r="BH561" s="308" t="str">
        <f>IF(F561="","",OR(IFERROR(SEARCH("CG",Tabla1[[#This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1" s="309" t="str">
        <f>IF(F561&lt;&gt;"",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1" s="309" t="str">
        <f>IF(F561&lt;&gt;"",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1" s="309" t="str">
        <f>IF(Tabla1[[#This Row],[Fecha Inicio grupo]]="","",IFERROR(VLOOKUP(Tabla1[[#This Row],[Mes de Alta como miembro]],Parámetros!$AM$2:$AN$16,2,0),"01/01/1900"))</f>
        <v/>
      </c>
    </row>
    <row r="562" spans="1:63" ht="14.45">
      <c r="A562" s="68">
        <v>559</v>
      </c>
      <c r="B562" s="29"/>
      <c r="C562" s="34"/>
      <c r="D562" s="42"/>
      <c r="E562" s="64"/>
      <c r="F562" s="45"/>
      <c r="G562" s="45"/>
      <c r="H562" s="163"/>
      <c r="I562" s="42"/>
      <c r="J562" s="28"/>
      <c r="K562" s="69"/>
      <c r="L562" s="68"/>
      <c r="M562" s="46"/>
      <c r="N562" s="238" t="str">
        <f ca="1">IF(Tabla1[[#This Row],[Fecha de nac]]="","",IF(Tabla1[[#This Row],[Fecha Finalización]] &gt;=TODAY(), DATEDIF(Tabla1[[#This Row],[Fecha de nac]],TODAY(),"y"), ROUNDDOWN((Tabla1[[#This Row],[Fecha Finalización]] -Tabla1[[#This Row],[Fecha de nac]])/365,0)))</f>
        <v/>
      </c>
      <c r="O562" s="169"/>
      <c r="P562" s="34"/>
      <c r="Q562" s="67"/>
      <c r="R562" s="67"/>
      <c r="S562" s="67"/>
      <c r="T562" s="67"/>
      <c r="U562" s="243" t="str">
        <f>IF(F562="","",Tabla1[[#This Row],[Fecha Inicio grupo]]+3*7-7)</f>
        <v/>
      </c>
      <c r="V562" s="244" t="str">
        <f>IF(F562="","",EDATE(Tabla1[[#This Row],[Fecha Inicio grupo]],3))</f>
        <v/>
      </c>
      <c r="W562" s="29"/>
      <c r="X562" s="29"/>
      <c r="Y562" s="75"/>
      <c r="Z562" s="75"/>
      <c r="AA562" s="75"/>
      <c r="AB562" s="75"/>
      <c r="AC562" s="75"/>
      <c r="AD562" s="75"/>
      <c r="AE562" s="75"/>
      <c r="AF562" s="75"/>
      <c r="AG562" s="75"/>
      <c r="AH562" s="75"/>
      <c r="AI562" s="75"/>
      <c r="AJ562" s="75"/>
      <c r="AK562" s="75"/>
      <c r="AL562" s="75"/>
      <c r="AM562" s="75"/>
      <c r="AN562" s="75"/>
      <c r="AO562" s="144"/>
      <c r="AP562" s="246" t="str">
        <f>IF(F562="","",IFERROR(VLOOKUP(SUBSTITUTE(SUBSTITUTE(Tabla1[[#This Row],[Uso Sistemas]],"T","P"),"N","F"),Parámetros!$M$2:$N$17,2,0),"Completar hasta 3ra sem. para evaluar a Probacionista"))</f>
        <v/>
      </c>
      <c r="AQ562" s="39"/>
      <c r="AR562" s="39"/>
      <c r="AS562" s="39"/>
      <c r="AT562" s="28"/>
      <c r="AU562" s="55"/>
      <c r="AV562" s="55"/>
      <c r="AW562" s="55"/>
      <c r="AX562" s="248" t="str">
        <f>IF(V562="","",EOMONTH(EDATE(Tabla1[[#This Row],[Fecha Finalización]],2),0))</f>
        <v/>
      </c>
      <c r="AY562" s="39"/>
      <c r="AZ562" s="249" t="str">
        <f>IF(V562="","",EOMONTH(EDATE(Tabla1[[#This Row],[Fecha Finalización]],3),0))</f>
        <v/>
      </c>
      <c r="BA562" s="39"/>
      <c r="BB562" s="39"/>
      <c r="BC562" s="235"/>
      <c r="BD562" s="233" t="str">
        <f>IF(F562="","",Tabla1[[#This Row],[sem 01]]&amp;Tabla1[[#This Row],[sem 02]]&amp;Tabla1[[#This Row],[sem 03]])</f>
        <v/>
      </c>
      <c r="BE562" s="234" t="str">
        <f>IF(TRIM(F562)="","",$B$1&amp;"-"&amp;SUBSTITUTE(Tabla1[[#This Row],[Mes Inscrito]]," ","")&amp;"-"&amp;SUBSTITUTE(Tabla1[[#This Row],[Dia de clases Inscrito]]," ","")&amp;"-"&amp;SUBSTITUTE(Tabla1[[#This Row],[Horario Inscrito]]," ","")&amp;"-"&amp;Tabla1[[#This Row],[Fecha Inicio grupo]])</f>
        <v/>
      </c>
      <c r="BF562" s="251" t="str">
        <f>IF(F562="","",Tabla1[[#This Row],[Curso]])</f>
        <v/>
      </c>
      <c r="BG562" s="252" t="str">
        <f>+IF(TRIM(F562)="","",$B$1&amp;"-"&amp;TRIM(Tabla1[[#This Row],[Mes Inscrito]])&amp;"-"&amp;TRIM(Tabla1[[#This Row],[Dia de clases Inscrito]])&amp;"-"&amp;TRIM(Tabla1[[#This Row],[Horario Inscrito]])&amp;"-"&amp;TRIM(Tabla1[[#This Row],[Fecha Inicio grupo]])&amp;"-"&amp;TRIM(Tabla1[[#This Row],[Tipo Incrito]]))</f>
        <v/>
      </c>
      <c r="BH562" s="308" t="str">
        <f>IF(F562="","",OR(IFERROR(SEARCH("CG",Tabla1[[#This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2" s="309" t="str">
        <f>IF(F562&lt;&gt;"",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2" s="309" t="str">
        <f>IF(F562&lt;&gt;"",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2" s="309" t="str">
        <f>IF(Tabla1[[#This Row],[Fecha Inicio grupo]]="","",IFERROR(VLOOKUP(Tabla1[[#This Row],[Mes de Alta como miembro]],Parámetros!$AM$2:$AN$16,2,0),"01/01/1900"))</f>
        <v/>
      </c>
    </row>
    <row r="563" spans="1:63" ht="14.45">
      <c r="A563" s="68">
        <v>560</v>
      </c>
      <c r="B563" s="29"/>
      <c r="C563" s="34"/>
      <c r="D563" s="42"/>
      <c r="E563" s="64"/>
      <c r="F563" s="45"/>
      <c r="G563" s="45"/>
      <c r="H563" s="163"/>
      <c r="I563" s="42"/>
      <c r="J563" s="28"/>
      <c r="K563" s="69"/>
      <c r="L563" s="68"/>
      <c r="M563" s="46"/>
      <c r="N563" s="238" t="str">
        <f ca="1">IF(Tabla1[[#This Row],[Fecha de nac]]="","",IF(Tabla1[[#This Row],[Fecha Finalización]] &gt;=TODAY(), DATEDIF(Tabla1[[#This Row],[Fecha de nac]],TODAY(),"y"), ROUNDDOWN((Tabla1[[#This Row],[Fecha Finalización]] -Tabla1[[#This Row],[Fecha de nac]])/365,0)))</f>
        <v/>
      </c>
      <c r="O563" s="169"/>
      <c r="P563" s="34"/>
      <c r="Q563" s="67"/>
      <c r="R563" s="67"/>
      <c r="S563" s="67"/>
      <c r="T563" s="67"/>
      <c r="U563" s="243" t="str">
        <f>IF(F563="","",Tabla1[[#This Row],[Fecha Inicio grupo]]+3*7-7)</f>
        <v/>
      </c>
      <c r="V563" s="244" t="str">
        <f>IF(F563="","",EDATE(Tabla1[[#This Row],[Fecha Inicio grupo]],3))</f>
        <v/>
      </c>
      <c r="W563" s="29"/>
      <c r="X563" s="29"/>
      <c r="Y563" s="75"/>
      <c r="Z563" s="75"/>
      <c r="AA563" s="75"/>
      <c r="AB563" s="75"/>
      <c r="AC563" s="75"/>
      <c r="AD563" s="75"/>
      <c r="AE563" s="75"/>
      <c r="AF563" s="75"/>
      <c r="AG563" s="75"/>
      <c r="AH563" s="75"/>
      <c r="AI563" s="75"/>
      <c r="AJ563" s="75"/>
      <c r="AK563" s="75"/>
      <c r="AL563" s="75"/>
      <c r="AM563" s="75"/>
      <c r="AN563" s="75"/>
      <c r="AO563" s="144"/>
      <c r="AP563" s="246" t="str">
        <f>IF(F563="","",IFERROR(VLOOKUP(SUBSTITUTE(SUBSTITUTE(Tabla1[[#This Row],[Uso Sistemas]],"T","P"),"N","F"),Parámetros!$M$2:$N$17,2,0),"Completar hasta 3ra sem. para evaluar a Probacionista"))</f>
        <v/>
      </c>
      <c r="AQ563" s="39"/>
      <c r="AR563" s="39"/>
      <c r="AS563" s="39"/>
      <c r="AT563" s="28"/>
      <c r="AU563" s="55"/>
      <c r="AV563" s="55"/>
      <c r="AW563" s="55"/>
      <c r="AX563" s="248" t="str">
        <f>IF(V563="","",EOMONTH(EDATE(Tabla1[[#This Row],[Fecha Finalización]],2),0))</f>
        <v/>
      </c>
      <c r="AY563" s="39"/>
      <c r="AZ563" s="249" t="str">
        <f>IF(V563="","",EOMONTH(EDATE(Tabla1[[#This Row],[Fecha Finalización]],3),0))</f>
        <v/>
      </c>
      <c r="BA563" s="39"/>
      <c r="BB563" s="39"/>
      <c r="BC563" s="235"/>
      <c r="BD563" s="233" t="str">
        <f>IF(F563="","",Tabla1[[#This Row],[sem 01]]&amp;Tabla1[[#This Row],[sem 02]]&amp;Tabla1[[#This Row],[sem 03]])</f>
        <v/>
      </c>
      <c r="BE563" s="234" t="str">
        <f>IF(TRIM(F563)="","",$B$1&amp;"-"&amp;SUBSTITUTE(Tabla1[[#This Row],[Mes Inscrito]]," ","")&amp;"-"&amp;SUBSTITUTE(Tabla1[[#This Row],[Dia de clases Inscrito]]," ","")&amp;"-"&amp;SUBSTITUTE(Tabla1[[#This Row],[Horario Inscrito]]," ","")&amp;"-"&amp;Tabla1[[#This Row],[Fecha Inicio grupo]])</f>
        <v/>
      </c>
      <c r="BF563" s="251" t="str">
        <f>IF(F563="","",Tabla1[[#This Row],[Curso]])</f>
        <v/>
      </c>
      <c r="BG563" s="252" t="str">
        <f>+IF(TRIM(F563)="","",$B$1&amp;"-"&amp;TRIM(Tabla1[[#This Row],[Mes Inscrito]])&amp;"-"&amp;TRIM(Tabla1[[#This Row],[Dia de clases Inscrito]])&amp;"-"&amp;TRIM(Tabla1[[#This Row],[Horario Inscrito]])&amp;"-"&amp;TRIM(Tabla1[[#This Row],[Fecha Inicio grupo]])&amp;"-"&amp;TRIM(Tabla1[[#This Row],[Tipo Incrito]]))</f>
        <v/>
      </c>
      <c r="BH563" s="308" t="str">
        <f>IF(F563="","",OR(IFERROR(SEARCH("CG",Tabla1[[#This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3" s="309" t="str">
        <f>IF(F563&lt;&gt;"",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3" s="309" t="str">
        <f>IF(F563&lt;&gt;"",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3" s="309" t="str">
        <f>IF(Tabla1[[#This Row],[Fecha Inicio grupo]]="","",IFERROR(VLOOKUP(Tabla1[[#This Row],[Mes de Alta como miembro]],Parámetros!$AM$2:$AN$16,2,0),"01/01/1900"))</f>
        <v/>
      </c>
    </row>
    <row r="564" spans="1:63" ht="14.45">
      <c r="A564" s="68">
        <v>561</v>
      </c>
      <c r="B564" s="29"/>
      <c r="C564" s="34"/>
      <c r="D564" s="42"/>
      <c r="E564" s="64"/>
      <c r="F564" s="45"/>
      <c r="G564" s="45"/>
      <c r="H564" s="163"/>
      <c r="I564" s="42"/>
      <c r="J564" s="28"/>
      <c r="K564" s="69"/>
      <c r="L564" s="68"/>
      <c r="M564" s="46"/>
      <c r="N564" s="238" t="str">
        <f ca="1">IF(Tabla1[[#This Row],[Fecha de nac]]="","",IF(Tabla1[[#This Row],[Fecha Finalización]] &gt;=TODAY(), DATEDIF(Tabla1[[#This Row],[Fecha de nac]],TODAY(),"y"), ROUNDDOWN((Tabla1[[#This Row],[Fecha Finalización]] -Tabla1[[#This Row],[Fecha de nac]])/365,0)))</f>
        <v/>
      </c>
      <c r="O564" s="169"/>
      <c r="P564" s="34"/>
      <c r="Q564" s="67"/>
      <c r="R564" s="67"/>
      <c r="S564" s="67"/>
      <c r="T564" s="67"/>
      <c r="U564" s="243" t="str">
        <f>IF(F564="","",Tabla1[[#This Row],[Fecha Inicio grupo]]+3*7-7)</f>
        <v/>
      </c>
      <c r="V564" s="244" t="str">
        <f>IF(F564="","",EDATE(Tabla1[[#This Row],[Fecha Inicio grupo]],3))</f>
        <v/>
      </c>
      <c r="W564" s="29"/>
      <c r="X564" s="29"/>
      <c r="Y564" s="75"/>
      <c r="Z564" s="75"/>
      <c r="AA564" s="75"/>
      <c r="AB564" s="75"/>
      <c r="AC564" s="75"/>
      <c r="AD564" s="75"/>
      <c r="AE564" s="75"/>
      <c r="AF564" s="75"/>
      <c r="AG564" s="75"/>
      <c r="AH564" s="75"/>
      <c r="AI564" s="75"/>
      <c r="AJ564" s="75"/>
      <c r="AK564" s="75"/>
      <c r="AL564" s="75"/>
      <c r="AM564" s="75"/>
      <c r="AN564" s="75"/>
      <c r="AO564" s="144"/>
      <c r="AP564" s="246" t="str">
        <f>IF(F564="","",IFERROR(VLOOKUP(SUBSTITUTE(SUBSTITUTE(Tabla1[[#This Row],[Uso Sistemas]],"T","P"),"N","F"),Parámetros!$M$2:$N$17,2,0),"Completar hasta 3ra sem. para evaluar a Probacionista"))</f>
        <v/>
      </c>
      <c r="AQ564" s="39"/>
      <c r="AR564" s="39"/>
      <c r="AS564" s="39"/>
      <c r="AT564" s="28"/>
      <c r="AU564" s="55"/>
      <c r="AV564" s="55"/>
      <c r="AW564" s="55"/>
      <c r="AX564" s="248" t="str">
        <f>IF(V564="","",EOMONTH(EDATE(Tabla1[[#This Row],[Fecha Finalización]],2),0))</f>
        <v/>
      </c>
      <c r="AY564" s="39"/>
      <c r="AZ564" s="249" t="str">
        <f>IF(V564="","",EOMONTH(EDATE(Tabla1[[#This Row],[Fecha Finalización]],3),0))</f>
        <v/>
      </c>
      <c r="BA564" s="39"/>
      <c r="BB564" s="39"/>
      <c r="BC564" s="235"/>
      <c r="BD564" s="233" t="str">
        <f>IF(F564="","",Tabla1[[#This Row],[sem 01]]&amp;Tabla1[[#This Row],[sem 02]]&amp;Tabla1[[#This Row],[sem 03]])</f>
        <v/>
      </c>
      <c r="BE564" s="234" t="str">
        <f>IF(TRIM(F564)="","",$B$1&amp;"-"&amp;SUBSTITUTE(Tabla1[[#This Row],[Mes Inscrito]]," ","")&amp;"-"&amp;SUBSTITUTE(Tabla1[[#This Row],[Dia de clases Inscrito]]," ","")&amp;"-"&amp;SUBSTITUTE(Tabla1[[#This Row],[Horario Inscrito]]," ","")&amp;"-"&amp;Tabla1[[#This Row],[Fecha Inicio grupo]])</f>
        <v/>
      </c>
      <c r="BF564" s="251" t="str">
        <f>IF(F564="","",Tabla1[[#This Row],[Curso]])</f>
        <v/>
      </c>
      <c r="BG564" s="252" t="str">
        <f>+IF(TRIM(F564)="","",$B$1&amp;"-"&amp;TRIM(Tabla1[[#This Row],[Mes Inscrito]])&amp;"-"&amp;TRIM(Tabla1[[#This Row],[Dia de clases Inscrito]])&amp;"-"&amp;TRIM(Tabla1[[#This Row],[Horario Inscrito]])&amp;"-"&amp;TRIM(Tabla1[[#This Row],[Fecha Inicio grupo]])&amp;"-"&amp;TRIM(Tabla1[[#This Row],[Tipo Incrito]]))</f>
        <v/>
      </c>
      <c r="BH564" s="308" t="str">
        <f>IF(F564="","",OR(IFERROR(SEARCH("CG",Tabla1[[#This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4" s="309" t="str">
        <f>IF(F564&lt;&gt;"",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4" s="309" t="str">
        <f>IF(F564&lt;&gt;"",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4" s="309" t="str">
        <f>IF(Tabla1[[#This Row],[Fecha Inicio grupo]]="","",IFERROR(VLOOKUP(Tabla1[[#This Row],[Mes de Alta como miembro]],Parámetros!$AM$2:$AN$16,2,0),"01/01/1900"))</f>
        <v/>
      </c>
    </row>
    <row r="565" spans="1:63" ht="14.45">
      <c r="A565" s="68">
        <v>562</v>
      </c>
      <c r="B565" s="29"/>
      <c r="C565" s="34"/>
      <c r="D565" s="42"/>
      <c r="E565" s="64"/>
      <c r="F565" s="45"/>
      <c r="G565" s="45"/>
      <c r="H565" s="163"/>
      <c r="I565" s="42"/>
      <c r="J565" s="28"/>
      <c r="K565" s="69"/>
      <c r="L565" s="68"/>
      <c r="M565" s="46"/>
      <c r="N565" s="238" t="str">
        <f ca="1">IF(Tabla1[[#This Row],[Fecha de nac]]="","",IF(Tabla1[[#This Row],[Fecha Finalización]] &gt;=TODAY(), DATEDIF(Tabla1[[#This Row],[Fecha de nac]],TODAY(),"y"), ROUNDDOWN((Tabla1[[#This Row],[Fecha Finalización]] -Tabla1[[#This Row],[Fecha de nac]])/365,0)))</f>
        <v/>
      </c>
      <c r="O565" s="169"/>
      <c r="P565" s="34"/>
      <c r="Q565" s="67"/>
      <c r="R565" s="67"/>
      <c r="S565" s="67"/>
      <c r="T565" s="67"/>
      <c r="U565" s="243" t="str">
        <f>IF(F565="","",Tabla1[[#This Row],[Fecha Inicio grupo]]+3*7-7)</f>
        <v/>
      </c>
      <c r="V565" s="244" t="str">
        <f>IF(F565="","",EDATE(Tabla1[[#This Row],[Fecha Inicio grupo]],3))</f>
        <v/>
      </c>
      <c r="W565" s="29"/>
      <c r="X565" s="29"/>
      <c r="Y565" s="75"/>
      <c r="Z565" s="75"/>
      <c r="AA565" s="75"/>
      <c r="AB565" s="75"/>
      <c r="AC565" s="75"/>
      <c r="AD565" s="75"/>
      <c r="AE565" s="75"/>
      <c r="AF565" s="75"/>
      <c r="AG565" s="75"/>
      <c r="AH565" s="75"/>
      <c r="AI565" s="75"/>
      <c r="AJ565" s="75"/>
      <c r="AK565" s="75"/>
      <c r="AL565" s="75"/>
      <c r="AM565" s="75"/>
      <c r="AN565" s="75"/>
      <c r="AO565" s="144"/>
      <c r="AP565" s="246" t="str">
        <f>IF(F565="","",IFERROR(VLOOKUP(SUBSTITUTE(SUBSTITUTE(Tabla1[[#This Row],[Uso Sistemas]],"T","P"),"N","F"),Parámetros!$M$2:$N$17,2,0),"Completar hasta 3ra sem. para evaluar a Probacionista"))</f>
        <v/>
      </c>
      <c r="AQ565" s="39"/>
      <c r="AR565" s="39"/>
      <c r="AS565" s="39"/>
      <c r="AT565" s="28"/>
      <c r="AU565" s="55"/>
      <c r="AV565" s="55"/>
      <c r="AW565" s="55"/>
      <c r="AX565" s="248" t="str">
        <f>IF(V565="","",EOMONTH(EDATE(Tabla1[[#This Row],[Fecha Finalización]],2),0))</f>
        <v/>
      </c>
      <c r="AY565" s="39"/>
      <c r="AZ565" s="249" t="str">
        <f>IF(V565="","",EOMONTH(EDATE(Tabla1[[#This Row],[Fecha Finalización]],3),0))</f>
        <v/>
      </c>
      <c r="BA565" s="39"/>
      <c r="BB565" s="39"/>
      <c r="BC565" s="235"/>
      <c r="BD565" s="233" t="str">
        <f>IF(F565="","",Tabla1[[#This Row],[sem 01]]&amp;Tabla1[[#This Row],[sem 02]]&amp;Tabla1[[#This Row],[sem 03]])</f>
        <v/>
      </c>
      <c r="BE565" s="234" t="str">
        <f>IF(TRIM(F565)="","",$B$1&amp;"-"&amp;SUBSTITUTE(Tabla1[[#This Row],[Mes Inscrito]]," ","")&amp;"-"&amp;SUBSTITUTE(Tabla1[[#This Row],[Dia de clases Inscrito]]," ","")&amp;"-"&amp;SUBSTITUTE(Tabla1[[#This Row],[Horario Inscrito]]," ","")&amp;"-"&amp;Tabla1[[#This Row],[Fecha Inicio grupo]])</f>
        <v/>
      </c>
      <c r="BF565" s="251" t="str">
        <f>IF(F565="","",Tabla1[[#This Row],[Curso]])</f>
        <v/>
      </c>
      <c r="BG565" s="252" t="str">
        <f>+IF(TRIM(F565)="","",$B$1&amp;"-"&amp;TRIM(Tabla1[[#This Row],[Mes Inscrito]])&amp;"-"&amp;TRIM(Tabla1[[#This Row],[Dia de clases Inscrito]])&amp;"-"&amp;TRIM(Tabla1[[#This Row],[Horario Inscrito]])&amp;"-"&amp;TRIM(Tabla1[[#This Row],[Fecha Inicio grupo]])&amp;"-"&amp;TRIM(Tabla1[[#This Row],[Tipo Incrito]]))</f>
        <v/>
      </c>
      <c r="BH565" s="308" t="str">
        <f>IF(F565="","",OR(IFERROR(SEARCH("CG",Tabla1[[#This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5" s="309" t="str">
        <f>IF(F565&lt;&gt;"",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5" s="309" t="str">
        <f>IF(F565&lt;&gt;"",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5" s="309" t="str">
        <f>IF(Tabla1[[#This Row],[Fecha Inicio grupo]]="","",IFERROR(VLOOKUP(Tabla1[[#This Row],[Mes de Alta como miembro]],Parámetros!$AM$2:$AN$16,2,0),"01/01/1900"))</f>
        <v/>
      </c>
    </row>
    <row r="566" spans="1:63" ht="14.45">
      <c r="A566" s="68">
        <v>563</v>
      </c>
      <c r="B566" s="29"/>
      <c r="C566" s="34"/>
      <c r="D566" s="42"/>
      <c r="E566" s="64"/>
      <c r="F566" s="45"/>
      <c r="G566" s="45"/>
      <c r="H566" s="163"/>
      <c r="I566" s="42"/>
      <c r="J566" s="28"/>
      <c r="K566" s="69"/>
      <c r="L566" s="68"/>
      <c r="M566" s="46"/>
      <c r="N566" s="238" t="str">
        <f ca="1">IF(Tabla1[[#This Row],[Fecha de nac]]="","",IF(Tabla1[[#This Row],[Fecha Finalización]] &gt;=TODAY(), DATEDIF(Tabla1[[#This Row],[Fecha de nac]],TODAY(),"y"), ROUNDDOWN((Tabla1[[#This Row],[Fecha Finalización]] -Tabla1[[#This Row],[Fecha de nac]])/365,0)))</f>
        <v/>
      </c>
      <c r="O566" s="169"/>
      <c r="P566" s="34"/>
      <c r="Q566" s="67"/>
      <c r="R566" s="67"/>
      <c r="S566" s="67"/>
      <c r="T566" s="67"/>
      <c r="U566" s="243" t="str">
        <f>IF(F566="","",Tabla1[[#This Row],[Fecha Inicio grupo]]+3*7-7)</f>
        <v/>
      </c>
      <c r="V566" s="244" t="str">
        <f>IF(F566="","",EDATE(Tabla1[[#This Row],[Fecha Inicio grupo]],3))</f>
        <v/>
      </c>
      <c r="W566" s="29"/>
      <c r="X566" s="29"/>
      <c r="Y566" s="75"/>
      <c r="Z566" s="75"/>
      <c r="AA566" s="75"/>
      <c r="AB566" s="75"/>
      <c r="AC566" s="75"/>
      <c r="AD566" s="75"/>
      <c r="AE566" s="75"/>
      <c r="AF566" s="75"/>
      <c r="AG566" s="75"/>
      <c r="AH566" s="75"/>
      <c r="AI566" s="75"/>
      <c r="AJ566" s="75"/>
      <c r="AK566" s="75"/>
      <c r="AL566" s="75"/>
      <c r="AM566" s="75"/>
      <c r="AN566" s="75"/>
      <c r="AO566" s="144"/>
      <c r="AP566" s="246" t="str">
        <f>IF(F566="","",IFERROR(VLOOKUP(SUBSTITUTE(SUBSTITUTE(Tabla1[[#This Row],[Uso Sistemas]],"T","P"),"N","F"),Parámetros!$M$2:$N$17,2,0),"Completar hasta 3ra sem. para evaluar a Probacionista"))</f>
        <v/>
      </c>
      <c r="AQ566" s="39"/>
      <c r="AR566" s="39"/>
      <c r="AS566" s="39"/>
      <c r="AT566" s="28"/>
      <c r="AU566" s="55"/>
      <c r="AV566" s="55"/>
      <c r="AW566" s="55"/>
      <c r="AX566" s="248" t="str">
        <f>IF(V566="","",EOMONTH(EDATE(Tabla1[[#This Row],[Fecha Finalización]],2),0))</f>
        <v/>
      </c>
      <c r="AY566" s="39"/>
      <c r="AZ566" s="249" t="str">
        <f>IF(V566="","",EOMONTH(EDATE(Tabla1[[#This Row],[Fecha Finalización]],3),0))</f>
        <v/>
      </c>
      <c r="BA566" s="39"/>
      <c r="BB566" s="39"/>
      <c r="BC566" s="235"/>
      <c r="BD566" s="233" t="str">
        <f>IF(F566="","",Tabla1[[#This Row],[sem 01]]&amp;Tabla1[[#This Row],[sem 02]]&amp;Tabla1[[#This Row],[sem 03]])</f>
        <v/>
      </c>
      <c r="BE566" s="234" t="str">
        <f>IF(TRIM(F566)="","",$B$1&amp;"-"&amp;SUBSTITUTE(Tabla1[[#This Row],[Mes Inscrito]]," ","")&amp;"-"&amp;SUBSTITUTE(Tabla1[[#This Row],[Dia de clases Inscrito]]," ","")&amp;"-"&amp;SUBSTITUTE(Tabla1[[#This Row],[Horario Inscrito]]," ","")&amp;"-"&amp;Tabla1[[#This Row],[Fecha Inicio grupo]])</f>
        <v/>
      </c>
      <c r="BF566" s="251" t="str">
        <f>IF(F566="","",Tabla1[[#This Row],[Curso]])</f>
        <v/>
      </c>
      <c r="BG566" s="252" t="str">
        <f>+IF(TRIM(F566)="","",$B$1&amp;"-"&amp;TRIM(Tabla1[[#This Row],[Mes Inscrito]])&amp;"-"&amp;TRIM(Tabla1[[#This Row],[Dia de clases Inscrito]])&amp;"-"&amp;TRIM(Tabla1[[#This Row],[Horario Inscrito]])&amp;"-"&amp;TRIM(Tabla1[[#This Row],[Fecha Inicio grupo]])&amp;"-"&amp;TRIM(Tabla1[[#This Row],[Tipo Incrito]]))</f>
        <v/>
      </c>
      <c r="BH566" s="308" t="str">
        <f>IF(F566="","",OR(IFERROR(SEARCH("CG",Tabla1[[#This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6" s="309" t="str">
        <f>IF(F566&lt;&gt;"",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6" s="309" t="str">
        <f>IF(F566&lt;&gt;"",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6" s="309" t="str">
        <f>IF(Tabla1[[#This Row],[Fecha Inicio grupo]]="","",IFERROR(VLOOKUP(Tabla1[[#This Row],[Mes de Alta como miembro]],Parámetros!$AM$2:$AN$16,2,0),"01/01/1900"))</f>
        <v/>
      </c>
    </row>
    <row r="567" spans="1:63" ht="14.45">
      <c r="A567" s="68">
        <v>564</v>
      </c>
      <c r="B567" s="29"/>
      <c r="C567" s="34"/>
      <c r="D567" s="42"/>
      <c r="E567" s="64"/>
      <c r="F567" s="45"/>
      <c r="G567" s="45"/>
      <c r="H567" s="163"/>
      <c r="I567" s="42"/>
      <c r="J567" s="28"/>
      <c r="K567" s="69"/>
      <c r="L567" s="68"/>
      <c r="M567" s="46"/>
      <c r="N567" s="238" t="str">
        <f ca="1">IF(Tabla1[[#This Row],[Fecha de nac]]="","",IF(Tabla1[[#This Row],[Fecha Finalización]] &gt;=TODAY(), DATEDIF(Tabla1[[#This Row],[Fecha de nac]],TODAY(),"y"), ROUNDDOWN((Tabla1[[#This Row],[Fecha Finalización]] -Tabla1[[#This Row],[Fecha de nac]])/365,0)))</f>
        <v/>
      </c>
      <c r="O567" s="169"/>
      <c r="P567" s="34"/>
      <c r="Q567" s="67"/>
      <c r="R567" s="67"/>
      <c r="S567" s="67"/>
      <c r="T567" s="67"/>
      <c r="U567" s="243" t="str">
        <f>IF(F567="","",Tabla1[[#This Row],[Fecha Inicio grupo]]+3*7-7)</f>
        <v/>
      </c>
      <c r="V567" s="244" t="str">
        <f>IF(F567="","",EDATE(Tabla1[[#This Row],[Fecha Inicio grupo]],3))</f>
        <v/>
      </c>
      <c r="W567" s="29"/>
      <c r="X567" s="29"/>
      <c r="Y567" s="75"/>
      <c r="Z567" s="75"/>
      <c r="AA567" s="75"/>
      <c r="AB567" s="75"/>
      <c r="AC567" s="75"/>
      <c r="AD567" s="75"/>
      <c r="AE567" s="75"/>
      <c r="AF567" s="75"/>
      <c r="AG567" s="75"/>
      <c r="AH567" s="75"/>
      <c r="AI567" s="75"/>
      <c r="AJ567" s="75"/>
      <c r="AK567" s="75"/>
      <c r="AL567" s="75"/>
      <c r="AM567" s="75"/>
      <c r="AN567" s="75"/>
      <c r="AO567" s="144"/>
      <c r="AP567" s="246" t="str">
        <f>IF(F567="","",IFERROR(VLOOKUP(SUBSTITUTE(SUBSTITUTE(Tabla1[[#This Row],[Uso Sistemas]],"T","P"),"N","F"),Parámetros!$M$2:$N$17,2,0),"Completar hasta 3ra sem. para evaluar a Probacionista"))</f>
        <v/>
      </c>
      <c r="AQ567" s="39"/>
      <c r="AR567" s="39"/>
      <c r="AS567" s="39"/>
      <c r="AT567" s="28"/>
      <c r="AU567" s="55"/>
      <c r="AV567" s="55"/>
      <c r="AW567" s="55"/>
      <c r="AX567" s="248" t="str">
        <f>IF(V567="","",EOMONTH(EDATE(Tabla1[[#This Row],[Fecha Finalización]],2),0))</f>
        <v/>
      </c>
      <c r="AY567" s="39"/>
      <c r="AZ567" s="249" t="str">
        <f>IF(V567="","",EOMONTH(EDATE(Tabla1[[#This Row],[Fecha Finalización]],3),0))</f>
        <v/>
      </c>
      <c r="BA567" s="39"/>
      <c r="BB567" s="39"/>
      <c r="BC567" s="235"/>
      <c r="BD567" s="233" t="str">
        <f>IF(F567="","",Tabla1[[#This Row],[sem 01]]&amp;Tabla1[[#This Row],[sem 02]]&amp;Tabla1[[#This Row],[sem 03]])</f>
        <v/>
      </c>
      <c r="BE567" s="234" t="str">
        <f>IF(TRIM(F567)="","",$B$1&amp;"-"&amp;SUBSTITUTE(Tabla1[[#This Row],[Mes Inscrito]]," ","")&amp;"-"&amp;SUBSTITUTE(Tabla1[[#This Row],[Dia de clases Inscrito]]," ","")&amp;"-"&amp;SUBSTITUTE(Tabla1[[#This Row],[Horario Inscrito]]," ","")&amp;"-"&amp;Tabla1[[#This Row],[Fecha Inicio grupo]])</f>
        <v/>
      </c>
      <c r="BF567" s="251" t="str">
        <f>IF(F567="","",Tabla1[[#This Row],[Curso]])</f>
        <v/>
      </c>
      <c r="BG567" s="252" t="str">
        <f>+IF(TRIM(F567)="","",$B$1&amp;"-"&amp;TRIM(Tabla1[[#This Row],[Mes Inscrito]])&amp;"-"&amp;TRIM(Tabla1[[#This Row],[Dia de clases Inscrito]])&amp;"-"&amp;TRIM(Tabla1[[#This Row],[Horario Inscrito]])&amp;"-"&amp;TRIM(Tabla1[[#This Row],[Fecha Inicio grupo]])&amp;"-"&amp;TRIM(Tabla1[[#This Row],[Tipo Incrito]]))</f>
        <v/>
      </c>
      <c r="BH567" s="308" t="str">
        <f>IF(F567="","",OR(IFERROR(SEARCH("CG",Tabla1[[#This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7" s="309" t="str">
        <f>IF(F567&lt;&gt;"",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7" s="309" t="str">
        <f>IF(F567&lt;&gt;"",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7" s="309" t="str">
        <f>IF(Tabla1[[#This Row],[Fecha Inicio grupo]]="","",IFERROR(VLOOKUP(Tabla1[[#This Row],[Mes de Alta como miembro]],Parámetros!$AM$2:$AN$16,2,0),"01/01/1900"))</f>
        <v/>
      </c>
    </row>
    <row r="568" spans="1:63" ht="14.45">
      <c r="A568" s="68">
        <v>565</v>
      </c>
      <c r="B568" s="29"/>
      <c r="C568" s="34"/>
      <c r="D568" s="42"/>
      <c r="E568" s="64"/>
      <c r="F568" s="45"/>
      <c r="G568" s="45"/>
      <c r="H568" s="163"/>
      <c r="I568" s="42"/>
      <c r="J568" s="28"/>
      <c r="K568" s="69"/>
      <c r="L568" s="68"/>
      <c r="M568" s="46"/>
      <c r="N568" s="238" t="str">
        <f ca="1">IF(Tabla1[[#This Row],[Fecha de nac]]="","",IF(Tabla1[[#This Row],[Fecha Finalización]] &gt;=TODAY(), DATEDIF(Tabla1[[#This Row],[Fecha de nac]],TODAY(),"y"), ROUNDDOWN((Tabla1[[#This Row],[Fecha Finalización]] -Tabla1[[#This Row],[Fecha de nac]])/365,0)))</f>
        <v/>
      </c>
      <c r="O568" s="169"/>
      <c r="P568" s="34"/>
      <c r="Q568" s="67"/>
      <c r="R568" s="67"/>
      <c r="S568" s="67"/>
      <c r="T568" s="67"/>
      <c r="U568" s="243" t="str">
        <f>IF(F568="","",Tabla1[[#This Row],[Fecha Inicio grupo]]+3*7-7)</f>
        <v/>
      </c>
      <c r="V568" s="244" t="str">
        <f>IF(F568="","",EDATE(Tabla1[[#This Row],[Fecha Inicio grupo]],3))</f>
        <v/>
      </c>
      <c r="W568" s="29"/>
      <c r="X568" s="29"/>
      <c r="Y568" s="75"/>
      <c r="Z568" s="75"/>
      <c r="AA568" s="75"/>
      <c r="AB568" s="75"/>
      <c r="AC568" s="75"/>
      <c r="AD568" s="75"/>
      <c r="AE568" s="75"/>
      <c r="AF568" s="75"/>
      <c r="AG568" s="75"/>
      <c r="AH568" s="75"/>
      <c r="AI568" s="75"/>
      <c r="AJ568" s="75"/>
      <c r="AK568" s="75"/>
      <c r="AL568" s="75"/>
      <c r="AM568" s="75"/>
      <c r="AN568" s="75"/>
      <c r="AO568" s="144"/>
      <c r="AP568" s="246" t="str">
        <f>IF(F568="","",IFERROR(VLOOKUP(SUBSTITUTE(SUBSTITUTE(Tabla1[[#This Row],[Uso Sistemas]],"T","P"),"N","F"),Parámetros!$M$2:$N$17,2,0),"Completar hasta 3ra sem. para evaluar a Probacionista"))</f>
        <v/>
      </c>
      <c r="AQ568" s="39"/>
      <c r="AR568" s="39"/>
      <c r="AS568" s="39"/>
      <c r="AT568" s="28"/>
      <c r="AU568" s="55"/>
      <c r="AV568" s="55"/>
      <c r="AW568" s="55"/>
      <c r="AX568" s="248" t="str">
        <f>IF(V568="","",EOMONTH(EDATE(Tabla1[[#This Row],[Fecha Finalización]],2),0))</f>
        <v/>
      </c>
      <c r="AY568" s="39"/>
      <c r="AZ568" s="249" t="str">
        <f>IF(V568="","",EOMONTH(EDATE(Tabla1[[#This Row],[Fecha Finalización]],3),0))</f>
        <v/>
      </c>
      <c r="BA568" s="39"/>
      <c r="BB568" s="39"/>
      <c r="BC568" s="235"/>
      <c r="BD568" s="233" t="str">
        <f>IF(F568="","",Tabla1[[#This Row],[sem 01]]&amp;Tabla1[[#This Row],[sem 02]]&amp;Tabla1[[#This Row],[sem 03]])</f>
        <v/>
      </c>
      <c r="BE568" s="234" t="str">
        <f>IF(TRIM(F568)="","",$B$1&amp;"-"&amp;SUBSTITUTE(Tabla1[[#This Row],[Mes Inscrito]]," ","")&amp;"-"&amp;SUBSTITUTE(Tabla1[[#This Row],[Dia de clases Inscrito]]," ","")&amp;"-"&amp;SUBSTITUTE(Tabla1[[#This Row],[Horario Inscrito]]," ","")&amp;"-"&amp;Tabla1[[#This Row],[Fecha Inicio grupo]])</f>
        <v/>
      </c>
      <c r="BF568" s="251" t="str">
        <f>IF(F568="","",Tabla1[[#This Row],[Curso]])</f>
        <v/>
      </c>
      <c r="BG568" s="252" t="str">
        <f>+IF(TRIM(F568)="","",$B$1&amp;"-"&amp;TRIM(Tabla1[[#This Row],[Mes Inscrito]])&amp;"-"&amp;TRIM(Tabla1[[#This Row],[Dia de clases Inscrito]])&amp;"-"&amp;TRIM(Tabla1[[#This Row],[Horario Inscrito]])&amp;"-"&amp;TRIM(Tabla1[[#This Row],[Fecha Inicio grupo]])&amp;"-"&amp;TRIM(Tabla1[[#This Row],[Tipo Incrito]]))</f>
        <v/>
      </c>
      <c r="BH568" s="308" t="str">
        <f>IF(F568="","",OR(IFERROR(SEARCH("CG",Tabla1[[#This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8" s="309" t="str">
        <f>IF(F568&lt;&gt;"",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8" s="309" t="str">
        <f>IF(F568&lt;&gt;"",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8" s="309" t="str">
        <f>IF(Tabla1[[#This Row],[Fecha Inicio grupo]]="","",IFERROR(VLOOKUP(Tabla1[[#This Row],[Mes de Alta como miembro]],Parámetros!$AM$2:$AN$16,2,0),"01/01/1900"))</f>
        <v/>
      </c>
    </row>
    <row r="569" spans="1:63" ht="14.45">
      <c r="A569" s="68">
        <v>566</v>
      </c>
      <c r="B569" s="29"/>
      <c r="C569" s="34"/>
      <c r="D569" s="42"/>
      <c r="E569" s="64"/>
      <c r="F569" s="45"/>
      <c r="G569" s="45"/>
      <c r="H569" s="163"/>
      <c r="I569" s="42"/>
      <c r="J569" s="28"/>
      <c r="K569" s="69"/>
      <c r="L569" s="68"/>
      <c r="M569" s="46"/>
      <c r="N569" s="238" t="str">
        <f ca="1">IF(Tabla1[[#This Row],[Fecha de nac]]="","",IF(Tabla1[[#This Row],[Fecha Finalización]] &gt;=TODAY(), DATEDIF(Tabla1[[#This Row],[Fecha de nac]],TODAY(),"y"), ROUNDDOWN((Tabla1[[#This Row],[Fecha Finalización]] -Tabla1[[#This Row],[Fecha de nac]])/365,0)))</f>
        <v/>
      </c>
      <c r="O569" s="169"/>
      <c r="P569" s="34"/>
      <c r="Q569" s="67"/>
      <c r="R569" s="67"/>
      <c r="S569" s="67"/>
      <c r="T569" s="67"/>
      <c r="U569" s="243" t="str">
        <f>IF(F569="","",Tabla1[[#This Row],[Fecha Inicio grupo]]+3*7-7)</f>
        <v/>
      </c>
      <c r="V569" s="244" t="str">
        <f>IF(F569="","",EDATE(Tabla1[[#This Row],[Fecha Inicio grupo]],3))</f>
        <v/>
      </c>
      <c r="W569" s="29"/>
      <c r="X569" s="29"/>
      <c r="Y569" s="75"/>
      <c r="Z569" s="75"/>
      <c r="AA569" s="75"/>
      <c r="AB569" s="75"/>
      <c r="AC569" s="75"/>
      <c r="AD569" s="75"/>
      <c r="AE569" s="75"/>
      <c r="AF569" s="75"/>
      <c r="AG569" s="75"/>
      <c r="AH569" s="75"/>
      <c r="AI569" s="75"/>
      <c r="AJ569" s="75"/>
      <c r="AK569" s="75"/>
      <c r="AL569" s="75"/>
      <c r="AM569" s="75"/>
      <c r="AN569" s="75"/>
      <c r="AO569" s="144"/>
      <c r="AP569" s="246" t="str">
        <f>IF(F569="","",IFERROR(VLOOKUP(SUBSTITUTE(SUBSTITUTE(Tabla1[[#This Row],[Uso Sistemas]],"T","P"),"N","F"),Parámetros!$M$2:$N$17,2,0),"Completar hasta 3ra sem. para evaluar a Probacionista"))</f>
        <v/>
      </c>
      <c r="AQ569" s="39"/>
      <c r="AR569" s="39"/>
      <c r="AS569" s="39"/>
      <c r="AT569" s="28"/>
      <c r="AU569" s="55"/>
      <c r="AV569" s="55"/>
      <c r="AW569" s="55"/>
      <c r="AX569" s="248" t="str">
        <f>IF(V569="","",EOMONTH(EDATE(Tabla1[[#This Row],[Fecha Finalización]],2),0))</f>
        <v/>
      </c>
      <c r="AY569" s="39"/>
      <c r="AZ569" s="249" t="str">
        <f>IF(V569="","",EOMONTH(EDATE(Tabla1[[#This Row],[Fecha Finalización]],3),0))</f>
        <v/>
      </c>
      <c r="BA569" s="39"/>
      <c r="BB569" s="39"/>
      <c r="BC569" s="235"/>
      <c r="BD569" s="233" t="str">
        <f>IF(F569="","",Tabla1[[#This Row],[sem 01]]&amp;Tabla1[[#This Row],[sem 02]]&amp;Tabla1[[#This Row],[sem 03]])</f>
        <v/>
      </c>
      <c r="BE569" s="234" t="str">
        <f>IF(TRIM(F569)="","",$B$1&amp;"-"&amp;SUBSTITUTE(Tabla1[[#This Row],[Mes Inscrito]]," ","")&amp;"-"&amp;SUBSTITUTE(Tabla1[[#This Row],[Dia de clases Inscrito]]," ","")&amp;"-"&amp;SUBSTITUTE(Tabla1[[#This Row],[Horario Inscrito]]," ","")&amp;"-"&amp;Tabla1[[#This Row],[Fecha Inicio grupo]])</f>
        <v/>
      </c>
      <c r="BF569" s="251" t="str">
        <f>IF(F569="","",Tabla1[[#This Row],[Curso]])</f>
        <v/>
      </c>
      <c r="BG569" s="252" t="str">
        <f>+IF(TRIM(F569)="","",$B$1&amp;"-"&amp;TRIM(Tabla1[[#This Row],[Mes Inscrito]])&amp;"-"&amp;TRIM(Tabla1[[#This Row],[Dia de clases Inscrito]])&amp;"-"&amp;TRIM(Tabla1[[#This Row],[Horario Inscrito]])&amp;"-"&amp;TRIM(Tabla1[[#This Row],[Fecha Inicio grupo]])&amp;"-"&amp;TRIM(Tabla1[[#This Row],[Tipo Incrito]]))</f>
        <v/>
      </c>
      <c r="BH569" s="308" t="str">
        <f>IF(F569="","",OR(IFERROR(SEARCH("CG",Tabla1[[#This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9" s="309" t="str">
        <f>IF(F569&lt;&gt;"",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9" s="309" t="str">
        <f>IF(F569&lt;&gt;"",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9" s="309" t="str">
        <f>IF(Tabla1[[#This Row],[Fecha Inicio grupo]]="","",IFERROR(VLOOKUP(Tabla1[[#This Row],[Mes de Alta como miembro]],Parámetros!$AM$2:$AN$16,2,0),"01/01/1900"))</f>
        <v/>
      </c>
    </row>
    <row r="570" spans="1:63" ht="14.45">
      <c r="A570" s="68">
        <v>567</v>
      </c>
      <c r="B570" s="29"/>
      <c r="C570" s="34"/>
      <c r="D570" s="42"/>
      <c r="E570" s="64"/>
      <c r="F570" s="45"/>
      <c r="G570" s="45"/>
      <c r="H570" s="163"/>
      <c r="I570" s="42"/>
      <c r="J570" s="28"/>
      <c r="K570" s="69"/>
      <c r="L570" s="68"/>
      <c r="M570" s="46"/>
      <c r="N570" s="238" t="str">
        <f ca="1">IF(Tabla1[[#This Row],[Fecha de nac]]="","",IF(Tabla1[[#This Row],[Fecha Finalización]] &gt;=TODAY(), DATEDIF(Tabla1[[#This Row],[Fecha de nac]],TODAY(),"y"), ROUNDDOWN((Tabla1[[#This Row],[Fecha Finalización]] -Tabla1[[#This Row],[Fecha de nac]])/365,0)))</f>
        <v/>
      </c>
      <c r="O570" s="169"/>
      <c r="P570" s="34"/>
      <c r="Q570" s="67"/>
      <c r="R570" s="67"/>
      <c r="S570" s="67"/>
      <c r="T570" s="67"/>
      <c r="U570" s="243" t="str">
        <f>IF(F570="","",Tabla1[[#This Row],[Fecha Inicio grupo]]+3*7-7)</f>
        <v/>
      </c>
      <c r="V570" s="244" t="str">
        <f>IF(F570="","",EDATE(Tabla1[[#This Row],[Fecha Inicio grupo]],3))</f>
        <v/>
      </c>
      <c r="W570" s="29"/>
      <c r="X570" s="29"/>
      <c r="Y570" s="75"/>
      <c r="Z570" s="75"/>
      <c r="AA570" s="75"/>
      <c r="AB570" s="75"/>
      <c r="AC570" s="75"/>
      <c r="AD570" s="75"/>
      <c r="AE570" s="75"/>
      <c r="AF570" s="75"/>
      <c r="AG570" s="75"/>
      <c r="AH570" s="75"/>
      <c r="AI570" s="75"/>
      <c r="AJ570" s="75"/>
      <c r="AK570" s="75"/>
      <c r="AL570" s="75"/>
      <c r="AM570" s="75"/>
      <c r="AN570" s="75"/>
      <c r="AO570" s="144"/>
      <c r="AP570" s="246" t="str">
        <f>IF(F570="","",IFERROR(VLOOKUP(SUBSTITUTE(SUBSTITUTE(Tabla1[[#This Row],[Uso Sistemas]],"T","P"),"N","F"),Parámetros!$M$2:$N$17,2,0),"Completar hasta 3ra sem. para evaluar a Probacionista"))</f>
        <v/>
      </c>
      <c r="AQ570" s="39"/>
      <c r="AR570" s="39"/>
      <c r="AS570" s="39"/>
      <c r="AT570" s="28"/>
      <c r="AU570" s="55"/>
      <c r="AV570" s="55"/>
      <c r="AW570" s="55"/>
      <c r="AX570" s="248" t="str">
        <f>IF(V570="","",EOMONTH(EDATE(Tabla1[[#This Row],[Fecha Finalización]],2),0))</f>
        <v/>
      </c>
      <c r="AY570" s="39"/>
      <c r="AZ570" s="249" t="str">
        <f>IF(V570="","",EOMONTH(EDATE(Tabla1[[#This Row],[Fecha Finalización]],3),0))</f>
        <v/>
      </c>
      <c r="BA570" s="39"/>
      <c r="BB570" s="39"/>
      <c r="BC570" s="235"/>
      <c r="BD570" s="233" t="str">
        <f>IF(F570="","",Tabla1[[#This Row],[sem 01]]&amp;Tabla1[[#This Row],[sem 02]]&amp;Tabla1[[#This Row],[sem 03]])</f>
        <v/>
      </c>
      <c r="BE570" s="234" t="str">
        <f>IF(TRIM(F570)="","",$B$1&amp;"-"&amp;SUBSTITUTE(Tabla1[[#This Row],[Mes Inscrito]]," ","")&amp;"-"&amp;SUBSTITUTE(Tabla1[[#This Row],[Dia de clases Inscrito]]," ","")&amp;"-"&amp;SUBSTITUTE(Tabla1[[#This Row],[Horario Inscrito]]," ","")&amp;"-"&amp;Tabla1[[#This Row],[Fecha Inicio grupo]])</f>
        <v/>
      </c>
      <c r="BF570" s="251" t="str">
        <f>IF(F570="","",Tabla1[[#This Row],[Curso]])</f>
        <v/>
      </c>
      <c r="BG570" s="252" t="str">
        <f>+IF(TRIM(F570)="","",$B$1&amp;"-"&amp;TRIM(Tabla1[[#This Row],[Mes Inscrito]])&amp;"-"&amp;TRIM(Tabla1[[#This Row],[Dia de clases Inscrito]])&amp;"-"&amp;TRIM(Tabla1[[#This Row],[Horario Inscrito]])&amp;"-"&amp;TRIM(Tabla1[[#This Row],[Fecha Inicio grupo]])&amp;"-"&amp;TRIM(Tabla1[[#This Row],[Tipo Incrito]]))</f>
        <v/>
      </c>
      <c r="BH570" s="308" t="str">
        <f>IF(F570="","",OR(IFERROR(SEARCH("CG",Tabla1[[#This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0" s="309" t="str">
        <f>IF(F570&lt;&gt;"",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0" s="309" t="str">
        <f>IF(F570&lt;&gt;"",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0" s="309" t="str">
        <f>IF(Tabla1[[#This Row],[Fecha Inicio grupo]]="","",IFERROR(VLOOKUP(Tabla1[[#This Row],[Mes de Alta como miembro]],Parámetros!$AM$2:$AN$16,2,0),"01/01/1900"))</f>
        <v/>
      </c>
    </row>
    <row r="571" spans="1:63" ht="14.45">
      <c r="A571" s="68">
        <v>568</v>
      </c>
      <c r="B571" s="29"/>
      <c r="C571" s="34"/>
      <c r="D571" s="42"/>
      <c r="E571" s="64"/>
      <c r="F571" s="45"/>
      <c r="G571" s="45"/>
      <c r="H571" s="163"/>
      <c r="I571" s="42"/>
      <c r="J571" s="28"/>
      <c r="K571" s="69"/>
      <c r="L571" s="68"/>
      <c r="M571" s="46"/>
      <c r="N571" s="238" t="str">
        <f ca="1">IF(Tabla1[[#This Row],[Fecha de nac]]="","",IF(Tabla1[[#This Row],[Fecha Finalización]] &gt;=TODAY(), DATEDIF(Tabla1[[#This Row],[Fecha de nac]],TODAY(),"y"), ROUNDDOWN((Tabla1[[#This Row],[Fecha Finalización]] -Tabla1[[#This Row],[Fecha de nac]])/365,0)))</f>
        <v/>
      </c>
      <c r="O571" s="169"/>
      <c r="P571" s="34"/>
      <c r="Q571" s="67"/>
      <c r="R571" s="67"/>
      <c r="S571" s="67"/>
      <c r="T571" s="67"/>
      <c r="U571" s="243" t="str">
        <f>IF(F571="","",Tabla1[[#This Row],[Fecha Inicio grupo]]+3*7-7)</f>
        <v/>
      </c>
      <c r="V571" s="244" t="str">
        <f>IF(F571="","",EDATE(Tabla1[[#This Row],[Fecha Inicio grupo]],3))</f>
        <v/>
      </c>
      <c r="W571" s="29"/>
      <c r="X571" s="29"/>
      <c r="Y571" s="75"/>
      <c r="Z571" s="75"/>
      <c r="AA571" s="75"/>
      <c r="AB571" s="75"/>
      <c r="AC571" s="75"/>
      <c r="AD571" s="75"/>
      <c r="AE571" s="75"/>
      <c r="AF571" s="75"/>
      <c r="AG571" s="75"/>
      <c r="AH571" s="75"/>
      <c r="AI571" s="75"/>
      <c r="AJ571" s="75"/>
      <c r="AK571" s="75"/>
      <c r="AL571" s="75"/>
      <c r="AM571" s="75"/>
      <c r="AN571" s="75"/>
      <c r="AO571" s="144"/>
      <c r="AP571" s="246" t="str">
        <f>IF(F571="","",IFERROR(VLOOKUP(SUBSTITUTE(SUBSTITUTE(Tabla1[[#This Row],[Uso Sistemas]],"T","P"),"N","F"),Parámetros!$M$2:$N$17,2,0),"Completar hasta 3ra sem. para evaluar a Probacionista"))</f>
        <v/>
      </c>
      <c r="AQ571" s="39"/>
      <c r="AR571" s="39"/>
      <c r="AS571" s="39"/>
      <c r="AT571" s="28"/>
      <c r="AU571" s="55"/>
      <c r="AV571" s="55"/>
      <c r="AW571" s="55"/>
      <c r="AX571" s="248" t="str">
        <f>IF(V571="","",EOMONTH(EDATE(Tabla1[[#This Row],[Fecha Finalización]],2),0))</f>
        <v/>
      </c>
      <c r="AY571" s="39"/>
      <c r="AZ571" s="249" t="str">
        <f>IF(V571="","",EOMONTH(EDATE(Tabla1[[#This Row],[Fecha Finalización]],3),0))</f>
        <v/>
      </c>
      <c r="BA571" s="39"/>
      <c r="BB571" s="39"/>
      <c r="BC571" s="235"/>
      <c r="BD571" s="233" t="str">
        <f>IF(F571="","",Tabla1[[#This Row],[sem 01]]&amp;Tabla1[[#This Row],[sem 02]]&amp;Tabla1[[#This Row],[sem 03]])</f>
        <v/>
      </c>
      <c r="BE571" s="234" t="str">
        <f>IF(TRIM(F571)="","",$B$1&amp;"-"&amp;SUBSTITUTE(Tabla1[[#This Row],[Mes Inscrito]]," ","")&amp;"-"&amp;SUBSTITUTE(Tabla1[[#This Row],[Dia de clases Inscrito]]," ","")&amp;"-"&amp;SUBSTITUTE(Tabla1[[#This Row],[Horario Inscrito]]," ","")&amp;"-"&amp;Tabla1[[#This Row],[Fecha Inicio grupo]])</f>
        <v/>
      </c>
      <c r="BF571" s="251" t="str">
        <f>IF(F571="","",Tabla1[[#This Row],[Curso]])</f>
        <v/>
      </c>
      <c r="BG571" s="252" t="str">
        <f>+IF(TRIM(F571)="","",$B$1&amp;"-"&amp;TRIM(Tabla1[[#This Row],[Mes Inscrito]])&amp;"-"&amp;TRIM(Tabla1[[#This Row],[Dia de clases Inscrito]])&amp;"-"&amp;TRIM(Tabla1[[#This Row],[Horario Inscrito]])&amp;"-"&amp;TRIM(Tabla1[[#This Row],[Fecha Inicio grupo]])&amp;"-"&amp;TRIM(Tabla1[[#This Row],[Tipo Incrito]]))</f>
        <v/>
      </c>
      <c r="BH571" s="308" t="str">
        <f>IF(F571="","",OR(IFERROR(SEARCH("CG",Tabla1[[#This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1" s="309" t="str">
        <f>IF(F571&lt;&gt;"",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1" s="309" t="str">
        <f>IF(F571&lt;&gt;"",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1" s="309" t="str">
        <f>IF(Tabla1[[#This Row],[Fecha Inicio grupo]]="","",IFERROR(VLOOKUP(Tabla1[[#This Row],[Mes de Alta como miembro]],Parámetros!$AM$2:$AN$16,2,0),"01/01/1900"))</f>
        <v/>
      </c>
    </row>
    <row r="572" spans="1:63" ht="14.45">
      <c r="A572" s="68">
        <v>569</v>
      </c>
      <c r="B572" s="29"/>
      <c r="C572" s="34"/>
      <c r="D572" s="42"/>
      <c r="E572" s="64"/>
      <c r="F572" s="45"/>
      <c r="G572" s="45"/>
      <c r="H572" s="163"/>
      <c r="I572" s="42"/>
      <c r="J572" s="28"/>
      <c r="K572" s="69"/>
      <c r="L572" s="68"/>
      <c r="M572" s="46"/>
      <c r="N572" s="238" t="str">
        <f ca="1">IF(Tabla1[[#This Row],[Fecha de nac]]="","",IF(Tabla1[[#This Row],[Fecha Finalización]] &gt;=TODAY(), DATEDIF(Tabla1[[#This Row],[Fecha de nac]],TODAY(),"y"), ROUNDDOWN((Tabla1[[#This Row],[Fecha Finalización]] -Tabla1[[#This Row],[Fecha de nac]])/365,0)))</f>
        <v/>
      </c>
      <c r="O572" s="169"/>
      <c r="P572" s="34"/>
      <c r="Q572" s="67"/>
      <c r="R572" s="67"/>
      <c r="S572" s="67"/>
      <c r="T572" s="67"/>
      <c r="U572" s="243" t="str">
        <f>IF(F572="","",Tabla1[[#This Row],[Fecha Inicio grupo]]+3*7-7)</f>
        <v/>
      </c>
      <c r="V572" s="244" t="str">
        <f>IF(F572="","",EDATE(Tabla1[[#This Row],[Fecha Inicio grupo]],3))</f>
        <v/>
      </c>
      <c r="W572" s="29"/>
      <c r="X572" s="29"/>
      <c r="Y572" s="75"/>
      <c r="Z572" s="75"/>
      <c r="AA572" s="75"/>
      <c r="AB572" s="75"/>
      <c r="AC572" s="75"/>
      <c r="AD572" s="75"/>
      <c r="AE572" s="75"/>
      <c r="AF572" s="75"/>
      <c r="AG572" s="75"/>
      <c r="AH572" s="75"/>
      <c r="AI572" s="75"/>
      <c r="AJ572" s="75"/>
      <c r="AK572" s="75"/>
      <c r="AL572" s="75"/>
      <c r="AM572" s="75"/>
      <c r="AN572" s="75"/>
      <c r="AO572" s="144"/>
      <c r="AP572" s="246" t="str">
        <f>IF(F572="","",IFERROR(VLOOKUP(SUBSTITUTE(SUBSTITUTE(Tabla1[[#This Row],[Uso Sistemas]],"T","P"),"N","F"),Parámetros!$M$2:$N$17,2,0),"Completar hasta 3ra sem. para evaluar a Probacionista"))</f>
        <v/>
      </c>
      <c r="AQ572" s="39"/>
      <c r="AR572" s="39"/>
      <c r="AS572" s="39"/>
      <c r="AT572" s="28"/>
      <c r="AU572" s="55"/>
      <c r="AV572" s="55"/>
      <c r="AW572" s="55"/>
      <c r="AX572" s="248" t="str">
        <f>IF(V572="","",EOMONTH(EDATE(Tabla1[[#This Row],[Fecha Finalización]],2),0))</f>
        <v/>
      </c>
      <c r="AY572" s="39"/>
      <c r="AZ572" s="249" t="str">
        <f>IF(V572="","",EOMONTH(EDATE(Tabla1[[#This Row],[Fecha Finalización]],3),0))</f>
        <v/>
      </c>
      <c r="BA572" s="39"/>
      <c r="BB572" s="39"/>
      <c r="BC572" s="235"/>
      <c r="BD572" s="233" t="str">
        <f>IF(F572="","",Tabla1[[#This Row],[sem 01]]&amp;Tabla1[[#This Row],[sem 02]]&amp;Tabla1[[#This Row],[sem 03]])</f>
        <v/>
      </c>
      <c r="BE572" s="234" t="str">
        <f>IF(TRIM(F572)="","",$B$1&amp;"-"&amp;SUBSTITUTE(Tabla1[[#This Row],[Mes Inscrito]]," ","")&amp;"-"&amp;SUBSTITUTE(Tabla1[[#This Row],[Dia de clases Inscrito]]," ","")&amp;"-"&amp;SUBSTITUTE(Tabla1[[#This Row],[Horario Inscrito]]," ","")&amp;"-"&amp;Tabla1[[#This Row],[Fecha Inicio grupo]])</f>
        <v/>
      </c>
      <c r="BF572" s="251" t="str">
        <f>IF(F572="","",Tabla1[[#This Row],[Curso]])</f>
        <v/>
      </c>
      <c r="BG572" s="252" t="str">
        <f>+IF(TRIM(F572)="","",$B$1&amp;"-"&amp;TRIM(Tabla1[[#This Row],[Mes Inscrito]])&amp;"-"&amp;TRIM(Tabla1[[#This Row],[Dia de clases Inscrito]])&amp;"-"&amp;TRIM(Tabla1[[#This Row],[Horario Inscrito]])&amp;"-"&amp;TRIM(Tabla1[[#This Row],[Fecha Inicio grupo]])&amp;"-"&amp;TRIM(Tabla1[[#This Row],[Tipo Incrito]]))</f>
        <v/>
      </c>
      <c r="BH572" s="308" t="str">
        <f>IF(F572="","",OR(IFERROR(SEARCH("CG",Tabla1[[#This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2" s="309" t="str">
        <f>IF(F572&lt;&gt;"",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2" s="309" t="str">
        <f>IF(F572&lt;&gt;"",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2" s="309" t="str">
        <f>IF(Tabla1[[#This Row],[Fecha Inicio grupo]]="","",IFERROR(VLOOKUP(Tabla1[[#This Row],[Mes de Alta como miembro]],Parámetros!$AM$2:$AN$16,2,0),"01/01/1900"))</f>
        <v/>
      </c>
    </row>
    <row r="573" spans="1:63" ht="14.45">
      <c r="A573" s="68">
        <v>570</v>
      </c>
      <c r="B573" s="29"/>
      <c r="C573" s="34"/>
      <c r="D573" s="42"/>
      <c r="E573" s="64"/>
      <c r="F573" s="45"/>
      <c r="G573" s="45"/>
      <c r="H573" s="163"/>
      <c r="I573" s="42"/>
      <c r="J573" s="28"/>
      <c r="K573" s="69"/>
      <c r="L573" s="68"/>
      <c r="M573" s="46"/>
      <c r="N573" s="238" t="str">
        <f ca="1">IF(Tabla1[[#This Row],[Fecha de nac]]="","",IF(Tabla1[[#This Row],[Fecha Finalización]] &gt;=TODAY(), DATEDIF(Tabla1[[#This Row],[Fecha de nac]],TODAY(),"y"), ROUNDDOWN((Tabla1[[#This Row],[Fecha Finalización]] -Tabla1[[#This Row],[Fecha de nac]])/365,0)))</f>
        <v/>
      </c>
      <c r="O573" s="169"/>
      <c r="P573" s="34"/>
      <c r="Q573" s="67"/>
      <c r="R573" s="67"/>
      <c r="S573" s="67"/>
      <c r="T573" s="67"/>
      <c r="U573" s="243" t="str">
        <f>IF(F573="","",Tabla1[[#This Row],[Fecha Inicio grupo]]+3*7-7)</f>
        <v/>
      </c>
      <c r="V573" s="244" t="str">
        <f>IF(F573="","",EDATE(Tabla1[[#This Row],[Fecha Inicio grupo]],3))</f>
        <v/>
      </c>
      <c r="W573" s="29"/>
      <c r="X573" s="29"/>
      <c r="Y573" s="75"/>
      <c r="Z573" s="75"/>
      <c r="AA573" s="75"/>
      <c r="AB573" s="75"/>
      <c r="AC573" s="75"/>
      <c r="AD573" s="75"/>
      <c r="AE573" s="75"/>
      <c r="AF573" s="75"/>
      <c r="AG573" s="75"/>
      <c r="AH573" s="75"/>
      <c r="AI573" s="75"/>
      <c r="AJ573" s="75"/>
      <c r="AK573" s="75"/>
      <c r="AL573" s="75"/>
      <c r="AM573" s="75"/>
      <c r="AN573" s="75"/>
      <c r="AO573" s="144"/>
      <c r="AP573" s="246" t="str">
        <f>IF(F573="","",IFERROR(VLOOKUP(SUBSTITUTE(SUBSTITUTE(Tabla1[[#This Row],[Uso Sistemas]],"T","P"),"N","F"),Parámetros!$M$2:$N$17,2,0),"Completar hasta 3ra sem. para evaluar a Probacionista"))</f>
        <v/>
      </c>
      <c r="AQ573" s="39"/>
      <c r="AR573" s="39"/>
      <c r="AS573" s="39"/>
      <c r="AT573" s="28"/>
      <c r="AU573" s="55"/>
      <c r="AV573" s="55"/>
      <c r="AW573" s="55"/>
      <c r="AX573" s="248" t="str">
        <f>IF(V573="","",EOMONTH(EDATE(Tabla1[[#This Row],[Fecha Finalización]],2),0))</f>
        <v/>
      </c>
      <c r="AY573" s="39"/>
      <c r="AZ573" s="249" t="str">
        <f>IF(V573="","",EOMONTH(EDATE(Tabla1[[#This Row],[Fecha Finalización]],3),0))</f>
        <v/>
      </c>
      <c r="BA573" s="39"/>
      <c r="BB573" s="39"/>
      <c r="BC573" s="235"/>
      <c r="BD573" s="233" t="str">
        <f>IF(F573="","",Tabla1[[#This Row],[sem 01]]&amp;Tabla1[[#This Row],[sem 02]]&amp;Tabla1[[#This Row],[sem 03]])</f>
        <v/>
      </c>
      <c r="BE573" s="234" t="str">
        <f>IF(TRIM(F573)="","",$B$1&amp;"-"&amp;SUBSTITUTE(Tabla1[[#This Row],[Mes Inscrito]]," ","")&amp;"-"&amp;SUBSTITUTE(Tabla1[[#This Row],[Dia de clases Inscrito]]," ","")&amp;"-"&amp;SUBSTITUTE(Tabla1[[#This Row],[Horario Inscrito]]," ","")&amp;"-"&amp;Tabla1[[#This Row],[Fecha Inicio grupo]])</f>
        <v/>
      </c>
      <c r="BF573" s="251" t="str">
        <f>IF(F573="","",Tabla1[[#This Row],[Curso]])</f>
        <v/>
      </c>
      <c r="BG573" s="252" t="str">
        <f>+IF(TRIM(F573)="","",$B$1&amp;"-"&amp;TRIM(Tabla1[[#This Row],[Mes Inscrito]])&amp;"-"&amp;TRIM(Tabla1[[#This Row],[Dia de clases Inscrito]])&amp;"-"&amp;TRIM(Tabla1[[#This Row],[Horario Inscrito]])&amp;"-"&amp;TRIM(Tabla1[[#This Row],[Fecha Inicio grupo]])&amp;"-"&amp;TRIM(Tabla1[[#This Row],[Tipo Incrito]]))</f>
        <v/>
      </c>
      <c r="BH573" s="308" t="str">
        <f>IF(F573="","",OR(IFERROR(SEARCH("CG",Tabla1[[#This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3" s="309" t="str">
        <f>IF(F573&lt;&gt;"",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3" s="309" t="str">
        <f>IF(F573&lt;&gt;"",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3" s="309" t="str">
        <f>IF(Tabla1[[#This Row],[Fecha Inicio grupo]]="","",IFERROR(VLOOKUP(Tabla1[[#This Row],[Mes de Alta como miembro]],Parámetros!$AM$2:$AN$16,2,0),"01/01/1900"))</f>
        <v/>
      </c>
    </row>
    <row r="574" spans="1:63" ht="14.45">
      <c r="A574" s="68">
        <v>571</v>
      </c>
      <c r="B574" s="29"/>
      <c r="C574" s="34"/>
      <c r="D574" s="42"/>
      <c r="E574" s="64"/>
      <c r="F574" s="45"/>
      <c r="G574" s="45"/>
      <c r="H574" s="163"/>
      <c r="I574" s="42"/>
      <c r="J574" s="28"/>
      <c r="K574" s="69"/>
      <c r="L574" s="68"/>
      <c r="M574" s="46"/>
      <c r="N574" s="238" t="str">
        <f ca="1">IF(Tabla1[[#This Row],[Fecha de nac]]="","",IF(Tabla1[[#This Row],[Fecha Finalización]] &gt;=TODAY(), DATEDIF(Tabla1[[#This Row],[Fecha de nac]],TODAY(),"y"), ROUNDDOWN((Tabla1[[#This Row],[Fecha Finalización]] -Tabla1[[#This Row],[Fecha de nac]])/365,0)))</f>
        <v/>
      </c>
      <c r="O574" s="169"/>
      <c r="P574" s="34"/>
      <c r="Q574" s="67"/>
      <c r="R574" s="67"/>
      <c r="S574" s="67"/>
      <c r="T574" s="67"/>
      <c r="U574" s="243" t="str">
        <f>IF(F574="","",Tabla1[[#This Row],[Fecha Inicio grupo]]+3*7-7)</f>
        <v/>
      </c>
      <c r="V574" s="244" t="str">
        <f>IF(F574="","",EDATE(Tabla1[[#This Row],[Fecha Inicio grupo]],3))</f>
        <v/>
      </c>
      <c r="W574" s="29"/>
      <c r="X574" s="29"/>
      <c r="Y574" s="75"/>
      <c r="Z574" s="75"/>
      <c r="AA574" s="75"/>
      <c r="AB574" s="75"/>
      <c r="AC574" s="75"/>
      <c r="AD574" s="75"/>
      <c r="AE574" s="75"/>
      <c r="AF574" s="75"/>
      <c r="AG574" s="75"/>
      <c r="AH574" s="75"/>
      <c r="AI574" s="75"/>
      <c r="AJ574" s="75"/>
      <c r="AK574" s="75"/>
      <c r="AL574" s="75"/>
      <c r="AM574" s="75"/>
      <c r="AN574" s="75"/>
      <c r="AO574" s="144"/>
      <c r="AP574" s="246" t="str">
        <f>IF(F574="","",IFERROR(VLOOKUP(SUBSTITUTE(SUBSTITUTE(Tabla1[[#This Row],[Uso Sistemas]],"T","P"),"N","F"),Parámetros!$M$2:$N$17,2,0),"Completar hasta 3ra sem. para evaluar a Probacionista"))</f>
        <v/>
      </c>
      <c r="AQ574" s="39"/>
      <c r="AR574" s="39"/>
      <c r="AS574" s="39"/>
      <c r="AT574" s="28"/>
      <c r="AU574" s="55"/>
      <c r="AV574" s="55"/>
      <c r="AW574" s="55"/>
      <c r="AX574" s="248" t="str">
        <f>IF(V574="","",EOMONTH(EDATE(Tabla1[[#This Row],[Fecha Finalización]],2),0))</f>
        <v/>
      </c>
      <c r="AY574" s="39"/>
      <c r="AZ574" s="249" t="str">
        <f>IF(V574="","",EOMONTH(EDATE(Tabla1[[#This Row],[Fecha Finalización]],3),0))</f>
        <v/>
      </c>
      <c r="BA574" s="39"/>
      <c r="BB574" s="39"/>
      <c r="BC574" s="235"/>
      <c r="BD574" s="233" t="str">
        <f>IF(F574="","",Tabla1[[#This Row],[sem 01]]&amp;Tabla1[[#This Row],[sem 02]]&amp;Tabla1[[#This Row],[sem 03]])</f>
        <v/>
      </c>
      <c r="BE574" s="234" t="str">
        <f>IF(TRIM(F574)="","",$B$1&amp;"-"&amp;SUBSTITUTE(Tabla1[[#This Row],[Mes Inscrito]]," ","")&amp;"-"&amp;SUBSTITUTE(Tabla1[[#This Row],[Dia de clases Inscrito]]," ","")&amp;"-"&amp;SUBSTITUTE(Tabla1[[#This Row],[Horario Inscrito]]," ","")&amp;"-"&amp;Tabla1[[#This Row],[Fecha Inicio grupo]])</f>
        <v/>
      </c>
      <c r="BF574" s="251" t="str">
        <f>IF(F574="","",Tabla1[[#This Row],[Curso]])</f>
        <v/>
      </c>
      <c r="BG574" s="252" t="str">
        <f>+IF(TRIM(F574)="","",$B$1&amp;"-"&amp;TRIM(Tabla1[[#This Row],[Mes Inscrito]])&amp;"-"&amp;TRIM(Tabla1[[#This Row],[Dia de clases Inscrito]])&amp;"-"&amp;TRIM(Tabla1[[#This Row],[Horario Inscrito]])&amp;"-"&amp;TRIM(Tabla1[[#This Row],[Fecha Inicio grupo]])&amp;"-"&amp;TRIM(Tabla1[[#This Row],[Tipo Incrito]]))</f>
        <v/>
      </c>
      <c r="BH574" s="308" t="str">
        <f>IF(F574="","",OR(IFERROR(SEARCH("CG",Tabla1[[#This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4" s="309" t="str">
        <f>IF(F574&lt;&gt;"",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4" s="309" t="str">
        <f>IF(F574&lt;&gt;"",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4" s="309" t="str">
        <f>IF(Tabla1[[#This Row],[Fecha Inicio grupo]]="","",IFERROR(VLOOKUP(Tabla1[[#This Row],[Mes de Alta como miembro]],Parámetros!$AM$2:$AN$16,2,0),"01/01/1900"))</f>
        <v/>
      </c>
    </row>
    <row r="575" spans="1:63" ht="14.45">
      <c r="A575" s="68">
        <v>572</v>
      </c>
      <c r="B575" s="29"/>
      <c r="C575" s="34"/>
      <c r="D575" s="42"/>
      <c r="E575" s="64"/>
      <c r="F575" s="45"/>
      <c r="G575" s="45"/>
      <c r="H575" s="163"/>
      <c r="I575" s="42"/>
      <c r="J575" s="28"/>
      <c r="K575" s="69"/>
      <c r="L575" s="68"/>
      <c r="M575" s="46"/>
      <c r="N575" s="238" t="str">
        <f ca="1">IF(Tabla1[[#This Row],[Fecha de nac]]="","",IF(Tabla1[[#This Row],[Fecha Finalización]] &gt;=TODAY(), DATEDIF(Tabla1[[#This Row],[Fecha de nac]],TODAY(),"y"), ROUNDDOWN((Tabla1[[#This Row],[Fecha Finalización]] -Tabla1[[#This Row],[Fecha de nac]])/365,0)))</f>
        <v/>
      </c>
      <c r="O575" s="169"/>
      <c r="P575" s="34"/>
      <c r="Q575" s="67"/>
      <c r="R575" s="67"/>
      <c r="S575" s="67"/>
      <c r="T575" s="67"/>
      <c r="U575" s="243" t="str">
        <f>IF(F575="","",Tabla1[[#This Row],[Fecha Inicio grupo]]+3*7-7)</f>
        <v/>
      </c>
      <c r="V575" s="244" t="str">
        <f>IF(F575="","",EDATE(Tabla1[[#This Row],[Fecha Inicio grupo]],3))</f>
        <v/>
      </c>
      <c r="W575" s="29"/>
      <c r="X575" s="29"/>
      <c r="Y575" s="75"/>
      <c r="Z575" s="75"/>
      <c r="AA575" s="75"/>
      <c r="AB575" s="75"/>
      <c r="AC575" s="75"/>
      <c r="AD575" s="75"/>
      <c r="AE575" s="75"/>
      <c r="AF575" s="75"/>
      <c r="AG575" s="75"/>
      <c r="AH575" s="75"/>
      <c r="AI575" s="75"/>
      <c r="AJ575" s="75"/>
      <c r="AK575" s="75"/>
      <c r="AL575" s="75"/>
      <c r="AM575" s="75"/>
      <c r="AN575" s="75"/>
      <c r="AO575" s="144"/>
      <c r="AP575" s="246" t="str">
        <f>IF(F575="","",IFERROR(VLOOKUP(SUBSTITUTE(SUBSTITUTE(Tabla1[[#This Row],[Uso Sistemas]],"T","P"),"N","F"),Parámetros!$M$2:$N$17,2,0),"Completar hasta 3ra sem. para evaluar a Probacionista"))</f>
        <v/>
      </c>
      <c r="AQ575" s="39"/>
      <c r="AR575" s="39"/>
      <c r="AS575" s="39"/>
      <c r="AT575" s="28"/>
      <c r="AU575" s="55"/>
      <c r="AV575" s="55"/>
      <c r="AW575" s="55"/>
      <c r="AX575" s="248" t="str">
        <f>IF(V575="","",EOMONTH(EDATE(Tabla1[[#This Row],[Fecha Finalización]],2),0))</f>
        <v/>
      </c>
      <c r="AY575" s="39"/>
      <c r="AZ575" s="249" t="str">
        <f>IF(V575="","",EOMONTH(EDATE(Tabla1[[#This Row],[Fecha Finalización]],3),0))</f>
        <v/>
      </c>
      <c r="BA575" s="39"/>
      <c r="BB575" s="39"/>
      <c r="BC575" s="235"/>
      <c r="BD575" s="233" t="str">
        <f>IF(F575="","",Tabla1[[#This Row],[sem 01]]&amp;Tabla1[[#This Row],[sem 02]]&amp;Tabla1[[#This Row],[sem 03]])</f>
        <v/>
      </c>
      <c r="BE575" s="234" t="str">
        <f>IF(TRIM(F575)="","",$B$1&amp;"-"&amp;SUBSTITUTE(Tabla1[[#This Row],[Mes Inscrito]]," ","")&amp;"-"&amp;SUBSTITUTE(Tabla1[[#This Row],[Dia de clases Inscrito]]," ","")&amp;"-"&amp;SUBSTITUTE(Tabla1[[#This Row],[Horario Inscrito]]," ","")&amp;"-"&amp;Tabla1[[#This Row],[Fecha Inicio grupo]])</f>
        <v/>
      </c>
      <c r="BF575" s="251" t="str">
        <f>IF(F575="","",Tabla1[[#This Row],[Curso]])</f>
        <v/>
      </c>
      <c r="BG575" s="252" t="str">
        <f>+IF(TRIM(F575)="","",$B$1&amp;"-"&amp;TRIM(Tabla1[[#This Row],[Mes Inscrito]])&amp;"-"&amp;TRIM(Tabla1[[#This Row],[Dia de clases Inscrito]])&amp;"-"&amp;TRIM(Tabla1[[#This Row],[Horario Inscrito]])&amp;"-"&amp;TRIM(Tabla1[[#This Row],[Fecha Inicio grupo]])&amp;"-"&amp;TRIM(Tabla1[[#This Row],[Tipo Incrito]]))</f>
        <v/>
      </c>
      <c r="BH575" s="308" t="str">
        <f>IF(F575="","",OR(IFERROR(SEARCH("CG",Tabla1[[#This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5" s="309" t="str">
        <f>IF(F575&lt;&gt;"",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5" s="309" t="str">
        <f>IF(F575&lt;&gt;"",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5" s="309" t="str">
        <f>IF(Tabla1[[#This Row],[Fecha Inicio grupo]]="","",IFERROR(VLOOKUP(Tabla1[[#This Row],[Mes de Alta como miembro]],Parámetros!$AM$2:$AN$16,2,0),"01/01/1900"))</f>
        <v/>
      </c>
    </row>
    <row r="576" spans="1:63" ht="14.45">
      <c r="A576" s="68">
        <v>573</v>
      </c>
      <c r="B576" s="29"/>
      <c r="C576" s="34"/>
      <c r="D576" s="42"/>
      <c r="E576" s="64"/>
      <c r="F576" s="45"/>
      <c r="G576" s="45"/>
      <c r="H576" s="163"/>
      <c r="I576" s="42"/>
      <c r="J576" s="28"/>
      <c r="K576" s="69"/>
      <c r="L576" s="68"/>
      <c r="M576" s="46"/>
      <c r="N576" s="238" t="str">
        <f ca="1">IF(Tabla1[[#This Row],[Fecha de nac]]="","",IF(Tabla1[[#This Row],[Fecha Finalización]] &gt;=TODAY(), DATEDIF(Tabla1[[#This Row],[Fecha de nac]],TODAY(),"y"), ROUNDDOWN((Tabla1[[#This Row],[Fecha Finalización]] -Tabla1[[#This Row],[Fecha de nac]])/365,0)))</f>
        <v/>
      </c>
      <c r="O576" s="169"/>
      <c r="P576" s="34"/>
      <c r="Q576" s="67"/>
      <c r="R576" s="67"/>
      <c r="S576" s="67"/>
      <c r="T576" s="67"/>
      <c r="U576" s="243" t="str">
        <f>IF(F576="","",Tabla1[[#This Row],[Fecha Inicio grupo]]+3*7-7)</f>
        <v/>
      </c>
      <c r="V576" s="244" t="str">
        <f>IF(F576="","",EDATE(Tabla1[[#This Row],[Fecha Inicio grupo]],3))</f>
        <v/>
      </c>
      <c r="W576" s="29"/>
      <c r="X576" s="29"/>
      <c r="Y576" s="75"/>
      <c r="Z576" s="75"/>
      <c r="AA576" s="75"/>
      <c r="AB576" s="75"/>
      <c r="AC576" s="75"/>
      <c r="AD576" s="75"/>
      <c r="AE576" s="75"/>
      <c r="AF576" s="75"/>
      <c r="AG576" s="75"/>
      <c r="AH576" s="75"/>
      <c r="AI576" s="75"/>
      <c r="AJ576" s="75"/>
      <c r="AK576" s="75"/>
      <c r="AL576" s="75"/>
      <c r="AM576" s="75"/>
      <c r="AN576" s="75"/>
      <c r="AO576" s="144"/>
      <c r="AP576" s="246" t="str">
        <f>IF(F576="","",IFERROR(VLOOKUP(SUBSTITUTE(SUBSTITUTE(Tabla1[[#This Row],[Uso Sistemas]],"T","P"),"N","F"),Parámetros!$M$2:$N$17,2,0),"Completar hasta 3ra sem. para evaluar a Probacionista"))</f>
        <v/>
      </c>
      <c r="AQ576" s="39"/>
      <c r="AR576" s="39"/>
      <c r="AS576" s="39"/>
      <c r="AT576" s="28"/>
      <c r="AU576" s="55"/>
      <c r="AV576" s="55"/>
      <c r="AW576" s="55"/>
      <c r="AX576" s="248" t="str">
        <f>IF(V576="","",EOMONTH(EDATE(Tabla1[[#This Row],[Fecha Finalización]],2),0))</f>
        <v/>
      </c>
      <c r="AY576" s="39"/>
      <c r="AZ576" s="249" t="str">
        <f>IF(V576="","",EOMONTH(EDATE(Tabla1[[#This Row],[Fecha Finalización]],3),0))</f>
        <v/>
      </c>
      <c r="BA576" s="39"/>
      <c r="BB576" s="39"/>
      <c r="BC576" s="235"/>
      <c r="BD576" s="233" t="str">
        <f>IF(F576="","",Tabla1[[#This Row],[sem 01]]&amp;Tabla1[[#This Row],[sem 02]]&amp;Tabla1[[#This Row],[sem 03]])</f>
        <v/>
      </c>
      <c r="BE576" s="234" t="str">
        <f>IF(TRIM(F576)="","",$B$1&amp;"-"&amp;SUBSTITUTE(Tabla1[[#This Row],[Mes Inscrito]]," ","")&amp;"-"&amp;SUBSTITUTE(Tabla1[[#This Row],[Dia de clases Inscrito]]," ","")&amp;"-"&amp;SUBSTITUTE(Tabla1[[#This Row],[Horario Inscrito]]," ","")&amp;"-"&amp;Tabla1[[#This Row],[Fecha Inicio grupo]])</f>
        <v/>
      </c>
      <c r="BF576" s="251" t="str">
        <f>IF(F576="","",Tabla1[[#This Row],[Curso]])</f>
        <v/>
      </c>
      <c r="BG576" s="252" t="str">
        <f>+IF(TRIM(F576)="","",$B$1&amp;"-"&amp;TRIM(Tabla1[[#This Row],[Mes Inscrito]])&amp;"-"&amp;TRIM(Tabla1[[#This Row],[Dia de clases Inscrito]])&amp;"-"&amp;TRIM(Tabla1[[#This Row],[Horario Inscrito]])&amp;"-"&amp;TRIM(Tabla1[[#This Row],[Fecha Inicio grupo]])&amp;"-"&amp;TRIM(Tabla1[[#This Row],[Tipo Incrito]]))</f>
        <v/>
      </c>
      <c r="BH576" s="308" t="str">
        <f>IF(F576="","",OR(IFERROR(SEARCH("CG",Tabla1[[#This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6" s="309" t="str">
        <f>IF(F576&lt;&gt;"",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6" s="309" t="str">
        <f>IF(F576&lt;&gt;"",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6" s="309" t="str">
        <f>IF(Tabla1[[#This Row],[Fecha Inicio grupo]]="","",IFERROR(VLOOKUP(Tabla1[[#This Row],[Mes de Alta como miembro]],Parámetros!$AM$2:$AN$16,2,0),"01/01/1900"))</f>
        <v/>
      </c>
    </row>
    <row r="577" spans="1:63" ht="14.45">
      <c r="A577" s="68">
        <v>574</v>
      </c>
      <c r="B577" s="29"/>
      <c r="C577" s="34"/>
      <c r="D577" s="42"/>
      <c r="E577" s="64"/>
      <c r="F577" s="45"/>
      <c r="G577" s="45"/>
      <c r="H577" s="163"/>
      <c r="I577" s="42"/>
      <c r="J577" s="28"/>
      <c r="K577" s="69"/>
      <c r="L577" s="68"/>
      <c r="M577" s="46"/>
      <c r="N577" s="238" t="str">
        <f ca="1">IF(Tabla1[[#This Row],[Fecha de nac]]="","",IF(Tabla1[[#This Row],[Fecha Finalización]] &gt;=TODAY(), DATEDIF(Tabla1[[#This Row],[Fecha de nac]],TODAY(),"y"), ROUNDDOWN((Tabla1[[#This Row],[Fecha Finalización]] -Tabla1[[#This Row],[Fecha de nac]])/365,0)))</f>
        <v/>
      </c>
      <c r="O577" s="169"/>
      <c r="P577" s="34"/>
      <c r="Q577" s="67"/>
      <c r="R577" s="67"/>
      <c r="S577" s="67"/>
      <c r="T577" s="67"/>
      <c r="U577" s="243" t="str">
        <f>IF(F577="","",Tabla1[[#This Row],[Fecha Inicio grupo]]+3*7-7)</f>
        <v/>
      </c>
      <c r="V577" s="244" t="str">
        <f>IF(F577="","",EDATE(Tabla1[[#This Row],[Fecha Inicio grupo]],3))</f>
        <v/>
      </c>
      <c r="W577" s="29"/>
      <c r="X577" s="29"/>
      <c r="Y577" s="75"/>
      <c r="Z577" s="75"/>
      <c r="AA577" s="75"/>
      <c r="AB577" s="75"/>
      <c r="AC577" s="75"/>
      <c r="AD577" s="75"/>
      <c r="AE577" s="75"/>
      <c r="AF577" s="75"/>
      <c r="AG577" s="75"/>
      <c r="AH577" s="75"/>
      <c r="AI577" s="75"/>
      <c r="AJ577" s="75"/>
      <c r="AK577" s="75"/>
      <c r="AL577" s="75"/>
      <c r="AM577" s="75"/>
      <c r="AN577" s="75"/>
      <c r="AO577" s="144"/>
      <c r="AP577" s="246" t="str">
        <f>IF(F577="","",IFERROR(VLOOKUP(SUBSTITUTE(SUBSTITUTE(Tabla1[[#This Row],[Uso Sistemas]],"T","P"),"N","F"),Parámetros!$M$2:$N$17,2,0),"Completar hasta 3ra sem. para evaluar a Probacionista"))</f>
        <v/>
      </c>
      <c r="AQ577" s="39"/>
      <c r="AR577" s="39"/>
      <c r="AS577" s="39"/>
      <c r="AT577" s="28"/>
      <c r="AU577" s="55"/>
      <c r="AV577" s="55"/>
      <c r="AW577" s="55"/>
      <c r="AX577" s="248" t="str">
        <f>IF(V577="","",EOMONTH(EDATE(Tabla1[[#This Row],[Fecha Finalización]],2),0))</f>
        <v/>
      </c>
      <c r="AY577" s="39"/>
      <c r="AZ577" s="249" t="str">
        <f>IF(V577="","",EOMONTH(EDATE(Tabla1[[#This Row],[Fecha Finalización]],3),0))</f>
        <v/>
      </c>
      <c r="BA577" s="39"/>
      <c r="BB577" s="39"/>
      <c r="BC577" s="235"/>
      <c r="BD577" s="233" t="str">
        <f>IF(F577="","",Tabla1[[#This Row],[sem 01]]&amp;Tabla1[[#This Row],[sem 02]]&amp;Tabla1[[#This Row],[sem 03]])</f>
        <v/>
      </c>
      <c r="BE577" s="234" t="str">
        <f>IF(TRIM(F577)="","",$B$1&amp;"-"&amp;SUBSTITUTE(Tabla1[[#This Row],[Mes Inscrito]]," ","")&amp;"-"&amp;SUBSTITUTE(Tabla1[[#This Row],[Dia de clases Inscrito]]," ","")&amp;"-"&amp;SUBSTITUTE(Tabla1[[#This Row],[Horario Inscrito]]," ","")&amp;"-"&amp;Tabla1[[#This Row],[Fecha Inicio grupo]])</f>
        <v/>
      </c>
      <c r="BF577" s="251" t="str">
        <f>IF(F577="","",Tabla1[[#This Row],[Curso]])</f>
        <v/>
      </c>
      <c r="BG577" s="252" t="str">
        <f>+IF(TRIM(F577)="","",$B$1&amp;"-"&amp;TRIM(Tabla1[[#This Row],[Mes Inscrito]])&amp;"-"&amp;TRIM(Tabla1[[#This Row],[Dia de clases Inscrito]])&amp;"-"&amp;TRIM(Tabla1[[#This Row],[Horario Inscrito]])&amp;"-"&amp;TRIM(Tabla1[[#This Row],[Fecha Inicio grupo]])&amp;"-"&amp;TRIM(Tabla1[[#This Row],[Tipo Incrito]]))</f>
        <v/>
      </c>
      <c r="BH577" s="308" t="str">
        <f>IF(F577="","",OR(IFERROR(SEARCH("CG",Tabla1[[#This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7" s="309" t="str">
        <f>IF(F577&lt;&gt;"",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7" s="309" t="str">
        <f>IF(F577&lt;&gt;"",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7" s="309" t="str">
        <f>IF(Tabla1[[#This Row],[Fecha Inicio grupo]]="","",IFERROR(VLOOKUP(Tabla1[[#This Row],[Mes de Alta como miembro]],Parámetros!$AM$2:$AN$16,2,0),"01/01/1900"))</f>
        <v/>
      </c>
    </row>
    <row r="578" spans="1:63" ht="14.45">
      <c r="A578" s="68">
        <v>575</v>
      </c>
      <c r="B578" s="29"/>
      <c r="C578" s="34"/>
      <c r="D578" s="42"/>
      <c r="E578" s="64"/>
      <c r="F578" s="45"/>
      <c r="G578" s="45"/>
      <c r="H578" s="163"/>
      <c r="I578" s="42"/>
      <c r="J578" s="28"/>
      <c r="K578" s="69"/>
      <c r="L578" s="68"/>
      <c r="M578" s="46"/>
      <c r="N578" s="238" t="str">
        <f ca="1">IF(Tabla1[[#This Row],[Fecha de nac]]="","",IF(Tabla1[[#This Row],[Fecha Finalización]] &gt;=TODAY(), DATEDIF(Tabla1[[#This Row],[Fecha de nac]],TODAY(),"y"), ROUNDDOWN((Tabla1[[#This Row],[Fecha Finalización]] -Tabla1[[#This Row],[Fecha de nac]])/365,0)))</f>
        <v/>
      </c>
      <c r="O578" s="169"/>
      <c r="P578" s="34"/>
      <c r="Q578" s="67"/>
      <c r="R578" s="67"/>
      <c r="S578" s="67"/>
      <c r="T578" s="67"/>
      <c r="U578" s="243" t="str">
        <f>IF(F578="","",Tabla1[[#This Row],[Fecha Inicio grupo]]+3*7-7)</f>
        <v/>
      </c>
      <c r="V578" s="244" t="str">
        <f>IF(F578="","",EDATE(Tabla1[[#This Row],[Fecha Inicio grupo]],3))</f>
        <v/>
      </c>
      <c r="W578" s="29"/>
      <c r="X578" s="29"/>
      <c r="Y578" s="75"/>
      <c r="Z578" s="75"/>
      <c r="AA578" s="75"/>
      <c r="AB578" s="75"/>
      <c r="AC578" s="75"/>
      <c r="AD578" s="75"/>
      <c r="AE578" s="75"/>
      <c r="AF578" s="75"/>
      <c r="AG578" s="75"/>
      <c r="AH578" s="75"/>
      <c r="AI578" s="75"/>
      <c r="AJ578" s="75"/>
      <c r="AK578" s="75"/>
      <c r="AL578" s="75"/>
      <c r="AM578" s="75"/>
      <c r="AN578" s="75"/>
      <c r="AO578" s="144"/>
      <c r="AP578" s="246" t="str">
        <f>IF(F578="","",IFERROR(VLOOKUP(SUBSTITUTE(SUBSTITUTE(Tabla1[[#This Row],[Uso Sistemas]],"T","P"),"N","F"),Parámetros!$M$2:$N$17,2,0),"Completar hasta 3ra sem. para evaluar a Probacionista"))</f>
        <v/>
      </c>
      <c r="AQ578" s="39"/>
      <c r="AR578" s="39"/>
      <c r="AS578" s="39"/>
      <c r="AT578" s="28"/>
      <c r="AU578" s="55"/>
      <c r="AV578" s="55"/>
      <c r="AW578" s="55"/>
      <c r="AX578" s="248" t="str">
        <f>IF(V578="","",EOMONTH(EDATE(Tabla1[[#This Row],[Fecha Finalización]],2),0))</f>
        <v/>
      </c>
      <c r="AY578" s="39"/>
      <c r="AZ578" s="249" t="str">
        <f>IF(V578="","",EOMONTH(EDATE(Tabla1[[#This Row],[Fecha Finalización]],3),0))</f>
        <v/>
      </c>
      <c r="BA578" s="39"/>
      <c r="BB578" s="39"/>
      <c r="BC578" s="235"/>
      <c r="BD578" s="233" t="str">
        <f>IF(F578="","",Tabla1[[#This Row],[sem 01]]&amp;Tabla1[[#This Row],[sem 02]]&amp;Tabla1[[#This Row],[sem 03]])</f>
        <v/>
      </c>
      <c r="BE578" s="234" t="str">
        <f>IF(TRIM(F578)="","",$B$1&amp;"-"&amp;SUBSTITUTE(Tabla1[[#This Row],[Mes Inscrito]]," ","")&amp;"-"&amp;SUBSTITUTE(Tabla1[[#This Row],[Dia de clases Inscrito]]," ","")&amp;"-"&amp;SUBSTITUTE(Tabla1[[#This Row],[Horario Inscrito]]," ","")&amp;"-"&amp;Tabla1[[#This Row],[Fecha Inicio grupo]])</f>
        <v/>
      </c>
      <c r="BF578" s="251" t="str">
        <f>IF(F578="","",Tabla1[[#This Row],[Curso]])</f>
        <v/>
      </c>
      <c r="BG578" s="252" t="str">
        <f>+IF(TRIM(F578)="","",$B$1&amp;"-"&amp;TRIM(Tabla1[[#This Row],[Mes Inscrito]])&amp;"-"&amp;TRIM(Tabla1[[#This Row],[Dia de clases Inscrito]])&amp;"-"&amp;TRIM(Tabla1[[#This Row],[Horario Inscrito]])&amp;"-"&amp;TRIM(Tabla1[[#This Row],[Fecha Inicio grupo]])&amp;"-"&amp;TRIM(Tabla1[[#This Row],[Tipo Incrito]]))</f>
        <v/>
      </c>
      <c r="BH578" s="308" t="str">
        <f>IF(F578="","",OR(IFERROR(SEARCH("CG",Tabla1[[#This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8" s="309" t="str">
        <f>IF(F578&lt;&gt;"",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8" s="309" t="str">
        <f>IF(F578&lt;&gt;"",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8" s="309" t="str">
        <f>IF(Tabla1[[#This Row],[Fecha Inicio grupo]]="","",IFERROR(VLOOKUP(Tabla1[[#This Row],[Mes de Alta como miembro]],Parámetros!$AM$2:$AN$16,2,0),"01/01/1900"))</f>
        <v/>
      </c>
    </row>
    <row r="579" spans="1:63" ht="14.45">
      <c r="A579" s="68">
        <v>576</v>
      </c>
      <c r="B579" s="29"/>
      <c r="C579" s="34"/>
      <c r="D579" s="42"/>
      <c r="E579" s="64"/>
      <c r="F579" s="45"/>
      <c r="G579" s="45"/>
      <c r="H579" s="163"/>
      <c r="I579" s="42"/>
      <c r="J579" s="28"/>
      <c r="K579" s="69"/>
      <c r="L579" s="68"/>
      <c r="M579" s="46"/>
      <c r="N579" s="238" t="str">
        <f ca="1">IF(Tabla1[[#This Row],[Fecha de nac]]="","",IF(Tabla1[[#This Row],[Fecha Finalización]] &gt;=TODAY(), DATEDIF(Tabla1[[#This Row],[Fecha de nac]],TODAY(),"y"), ROUNDDOWN((Tabla1[[#This Row],[Fecha Finalización]] -Tabla1[[#This Row],[Fecha de nac]])/365,0)))</f>
        <v/>
      </c>
      <c r="O579" s="169"/>
      <c r="P579" s="34"/>
      <c r="Q579" s="67"/>
      <c r="R579" s="67"/>
      <c r="S579" s="67"/>
      <c r="T579" s="67"/>
      <c r="U579" s="243" t="str">
        <f>IF(F579="","",Tabla1[[#This Row],[Fecha Inicio grupo]]+3*7-7)</f>
        <v/>
      </c>
      <c r="V579" s="244" t="str">
        <f>IF(F579="","",EDATE(Tabla1[[#This Row],[Fecha Inicio grupo]],3))</f>
        <v/>
      </c>
      <c r="W579" s="29"/>
      <c r="X579" s="29"/>
      <c r="Y579" s="75"/>
      <c r="Z579" s="75"/>
      <c r="AA579" s="75"/>
      <c r="AB579" s="75"/>
      <c r="AC579" s="75"/>
      <c r="AD579" s="75"/>
      <c r="AE579" s="75"/>
      <c r="AF579" s="75"/>
      <c r="AG579" s="75"/>
      <c r="AH579" s="75"/>
      <c r="AI579" s="75"/>
      <c r="AJ579" s="75"/>
      <c r="AK579" s="75"/>
      <c r="AL579" s="75"/>
      <c r="AM579" s="75"/>
      <c r="AN579" s="75"/>
      <c r="AO579" s="144"/>
      <c r="AP579" s="246" t="str">
        <f>IF(F579="","",IFERROR(VLOOKUP(SUBSTITUTE(SUBSTITUTE(Tabla1[[#This Row],[Uso Sistemas]],"T","P"),"N","F"),Parámetros!$M$2:$N$17,2,0),"Completar hasta 3ra sem. para evaluar a Probacionista"))</f>
        <v/>
      </c>
      <c r="AQ579" s="39"/>
      <c r="AR579" s="39"/>
      <c r="AS579" s="39"/>
      <c r="AT579" s="28"/>
      <c r="AU579" s="55"/>
      <c r="AV579" s="55"/>
      <c r="AW579" s="55"/>
      <c r="AX579" s="248" t="str">
        <f>IF(V579="","",EOMONTH(EDATE(Tabla1[[#This Row],[Fecha Finalización]],2),0))</f>
        <v/>
      </c>
      <c r="AY579" s="39"/>
      <c r="AZ579" s="249" t="str">
        <f>IF(V579="","",EOMONTH(EDATE(Tabla1[[#This Row],[Fecha Finalización]],3),0))</f>
        <v/>
      </c>
      <c r="BA579" s="39"/>
      <c r="BB579" s="39"/>
      <c r="BC579" s="235"/>
      <c r="BD579" s="233" t="str">
        <f>IF(F579="","",Tabla1[[#This Row],[sem 01]]&amp;Tabla1[[#This Row],[sem 02]]&amp;Tabla1[[#This Row],[sem 03]])</f>
        <v/>
      </c>
      <c r="BE579" s="234" t="str">
        <f>IF(TRIM(F579)="","",$B$1&amp;"-"&amp;SUBSTITUTE(Tabla1[[#This Row],[Mes Inscrito]]," ","")&amp;"-"&amp;SUBSTITUTE(Tabla1[[#This Row],[Dia de clases Inscrito]]," ","")&amp;"-"&amp;SUBSTITUTE(Tabla1[[#This Row],[Horario Inscrito]]," ","")&amp;"-"&amp;Tabla1[[#This Row],[Fecha Inicio grupo]])</f>
        <v/>
      </c>
      <c r="BF579" s="251" t="str">
        <f>IF(F579="","",Tabla1[[#This Row],[Curso]])</f>
        <v/>
      </c>
      <c r="BG579" s="252" t="str">
        <f>+IF(TRIM(F579)="","",$B$1&amp;"-"&amp;TRIM(Tabla1[[#This Row],[Mes Inscrito]])&amp;"-"&amp;TRIM(Tabla1[[#This Row],[Dia de clases Inscrito]])&amp;"-"&amp;TRIM(Tabla1[[#This Row],[Horario Inscrito]])&amp;"-"&amp;TRIM(Tabla1[[#This Row],[Fecha Inicio grupo]])&amp;"-"&amp;TRIM(Tabla1[[#This Row],[Tipo Incrito]]))</f>
        <v/>
      </c>
      <c r="BH579" s="308" t="str">
        <f>IF(F579="","",OR(IFERROR(SEARCH("CG",Tabla1[[#This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9" s="309" t="str">
        <f>IF(F579&lt;&gt;"",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9" s="309" t="str">
        <f>IF(F579&lt;&gt;"",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9" s="309" t="str">
        <f>IF(Tabla1[[#This Row],[Fecha Inicio grupo]]="","",IFERROR(VLOOKUP(Tabla1[[#This Row],[Mes de Alta como miembro]],Parámetros!$AM$2:$AN$16,2,0),"01/01/1900"))</f>
        <v/>
      </c>
    </row>
    <row r="580" spans="1:63" ht="14.45">
      <c r="A580" s="68">
        <v>577</v>
      </c>
      <c r="B580" s="29"/>
      <c r="C580" s="34"/>
      <c r="D580" s="42"/>
      <c r="E580" s="64"/>
      <c r="F580" s="45"/>
      <c r="G580" s="45"/>
      <c r="H580" s="163"/>
      <c r="I580" s="42"/>
      <c r="J580" s="28"/>
      <c r="K580" s="69"/>
      <c r="L580" s="68"/>
      <c r="M580" s="46"/>
      <c r="N580" s="238" t="str">
        <f ca="1">IF(Tabla1[[#This Row],[Fecha de nac]]="","",IF(Tabla1[[#This Row],[Fecha Finalización]] &gt;=TODAY(), DATEDIF(Tabla1[[#This Row],[Fecha de nac]],TODAY(),"y"), ROUNDDOWN((Tabla1[[#This Row],[Fecha Finalización]] -Tabla1[[#This Row],[Fecha de nac]])/365,0)))</f>
        <v/>
      </c>
      <c r="O580" s="169"/>
      <c r="P580" s="34"/>
      <c r="Q580" s="67"/>
      <c r="R580" s="67"/>
      <c r="S580" s="67"/>
      <c r="T580" s="67"/>
      <c r="U580" s="243" t="str">
        <f>IF(F580="","",Tabla1[[#This Row],[Fecha Inicio grupo]]+3*7-7)</f>
        <v/>
      </c>
      <c r="V580" s="244" t="str">
        <f>IF(F580="","",EDATE(Tabla1[[#This Row],[Fecha Inicio grupo]],3))</f>
        <v/>
      </c>
      <c r="W580" s="29"/>
      <c r="X580" s="29"/>
      <c r="Y580" s="75"/>
      <c r="Z580" s="75"/>
      <c r="AA580" s="75"/>
      <c r="AB580" s="75"/>
      <c r="AC580" s="75"/>
      <c r="AD580" s="75"/>
      <c r="AE580" s="75"/>
      <c r="AF580" s="75"/>
      <c r="AG580" s="75"/>
      <c r="AH580" s="75"/>
      <c r="AI580" s="75"/>
      <c r="AJ580" s="75"/>
      <c r="AK580" s="75"/>
      <c r="AL580" s="75"/>
      <c r="AM580" s="75"/>
      <c r="AN580" s="75"/>
      <c r="AO580" s="144"/>
      <c r="AP580" s="246" t="str">
        <f>IF(F580="","",IFERROR(VLOOKUP(SUBSTITUTE(SUBSTITUTE(Tabla1[[#This Row],[Uso Sistemas]],"T","P"),"N","F"),Parámetros!$M$2:$N$17,2,0),"Completar hasta 3ra sem. para evaluar a Probacionista"))</f>
        <v/>
      </c>
      <c r="AQ580" s="39"/>
      <c r="AR580" s="39"/>
      <c r="AS580" s="39"/>
      <c r="AT580" s="28"/>
      <c r="AU580" s="55"/>
      <c r="AV580" s="55"/>
      <c r="AW580" s="55"/>
      <c r="AX580" s="248" t="str">
        <f>IF(V580="","",EOMONTH(EDATE(Tabla1[[#This Row],[Fecha Finalización]],2),0))</f>
        <v/>
      </c>
      <c r="AY580" s="39"/>
      <c r="AZ580" s="249" t="str">
        <f>IF(V580="","",EOMONTH(EDATE(Tabla1[[#This Row],[Fecha Finalización]],3),0))</f>
        <v/>
      </c>
      <c r="BA580" s="39"/>
      <c r="BB580" s="39"/>
      <c r="BC580" s="235"/>
      <c r="BD580" s="233" t="str">
        <f>IF(F580="","",Tabla1[[#This Row],[sem 01]]&amp;Tabla1[[#This Row],[sem 02]]&amp;Tabla1[[#This Row],[sem 03]])</f>
        <v/>
      </c>
      <c r="BE580" s="234" t="str">
        <f>IF(TRIM(F580)="","",$B$1&amp;"-"&amp;SUBSTITUTE(Tabla1[[#This Row],[Mes Inscrito]]," ","")&amp;"-"&amp;SUBSTITUTE(Tabla1[[#This Row],[Dia de clases Inscrito]]," ","")&amp;"-"&amp;SUBSTITUTE(Tabla1[[#This Row],[Horario Inscrito]]," ","")&amp;"-"&amp;Tabla1[[#This Row],[Fecha Inicio grupo]])</f>
        <v/>
      </c>
      <c r="BF580" s="251" t="str">
        <f>IF(F580="","",Tabla1[[#This Row],[Curso]])</f>
        <v/>
      </c>
      <c r="BG580" s="252" t="str">
        <f>+IF(TRIM(F580)="","",$B$1&amp;"-"&amp;TRIM(Tabla1[[#This Row],[Mes Inscrito]])&amp;"-"&amp;TRIM(Tabla1[[#This Row],[Dia de clases Inscrito]])&amp;"-"&amp;TRIM(Tabla1[[#This Row],[Horario Inscrito]])&amp;"-"&amp;TRIM(Tabla1[[#This Row],[Fecha Inicio grupo]])&amp;"-"&amp;TRIM(Tabla1[[#This Row],[Tipo Incrito]]))</f>
        <v/>
      </c>
      <c r="BH580" s="308" t="str">
        <f>IF(F580="","",OR(IFERROR(SEARCH("CG",Tabla1[[#This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0" s="309" t="str">
        <f>IF(F580&lt;&gt;"",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0" s="309" t="str">
        <f>IF(F580&lt;&gt;"",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0" s="309" t="str">
        <f>IF(Tabla1[[#This Row],[Fecha Inicio grupo]]="","",IFERROR(VLOOKUP(Tabla1[[#This Row],[Mes de Alta como miembro]],Parámetros!$AM$2:$AN$16,2,0),"01/01/1900"))</f>
        <v/>
      </c>
    </row>
    <row r="581" spans="1:63" ht="14.45">
      <c r="A581" s="68">
        <v>578</v>
      </c>
      <c r="B581" s="29"/>
      <c r="C581" s="34"/>
      <c r="D581" s="42"/>
      <c r="E581" s="64"/>
      <c r="F581" s="45"/>
      <c r="G581" s="45"/>
      <c r="H581" s="163"/>
      <c r="I581" s="42"/>
      <c r="J581" s="28"/>
      <c r="K581" s="69"/>
      <c r="L581" s="68"/>
      <c r="M581" s="46"/>
      <c r="N581" s="238" t="str">
        <f ca="1">IF(Tabla1[[#This Row],[Fecha de nac]]="","",IF(Tabla1[[#This Row],[Fecha Finalización]] &gt;=TODAY(), DATEDIF(Tabla1[[#This Row],[Fecha de nac]],TODAY(),"y"), ROUNDDOWN((Tabla1[[#This Row],[Fecha Finalización]] -Tabla1[[#This Row],[Fecha de nac]])/365,0)))</f>
        <v/>
      </c>
      <c r="O581" s="169"/>
      <c r="P581" s="34"/>
      <c r="Q581" s="67"/>
      <c r="R581" s="67"/>
      <c r="S581" s="67"/>
      <c r="T581" s="67"/>
      <c r="U581" s="243" t="str">
        <f>IF(F581="","",Tabla1[[#This Row],[Fecha Inicio grupo]]+3*7-7)</f>
        <v/>
      </c>
      <c r="V581" s="244" t="str">
        <f>IF(F581="","",EDATE(Tabla1[[#This Row],[Fecha Inicio grupo]],3))</f>
        <v/>
      </c>
      <c r="W581" s="29"/>
      <c r="X581" s="29"/>
      <c r="Y581" s="75"/>
      <c r="Z581" s="75"/>
      <c r="AA581" s="75"/>
      <c r="AB581" s="75"/>
      <c r="AC581" s="75"/>
      <c r="AD581" s="75"/>
      <c r="AE581" s="75"/>
      <c r="AF581" s="75"/>
      <c r="AG581" s="75"/>
      <c r="AH581" s="75"/>
      <c r="AI581" s="75"/>
      <c r="AJ581" s="75"/>
      <c r="AK581" s="75"/>
      <c r="AL581" s="75"/>
      <c r="AM581" s="75"/>
      <c r="AN581" s="75"/>
      <c r="AO581" s="144"/>
      <c r="AP581" s="246" t="str">
        <f>IF(F581="","",IFERROR(VLOOKUP(SUBSTITUTE(SUBSTITUTE(Tabla1[[#This Row],[Uso Sistemas]],"T","P"),"N","F"),Parámetros!$M$2:$N$17,2,0),"Completar hasta 3ra sem. para evaluar a Probacionista"))</f>
        <v/>
      </c>
      <c r="AQ581" s="39"/>
      <c r="AR581" s="39"/>
      <c r="AS581" s="39"/>
      <c r="AT581" s="28"/>
      <c r="AU581" s="55"/>
      <c r="AV581" s="55"/>
      <c r="AW581" s="55"/>
      <c r="AX581" s="248" t="str">
        <f>IF(V581="","",EOMONTH(EDATE(Tabla1[[#This Row],[Fecha Finalización]],2),0))</f>
        <v/>
      </c>
      <c r="AY581" s="39"/>
      <c r="AZ581" s="249" t="str">
        <f>IF(V581="","",EOMONTH(EDATE(Tabla1[[#This Row],[Fecha Finalización]],3),0))</f>
        <v/>
      </c>
      <c r="BA581" s="39"/>
      <c r="BB581" s="39"/>
      <c r="BC581" s="235"/>
      <c r="BD581" s="233" t="str">
        <f>IF(F581="","",Tabla1[[#This Row],[sem 01]]&amp;Tabla1[[#This Row],[sem 02]]&amp;Tabla1[[#This Row],[sem 03]])</f>
        <v/>
      </c>
      <c r="BE581" s="234" t="str">
        <f>IF(TRIM(F581)="","",$B$1&amp;"-"&amp;SUBSTITUTE(Tabla1[[#This Row],[Mes Inscrito]]," ","")&amp;"-"&amp;SUBSTITUTE(Tabla1[[#This Row],[Dia de clases Inscrito]]," ","")&amp;"-"&amp;SUBSTITUTE(Tabla1[[#This Row],[Horario Inscrito]]," ","")&amp;"-"&amp;Tabla1[[#This Row],[Fecha Inicio grupo]])</f>
        <v/>
      </c>
      <c r="BF581" s="251" t="str">
        <f>IF(F581="","",Tabla1[[#This Row],[Curso]])</f>
        <v/>
      </c>
      <c r="BG581" s="252" t="str">
        <f>+IF(TRIM(F581)="","",$B$1&amp;"-"&amp;TRIM(Tabla1[[#This Row],[Mes Inscrito]])&amp;"-"&amp;TRIM(Tabla1[[#This Row],[Dia de clases Inscrito]])&amp;"-"&amp;TRIM(Tabla1[[#This Row],[Horario Inscrito]])&amp;"-"&amp;TRIM(Tabla1[[#This Row],[Fecha Inicio grupo]])&amp;"-"&amp;TRIM(Tabla1[[#This Row],[Tipo Incrito]]))</f>
        <v/>
      </c>
      <c r="BH581" s="308" t="str">
        <f>IF(F581="","",OR(IFERROR(SEARCH("CG",Tabla1[[#This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1" s="309" t="str">
        <f>IF(F581&lt;&gt;"",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1" s="309" t="str">
        <f>IF(F581&lt;&gt;"",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1" s="309" t="str">
        <f>IF(Tabla1[[#This Row],[Fecha Inicio grupo]]="","",IFERROR(VLOOKUP(Tabla1[[#This Row],[Mes de Alta como miembro]],Parámetros!$AM$2:$AN$16,2,0),"01/01/1900"))</f>
        <v/>
      </c>
    </row>
    <row r="582" spans="1:63" ht="14.45">
      <c r="A582" s="68">
        <v>579</v>
      </c>
      <c r="B582" s="29"/>
      <c r="C582" s="34"/>
      <c r="D582" s="42"/>
      <c r="E582" s="64"/>
      <c r="F582" s="45"/>
      <c r="G582" s="45"/>
      <c r="H582" s="163"/>
      <c r="I582" s="42"/>
      <c r="J582" s="28"/>
      <c r="K582" s="69"/>
      <c r="L582" s="68"/>
      <c r="M582" s="46"/>
      <c r="N582" s="238" t="str">
        <f ca="1">IF(Tabla1[[#This Row],[Fecha de nac]]="","",IF(Tabla1[[#This Row],[Fecha Finalización]] &gt;=TODAY(), DATEDIF(Tabla1[[#This Row],[Fecha de nac]],TODAY(),"y"), ROUNDDOWN((Tabla1[[#This Row],[Fecha Finalización]] -Tabla1[[#This Row],[Fecha de nac]])/365,0)))</f>
        <v/>
      </c>
      <c r="O582" s="169"/>
      <c r="P582" s="34"/>
      <c r="Q582" s="67"/>
      <c r="R582" s="67"/>
      <c r="S582" s="67"/>
      <c r="T582" s="67"/>
      <c r="U582" s="243" t="str">
        <f>IF(F582="","",Tabla1[[#This Row],[Fecha Inicio grupo]]+3*7-7)</f>
        <v/>
      </c>
      <c r="V582" s="244" t="str">
        <f>IF(F582="","",EDATE(Tabla1[[#This Row],[Fecha Inicio grupo]],3))</f>
        <v/>
      </c>
      <c r="W582" s="29"/>
      <c r="X582" s="29"/>
      <c r="Y582" s="75"/>
      <c r="Z582" s="75"/>
      <c r="AA582" s="75"/>
      <c r="AB582" s="75"/>
      <c r="AC582" s="75"/>
      <c r="AD582" s="75"/>
      <c r="AE582" s="75"/>
      <c r="AF582" s="75"/>
      <c r="AG582" s="75"/>
      <c r="AH582" s="75"/>
      <c r="AI582" s="75"/>
      <c r="AJ582" s="75"/>
      <c r="AK582" s="75"/>
      <c r="AL582" s="75"/>
      <c r="AM582" s="75"/>
      <c r="AN582" s="75"/>
      <c r="AO582" s="144"/>
      <c r="AP582" s="246" t="str">
        <f>IF(F582="","",IFERROR(VLOOKUP(SUBSTITUTE(SUBSTITUTE(Tabla1[[#This Row],[Uso Sistemas]],"T","P"),"N","F"),Parámetros!$M$2:$N$17,2,0),"Completar hasta 3ra sem. para evaluar a Probacionista"))</f>
        <v/>
      </c>
      <c r="AQ582" s="39"/>
      <c r="AR582" s="39"/>
      <c r="AS582" s="39"/>
      <c r="AT582" s="28"/>
      <c r="AU582" s="55"/>
      <c r="AV582" s="55"/>
      <c r="AW582" s="55"/>
      <c r="AX582" s="248" t="str">
        <f>IF(V582="","",EOMONTH(EDATE(Tabla1[[#This Row],[Fecha Finalización]],2),0))</f>
        <v/>
      </c>
      <c r="AY582" s="39"/>
      <c r="AZ582" s="249" t="str">
        <f>IF(V582="","",EOMONTH(EDATE(Tabla1[[#This Row],[Fecha Finalización]],3),0))</f>
        <v/>
      </c>
      <c r="BA582" s="39"/>
      <c r="BB582" s="39"/>
      <c r="BC582" s="235"/>
      <c r="BD582" s="233" t="str">
        <f>IF(F582="","",Tabla1[[#This Row],[sem 01]]&amp;Tabla1[[#This Row],[sem 02]]&amp;Tabla1[[#This Row],[sem 03]])</f>
        <v/>
      </c>
      <c r="BE582" s="234" t="str">
        <f>IF(TRIM(F582)="","",$B$1&amp;"-"&amp;SUBSTITUTE(Tabla1[[#This Row],[Mes Inscrito]]," ","")&amp;"-"&amp;SUBSTITUTE(Tabla1[[#This Row],[Dia de clases Inscrito]]," ","")&amp;"-"&amp;SUBSTITUTE(Tabla1[[#This Row],[Horario Inscrito]]," ","")&amp;"-"&amp;Tabla1[[#This Row],[Fecha Inicio grupo]])</f>
        <v/>
      </c>
      <c r="BF582" s="251" t="str">
        <f>IF(F582="","",Tabla1[[#This Row],[Curso]])</f>
        <v/>
      </c>
      <c r="BG582" s="252" t="str">
        <f>+IF(TRIM(F582)="","",$B$1&amp;"-"&amp;TRIM(Tabla1[[#This Row],[Mes Inscrito]])&amp;"-"&amp;TRIM(Tabla1[[#This Row],[Dia de clases Inscrito]])&amp;"-"&amp;TRIM(Tabla1[[#This Row],[Horario Inscrito]])&amp;"-"&amp;TRIM(Tabla1[[#This Row],[Fecha Inicio grupo]])&amp;"-"&amp;TRIM(Tabla1[[#This Row],[Tipo Incrito]]))</f>
        <v/>
      </c>
      <c r="BH582" s="308" t="str">
        <f>IF(F582="","",OR(IFERROR(SEARCH("CG",Tabla1[[#This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2" s="309" t="str">
        <f>IF(F582&lt;&gt;"",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2" s="309" t="str">
        <f>IF(F582&lt;&gt;"",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2" s="309" t="str">
        <f>IF(Tabla1[[#This Row],[Fecha Inicio grupo]]="","",IFERROR(VLOOKUP(Tabla1[[#This Row],[Mes de Alta como miembro]],Parámetros!$AM$2:$AN$16,2,0),"01/01/1900"))</f>
        <v/>
      </c>
    </row>
    <row r="583" spans="1:63" ht="14.45">
      <c r="A583" s="68">
        <v>580</v>
      </c>
      <c r="B583" s="29"/>
      <c r="C583" s="34"/>
      <c r="D583" s="42"/>
      <c r="E583" s="64"/>
      <c r="F583" s="45"/>
      <c r="G583" s="45"/>
      <c r="H583" s="163"/>
      <c r="I583" s="42"/>
      <c r="J583" s="28"/>
      <c r="K583" s="69"/>
      <c r="L583" s="68"/>
      <c r="M583" s="46"/>
      <c r="N583" s="238" t="str">
        <f ca="1">IF(Tabla1[[#This Row],[Fecha de nac]]="","",IF(Tabla1[[#This Row],[Fecha Finalización]] &gt;=TODAY(), DATEDIF(Tabla1[[#This Row],[Fecha de nac]],TODAY(),"y"), ROUNDDOWN((Tabla1[[#This Row],[Fecha Finalización]] -Tabla1[[#This Row],[Fecha de nac]])/365,0)))</f>
        <v/>
      </c>
      <c r="O583" s="169"/>
      <c r="P583" s="34"/>
      <c r="Q583" s="67"/>
      <c r="R583" s="67"/>
      <c r="S583" s="67"/>
      <c r="T583" s="67"/>
      <c r="U583" s="243" t="str">
        <f>IF(F583="","",Tabla1[[#This Row],[Fecha Inicio grupo]]+3*7-7)</f>
        <v/>
      </c>
      <c r="V583" s="244" t="str">
        <f>IF(F583="","",EDATE(Tabla1[[#This Row],[Fecha Inicio grupo]],3))</f>
        <v/>
      </c>
      <c r="W583" s="29"/>
      <c r="X583" s="29"/>
      <c r="Y583" s="75"/>
      <c r="Z583" s="75"/>
      <c r="AA583" s="75"/>
      <c r="AB583" s="75"/>
      <c r="AC583" s="75"/>
      <c r="AD583" s="75"/>
      <c r="AE583" s="75"/>
      <c r="AF583" s="75"/>
      <c r="AG583" s="75"/>
      <c r="AH583" s="75"/>
      <c r="AI583" s="75"/>
      <c r="AJ583" s="75"/>
      <c r="AK583" s="75"/>
      <c r="AL583" s="75"/>
      <c r="AM583" s="75"/>
      <c r="AN583" s="75"/>
      <c r="AO583" s="144"/>
      <c r="AP583" s="246" t="str">
        <f>IF(F583="","",IFERROR(VLOOKUP(SUBSTITUTE(SUBSTITUTE(Tabla1[[#This Row],[Uso Sistemas]],"T","P"),"N","F"),Parámetros!$M$2:$N$17,2,0),"Completar hasta 3ra sem. para evaluar a Probacionista"))</f>
        <v/>
      </c>
      <c r="AQ583" s="39"/>
      <c r="AR583" s="39"/>
      <c r="AS583" s="39"/>
      <c r="AT583" s="28"/>
      <c r="AU583" s="55"/>
      <c r="AV583" s="55"/>
      <c r="AW583" s="55"/>
      <c r="AX583" s="248" t="str">
        <f>IF(V583="","",EOMONTH(EDATE(Tabla1[[#This Row],[Fecha Finalización]],2),0))</f>
        <v/>
      </c>
      <c r="AY583" s="39"/>
      <c r="AZ583" s="249" t="str">
        <f>IF(V583="","",EOMONTH(EDATE(Tabla1[[#This Row],[Fecha Finalización]],3),0))</f>
        <v/>
      </c>
      <c r="BA583" s="39"/>
      <c r="BB583" s="39"/>
      <c r="BC583" s="235"/>
      <c r="BD583" s="233" t="str">
        <f>IF(F583="","",Tabla1[[#This Row],[sem 01]]&amp;Tabla1[[#This Row],[sem 02]]&amp;Tabla1[[#This Row],[sem 03]])</f>
        <v/>
      </c>
      <c r="BE583" s="234" t="str">
        <f>IF(TRIM(F583)="","",$B$1&amp;"-"&amp;SUBSTITUTE(Tabla1[[#This Row],[Mes Inscrito]]," ","")&amp;"-"&amp;SUBSTITUTE(Tabla1[[#This Row],[Dia de clases Inscrito]]," ","")&amp;"-"&amp;SUBSTITUTE(Tabla1[[#This Row],[Horario Inscrito]]," ","")&amp;"-"&amp;Tabla1[[#This Row],[Fecha Inicio grupo]])</f>
        <v/>
      </c>
      <c r="BF583" s="251" t="str">
        <f>IF(F583="","",Tabla1[[#This Row],[Curso]])</f>
        <v/>
      </c>
      <c r="BG583" s="252" t="str">
        <f>+IF(TRIM(F583)="","",$B$1&amp;"-"&amp;TRIM(Tabla1[[#This Row],[Mes Inscrito]])&amp;"-"&amp;TRIM(Tabla1[[#This Row],[Dia de clases Inscrito]])&amp;"-"&amp;TRIM(Tabla1[[#This Row],[Horario Inscrito]])&amp;"-"&amp;TRIM(Tabla1[[#This Row],[Fecha Inicio grupo]])&amp;"-"&amp;TRIM(Tabla1[[#This Row],[Tipo Incrito]]))</f>
        <v/>
      </c>
      <c r="BH583" s="308" t="str">
        <f>IF(F583="","",OR(IFERROR(SEARCH("CG",Tabla1[[#This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3" s="309" t="str">
        <f>IF(F583&lt;&gt;"",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3" s="309" t="str">
        <f>IF(F583&lt;&gt;"",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3" s="309" t="str">
        <f>IF(Tabla1[[#This Row],[Fecha Inicio grupo]]="","",IFERROR(VLOOKUP(Tabla1[[#This Row],[Mes de Alta como miembro]],Parámetros!$AM$2:$AN$16,2,0),"01/01/1900"))</f>
        <v/>
      </c>
    </row>
    <row r="584" spans="1:63" ht="14.45">
      <c r="A584" s="68">
        <v>581</v>
      </c>
      <c r="B584" s="29"/>
      <c r="C584" s="34"/>
      <c r="D584" s="42"/>
      <c r="E584" s="64"/>
      <c r="F584" s="45"/>
      <c r="G584" s="45"/>
      <c r="H584" s="163"/>
      <c r="I584" s="42"/>
      <c r="J584" s="28"/>
      <c r="K584" s="69"/>
      <c r="L584" s="68"/>
      <c r="M584" s="46"/>
      <c r="N584" s="238" t="str">
        <f ca="1">IF(Tabla1[[#This Row],[Fecha de nac]]="","",IF(Tabla1[[#This Row],[Fecha Finalización]] &gt;=TODAY(), DATEDIF(Tabla1[[#This Row],[Fecha de nac]],TODAY(),"y"), ROUNDDOWN((Tabla1[[#This Row],[Fecha Finalización]] -Tabla1[[#This Row],[Fecha de nac]])/365,0)))</f>
        <v/>
      </c>
      <c r="O584" s="169"/>
      <c r="P584" s="34"/>
      <c r="Q584" s="67"/>
      <c r="R584" s="67"/>
      <c r="S584" s="67"/>
      <c r="T584" s="67"/>
      <c r="U584" s="243" t="str">
        <f>IF(F584="","",Tabla1[[#This Row],[Fecha Inicio grupo]]+3*7-7)</f>
        <v/>
      </c>
      <c r="V584" s="244" t="str">
        <f>IF(F584="","",EDATE(Tabla1[[#This Row],[Fecha Inicio grupo]],3))</f>
        <v/>
      </c>
      <c r="W584" s="29"/>
      <c r="X584" s="29"/>
      <c r="Y584" s="75"/>
      <c r="Z584" s="75"/>
      <c r="AA584" s="75"/>
      <c r="AB584" s="75"/>
      <c r="AC584" s="75"/>
      <c r="AD584" s="75"/>
      <c r="AE584" s="75"/>
      <c r="AF584" s="75"/>
      <c r="AG584" s="75"/>
      <c r="AH584" s="75"/>
      <c r="AI584" s="75"/>
      <c r="AJ584" s="75"/>
      <c r="AK584" s="75"/>
      <c r="AL584" s="75"/>
      <c r="AM584" s="75"/>
      <c r="AN584" s="75"/>
      <c r="AO584" s="144"/>
      <c r="AP584" s="246" t="str">
        <f>IF(F584="","",IFERROR(VLOOKUP(SUBSTITUTE(SUBSTITUTE(Tabla1[[#This Row],[Uso Sistemas]],"T","P"),"N","F"),Parámetros!$M$2:$N$17,2,0),"Completar hasta 3ra sem. para evaluar a Probacionista"))</f>
        <v/>
      </c>
      <c r="AQ584" s="39"/>
      <c r="AR584" s="39"/>
      <c r="AS584" s="39"/>
      <c r="AT584" s="28"/>
      <c r="AU584" s="55"/>
      <c r="AV584" s="55"/>
      <c r="AW584" s="55"/>
      <c r="AX584" s="248" t="str">
        <f>IF(V584="","",EOMONTH(EDATE(Tabla1[[#This Row],[Fecha Finalización]],2),0))</f>
        <v/>
      </c>
      <c r="AY584" s="39"/>
      <c r="AZ584" s="249" t="str">
        <f>IF(V584="","",EOMONTH(EDATE(Tabla1[[#This Row],[Fecha Finalización]],3),0))</f>
        <v/>
      </c>
      <c r="BA584" s="39"/>
      <c r="BB584" s="39"/>
      <c r="BC584" s="235"/>
      <c r="BD584" s="233" t="str">
        <f>IF(F584="","",Tabla1[[#This Row],[sem 01]]&amp;Tabla1[[#This Row],[sem 02]]&amp;Tabla1[[#This Row],[sem 03]])</f>
        <v/>
      </c>
      <c r="BE584" s="234" t="str">
        <f>IF(TRIM(F584)="","",$B$1&amp;"-"&amp;SUBSTITUTE(Tabla1[[#This Row],[Mes Inscrito]]," ","")&amp;"-"&amp;SUBSTITUTE(Tabla1[[#This Row],[Dia de clases Inscrito]]," ","")&amp;"-"&amp;SUBSTITUTE(Tabla1[[#This Row],[Horario Inscrito]]," ","")&amp;"-"&amp;Tabla1[[#This Row],[Fecha Inicio grupo]])</f>
        <v/>
      </c>
      <c r="BF584" s="251" t="str">
        <f>IF(F584="","",Tabla1[[#This Row],[Curso]])</f>
        <v/>
      </c>
      <c r="BG584" s="252" t="str">
        <f>+IF(TRIM(F584)="","",$B$1&amp;"-"&amp;TRIM(Tabla1[[#This Row],[Mes Inscrito]])&amp;"-"&amp;TRIM(Tabla1[[#This Row],[Dia de clases Inscrito]])&amp;"-"&amp;TRIM(Tabla1[[#This Row],[Horario Inscrito]])&amp;"-"&amp;TRIM(Tabla1[[#This Row],[Fecha Inicio grupo]])&amp;"-"&amp;TRIM(Tabla1[[#This Row],[Tipo Incrito]]))</f>
        <v/>
      </c>
      <c r="BH584" s="308" t="str">
        <f>IF(F584="","",OR(IFERROR(SEARCH("CG",Tabla1[[#This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4" s="309" t="str">
        <f>IF(F584&lt;&gt;"",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4" s="309" t="str">
        <f>IF(F584&lt;&gt;"",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4" s="309" t="str">
        <f>IF(Tabla1[[#This Row],[Fecha Inicio grupo]]="","",IFERROR(VLOOKUP(Tabla1[[#This Row],[Mes de Alta como miembro]],Parámetros!$AM$2:$AN$16,2,0),"01/01/1900"))</f>
        <v/>
      </c>
    </row>
    <row r="585" spans="1:63" ht="14.45">
      <c r="A585" s="68">
        <v>582</v>
      </c>
      <c r="B585" s="29"/>
      <c r="C585" s="34"/>
      <c r="D585" s="42"/>
      <c r="E585" s="64"/>
      <c r="F585" s="45"/>
      <c r="G585" s="45"/>
      <c r="H585" s="163"/>
      <c r="I585" s="42"/>
      <c r="J585" s="28"/>
      <c r="K585" s="69"/>
      <c r="L585" s="68"/>
      <c r="M585" s="46"/>
      <c r="N585" s="238" t="str">
        <f ca="1">IF(Tabla1[[#This Row],[Fecha de nac]]="","",IF(Tabla1[[#This Row],[Fecha Finalización]] &gt;=TODAY(), DATEDIF(Tabla1[[#This Row],[Fecha de nac]],TODAY(),"y"), ROUNDDOWN((Tabla1[[#This Row],[Fecha Finalización]] -Tabla1[[#This Row],[Fecha de nac]])/365,0)))</f>
        <v/>
      </c>
      <c r="O585" s="169"/>
      <c r="P585" s="34"/>
      <c r="Q585" s="67"/>
      <c r="R585" s="67"/>
      <c r="S585" s="67"/>
      <c r="T585" s="67"/>
      <c r="U585" s="243" t="str">
        <f>IF(F585="","",Tabla1[[#This Row],[Fecha Inicio grupo]]+3*7-7)</f>
        <v/>
      </c>
      <c r="V585" s="244" t="str">
        <f>IF(F585="","",EDATE(Tabla1[[#This Row],[Fecha Inicio grupo]],3))</f>
        <v/>
      </c>
      <c r="W585" s="29"/>
      <c r="X585" s="29"/>
      <c r="Y585" s="75"/>
      <c r="Z585" s="75"/>
      <c r="AA585" s="75"/>
      <c r="AB585" s="75"/>
      <c r="AC585" s="75"/>
      <c r="AD585" s="75"/>
      <c r="AE585" s="75"/>
      <c r="AF585" s="75"/>
      <c r="AG585" s="75"/>
      <c r="AH585" s="75"/>
      <c r="AI585" s="75"/>
      <c r="AJ585" s="75"/>
      <c r="AK585" s="75"/>
      <c r="AL585" s="75"/>
      <c r="AM585" s="75"/>
      <c r="AN585" s="75"/>
      <c r="AO585" s="144"/>
      <c r="AP585" s="246" t="str">
        <f>IF(F585="","",IFERROR(VLOOKUP(SUBSTITUTE(SUBSTITUTE(Tabla1[[#This Row],[Uso Sistemas]],"T","P"),"N","F"),Parámetros!$M$2:$N$17,2,0),"Completar hasta 3ra sem. para evaluar a Probacionista"))</f>
        <v/>
      </c>
      <c r="AQ585" s="39"/>
      <c r="AR585" s="39"/>
      <c r="AS585" s="39"/>
      <c r="AT585" s="28"/>
      <c r="AU585" s="55"/>
      <c r="AV585" s="55"/>
      <c r="AW585" s="55"/>
      <c r="AX585" s="248" t="str">
        <f>IF(V585="","",EOMONTH(EDATE(Tabla1[[#This Row],[Fecha Finalización]],2),0))</f>
        <v/>
      </c>
      <c r="AY585" s="39"/>
      <c r="AZ585" s="249" t="str">
        <f>IF(V585="","",EOMONTH(EDATE(Tabla1[[#This Row],[Fecha Finalización]],3),0))</f>
        <v/>
      </c>
      <c r="BA585" s="39"/>
      <c r="BB585" s="39"/>
      <c r="BC585" s="235"/>
      <c r="BD585" s="233" t="str">
        <f>IF(F585="","",Tabla1[[#This Row],[sem 01]]&amp;Tabla1[[#This Row],[sem 02]]&amp;Tabla1[[#This Row],[sem 03]])</f>
        <v/>
      </c>
      <c r="BE585" s="234" t="str">
        <f>IF(TRIM(F585)="","",$B$1&amp;"-"&amp;SUBSTITUTE(Tabla1[[#This Row],[Mes Inscrito]]," ","")&amp;"-"&amp;SUBSTITUTE(Tabla1[[#This Row],[Dia de clases Inscrito]]," ","")&amp;"-"&amp;SUBSTITUTE(Tabla1[[#This Row],[Horario Inscrito]]," ","")&amp;"-"&amp;Tabla1[[#This Row],[Fecha Inicio grupo]])</f>
        <v/>
      </c>
      <c r="BF585" s="251" t="str">
        <f>IF(F585="","",Tabla1[[#This Row],[Curso]])</f>
        <v/>
      </c>
      <c r="BG585" s="252" t="str">
        <f>+IF(TRIM(F585)="","",$B$1&amp;"-"&amp;TRIM(Tabla1[[#This Row],[Mes Inscrito]])&amp;"-"&amp;TRIM(Tabla1[[#This Row],[Dia de clases Inscrito]])&amp;"-"&amp;TRIM(Tabla1[[#This Row],[Horario Inscrito]])&amp;"-"&amp;TRIM(Tabla1[[#This Row],[Fecha Inicio grupo]])&amp;"-"&amp;TRIM(Tabla1[[#This Row],[Tipo Incrito]]))</f>
        <v/>
      </c>
      <c r="BH585" s="308" t="str">
        <f>IF(F585="","",OR(IFERROR(SEARCH("CG",Tabla1[[#This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5" s="309" t="str">
        <f>IF(F585&lt;&gt;"",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5" s="309" t="str">
        <f>IF(F585&lt;&gt;"",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5" s="309" t="str">
        <f>IF(Tabla1[[#This Row],[Fecha Inicio grupo]]="","",IFERROR(VLOOKUP(Tabla1[[#This Row],[Mes de Alta como miembro]],Parámetros!$AM$2:$AN$16,2,0),"01/01/1900"))</f>
        <v/>
      </c>
    </row>
    <row r="586" spans="1:63" ht="14.45">
      <c r="A586" s="68">
        <v>583</v>
      </c>
      <c r="B586" s="29"/>
      <c r="C586" s="34"/>
      <c r="D586" s="42"/>
      <c r="E586" s="64"/>
      <c r="F586" s="45"/>
      <c r="G586" s="45"/>
      <c r="H586" s="163"/>
      <c r="I586" s="42"/>
      <c r="J586" s="28"/>
      <c r="K586" s="69"/>
      <c r="L586" s="68"/>
      <c r="M586" s="46"/>
      <c r="N586" s="238" t="str">
        <f ca="1">IF(Tabla1[[#This Row],[Fecha de nac]]="","",IF(Tabla1[[#This Row],[Fecha Finalización]] &gt;=TODAY(), DATEDIF(Tabla1[[#This Row],[Fecha de nac]],TODAY(),"y"), ROUNDDOWN((Tabla1[[#This Row],[Fecha Finalización]] -Tabla1[[#This Row],[Fecha de nac]])/365,0)))</f>
        <v/>
      </c>
      <c r="O586" s="169"/>
      <c r="P586" s="34"/>
      <c r="Q586" s="67"/>
      <c r="R586" s="67"/>
      <c r="S586" s="67"/>
      <c r="T586" s="67"/>
      <c r="U586" s="243" t="str">
        <f>IF(F586="","",Tabla1[[#This Row],[Fecha Inicio grupo]]+3*7-7)</f>
        <v/>
      </c>
      <c r="V586" s="244" t="str">
        <f>IF(F586="","",EDATE(Tabla1[[#This Row],[Fecha Inicio grupo]],3))</f>
        <v/>
      </c>
      <c r="W586" s="29"/>
      <c r="X586" s="29"/>
      <c r="Y586" s="75"/>
      <c r="Z586" s="75"/>
      <c r="AA586" s="75"/>
      <c r="AB586" s="75"/>
      <c r="AC586" s="75"/>
      <c r="AD586" s="75"/>
      <c r="AE586" s="75"/>
      <c r="AF586" s="75"/>
      <c r="AG586" s="75"/>
      <c r="AH586" s="75"/>
      <c r="AI586" s="75"/>
      <c r="AJ586" s="75"/>
      <c r="AK586" s="75"/>
      <c r="AL586" s="75"/>
      <c r="AM586" s="75"/>
      <c r="AN586" s="75"/>
      <c r="AO586" s="144"/>
      <c r="AP586" s="246" t="str">
        <f>IF(F586="","",IFERROR(VLOOKUP(SUBSTITUTE(SUBSTITUTE(Tabla1[[#This Row],[Uso Sistemas]],"T","P"),"N","F"),Parámetros!$M$2:$N$17,2,0),"Completar hasta 3ra sem. para evaluar a Probacionista"))</f>
        <v/>
      </c>
      <c r="AQ586" s="39"/>
      <c r="AR586" s="39"/>
      <c r="AS586" s="39"/>
      <c r="AT586" s="28"/>
      <c r="AU586" s="55"/>
      <c r="AV586" s="55"/>
      <c r="AW586" s="55"/>
      <c r="AX586" s="248" t="str">
        <f>IF(V586="","",EOMONTH(EDATE(Tabla1[[#This Row],[Fecha Finalización]],2),0))</f>
        <v/>
      </c>
      <c r="AY586" s="39"/>
      <c r="AZ586" s="249" t="str">
        <f>IF(V586="","",EOMONTH(EDATE(Tabla1[[#This Row],[Fecha Finalización]],3),0))</f>
        <v/>
      </c>
      <c r="BA586" s="39"/>
      <c r="BB586" s="39"/>
      <c r="BC586" s="235"/>
      <c r="BD586" s="233" t="str">
        <f>IF(F586="","",Tabla1[[#This Row],[sem 01]]&amp;Tabla1[[#This Row],[sem 02]]&amp;Tabla1[[#This Row],[sem 03]])</f>
        <v/>
      </c>
      <c r="BE586" s="234" t="str">
        <f>IF(TRIM(F586)="","",$B$1&amp;"-"&amp;SUBSTITUTE(Tabla1[[#This Row],[Mes Inscrito]]," ","")&amp;"-"&amp;SUBSTITUTE(Tabla1[[#This Row],[Dia de clases Inscrito]]," ","")&amp;"-"&amp;SUBSTITUTE(Tabla1[[#This Row],[Horario Inscrito]]," ","")&amp;"-"&amp;Tabla1[[#This Row],[Fecha Inicio grupo]])</f>
        <v/>
      </c>
      <c r="BF586" s="251" t="str">
        <f>IF(F586="","",Tabla1[[#This Row],[Curso]])</f>
        <v/>
      </c>
      <c r="BG586" s="252" t="str">
        <f>+IF(TRIM(F586)="","",$B$1&amp;"-"&amp;TRIM(Tabla1[[#This Row],[Mes Inscrito]])&amp;"-"&amp;TRIM(Tabla1[[#This Row],[Dia de clases Inscrito]])&amp;"-"&amp;TRIM(Tabla1[[#This Row],[Horario Inscrito]])&amp;"-"&amp;TRIM(Tabla1[[#This Row],[Fecha Inicio grupo]])&amp;"-"&amp;TRIM(Tabla1[[#This Row],[Tipo Incrito]]))</f>
        <v/>
      </c>
      <c r="BH586" s="308" t="str">
        <f>IF(F586="","",OR(IFERROR(SEARCH("CG",Tabla1[[#This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6" s="309" t="str">
        <f>IF(F586&lt;&gt;"",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6" s="309" t="str">
        <f>IF(F586&lt;&gt;"",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6" s="309" t="str">
        <f>IF(Tabla1[[#This Row],[Fecha Inicio grupo]]="","",IFERROR(VLOOKUP(Tabla1[[#This Row],[Mes de Alta como miembro]],Parámetros!$AM$2:$AN$16,2,0),"01/01/1900"))</f>
        <v/>
      </c>
    </row>
    <row r="587" spans="1:63" ht="14.45">
      <c r="A587" s="68">
        <v>584</v>
      </c>
      <c r="B587" s="29"/>
      <c r="C587" s="34"/>
      <c r="D587" s="42"/>
      <c r="E587" s="64"/>
      <c r="F587" s="45"/>
      <c r="G587" s="45"/>
      <c r="H587" s="163"/>
      <c r="I587" s="42"/>
      <c r="J587" s="28"/>
      <c r="K587" s="69"/>
      <c r="L587" s="68"/>
      <c r="M587" s="46"/>
      <c r="N587" s="238" t="str">
        <f ca="1">IF(Tabla1[[#This Row],[Fecha de nac]]="","",IF(Tabla1[[#This Row],[Fecha Finalización]] &gt;=TODAY(), DATEDIF(Tabla1[[#This Row],[Fecha de nac]],TODAY(),"y"), ROUNDDOWN((Tabla1[[#This Row],[Fecha Finalización]] -Tabla1[[#This Row],[Fecha de nac]])/365,0)))</f>
        <v/>
      </c>
      <c r="O587" s="169"/>
      <c r="P587" s="34"/>
      <c r="Q587" s="67"/>
      <c r="R587" s="67"/>
      <c r="S587" s="67"/>
      <c r="T587" s="67"/>
      <c r="U587" s="243" t="str">
        <f>IF(F587="","",Tabla1[[#This Row],[Fecha Inicio grupo]]+3*7-7)</f>
        <v/>
      </c>
      <c r="V587" s="244" t="str">
        <f>IF(F587="","",EDATE(Tabla1[[#This Row],[Fecha Inicio grupo]],3))</f>
        <v/>
      </c>
      <c r="W587" s="29"/>
      <c r="X587" s="29"/>
      <c r="Y587" s="75"/>
      <c r="Z587" s="75"/>
      <c r="AA587" s="75"/>
      <c r="AB587" s="75"/>
      <c r="AC587" s="75"/>
      <c r="AD587" s="75"/>
      <c r="AE587" s="75"/>
      <c r="AF587" s="75"/>
      <c r="AG587" s="75"/>
      <c r="AH587" s="75"/>
      <c r="AI587" s="75"/>
      <c r="AJ587" s="75"/>
      <c r="AK587" s="75"/>
      <c r="AL587" s="75"/>
      <c r="AM587" s="75"/>
      <c r="AN587" s="75"/>
      <c r="AO587" s="144"/>
      <c r="AP587" s="246" t="str">
        <f>IF(F587="","",IFERROR(VLOOKUP(SUBSTITUTE(SUBSTITUTE(Tabla1[[#This Row],[Uso Sistemas]],"T","P"),"N","F"),Parámetros!$M$2:$N$17,2,0),"Completar hasta 3ra sem. para evaluar a Probacionista"))</f>
        <v/>
      </c>
      <c r="AQ587" s="39"/>
      <c r="AR587" s="39"/>
      <c r="AS587" s="39"/>
      <c r="AT587" s="28"/>
      <c r="AU587" s="55"/>
      <c r="AV587" s="55"/>
      <c r="AW587" s="55"/>
      <c r="AX587" s="248" t="str">
        <f>IF(V587="","",EOMONTH(EDATE(Tabla1[[#This Row],[Fecha Finalización]],2),0))</f>
        <v/>
      </c>
      <c r="AY587" s="39"/>
      <c r="AZ587" s="249" t="str">
        <f>IF(V587="","",EOMONTH(EDATE(Tabla1[[#This Row],[Fecha Finalización]],3),0))</f>
        <v/>
      </c>
      <c r="BA587" s="39"/>
      <c r="BB587" s="39"/>
      <c r="BC587" s="235"/>
      <c r="BD587" s="233" t="str">
        <f>IF(F587="","",Tabla1[[#This Row],[sem 01]]&amp;Tabla1[[#This Row],[sem 02]]&amp;Tabla1[[#This Row],[sem 03]])</f>
        <v/>
      </c>
      <c r="BE587" s="234" t="str">
        <f>IF(TRIM(F587)="","",$B$1&amp;"-"&amp;SUBSTITUTE(Tabla1[[#This Row],[Mes Inscrito]]," ","")&amp;"-"&amp;SUBSTITUTE(Tabla1[[#This Row],[Dia de clases Inscrito]]," ","")&amp;"-"&amp;SUBSTITUTE(Tabla1[[#This Row],[Horario Inscrito]]," ","")&amp;"-"&amp;Tabla1[[#This Row],[Fecha Inicio grupo]])</f>
        <v/>
      </c>
      <c r="BF587" s="251" t="str">
        <f>IF(F587="","",Tabla1[[#This Row],[Curso]])</f>
        <v/>
      </c>
      <c r="BG587" s="252" t="str">
        <f>+IF(TRIM(F587)="","",$B$1&amp;"-"&amp;TRIM(Tabla1[[#This Row],[Mes Inscrito]])&amp;"-"&amp;TRIM(Tabla1[[#This Row],[Dia de clases Inscrito]])&amp;"-"&amp;TRIM(Tabla1[[#This Row],[Horario Inscrito]])&amp;"-"&amp;TRIM(Tabla1[[#This Row],[Fecha Inicio grupo]])&amp;"-"&amp;TRIM(Tabla1[[#This Row],[Tipo Incrito]]))</f>
        <v/>
      </c>
      <c r="BH587" s="308" t="str">
        <f>IF(F587="","",OR(IFERROR(SEARCH("CG",Tabla1[[#This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7" s="309" t="str">
        <f>IF(F587&lt;&gt;"",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7" s="309" t="str">
        <f>IF(F587&lt;&gt;"",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7" s="309" t="str">
        <f>IF(Tabla1[[#This Row],[Fecha Inicio grupo]]="","",IFERROR(VLOOKUP(Tabla1[[#This Row],[Mes de Alta como miembro]],Parámetros!$AM$2:$AN$16,2,0),"01/01/1900"))</f>
        <v/>
      </c>
    </row>
    <row r="588" spans="1:63" ht="14.45">
      <c r="A588" s="68">
        <v>585</v>
      </c>
      <c r="B588" s="29"/>
      <c r="C588" s="34"/>
      <c r="D588" s="42"/>
      <c r="E588" s="64"/>
      <c r="F588" s="45"/>
      <c r="G588" s="45"/>
      <c r="H588" s="163"/>
      <c r="I588" s="42"/>
      <c r="J588" s="28"/>
      <c r="K588" s="69"/>
      <c r="L588" s="68"/>
      <c r="M588" s="46"/>
      <c r="N588" s="238" t="str">
        <f ca="1">IF(Tabla1[[#This Row],[Fecha de nac]]="","",IF(Tabla1[[#This Row],[Fecha Finalización]] &gt;=TODAY(), DATEDIF(Tabla1[[#This Row],[Fecha de nac]],TODAY(),"y"), ROUNDDOWN((Tabla1[[#This Row],[Fecha Finalización]] -Tabla1[[#This Row],[Fecha de nac]])/365,0)))</f>
        <v/>
      </c>
      <c r="O588" s="169"/>
      <c r="P588" s="34"/>
      <c r="Q588" s="67"/>
      <c r="R588" s="67"/>
      <c r="S588" s="67"/>
      <c r="T588" s="67"/>
      <c r="U588" s="243" t="str">
        <f>IF(F588="","",Tabla1[[#This Row],[Fecha Inicio grupo]]+3*7-7)</f>
        <v/>
      </c>
      <c r="V588" s="244" t="str">
        <f>IF(F588="","",EDATE(Tabla1[[#This Row],[Fecha Inicio grupo]],3))</f>
        <v/>
      </c>
      <c r="W588" s="29"/>
      <c r="X588" s="29"/>
      <c r="Y588" s="75"/>
      <c r="Z588" s="75"/>
      <c r="AA588" s="75"/>
      <c r="AB588" s="75"/>
      <c r="AC588" s="75"/>
      <c r="AD588" s="75"/>
      <c r="AE588" s="75"/>
      <c r="AF588" s="75"/>
      <c r="AG588" s="75"/>
      <c r="AH588" s="75"/>
      <c r="AI588" s="75"/>
      <c r="AJ588" s="75"/>
      <c r="AK588" s="75"/>
      <c r="AL588" s="75"/>
      <c r="AM588" s="75"/>
      <c r="AN588" s="75"/>
      <c r="AO588" s="144"/>
      <c r="AP588" s="246" t="str">
        <f>IF(F588="","",IFERROR(VLOOKUP(SUBSTITUTE(SUBSTITUTE(Tabla1[[#This Row],[Uso Sistemas]],"T","P"),"N","F"),Parámetros!$M$2:$N$17,2,0),"Completar hasta 3ra sem. para evaluar a Probacionista"))</f>
        <v/>
      </c>
      <c r="AQ588" s="39"/>
      <c r="AR588" s="39"/>
      <c r="AS588" s="39"/>
      <c r="AT588" s="28"/>
      <c r="AU588" s="55"/>
      <c r="AV588" s="55"/>
      <c r="AW588" s="55"/>
      <c r="AX588" s="248" t="str">
        <f>IF(V588="","",EOMONTH(EDATE(Tabla1[[#This Row],[Fecha Finalización]],2),0))</f>
        <v/>
      </c>
      <c r="AY588" s="39"/>
      <c r="AZ588" s="249" t="str">
        <f>IF(V588="","",EOMONTH(EDATE(Tabla1[[#This Row],[Fecha Finalización]],3),0))</f>
        <v/>
      </c>
      <c r="BA588" s="39"/>
      <c r="BB588" s="39"/>
      <c r="BC588" s="235"/>
      <c r="BD588" s="233" t="str">
        <f>IF(F588="","",Tabla1[[#This Row],[sem 01]]&amp;Tabla1[[#This Row],[sem 02]]&amp;Tabla1[[#This Row],[sem 03]])</f>
        <v/>
      </c>
      <c r="BE588" s="234" t="str">
        <f>IF(TRIM(F588)="","",$B$1&amp;"-"&amp;SUBSTITUTE(Tabla1[[#This Row],[Mes Inscrito]]," ","")&amp;"-"&amp;SUBSTITUTE(Tabla1[[#This Row],[Dia de clases Inscrito]]," ","")&amp;"-"&amp;SUBSTITUTE(Tabla1[[#This Row],[Horario Inscrito]]," ","")&amp;"-"&amp;Tabla1[[#This Row],[Fecha Inicio grupo]])</f>
        <v/>
      </c>
      <c r="BF588" s="251" t="str">
        <f>IF(F588="","",Tabla1[[#This Row],[Curso]])</f>
        <v/>
      </c>
      <c r="BG588" s="252" t="str">
        <f>+IF(TRIM(F588)="","",$B$1&amp;"-"&amp;TRIM(Tabla1[[#This Row],[Mes Inscrito]])&amp;"-"&amp;TRIM(Tabla1[[#This Row],[Dia de clases Inscrito]])&amp;"-"&amp;TRIM(Tabla1[[#This Row],[Horario Inscrito]])&amp;"-"&amp;TRIM(Tabla1[[#This Row],[Fecha Inicio grupo]])&amp;"-"&amp;TRIM(Tabla1[[#This Row],[Tipo Incrito]]))</f>
        <v/>
      </c>
      <c r="BH588" s="308" t="str">
        <f>IF(F588="","",OR(IFERROR(SEARCH("CG",Tabla1[[#This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8" s="309" t="str">
        <f>IF(F588&lt;&gt;"",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8" s="309" t="str">
        <f>IF(F588&lt;&gt;"",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8" s="309" t="str">
        <f>IF(Tabla1[[#This Row],[Fecha Inicio grupo]]="","",IFERROR(VLOOKUP(Tabla1[[#This Row],[Mes de Alta como miembro]],Parámetros!$AM$2:$AN$16,2,0),"01/01/1900"))</f>
        <v/>
      </c>
    </row>
    <row r="589" spans="1:63" ht="14.45">
      <c r="A589" s="68">
        <v>586</v>
      </c>
      <c r="B589" s="29"/>
      <c r="C589" s="34"/>
      <c r="D589" s="42"/>
      <c r="E589" s="64"/>
      <c r="F589" s="45"/>
      <c r="G589" s="45"/>
      <c r="H589" s="163"/>
      <c r="I589" s="42"/>
      <c r="J589" s="28"/>
      <c r="K589" s="69"/>
      <c r="L589" s="68"/>
      <c r="M589" s="46"/>
      <c r="N589" s="238" t="str">
        <f ca="1">IF(Tabla1[[#This Row],[Fecha de nac]]="","",IF(Tabla1[[#This Row],[Fecha Finalización]] &gt;=TODAY(), DATEDIF(Tabla1[[#This Row],[Fecha de nac]],TODAY(),"y"), ROUNDDOWN((Tabla1[[#This Row],[Fecha Finalización]] -Tabla1[[#This Row],[Fecha de nac]])/365,0)))</f>
        <v/>
      </c>
      <c r="O589" s="169"/>
      <c r="P589" s="34"/>
      <c r="Q589" s="67"/>
      <c r="R589" s="67"/>
      <c r="S589" s="67"/>
      <c r="T589" s="67"/>
      <c r="U589" s="243" t="str">
        <f>IF(F589="","",Tabla1[[#This Row],[Fecha Inicio grupo]]+3*7-7)</f>
        <v/>
      </c>
      <c r="V589" s="244" t="str">
        <f>IF(F589="","",EDATE(Tabla1[[#This Row],[Fecha Inicio grupo]],3))</f>
        <v/>
      </c>
      <c r="W589" s="29"/>
      <c r="X589" s="29"/>
      <c r="Y589" s="75"/>
      <c r="Z589" s="75"/>
      <c r="AA589" s="75"/>
      <c r="AB589" s="75"/>
      <c r="AC589" s="75"/>
      <c r="AD589" s="75"/>
      <c r="AE589" s="75"/>
      <c r="AF589" s="75"/>
      <c r="AG589" s="75"/>
      <c r="AH589" s="75"/>
      <c r="AI589" s="75"/>
      <c r="AJ589" s="75"/>
      <c r="AK589" s="75"/>
      <c r="AL589" s="75"/>
      <c r="AM589" s="75"/>
      <c r="AN589" s="75"/>
      <c r="AO589" s="144"/>
      <c r="AP589" s="246" t="str">
        <f>IF(F589="","",IFERROR(VLOOKUP(SUBSTITUTE(SUBSTITUTE(Tabla1[[#This Row],[Uso Sistemas]],"T","P"),"N","F"),Parámetros!$M$2:$N$17,2,0),"Completar hasta 3ra sem. para evaluar a Probacionista"))</f>
        <v/>
      </c>
      <c r="AQ589" s="39"/>
      <c r="AR589" s="39"/>
      <c r="AS589" s="39"/>
      <c r="AT589" s="28"/>
      <c r="AU589" s="55"/>
      <c r="AV589" s="55"/>
      <c r="AW589" s="55"/>
      <c r="AX589" s="248" t="str">
        <f>IF(V589="","",EOMONTH(EDATE(Tabla1[[#This Row],[Fecha Finalización]],2),0))</f>
        <v/>
      </c>
      <c r="AY589" s="39"/>
      <c r="AZ589" s="249" t="str">
        <f>IF(V589="","",EOMONTH(EDATE(Tabla1[[#This Row],[Fecha Finalización]],3),0))</f>
        <v/>
      </c>
      <c r="BA589" s="39"/>
      <c r="BB589" s="39"/>
      <c r="BC589" s="235"/>
      <c r="BD589" s="233" t="str">
        <f>IF(F589="","",Tabla1[[#This Row],[sem 01]]&amp;Tabla1[[#This Row],[sem 02]]&amp;Tabla1[[#This Row],[sem 03]])</f>
        <v/>
      </c>
      <c r="BE589" s="234" t="str">
        <f>IF(TRIM(F589)="","",$B$1&amp;"-"&amp;SUBSTITUTE(Tabla1[[#This Row],[Mes Inscrito]]," ","")&amp;"-"&amp;SUBSTITUTE(Tabla1[[#This Row],[Dia de clases Inscrito]]," ","")&amp;"-"&amp;SUBSTITUTE(Tabla1[[#This Row],[Horario Inscrito]]," ","")&amp;"-"&amp;Tabla1[[#This Row],[Fecha Inicio grupo]])</f>
        <v/>
      </c>
      <c r="BF589" s="251" t="str">
        <f>IF(F589="","",Tabla1[[#This Row],[Curso]])</f>
        <v/>
      </c>
      <c r="BG589" s="252" t="str">
        <f>+IF(TRIM(F589)="","",$B$1&amp;"-"&amp;TRIM(Tabla1[[#This Row],[Mes Inscrito]])&amp;"-"&amp;TRIM(Tabla1[[#This Row],[Dia de clases Inscrito]])&amp;"-"&amp;TRIM(Tabla1[[#This Row],[Horario Inscrito]])&amp;"-"&amp;TRIM(Tabla1[[#This Row],[Fecha Inicio grupo]])&amp;"-"&amp;TRIM(Tabla1[[#This Row],[Tipo Incrito]]))</f>
        <v/>
      </c>
      <c r="BH589" s="308" t="str">
        <f>IF(F589="","",OR(IFERROR(SEARCH("CG",Tabla1[[#This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9" s="309" t="str">
        <f>IF(F589&lt;&gt;"",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9" s="309" t="str">
        <f>IF(F589&lt;&gt;"",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9" s="309" t="str">
        <f>IF(Tabla1[[#This Row],[Fecha Inicio grupo]]="","",IFERROR(VLOOKUP(Tabla1[[#This Row],[Mes de Alta como miembro]],Parámetros!$AM$2:$AN$16,2,0),"01/01/1900"))</f>
        <v/>
      </c>
    </row>
    <row r="590" spans="1:63" ht="14.45">
      <c r="A590" s="68">
        <v>587</v>
      </c>
      <c r="B590" s="29"/>
      <c r="C590" s="34"/>
      <c r="D590" s="42"/>
      <c r="E590" s="64"/>
      <c r="F590" s="45"/>
      <c r="G590" s="45"/>
      <c r="H590" s="163"/>
      <c r="I590" s="42"/>
      <c r="J590" s="28"/>
      <c r="K590" s="69"/>
      <c r="L590" s="68"/>
      <c r="M590" s="46"/>
      <c r="N590" s="238" t="str">
        <f ca="1">IF(Tabla1[[#This Row],[Fecha de nac]]="","",IF(Tabla1[[#This Row],[Fecha Finalización]] &gt;=TODAY(), DATEDIF(Tabla1[[#This Row],[Fecha de nac]],TODAY(),"y"), ROUNDDOWN((Tabla1[[#This Row],[Fecha Finalización]] -Tabla1[[#This Row],[Fecha de nac]])/365,0)))</f>
        <v/>
      </c>
      <c r="O590" s="169"/>
      <c r="P590" s="34"/>
      <c r="Q590" s="67"/>
      <c r="R590" s="67"/>
      <c r="S590" s="67"/>
      <c r="T590" s="67"/>
      <c r="U590" s="243" t="str">
        <f>IF(F590="","",Tabla1[[#This Row],[Fecha Inicio grupo]]+3*7-7)</f>
        <v/>
      </c>
      <c r="V590" s="244" t="str">
        <f>IF(F590="","",EDATE(Tabla1[[#This Row],[Fecha Inicio grupo]],3))</f>
        <v/>
      </c>
      <c r="W590" s="29"/>
      <c r="X590" s="29"/>
      <c r="Y590" s="75"/>
      <c r="Z590" s="75"/>
      <c r="AA590" s="75"/>
      <c r="AB590" s="75"/>
      <c r="AC590" s="75"/>
      <c r="AD590" s="75"/>
      <c r="AE590" s="75"/>
      <c r="AF590" s="75"/>
      <c r="AG590" s="75"/>
      <c r="AH590" s="75"/>
      <c r="AI590" s="75"/>
      <c r="AJ590" s="75"/>
      <c r="AK590" s="75"/>
      <c r="AL590" s="75"/>
      <c r="AM590" s="75"/>
      <c r="AN590" s="75"/>
      <c r="AO590" s="144"/>
      <c r="AP590" s="246" t="str">
        <f>IF(F590="","",IFERROR(VLOOKUP(SUBSTITUTE(SUBSTITUTE(Tabla1[[#This Row],[Uso Sistemas]],"T","P"),"N","F"),Parámetros!$M$2:$N$17,2,0),"Completar hasta 3ra sem. para evaluar a Probacionista"))</f>
        <v/>
      </c>
      <c r="AQ590" s="39"/>
      <c r="AR590" s="39"/>
      <c r="AS590" s="39"/>
      <c r="AT590" s="28"/>
      <c r="AU590" s="55"/>
      <c r="AV590" s="55"/>
      <c r="AW590" s="55"/>
      <c r="AX590" s="248" t="str">
        <f>IF(V590="","",EOMONTH(EDATE(Tabla1[[#This Row],[Fecha Finalización]],2),0))</f>
        <v/>
      </c>
      <c r="AY590" s="39"/>
      <c r="AZ590" s="249" t="str">
        <f>IF(V590="","",EOMONTH(EDATE(Tabla1[[#This Row],[Fecha Finalización]],3),0))</f>
        <v/>
      </c>
      <c r="BA590" s="39"/>
      <c r="BB590" s="39"/>
      <c r="BC590" s="235"/>
      <c r="BD590" s="233" t="str">
        <f>IF(F590="","",Tabla1[[#This Row],[sem 01]]&amp;Tabla1[[#This Row],[sem 02]]&amp;Tabla1[[#This Row],[sem 03]])</f>
        <v/>
      </c>
      <c r="BE590" s="234" t="str">
        <f>IF(TRIM(F590)="","",$B$1&amp;"-"&amp;SUBSTITUTE(Tabla1[[#This Row],[Mes Inscrito]]," ","")&amp;"-"&amp;SUBSTITUTE(Tabla1[[#This Row],[Dia de clases Inscrito]]," ","")&amp;"-"&amp;SUBSTITUTE(Tabla1[[#This Row],[Horario Inscrito]]," ","")&amp;"-"&amp;Tabla1[[#This Row],[Fecha Inicio grupo]])</f>
        <v/>
      </c>
      <c r="BF590" s="251" t="str">
        <f>IF(F590="","",Tabla1[[#This Row],[Curso]])</f>
        <v/>
      </c>
      <c r="BG590" s="252" t="str">
        <f>+IF(TRIM(F590)="","",$B$1&amp;"-"&amp;TRIM(Tabla1[[#This Row],[Mes Inscrito]])&amp;"-"&amp;TRIM(Tabla1[[#This Row],[Dia de clases Inscrito]])&amp;"-"&amp;TRIM(Tabla1[[#This Row],[Horario Inscrito]])&amp;"-"&amp;TRIM(Tabla1[[#This Row],[Fecha Inicio grupo]])&amp;"-"&amp;TRIM(Tabla1[[#This Row],[Tipo Incrito]]))</f>
        <v/>
      </c>
      <c r="BH590" s="308" t="str">
        <f>IF(F590="","",OR(IFERROR(SEARCH("CG",Tabla1[[#This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0" s="309" t="str">
        <f>IF(F590&lt;&gt;"",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0" s="309" t="str">
        <f>IF(F590&lt;&gt;"",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0" s="309" t="str">
        <f>IF(Tabla1[[#This Row],[Fecha Inicio grupo]]="","",IFERROR(VLOOKUP(Tabla1[[#This Row],[Mes de Alta como miembro]],Parámetros!$AM$2:$AN$16,2,0),"01/01/1900"))</f>
        <v/>
      </c>
    </row>
    <row r="591" spans="1:63" ht="14.45">
      <c r="A591" s="68">
        <v>588</v>
      </c>
      <c r="B591" s="29"/>
      <c r="C591" s="34"/>
      <c r="D591" s="42"/>
      <c r="E591" s="64"/>
      <c r="F591" s="45"/>
      <c r="G591" s="45"/>
      <c r="H591" s="163"/>
      <c r="I591" s="42"/>
      <c r="J591" s="28"/>
      <c r="K591" s="69"/>
      <c r="L591" s="68"/>
      <c r="M591" s="46"/>
      <c r="N591" s="238" t="str">
        <f ca="1">IF(Tabla1[[#This Row],[Fecha de nac]]="","",IF(Tabla1[[#This Row],[Fecha Finalización]] &gt;=TODAY(), DATEDIF(Tabla1[[#This Row],[Fecha de nac]],TODAY(),"y"), ROUNDDOWN((Tabla1[[#This Row],[Fecha Finalización]] -Tabla1[[#This Row],[Fecha de nac]])/365,0)))</f>
        <v/>
      </c>
      <c r="O591" s="169"/>
      <c r="P591" s="34"/>
      <c r="Q591" s="67"/>
      <c r="R591" s="67"/>
      <c r="S591" s="67"/>
      <c r="T591" s="67"/>
      <c r="U591" s="243" t="str">
        <f>IF(F591="","",Tabla1[[#This Row],[Fecha Inicio grupo]]+3*7-7)</f>
        <v/>
      </c>
      <c r="V591" s="244" t="str">
        <f>IF(F591="","",EDATE(Tabla1[[#This Row],[Fecha Inicio grupo]],3))</f>
        <v/>
      </c>
      <c r="W591" s="29"/>
      <c r="X591" s="29"/>
      <c r="Y591" s="75"/>
      <c r="Z591" s="75"/>
      <c r="AA591" s="75"/>
      <c r="AB591" s="75"/>
      <c r="AC591" s="75"/>
      <c r="AD591" s="75"/>
      <c r="AE591" s="75"/>
      <c r="AF591" s="75"/>
      <c r="AG591" s="75"/>
      <c r="AH591" s="75"/>
      <c r="AI591" s="75"/>
      <c r="AJ591" s="75"/>
      <c r="AK591" s="75"/>
      <c r="AL591" s="75"/>
      <c r="AM591" s="75"/>
      <c r="AN591" s="75"/>
      <c r="AO591" s="144"/>
      <c r="AP591" s="246" t="str">
        <f>IF(F591="","",IFERROR(VLOOKUP(SUBSTITUTE(SUBSTITUTE(Tabla1[[#This Row],[Uso Sistemas]],"T","P"),"N","F"),Parámetros!$M$2:$N$17,2,0),"Completar hasta 3ra sem. para evaluar a Probacionista"))</f>
        <v/>
      </c>
      <c r="AQ591" s="39"/>
      <c r="AR591" s="39"/>
      <c r="AS591" s="39"/>
      <c r="AT591" s="28"/>
      <c r="AU591" s="55"/>
      <c r="AV591" s="55"/>
      <c r="AW591" s="55"/>
      <c r="AX591" s="248" t="str">
        <f>IF(V591="","",EOMONTH(EDATE(Tabla1[[#This Row],[Fecha Finalización]],2),0))</f>
        <v/>
      </c>
      <c r="AY591" s="39"/>
      <c r="AZ591" s="249" t="str">
        <f>IF(V591="","",EOMONTH(EDATE(Tabla1[[#This Row],[Fecha Finalización]],3),0))</f>
        <v/>
      </c>
      <c r="BA591" s="39"/>
      <c r="BB591" s="39"/>
      <c r="BC591" s="235"/>
      <c r="BD591" s="233" t="str">
        <f>IF(F591="","",Tabla1[[#This Row],[sem 01]]&amp;Tabla1[[#This Row],[sem 02]]&amp;Tabla1[[#This Row],[sem 03]])</f>
        <v/>
      </c>
      <c r="BE591" s="234" t="str">
        <f>IF(TRIM(F591)="","",$B$1&amp;"-"&amp;SUBSTITUTE(Tabla1[[#This Row],[Mes Inscrito]]," ","")&amp;"-"&amp;SUBSTITUTE(Tabla1[[#This Row],[Dia de clases Inscrito]]," ","")&amp;"-"&amp;SUBSTITUTE(Tabla1[[#This Row],[Horario Inscrito]]," ","")&amp;"-"&amp;Tabla1[[#This Row],[Fecha Inicio grupo]])</f>
        <v/>
      </c>
      <c r="BF591" s="251" t="str">
        <f>IF(F591="","",Tabla1[[#This Row],[Curso]])</f>
        <v/>
      </c>
      <c r="BG591" s="252" t="str">
        <f>+IF(TRIM(F591)="","",$B$1&amp;"-"&amp;TRIM(Tabla1[[#This Row],[Mes Inscrito]])&amp;"-"&amp;TRIM(Tabla1[[#This Row],[Dia de clases Inscrito]])&amp;"-"&amp;TRIM(Tabla1[[#This Row],[Horario Inscrito]])&amp;"-"&amp;TRIM(Tabla1[[#This Row],[Fecha Inicio grupo]])&amp;"-"&amp;TRIM(Tabla1[[#This Row],[Tipo Incrito]]))</f>
        <v/>
      </c>
      <c r="BH591" s="308" t="str">
        <f>IF(F591="","",OR(IFERROR(SEARCH("CG",Tabla1[[#This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1" s="309" t="str">
        <f>IF(F591&lt;&gt;"",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1" s="309" t="str">
        <f>IF(F591&lt;&gt;"",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1" s="309" t="str">
        <f>IF(Tabla1[[#This Row],[Fecha Inicio grupo]]="","",IFERROR(VLOOKUP(Tabla1[[#This Row],[Mes de Alta como miembro]],Parámetros!$AM$2:$AN$16,2,0),"01/01/1900"))</f>
        <v/>
      </c>
    </row>
    <row r="592" spans="1:63" ht="14.45">
      <c r="A592" s="68">
        <v>589</v>
      </c>
      <c r="B592" s="29"/>
      <c r="C592" s="34"/>
      <c r="D592" s="42"/>
      <c r="E592" s="64"/>
      <c r="F592" s="45"/>
      <c r="G592" s="45"/>
      <c r="H592" s="163"/>
      <c r="I592" s="42"/>
      <c r="J592" s="28"/>
      <c r="K592" s="69"/>
      <c r="L592" s="68"/>
      <c r="M592" s="46"/>
      <c r="N592" s="238" t="str">
        <f ca="1">IF(Tabla1[[#This Row],[Fecha de nac]]="","",IF(Tabla1[[#This Row],[Fecha Finalización]] &gt;=TODAY(), DATEDIF(Tabla1[[#This Row],[Fecha de nac]],TODAY(),"y"), ROUNDDOWN((Tabla1[[#This Row],[Fecha Finalización]] -Tabla1[[#This Row],[Fecha de nac]])/365,0)))</f>
        <v/>
      </c>
      <c r="O592" s="169"/>
      <c r="P592" s="34"/>
      <c r="Q592" s="67"/>
      <c r="R592" s="67"/>
      <c r="S592" s="67"/>
      <c r="T592" s="67"/>
      <c r="U592" s="243" t="str">
        <f>IF(F592="","",Tabla1[[#This Row],[Fecha Inicio grupo]]+3*7-7)</f>
        <v/>
      </c>
      <c r="V592" s="244" t="str">
        <f>IF(F592="","",EDATE(Tabla1[[#This Row],[Fecha Inicio grupo]],3))</f>
        <v/>
      </c>
      <c r="W592" s="29"/>
      <c r="X592" s="29"/>
      <c r="Y592" s="75"/>
      <c r="Z592" s="75"/>
      <c r="AA592" s="75"/>
      <c r="AB592" s="75"/>
      <c r="AC592" s="75"/>
      <c r="AD592" s="75"/>
      <c r="AE592" s="75"/>
      <c r="AF592" s="75"/>
      <c r="AG592" s="75"/>
      <c r="AH592" s="75"/>
      <c r="AI592" s="75"/>
      <c r="AJ592" s="75"/>
      <c r="AK592" s="75"/>
      <c r="AL592" s="75"/>
      <c r="AM592" s="75"/>
      <c r="AN592" s="75"/>
      <c r="AO592" s="144"/>
      <c r="AP592" s="246" t="str">
        <f>IF(F592="","",IFERROR(VLOOKUP(SUBSTITUTE(SUBSTITUTE(Tabla1[[#This Row],[Uso Sistemas]],"T","P"),"N","F"),Parámetros!$M$2:$N$17,2,0),"Completar hasta 3ra sem. para evaluar a Probacionista"))</f>
        <v/>
      </c>
      <c r="AQ592" s="39"/>
      <c r="AR592" s="39"/>
      <c r="AS592" s="39"/>
      <c r="AT592" s="28"/>
      <c r="AU592" s="55"/>
      <c r="AV592" s="55"/>
      <c r="AW592" s="55"/>
      <c r="AX592" s="248" t="str">
        <f>IF(V592="","",EOMONTH(EDATE(Tabla1[[#This Row],[Fecha Finalización]],2),0))</f>
        <v/>
      </c>
      <c r="AY592" s="39"/>
      <c r="AZ592" s="249" t="str">
        <f>IF(V592="","",EOMONTH(EDATE(Tabla1[[#This Row],[Fecha Finalización]],3),0))</f>
        <v/>
      </c>
      <c r="BA592" s="39"/>
      <c r="BB592" s="39"/>
      <c r="BC592" s="235"/>
      <c r="BD592" s="233" t="str">
        <f>IF(F592="","",Tabla1[[#This Row],[sem 01]]&amp;Tabla1[[#This Row],[sem 02]]&amp;Tabla1[[#This Row],[sem 03]])</f>
        <v/>
      </c>
      <c r="BE592" s="234" t="str">
        <f>IF(TRIM(F592)="","",$B$1&amp;"-"&amp;SUBSTITUTE(Tabla1[[#This Row],[Mes Inscrito]]," ","")&amp;"-"&amp;SUBSTITUTE(Tabla1[[#This Row],[Dia de clases Inscrito]]," ","")&amp;"-"&amp;SUBSTITUTE(Tabla1[[#This Row],[Horario Inscrito]]," ","")&amp;"-"&amp;Tabla1[[#This Row],[Fecha Inicio grupo]])</f>
        <v/>
      </c>
      <c r="BF592" s="251" t="str">
        <f>IF(F592="","",Tabla1[[#This Row],[Curso]])</f>
        <v/>
      </c>
      <c r="BG592" s="252" t="str">
        <f>+IF(TRIM(F592)="","",$B$1&amp;"-"&amp;TRIM(Tabla1[[#This Row],[Mes Inscrito]])&amp;"-"&amp;TRIM(Tabla1[[#This Row],[Dia de clases Inscrito]])&amp;"-"&amp;TRIM(Tabla1[[#This Row],[Horario Inscrito]])&amp;"-"&amp;TRIM(Tabla1[[#This Row],[Fecha Inicio grupo]])&amp;"-"&amp;TRIM(Tabla1[[#This Row],[Tipo Incrito]]))</f>
        <v/>
      </c>
      <c r="BH592" s="308" t="str">
        <f>IF(F592="","",OR(IFERROR(SEARCH("CG",Tabla1[[#This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2" s="309" t="str">
        <f>IF(F592&lt;&gt;"",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2" s="309" t="str">
        <f>IF(F592&lt;&gt;"",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2" s="309" t="str">
        <f>IF(Tabla1[[#This Row],[Fecha Inicio grupo]]="","",IFERROR(VLOOKUP(Tabla1[[#This Row],[Mes de Alta como miembro]],Parámetros!$AM$2:$AN$16,2,0),"01/01/1900"))</f>
        <v/>
      </c>
    </row>
    <row r="593" spans="1:63" ht="14.45">
      <c r="A593" s="68">
        <v>590</v>
      </c>
      <c r="B593" s="29"/>
      <c r="C593" s="34"/>
      <c r="D593" s="42"/>
      <c r="E593" s="64"/>
      <c r="F593" s="45"/>
      <c r="G593" s="45"/>
      <c r="H593" s="163"/>
      <c r="I593" s="42"/>
      <c r="J593" s="28"/>
      <c r="K593" s="69"/>
      <c r="L593" s="68"/>
      <c r="M593" s="46"/>
      <c r="N593" s="238" t="str">
        <f ca="1">IF(Tabla1[[#This Row],[Fecha de nac]]="","",IF(Tabla1[[#This Row],[Fecha Finalización]] &gt;=TODAY(), DATEDIF(Tabla1[[#This Row],[Fecha de nac]],TODAY(),"y"), ROUNDDOWN((Tabla1[[#This Row],[Fecha Finalización]] -Tabla1[[#This Row],[Fecha de nac]])/365,0)))</f>
        <v/>
      </c>
      <c r="O593" s="169"/>
      <c r="P593" s="34"/>
      <c r="Q593" s="67"/>
      <c r="R593" s="67"/>
      <c r="S593" s="67"/>
      <c r="T593" s="67"/>
      <c r="U593" s="243" t="str">
        <f>IF(F593="","",Tabla1[[#This Row],[Fecha Inicio grupo]]+3*7-7)</f>
        <v/>
      </c>
      <c r="V593" s="244" t="str">
        <f>IF(F593="","",EDATE(Tabla1[[#This Row],[Fecha Inicio grupo]],3))</f>
        <v/>
      </c>
      <c r="W593" s="29"/>
      <c r="X593" s="29"/>
      <c r="Y593" s="75"/>
      <c r="Z593" s="75"/>
      <c r="AA593" s="75"/>
      <c r="AB593" s="75"/>
      <c r="AC593" s="75"/>
      <c r="AD593" s="75"/>
      <c r="AE593" s="75"/>
      <c r="AF593" s="75"/>
      <c r="AG593" s="75"/>
      <c r="AH593" s="75"/>
      <c r="AI593" s="75"/>
      <c r="AJ593" s="75"/>
      <c r="AK593" s="75"/>
      <c r="AL593" s="75"/>
      <c r="AM593" s="75"/>
      <c r="AN593" s="75"/>
      <c r="AO593" s="144"/>
      <c r="AP593" s="246" t="str">
        <f>IF(F593="","",IFERROR(VLOOKUP(SUBSTITUTE(SUBSTITUTE(Tabla1[[#This Row],[Uso Sistemas]],"T","P"),"N","F"),Parámetros!$M$2:$N$17,2,0),"Completar hasta 3ra sem. para evaluar a Probacionista"))</f>
        <v/>
      </c>
      <c r="AQ593" s="39"/>
      <c r="AR593" s="39"/>
      <c r="AS593" s="39"/>
      <c r="AT593" s="28"/>
      <c r="AU593" s="55"/>
      <c r="AV593" s="55"/>
      <c r="AW593" s="55"/>
      <c r="AX593" s="248" t="str">
        <f>IF(V593="","",EOMONTH(EDATE(Tabla1[[#This Row],[Fecha Finalización]],2),0))</f>
        <v/>
      </c>
      <c r="AY593" s="39"/>
      <c r="AZ593" s="249" t="str">
        <f>IF(V593="","",EOMONTH(EDATE(Tabla1[[#This Row],[Fecha Finalización]],3),0))</f>
        <v/>
      </c>
      <c r="BA593" s="39"/>
      <c r="BB593" s="39"/>
      <c r="BC593" s="235"/>
      <c r="BD593" s="233" t="str">
        <f>IF(F593="","",Tabla1[[#This Row],[sem 01]]&amp;Tabla1[[#This Row],[sem 02]]&amp;Tabla1[[#This Row],[sem 03]])</f>
        <v/>
      </c>
      <c r="BE593" s="234" t="str">
        <f>IF(TRIM(F593)="","",$B$1&amp;"-"&amp;SUBSTITUTE(Tabla1[[#This Row],[Mes Inscrito]]," ","")&amp;"-"&amp;SUBSTITUTE(Tabla1[[#This Row],[Dia de clases Inscrito]]," ","")&amp;"-"&amp;SUBSTITUTE(Tabla1[[#This Row],[Horario Inscrito]]," ","")&amp;"-"&amp;Tabla1[[#This Row],[Fecha Inicio grupo]])</f>
        <v/>
      </c>
      <c r="BF593" s="251" t="str">
        <f>IF(F593="","",Tabla1[[#This Row],[Curso]])</f>
        <v/>
      </c>
      <c r="BG593" s="252" t="str">
        <f>+IF(TRIM(F593)="","",$B$1&amp;"-"&amp;TRIM(Tabla1[[#This Row],[Mes Inscrito]])&amp;"-"&amp;TRIM(Tabla1[[#This Row],[Dia de clases Inscrito]])&amp;"-"&amp;TRIM(Tabla1[[#This Row],[Horario Inscrito]])&amp;"-"&amp;TRIM(Tabla1[[#This Row],[Fecha Inicio grupo]])&amp;"-"&amp;TRIM(Tabla1[[#This Row],[Tipo Incrito]]))</f>
        <v/>
      </c>
      <c r="BH593" s="308" t="str">
        <f>IF(F593="","",OR(IFERROR(SEARCH("CG",Tabla1[[#This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3" s="309" t="str">
        <f>IF(F593&lt;&gt;"",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3" s="309" t="str">
        <f>IF(F593&lt;&gt;"",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3" s="309" t="str">
        <f>IF(Tabla1[[#This Row],[Fecha Inicio grupo]]="","",IFERROR(VLOOKUP(Tabla1[[#This Row],[Mes de Alta como miembro]],Parámetros!$AM$2:$AN$16,2,0),"01/01/1900"))</f>
        <v/>
      </c>
    </row>
    <row r="594" spans="1:63" ht="14.45">
      <c r="A594" s="68">
        <v>591</v>
      </c>
      <c r="B594" s="29"/>
      <c r="C594" s="34"/>
      <c r="D594" s="42"/>
      <c r="E594" s="64"/>
      <c r="F594" s="45"/>
      <c r="G594" s="45"/>
      <c r="H594" s="163"/>
      <c r="I594" s="42"/>
      <c r="J594" s="28"/>
      <c r="K594" s="69"/>
      <c r="L594" s="68"/>
      <c r="M594" s="46"/>
      <c r="N594" s="238" t="str">
        <f ca="1">IF(Tabla1[[#This Row],[Fecha de nac]]="","",IF(Tabla1[[#This Row],[Fecha Finalización]] &gt;=TODAY(), DATEDIF(Tabla1[[#This Row],[Fecha de nac]],TODAY(),"y"), ROUNDDOWN((Tabla1[[#This Row],[Fecha Finalización]] -Tabla1[[#This Row],[Fecha de nac]])/365,0)))</f>
        <v/>
      </c>
      <c r="O594" s="169"/>
      <c r="P594" s="34"/>
      <c r="Q594" s="67"/>
      <c r="R594" s="67"/>
      <c r="S594" s="67"/>
      <c r="T594" s="67"/>
      <c r="U594" s="243" t="str">
        <f>IF(F594="","",Tabla1[[#This Row],[Fecha Inicio grupo]]+3*7-7)</f>
        <v/>
      </c>
      <c r="V594" s="244" t="str">
        <f>IF(F594="","",EDATE(Tabla1[[#This Row],[Fecha Inicio grupo]],3))</f>
        <v/>
      </c>
      <c r="W594" s="29"/>
      <c r="X594" s="29"/>
      <c r="Y594" s="75"/>
      <c r="Z594" s="75"/>
      <c r="AA594" s="75"/>
      <c r="AB594" s="75"/>
      <c r="AC594" s="75"/>
      <c r="AD594" s="75"/>
      <c r="AE594" s="75"/>
      <c r="AF594" s="75"/>
      <c r="AG594" s="75"/>
      <c r="AH594" s="75"/>
      <c r="AI594" s="75"/>
      <c r="AJ594" s="75"/>
      <c r="AK594" s="75"/>
      <c r="AL594" s="75"/>
      <c r="AM594" s="75"/>
      <c r="AN594" s="75"/>
      <c r="AO594" s="144"/>
      <c r="AP594" s="246" t="str">
        <f>IF(F594="","",IFERROR(VLOOKUP(SUBSTITUTE(SUBSTITUTE(Tabla1[[#This Row],[Uso Sistemas]],"T","P"),"N","F"),Parámetros!$M$2:$N$17,2,0),"Completar hasta 3ra sem. para evaluar a Probacionista"))</f>
        <v/>
      </c>
      <c r="AQ594" s="39"/>
      <c r="AR594" s="39"/>
      <c r="AS594" s="39"/>
      <c r="AT594" s="28"/>
      <c r="AU594" s="55"/>
      <c r="AV594" s="55"/>
      <c r="AW594" s="55"/>
      <c r="AX594" s="248" t="str">
        <f>IF(V594="","",EOMONTH(EDATE(Tabla1[[#This Row],[Fecha Finalización]],2),0))</f>
        <v/>
      </c>
      <c r="AY594" s="39"/>
      <c r="AZ594" s="249" t="str">
        <f>IF(V594="","",EOMONTH(EDATE(Tabla1[[#This Row],[Fecha Finalización]],3),0))</f>
        <v/>
      </c>
      <c r="BA594" s="39"/>
      <c r="BB594" s="39"/>
      <c r="BC594" s="235"/>
      <c r="BD594" s="233" t="str">
        <f>IF(F594="","",Tabla1[[#This Row],[sem 01]]&amp;Tabla1[[#This Row],[sem 02]]&amp;Tabla1[[#This Row],[sem 03]])</f>
        <v/>
      </c>
      <c r="BE594" s="234" t="str">
        <f>IF(TRIM(F594)="","",$B$1&amp;"-"&amp;SUBSTITUTE(Tabla1[[#This Row],[Mes Inscrito]]," ","")&amp;"-"&amp;SUBSTITUTE(Tabla1[[#This Row],[Dia de clases Inscrito]]," ","")&amp;"-"&amp;SUBSTITUTE(Tabla1[[#This Row],[Horario Inscrito]]," ","")&amp;"-"&amp;Tabla1[[#This Row],[Fecha Inicio grupo]])</f>
        <v/>
      </c>
      <c r="BF594" s="251" t="str">
        <f>IF(F594="","",Tabla1[[#This Row],[Curso]])</f>
        <v/>
      </c>
      <c r="BG594" s="252" t="str">
        <f>+IF(TRIM(F594)="","",$B$1&amp;"-"&amp;TRIM(Tabla1[[#This Row],[Mes Inscrito]])&amp;"-"&amp;TRIM(Tabla1[[#This Row],[Dia de clases Inscrito]])&amp;"-"&amp;TRIM(Tabla1[[#This Row],[Horario Inscrito]])&amp;"-"&amp;TRIM(Tabla1[[#This Row],[Fecha Inicio grupo]])&amp;"-"&amp;TRIM(Tabla1[[#This Row],[Tipo Incrito]]))</f>
        <v/>
      </c>
      <c r="BH594" s="308" t="str">
        <f>IF(F594="","",OR(IFERROR(SEARCH("CG",Tabla1[[#This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4" s="309" t="str">
        <f>IF(F594&lt;&gt;"",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4" s="309" t="str">
        <f>IF(F594&lt;&gt;"",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4" s="309" t="str">
        <f>IF(Tabla1[[#This Row],[Fecha Inicio grupo]]="","",IFERROR(VLOOKUP(Tabla1[[#This Row],[Mes de Alta como miembro]],Parámetros!$AM$2:$AN$16,2,0),"01/01/1900"))</f>
        <v/>
      </c>
    </row>
    <row r="595" spans="1:63" ht="14.45">
      <c r="A595" s="68">
        <v>592</v>
      </c>
      <c r="B595" s="29"/>
      <c r="C595" s="34"/>
      <c r="D595" s="42"/>
      <c r="E595" s="64"/>
      <c r="F595" s="45"/>
      <c r="G595" s="45"/>
      <c r="H595" s="163"/>
      <c r="I595" s="42"/>
      <c r="J595" s="28"/>
      <c r="K595" s="69"/>
      <c r="L595" s="68"/>
      <c r="M595" s="46"/>
      <c r="N595" s="238" t="str">
        <f ca="1">IF(Tabla1[[#This Row],[Fecha de nac]]="","",IF(Tabla1[[#This Row],[Fecha Finalización]] &gt;=TODAY(), DATEDIF(Tabla1[[#This Row],[Fecha de nac]],TODAY(),"y"), ROUNDDOWN((Tabla1[[#This Row],[Fecha Finalización]] -Tabla1[[#This Row],[Fecha de nac]])/365,0)))</f>
        <v/>
      </c>
      <c r="O595" s="169"/>
      <c r="P595" s="34"/>
      <c r="Q595" s="67"/>
      <c r="R595" s="67"/>
      <c r="S595" s="67"/>
      <c r="T595" s="67"/>
      <c r="U595" s="243" t="str">
        <f>IF(F595="","",Tabla1[[#This Row],[Fecha Inicio grupo]]+3*7-7)</f>
        <v/>
      </c>
      <c r="V595" s="244" t="str">
        <f>IF(F595="","",EDATE(Tabla1[[#This Row],[Fecha Inicio grupo]],3))</f>
        <v/>
      </c>
      <c r="W595" s="29"/>
      <c r="X595" s="29"/>
      <c r="Y595" s="75"/>
      <c r="Z595" s="75"/>
      <c r="AA595" s="75"/>
      <c r="AB595" s="75"/>
      <c r="AC595" s="75"/>
      <c r="AD595" s="75"/>
      <c r="AE595" s="75"/>
      <c r="AF595" s="75"/>
      <c r="AG595" s="75"/>
      <c r="AH595" s="75"/>
      <c r="AI595" s="75"/>
      <c r="AJ595" s="75"/>
      <c r="AK595" s="75"/>
      <c r="AL595" s="75"/>
      <c r="AM595" s="75"/>
      <c r="AN595" s="75"/>
      <c r="AO595" s="144"/>
      <c r="AP595" s="246" t="str">
        <f>IF(F595="","",IFERROR(VLOOKUP(SUBSTITUTE(SUBSTITUTE(Tabla1[[#This Row],[Uso Sistemas]],"T","P"),"N","F"),Parámetros!$M$2:$N$17,2,0),"Completar hasta 3ra sem. para evaluar a Probacionista"))</f>
        <v/>
      </c>
      <c r="AQ595" s="39"/>
      <c r="AR595" s="39"/>
      <c r="AS595" s="39"/>
      <c r="AT595" s="28"/>
      <c r="AU595" s="55"/>
      <c r="AV595" s="55"/>
      <c r="AW595" s="55"/>
      <c r="AX595" s="248" t="str">
        <f>IF(V595="","",EOMONTH(EDATE(Tabla1[[#This Row],[Fecha Finalización]],2),0))</f>
        <v/>
      </c>
      <c r="AY595" s="39"/>
      <c r="AZ595" s="249" t="str">
        <f>IF(V595="","",EOMONTH(EDATE(Tabla1[[#This Row],[Fecha Finalización]],3),0))</f>
        <v/>
      </c>
      <c r="BA595" s="39"/>
      <c r="BB595" s="39"/>
      <c r="BC595" s="235"/>
      <c r="BD595" s="233" t="str">
        <f>IF(F595="","",Tabla1[[#This Row],[sem 01]]&amp;Tabla1[[#This Row],[sem 02]]&amp;Tabla1[[#This Row],[sem 03]])</f>
        <v/>
      </c>
      <c r="BE595" s="234" t="str">
        <f>IF(TRIM(F595)="","",$B$1&amp;"-"&amp;SUBSTITUTE(Tabla1[[#This Row],[Mes Inscrito]]," ","")&amp;"-"&amp;SUBSTITUTE(Tabla1[[#This Row],[Dia de clases Inscrito]]," ","")&amp;"-"&amp;SUBSTITUTE(Tabla1[[#This Row],[Horario Inscrito]]," ","")&amp;"-"&amp;Tabla1[[#This Row],[Fecha Inicio grupo]])</f>
        <v/>
      </c>
      <c r="BF595" s="251" t="str">
        <f>IF(F595="","",Tabla1[[#This Row],[Curso]])</f>
        <v/>
      </c>
      <c r="BG595" s="252" t="str">
        <f>+IF(TRIM(F595)="","",$B$1&amp;"-"&amp;TRIM(Tabla1[[#This Row],[Mes Inscrito]])&amp;"-"&amp;TRIM(Tabla1[[#This Row],[Dia de clases Inscrito]])&amp;"-"&amp;TRIM(Tabla1[[#This Row],[Horario Inscrito]])&amp;"-"&amp;TRIM(Tabla1[[#This Row],[Fecha Inicio grupo]])&amp;"-"&amp;TRIM(Tabla1[[#This Row],[Tipo Incrito]]))</f>
        <v/>
      </c>
      <c r="BH595" s="308" t="str">
        <f>IF(F595="","",OR(IFERROR(SEARCH("CG",Tabla1[[#This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5" s="309" t="str">
        <f>IF(F595&lt;&gt;"",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5" s="309" t="str">
        <f>IF(F595&lt;&gt;"",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5" s="309" t="str">
        <f>IF(Tabla1[[#This Row],[Fecha Inicio grupo]]="","",IFERROR(VLOOKUP(Tabla1[[#This Row],[Mes de Alta como miembro]],Parámetros!$AM$2:$AN$16,2,0),"01/01/1900"))</f>
        <v/>
      </c>
    </row>
    <row r="596" spans="1:63" ht="14.45">
      <c r="A596" s="68">
        <v>593</v>
      </c>
      <c r="B596" s="29"/>
      <c r="C596" s="34"/>
      <c r="D596" s="42"/>
      <c r="E596" s="64"/>
      <c r="F596" s="45"/>
      <c r="G596" s="45"/>
      <c r="H596" s="163"/>
      <c r="I596" s="42"/>
      <c r="J596" s="28"/>
      <c r="K596" s="69"/>
      <c r="L596" s="68"/>
      <c r="M596" s="46"/>
      <c r="N596" s="238" t="str">
        <f ca="1">IF(Tabla1[[#This Row],[Fecha de nac]]="","",IF(Tabla1[[#This Row],[Fecha Finalización]] &gt;=TODAY(), DATEDIF(Tabla1[[#This Row],[Fecha de nac]],TODAY(),"y"), ROUNDDOWN((Tabla1[[#This Row],[Fecha Finalización]] -Tabla1[[#This Row],[Fecha de nac]])/365,0)))</f>
        <v/>
      </c>
      <c r="O596" s="169"/>
      <c r="P596" s="34"/>
      <c r="Q596" s="67"/>
      <c r="R596" s="67"/>
      <c r="S596" s="67"/>
      <c r="T596" s="67"/>
      <c r="U596" s="243" t="str">
        <f>IF(F596="","",Tabla1[[#This Row],[Fecha Inicio grupo]]+3*7-7)</f>
        <v/>
      </c>
      <c r="V596" s="244" t="str">
        <f>IF(F596="","",EDATE(Tabla1[[#This Row],[Fecha Inicio grupo]],3))</f>
        <v/>
      </c>
      <c r="W596" s="29"/>
      <c r="X596" s="29"/>
      <c r="Y596" s="75"/>
      <c r="Z596" s="75"/>
      <c r="AA596" s="75"/>
      <c r="AB596" s="75"/>
      <c r="AC596" s="75"/>
      <c r="AD596" s="75"/>
      <c r="AE596" s="75"/>
      <c r="AF596" s="75"/>
      <c r="AG596" s="75"/>
      <c r="AH596" s="75"/>
      <c r="AI596" s="75"/>
      <c r="AJ596" s="75"/>
      <c r="AK596" s="75"/>
      <c r="AL596" s="75"/>
      <c r="AM596" s="75"/>
      <c r="AN596" s="75"/>
      <c r="AO596" s="144"/>
      <c r="AP596" s="246" t="str">
        <f>IF(F596="","",IFERROR(VLOOKUP(SUBSTITUTE(SUBSTITUTE(Tabla1[[#This Row],[Uso Sistemas]],"T","P"),"N","F"),Parámetros!$M$2:$N$17,2,0),"Completar hasta 3ra sem. para evaluar a Probacionista"))</f>
        <v/>
      </c>
      <c r="AQ596" s="39"/>
      <c r="AR596" s="39"/>
      <c r="AS596" s="39"/>
      <c r="AT596" s="28"/>
      <c r="AU596" s="55"/>
      <c r="AV596" s="55"/>
      <c r="AW596" s="55"/>
      <c r="AX596" s="248" t="str">
        <f>IF(V596="","",EOMONTH(EDATE(Tabla1[[#This Row],[Fecha Finalización]],2),0))</f>
        <v/>
      </c>
      <c r="AY596" s="39"/>
      <c r="AZ596" s="249" t="str">
        <f>IF(V596="","",EOMONTH(EDATE(Tabla1[[#This Row],[Fecha Finalización]],3),0))</f>
        <v/>
      </c>
      <c r="BA596" s="39"/>
      <c r="BB596" s="39"/>
      <c r="BC596" s="235"/>
      <c r="BD596" s="233" t="str">
        <f>IF(F596="","",Tabla1[[#This Row],[sem 01]]&amp;Tabla1[[#This Row],[sem 02]]&amp;Tabla1[[#This Row],[sem 03]])</f>
        <v/>
      </c>
      <c r="BE596" s="234" t="str">
        <f>IF(TRIM(F596)="","",$B$1&amp;"-"&amp;SUBSTITUTE(Tabla1[[#This Row],[Mes Inscrito]]," ","")&amp;"-"&amp;SUBSTITUTE(Tabla1[[#This Row],[Dia de clases Inscrito]]," ","")&amp;"-"&amp;SUBSTITUTE(Tabla1[[#This Row],[Horario Inscrito]]," ","")&amp;"-"&amp;Tabla1[[#This Row],[Fecha Inicio grupo]])</f>
        <v/>
      </c>
      <c r="BF596" s="251" t="str">
        <f>IF(F596="","",Tabla1[[#This Row],[Curso]])</f>
        <v/>
      </c>
      <c r="BG596" s="252" t="str">
        <f>+IF(TRIM(F596)="","",$B$1&amp;"-"&amp;TRIM(Tabla1[[#This Row],[Mes Inscrito]])&amp;"-"&amp;TRIM(Tabla1[[#This Row],[Dia de clases Inscrito]])&amp;"-"&amp;TRIM(Tabla1[[#This Row],[Horario Inscrito]])&amp;"-"&amp;TRIM(Tabla1[[#This Row],[Fecha Inicio grupo]])&amp;"-"&amp;TRIM(Tabla1[[#This Row],[Tipo Incrito]]))</f>
        <v/>
      </c>
      <c r="BH596" s="308" t="str">
        <f>IF(F596="","",OR(IFERROR(SEARCH("CG",Tabla1[[#This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6" s="309" t="str">
        <f>IF(F596&lt;&gt;"",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6" s="309" t="str">
        <f>IF(F596&lt;&gt;"",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6" s="309" t="str">
        <f>IF(Tabla1[[#This Row],[Fecha Inicio grupo]]="","",IFERROR(VLOOKUP(Tabla1[[#This Row],[Mes de Alta como miembro]],Parámetros!$AM$2:$AN$16,2,0),"01/01/1900"))</f>
        <v/>
      </c>
    </row>
    <row r="597" spans="1:63" ht="14.45">
      <c r="A597" s="68">
        <v>594</v>
      </c>
      <c r="B597" s="29"/>
      <c r="C597" s="34"/>
      <c r="D597" s="42"/>
      <c r="E597" s="64"/>
      <c r="F597" s="45"/>
      <c r="G597" s="45"/>
      <c r="H597" s="163"/>
      <c r="I597" s="42"/>
      <c r="J597" s="28"/>
      <c r="K597" s="69"/>
      <c r="L597" s="68"/>
      <c r="M597" s="46"/>
      <c r="N597" s="238" t="str">
        <f ca="1">IF(Tabla1[[#This Row],[Fecha de nac]]="","",IF(Tabla1[[#This Row],[Fecha Finalización]] &gt;=TODAY(), DATEDIF(Tabla1[[#This Row],[Fecha de nac]],TODAY(),"y"), ROUNDDOWN((Tabla1[[#This Row],[Fecha Finalización]] -Tabla1[[#This Row],[Fecha de nac]])/365,0)))</f>
        <v/>
      </c>
      <c r="O597" s="169"/>
      <c r="P597" s="34"/>
      <c r="Q597" s="67"/>
      <c r="R597" s="67"/>
      <c r="S597" s="67"/>
      <c r="T597" s="67"/>
      <c r="U597" s="243" t="str">
        <f>IF(F597="","",Tabla1[[#This Row],[Fecha Inicio grupo]]+3*7-7)</f>
        <v/>
      </c>
      <c r="V597" s="244" t="str">
        <f>IF(F597="","",EDATE(Tabla1[[#This Row],[Fecha Inicio grupo]],3))</f>
        <v/>
      </c>
      <c r="W597" s="29"/>
      <c r="X597" s="29"/>
      <c r="Y597" s="75"/>
      <c r="Z597" s="75"/>
      <c r="AA597" s="75"/>
      <c r="AB597" s="75"/>
      <c r="AC597" s="75"/>
      <c r="AD597" s="75"/>
      <c r="AE597" s="75"/>
      <c r="AF597" s="75"/>
      <c r="AG597" s="75"/>
      <c r="AH597" s="75"/>
      <c r="AI597" s="75"/>
      <c r="AJ597" s="75"/>
      <c r="AK597" s="75"/>
      <c r="AL597" s="75"/>
      <c r="AM597" s="75"/>
      <c r="AN597" s="75"/>
      <c r="AO597" s="144"/>
      <c r="AP597" s="246" t="str">
        <f>IF(F597="","",IFERROR(VLOOKUP(SUBSTITUTE(SUBSTITUTE(Tabla1[[#This Row],[Uso Sistemas]],"T","P"),"N","F"),Parámetros!$M$2:$N$17,2,0),"Completar hasta 3ra sem. para evaluar a Probacionista"))</f>
        <v/>
      </c>
      <c r="AQ597" s="39"/>
      <c r="AR597" s="39"/>
      <c r="AS597" s="39"/>
      <c r="AT597" s="28"/>
      <c r="AU597" s="55"/>
      <c r="AV597" s="55"/>
      <c r="AW597" s="55"/>
      <c r="AX597" s="248" t="str">
        <f>IF(V597="","",EOMONTH(EDATE(Tabla1[[#This Row],[Fecha Finalización]],2),0))</f>
        <v/>
      </c>
      <c r="AY597" s="39"/>
      <c r="AZ597" s="249" t="str">
        <f>IF(V597="","",EOMONTH(EDATE(Tabla1[[#This Row],[Fecha Finalización]],3),0))</f>
        <v/>
      </c>
      <c r="BA597" s="39"/>
      <c r="BB597" s="39"/>
      <c r="BC597" s="235"/>
      <c r="BD597" s="233" t="str">
        <f>IF(F597="","",Tabla1[[#This Row],[sem 01]]&amp;Tabla1[[#This Row],[sem 02]]&amp;Tabla1[[#This Row],[sem 03]])</f>
        <v/>
      </c>
      <c r="BE597" s="234" t="str">
        <f>IF(TRIM(F597)="","",$B$1&amp;"-"&amp;SUBSTITUTE(Tabla1[[#This Row],[Mes Inscrito]]," ","")&amp;"-"&amp;SUBSTITUTE(Tabla1[[#This Row],[Dia de clases Inscrito]]," ","")&amp;"-"&amp;SUBSTITUTE(Tabla1[[#This Row],[Horario Inscrito]]," ","")&amp;"-"&amp;Tabla1[[#This Row],[Fecha Inicio grupo]])</f>
        <v/>
      </c>
      <c r="BF597" s="251" t="str">
        <f>IF(F597="","",Tabla1[[#This Row],[Curso]])</f>
        <v/>
      </c>
      <c r="BG597" s="252" t="str">
        <f>+IF(TRIM(F597)="","",$B$1&amp;"-"&amp;TRIM(Tabla1[[#This Row],[Mes Inscrito]])&amp;"-"&amp;TRIM(Tabla1[[#This Row],[Dia de clases Inscrito]])&amp;"-"&amp;TRIM(Tabla1[[#This Row],[Horario Inscrito]])&amp;"-"&amp;TRIM(Tabla1[[#This Row],[Fecha Inicio grupo]])&amp;"-"&amp;TRIM(Tabla1[[#This Row],[Tipo Incrito]]))</f>
        <v/>
      </c>
      <c r="BH597" s="308" t="str">
        <f>IF(F597="","",OR(IFERROR(SEARCH("CG",Tabla1[[#This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7" s="309" t="str">
        <f>IF(F597&lt;&gt;"",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7" s="309" t="str">
        <f>IF(F597&lt;&gt;"",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7" s="309" t="str">
        <f>IF(Tabla1[[#This Row],[Fecha Inicio grupo]]="","",IFERROR(VLOOKUP(Tabla1[[#This Row],[Mes de Alta como miembro]],Parámetros!$AM$2:$AN$16,2,0),"01/01/1900"))</f>
        <v/>
      </c>
    </row>
    <row r="598" spans="1:63" ht="14.45">
      <c r="A598" s="68">
        <v>595</v>
      </c>
      <c r="B598" s="29"/>
      <c r="C598" s="34"/>
      <c r="D598" s="42"/>
      <c r="E598" s="64"/>
      <c r="F598" s="45"/>
      <c r="G598" s="45"/>
      <c r="H598" s="163"/>
      <c r="I598" s="42"/>
      <c r="J598" s="28"/>
      <c r="K598" s="69"/>
      <c r="L598" s="68"/>
      <c r="M598" s="46"/>
      <c r="N598" s="238" t="str">
        <f ca="1">IF(Tabla1[[#This Row],[Fecha de nac]]="","",IF(Tabla1[[#This Row],[Fecha Finalización]] &gt;=TODAY(), DATEDIF(Tabla1[[#This Row],[Fecha de nac]],TODAY(),"y"), ROUNDDOWN((Tabla1[[#This Row],[Fecha Finalización]] -Tabla1[[#This Row],[Fecha de nac]])/365,0)))</f>
        <v/>
      </c>
      <c r="O598" s="169"/>
      <c r="P598" s="34"/>
      <c r="Q598" s="67"/>
      <c r="R598" s="67"/>
      <c r="S598" s="67"/>
      <c r="T598" s="67"/>
      <c r="U598" s="243" t="str">
        <f>IF(F598="","",Tabla1[[#This Row],[Fecha Inicio grupo]]+3*7-7)</f>
        <v/>
      </c>
      <c r="V598" s="244" t="str">
        <f>IF(F598="","",EDATE(Tabla1[[#This Row],[Fecha Inicio grupo]],3))</f>
        <v/>
      </c>
      <c r="W598" s="29"/>
      <c r="X598" s="29"/>
      <c r="Y598" s="75"/>
      <c r="Z598" s="75"/>
      <c r="AA598" s="75"/>
      <c r="AB598" s="75"/>
      <c r="AC598" s="75"/>
      <c r="AD598" s="75"/>
      <c r="AE598" s="75"/>
      <c r="AF598" s="75"/>
      <c r="AG598" s="75"/>
      <c r="AH598" s="75"/>
      <c r="AI598" s="75"/>
      <c r="AJ598" s="75"/>
      <c r="AK598" s="75"/>
      <c r="AL598" s="75"/>
      <c r="AM598" s="75"/>
      <c r="AN598" s="75"/>
      <c r="AO598" s="144"/>
      <c r="AP598" s="246" t="str">
        <f>IF(F598="","",IFERROR(VLOOKUP(SUBSTITUTE(SUBSTITUTE(Tabla1[[#This Row],[Uso Sistemas]],"T","P"),"N","F"),Parámetros!$M$2:$N$17,2,0),"Completar hasta 3ra sem. para evaluar a Probacionista"))</f>
        <v/>
      </c>
      <c r="AQ598" s="39"/>
      <c r="AR598" s="39"/>
      <c r="AS598" s="39"/>
      <c r="AT598" s="28"/>
      <c r="AU598" s="55"/>
      <c r="AV598" s="55"/>
      <c r="AW598" s="55"/>
      <c r="AX598" s="248" t="str">
        <f>IF(V598="","",EOMONTH(EDATE(Tabla1[[#This Row],[Fecha Finalización]],2),0))</f>
        <v/>
      </c>
      <c r="AY598" s="39"/>
      <c r="AZ598" s="249" t="str">
        <f>IF(V598="","",EOMONTH(EDATE(Tabla1[[#This Row],[Fecha Finalización]],3),0))</f>
        <v/>
      </c>
      <c r="BA598" s="39"/>
      <c r="BB598" s="39"/>
      <c r="BC598" s="235"/>
      <c r="BD598" s="233" t="str">
        <f>IF(F598="","",Tabla1[[#This Row],[sem 01]]&amp;Tabla1[[#This Row],[sem 02]]&amp;Tabla1[[#This Row],[sem 03]])</f>
        <v/>
      </c>
      <c r="BE598" s="234" t="str">
        <f>IF(TRIM(F598)="","",$B$1&amp;"-"&amp;SUBSTITUTE(Tabla1[[#This Row],[Mes Inscrito]]," ","")&amp;"-"&amp;SUBSTITUTE(Tabla1[[#This Row],[Dia de clases Inscrito]]," ","")&amp;"-"&amp;SUBSTITUTE(Tabla1[[#This Row],[Horario Inscrito]]," ","")&amp;"-"&amp;Tabla1[[#This Row],[Fecha Inicio grupo]])</f>
        <v/>
      </c>
      <c r="BF598" s="251" t="str">
        <f>IF(F598="","",Tabla1[[#This Row],[Curso]])</f>
        <v/>
      </c>
      <c r="BG598" s="252" t="str">
        <f>+IF(TRIM(F598)="","",$B$1&amp;"-"&amp;TRIM(Tabla1[[#This Row],[Mes Inscrito]])&amp;"-"&amp;TRIM(Tabla1[[#This Row],[Dia de clases Inscrito]])&amp;"-"&amp;TRIM(Tabla1[[#This Row],[Horario Inscrito]])&amp;"-"&amp;TRIM(Tabla1[[#This Row],[Fecha Inicio grupo]])&amp;"-"&amp;TRIM(Tabla1[[#This Row],[Tipo Incrito]]))</f>
        <v/>
      </c>
      <c r="BH598" s="308" t="str">
        <f>IF(F598="","",OR(IFERROR(SEARCH("CG",Tabla1[[#This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8" s="309" t="str">
        <f>IF(F598&lt;&gt;"",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8" s="309" t="str">
        <f>IF(F598&lt;&gt;"",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8" s="309" t="str">
        <f>IF(Tabla1[[#This Row],[Fecha Inicio grupo]]="","",IFERROR(VLOOKUP(Tabla1[[#This Row],[Mes de Alta como miembro]],Parámetros!$AM$2:$AN$16,2,0),"01/01/1900"))</f>
        <v/>
      </c>
    </row>
    <row r="599" spans="1:63" ht="14.45">
      <c r="A599" s="68">
        <v>596</v>
      </c>
      <c r="B599" s="29"/>
      <c r="C599" s="34"/>
      <c r="D599" s="42"/>
      <c r="E599" s="64"/>
      <c r="F599" s="45"/>
      <c r="G599" s="45"/>
      <c r="H599" s="163"/>
      <c r="I599" s="42"/>
      <c r="J599" s="28"/>
      <c r="K599" s="69"/>
      <c r="L599" s="68"/>
      <c r="M599" s="46"/>
      <c r="N599" s="238" t="str">
        <f ca="1">IF(Tabla1[[#This Row],[Fecha de nac]]="","",IF(Tabla1[[#This Row],[Fecha Finalización]] &gt;=TODAY(), DATEDIF(Tabla1[[#This Row],[Fecha de nac]],TODAY(),"y"), ROUNDDOWN((Tabla1[[#This Row],[Fecha Finalización]] -Tabla1[[#This Row],[Fecha de nac]])/365,0)))</f>
        <v/>
      </c>
      <c r="O599" s="169"/>
      <c r="P599" s="34"/>
      <c r="Q599" s="67"/>
      <c r="R599" s="67"/>
      <c r="S599" s="67"/>
      <c r="T599" s="67"/>
      <c r="U599" s="243" t="str">
        <f>IF(F599="","",Tabla1[[#This Row],[Fecha Inicio grupo]]+3*7-7)</f>
        <v/>
      </c>
      <c r="V599" s="244" t="str">
        <f>IF(F599="","",EDATE(Tabla1[[#This Row],[Fecha Inicio grupo]],3))</f>
        <v/>
      </c>
      <c r="W599" s="29"/>
      <c r="X599" s="29"/>
      <c r="Y599" s="75"/>
      <c r="Z599" s="75"/>
      <c r="AA599" s="75"/>
      <c r="AB599" s="75"/>
      <c r="AC599" s="75"/>
      <c r="AD599" s="75"/>
      <c r="AE599" s="75"/>
      <c r="AF599" s="75"/>
      <c r="AG599" s="75"/>
      <c r="AH599" s="75"/>
      <c r="AI599" s="75"/>
      <c r="AJ599" s="75"/>
      <c r="AK599" s="75"/>
      <c r="AL599" s="75"/>
      <c r="AM599" s="75"/>
      <c r="AN599" s="75"/>
      <c r="AO599" s="144"/>
      <c r="AP599" s="246" t="str">
        <f>IF(F599="","",IFERROR(VLOOKUP(SUBSTITUTE(SUBSTITUTE(Tabla1[[#This Row],[Uso Sistemas]],"T","P"),"N","F"),Parámetros!$M$2:$N$17,2,0),"Completar hasta 3ra sem. para evaluar a Probacionista"))</f>
        <v/>
      </c>
      <c r="AQ599" s="39"/>
      <c r="AR599" s="39"/>
      <c r="AS599" s="39"/>
      <c r="AT599" s="28"/>
      <c r="AU599" s="55"/>
      <c r="AV599" s="55"/>
      <c r="AW599" s="55"/>
      <c r="AX599" s="248" t="str">
        <f>IF(V599="","",EOMONTH(EDATE(Tabla1[[#This Row],[Fecha Finalización]],2),0))</f>
        <v/>
      </c>
      <c r="AY599" s="39"/>
      <c r="AZ599" s="249" t="str">
        <f>IF(V599="","",EOMONTH(EDATE(Tabla1[[#This Row],[Fecha Finalización]],3),0))</f>
        <v/>
      </c>
      <c r="BA599" s="39"/>
      <c r="BB599" s="39"/>
      <c r="BC599" s="235"/>
      <c r="BD599" s="233" t="str">
        <f>IF(F599="","",Tabla1[[#This Row],[sem 01]]&amp;Tabla1[[#This Row],[sem 02]]&amp;Tabla1[[#This Row],[sem 03]])</f>
        <v/>
      </c>
      <c r="BE599" s="234" t="str">
        <f>IF(TRIM(F599)="","",$B$1&amp;"-"&amp;SUBSTITUTE(Tabla1[[#This Row],[Mes Inscrito]]," ","")&amp;"-"&amp;SUBSTITUTE(Tabla1[[#This Row],[Dia de clases Inscrito]]," ","")&amp;"-"&amp;SUBSTITUTE(Tabla1[[#This Row],[Horario Inscrito]]," ","")&amp;"-"&amp;Tabla1[[#This Row],[Fecha Inicio grupo]])</f>
        <v/>
      </c>
      <c r="BF599" s="251" t="str">
        <f>IF(F599="","",Tabla1[[#This Row],[Curso]])</f>
        <v/>
      </c>
      <c r="BG599" s="252" t="str">
        <f>+IF(TRIM(F599)="","",$B$1&amp;"-"&amp;TRIM(Tabla1[[#This Row],[Mes Inscrito]])&amp;"-"&amp;TRIM(Tabla1[[#This Row],[Dia de clases Inscrito]])&amp;"-"&amp;TRIM(Tabla1[[#This Row],[Horario Inscrito]])&amp;"-"&amp;TRIM(Tabla1[[#This Row],[Fecha Inicio grupo]])&amp;"-"&amp;TRIM(Tabla1[[#This Row],[Tipo Incrito]]))</f>
        <v/>
      </c>
      <c r="BH599" s="308" t="str">
        <f>IF(F599="","",OR(IFERROR(SEARCH("CG",Tabla1[[#This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9" s="309" t="str">
        <f>IF(F599&lt;&gt;"",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9" s="309" t="str">
        <f>IF(F599&lt;&gt;"",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9" s="309" t="str">
        <f>IF(Tabla1[[#This Row],[Fecha Inicio grupo]]="","",IFERROR(VLOOKUP(Tabla1[[#This Row],[Mes de Alta como miembro]],Parámetros!$AM$2:$AN$16,2,0),"01/01/1900"))</f>
        <v/>
      </c>
    </row>
    <row r="600" spans="1:63" ht="14.45">
      <c r="A600" s="68">
        <v>597</v>
      </c>
      <c r="B600" s="29"/>
      <c r="C600" s="34"/>
      <c r="D600" s="42"/>
      <c r="E600" s="64"/>
      <c r="F600" s="45"/>
      <c r="G600" s="45"/>
      <c r="H600" s="163"/>
      <c r="I600" s="42"/>
      <c r="J600" s="28"/>
      <c r="K600" s="69"/>
      <c r="L600" s="68"/>
      <c r="M600" s="46"/>
      <c r="N600" s="238" t="str">
        <f ca="1">IF(Tabla1[[#This Row],[Fecha de nac]]="","",IF(Tabla1[[#This Row],[Fecha Finalización]] &gt;=TODAY(), DATEDIF(Tabla1[[#This Row],[Fecha de nac]],TODAY(),"y"), ROUNDDOWN((Tabla1[[#This Row],[Fecha Finalización]] -Tabla1[[#This Row],[Fecha de nac]])/365,0)))</f>
        <v/>
      </c>
      <c r="O600" s="169"/>
      <c r="P600" s="34"/>
      <c r="Q600" s="67"/>
      <c r="R600" s="67"/>
      <c r="S600" s="67"/>
      <c r="T600" s="67"/>
      <c r="U600" s="243" t="str">
        <f>IF(F600="","",Tabla1[[#This Row],[Fecha Inicio grupo]]+3*7-7)</f>
        <v/>
      </c>
      <c r="V600" s="244" t="str">
        <f>IF(F600="","",EDATE(Tabla1[[#This Row],[Fecha Inicio grupo]],3))</f>
        <v/>
      </c>
      <c r="W600" s="29"/>
      <c r="X600" s="29"/>
      <c r="Y600" s="75"/>
      <c r="Z600" s="75"/>
      <c r="AA600" s="75"/>
      <c r="AB600" s="75"/>
      <c r="AC600" s="75"/>
      <c r="AD600" s="75"/>
      <c r="AE600" s="75"/>
      <c r="AF600" s="75"/>
      <c r="AG600" s="75"/>
      <c r="AH600" s="75"/>
      <c r="AI600" s="75"/>
      <c r="AJ600" s="75"/>
      <c r="AK600" s="75"/>
      <c r="AL600" s="75"/>
      <c r="AM600" s="75"/>
      <c r="AN600" s="75"/>
      <c r="AO600" s="144"/>
      <c r="AP600" s="246" t="str">
        <f>IF(F600="","",IFERROR(VLOOKUP(SUBSTITUTE(SUBSTITUTE(Tabla1[[#This Row],[Uso Sistemas]],"T","P"),"N","F"),Parámetros!$M$2:$N$17,2,0),"Completar hasta 3ra sem. para evaluar a Probacionista"))</f>
        <v/>
      </c>
      <c r="AQ600" s="39"/>
      <c r="AR600" s="39"/>
      <c r="AS600" s="39"/>
      <c r="AT600" s="28"/>
      <c r="AU600" s="55"/>
      <c r="AV600" s="55"/>
      <c r="AW600" s="55"/>
      <c r="AX600" s="248" t="str">
        <f>IF(V600="","",EOMONTH(EDATE(Tabla1[[#This Row],[Fecha Finalización]],2),0))</f>
        <v/>
      </c>
      <c r="AY600" s="39"/>
      <c r="AZ600" s="249" t="str">
        <f>IF(V600="","",EOMONTH(EDATE(Tabla1[[#This Row],[Fecha Finalización]],3),0))</f>
        <v/>
      </c>
      <c r="BA600" s="39"/>
      <c r="BB600" s="39"/>
      <c r="BC600" s="235"/>
      <c r="BD600" s="233" t="str">
        <f>IF(F600="","",Tabla1[[#This Row],[sem 01]]&amp;Tabla1[[#This Row],[sem 02]]&amp;Tabla1[[#This Row],[sem 03]])</f>
        <v/>
      </c>
      <c r="BE600" s="234" t="str">
        <f>IF(TRIM(F600)="","",$B$1&amp;"-"&amp;SUBSTITUTE(Tabla1[[#This Row],[Mes Inscrito]]," ","")&amp;"-"&amp;SUBSTITUTE(Tabla1[[#This Row],[Dia de clases Inscrito]]," ","")&amp;"-"&amp;SUBSTITUTE(Tabla1[[#This Row],[Horario Inscrito]]," ","")&amp;"-"&amp;Tabla1[[#This Row],[Fecha Inicio grupo]])</f>
        <v/>
      </c>
      <c r="BF600" s="251" t="str">
        <f>IF(F600="","",Tabla1[[#This Row],[Curso]])</f>
        <v/>
      </c>
      <c r="BG600" s="252" t="str">
        <f>+IF(TRIM(F600)="","",$B$1&amp;"-"&amp;TRIM(Tabla1[[#This Row],[Mes Inscrito]])&amp;"-"&amp;TRIM(Tabla1[[#This Row],[Dia de clases Inscrito]])&amp;"-"&amp;TRIM(Tabla1[[#This Row],[Horario Inscrito]])&amp;"-"&amp;TRIM(Tabla1[[#This Row],[Fecha Inicio grupo]])&amp;"-"&amp;TRIM(Tabla1[[#This Row],[Tipo Incrito]]))</f>
        <v/>
      </c>
      <c r="BH600" s="308" t="str">
        <f>IF(F600="","",OR(IFERROR(SEARCH("CG",Tabla1[[#This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0" s="309" t="str">
        <f>IF(F600&lt;&gt;"",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0" s="309" t="str">
        <f>IF(F600&lt;&gt;"",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0" s="309" t="str">
        <f>IF(Tabla1[[#This Row],[Fecha Inicio grupo]]="","",IFERROR(VLOOKUP(Tabla1[[#This Row],[Mes de Alta como miembro]],Parámetros!$AM$2:$AN$16,2,0),"01/01/1900"))</f>
        <v/>
      </c>
    </row>
    <row r="601" spans="1:63" ht="14.45">
      <c r="A601" s="68">
        <v>598</v>
      </c>
      <c r="B601" s="29"/>
      <c r="C601" s="34"/>
      <c r="D601" s="42"/>
      <c r="E601" s="64"/>
      <c r="F601" s="45"/>
      <c r="G601" s="45"/>
      <c r="H601" s="163"/>
      <c r="I601" s="42"/>
      <c r="J601" s="28"/>
      <c r="K601" s="69"/>
      <c r="L601" s="68"/>
      <c r="M601" s="46"/>
      <c r="N601" s="238" t="str">
        <f ca="1">IF(Tabla1[[#This Row],[Fecha de nac]]="","",IF(Tabla1[[#This Row],[Fecha Finalización]] &gt;=TODAY(), DATEDIF(Tabla1[[#This Row],[Fecha de nac]],TODAY(),"y"), ROUNDDOWN((Tabla1[[#This Row],[Fecha Finalización]] -Tabla1[[#This Row],[Fecha de nac]])/365,0)))</f>
        <v/>
      </c>
      <c r="O601" s="169"/>
      <c r="P601" s="34"/>
      <c r="Q601" s="67"/>
      <c r="R601" s="67"/>
      <c r="S601" s="67"/>
      <c r="T601" s="67"/>
      <c r="U601" s="243" t="str">
        <f>IF(F601="","",Tabla1[[#This Row],[Fecha Inicio grupo]]+3*7-7)</f>
        <v/>
      </c>
      <c r="V601" s="244" t="str">
        <f>IF(F601="","",EDATE(Tabla1[[#This Row],[Fecha Inicio grupo]],3))</f>
        <v/>
      </c>
      <c r="W601" s="29"/>
      <c r="X601" s="29"/>
      <c r="Y601" s="75"/>
      <c r="Z601" s="75"/>
      <c r="AA601" s="75"/>
      <c r="AB601" s="75"/>
      <c r="AC601" s="75"/>
      <c r="AD601" s="75"/>
      <c r="AE601" s="75"/>
      <c r="AF601" s="75"/>
      <c r="AG601" s="75"/>
      <c r="AH601" s="75"/>
      <c r="AI601" s="75"/>
      <c r="AJ601" s="75"/>
      <c r="AK601" s="75"/>
      <c r="AL601" s="75"/>
      <c r="AM601" s="75"/>
      <c r="AN601" s="75"/>
      <c r="AO601" s="144"/>
      <c r="AP601" s="246" t="str">
        <f>IF(F601="","",IFERROR(VLOOKUP(SUBSTITUTE(SUBSTITUTE(Tabla1[[#This Row],[Uso Sistemas]],"T","P"),"N","F"),Parámetros!$M$2:$N$17,2,0),"Completar hasta 3ra sem. para evaluar a Probacionista"))</f>
        <v/>
      </c>
      <c r="AQ601" s="39"/>
      <c r="AR601" s="39"/>
      <c r="AS601" s="39"/>
      <c r="AT601" s="28"/>
      <c r="AU601" s="55"/>
      <c r="AV601" s="55"/>
      <c r="AW601" s="55"/>
      <c r="AX601" s="248" t="str">
        <f>IF(V601="","",EOMONTH(EDATE(Tabla1[[#This Row],[Fecha Finalización]],2),0))</f>
        <v/>
      </c>
      <c r="AY601" s="39"/>
      <c r="AZ601" s="249" t="str">
        <f>IF(V601="","",EOMONTH(EDATE(Tabla1[[#This Row],[Fecha Finalización]],3),0))</f>
        <v/>
      </c>
      <c r="BA601" s="39"/>
      <c r="BB601" s="39"/>
      <c r="BC601" s="235"/>
      <c r="BD601" s="233" t="str">
        <f>IF(F601="","",Tabla1[[#This Row],[sem 01]]&amp;Tabla1[[#This Row],[sem 02]]&amp;Tabla1[[#This Row],[sem 03]])</f>
        <v/>
      </c>
      <c r="BE601" s="234" t="str">
        <f>IF(TRIM(F601)="","",$B$1&amp;"-"&amp;SUBSTITUTE(Tabla1[[#This Row],[Mes Inscrito]]," ","")&amp;"-"&amp;SUBSTITUTE(Tabla1[[#This Row],[Dia de clases Inscrito]]," ","")&amp;"-"&amp;SUBSTITUTE(Tabla1[[#This Row],[Horario Inscrito]]," ","")&amp;"-"&amp;Tabla1[[#This Row],[Fecha Inicio grupo]])</f>
        <v/>
      </c>
      <c r="BF601" s="251" t="str">
        <f>IF(F601="","",Tabla1[[#This Row],[Curso]])</f>
        <v/>
      </c>
      <c r="BG601" s="252" t="str">
        <f>+IF(TRIM(F601)="","",$B$1&amp;"-"&amp;TRIM(Tabla1[[#This Row],[Mes Inscrito]])&amp;"-"&amp;TRIM(Tabla1[[#This Row],[Dia de clases Inscrito]])&amp;"-"&amp;TRIM(Tabla1[[#This Row],[Horario Inscrito]])&amp;"-"&amp;TRIM(Tabla1[[#This Row],[Fecha Inicio grupo]])&amp;"-"&amp;TRIM(Tabla1[[#This Row],[Tipo Incrito]]))</f>
        <v/>
      </c>
      <c r="BH601" s="308" t="str">
        <f>IF(F601="","",OR(IFERROR(SEARCH("CG",Tabla1[[#This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1" s="309" t="str">
        <f>IF(F601&lt;&gt;"",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1" s="309" t="str">
        <f>IF(F601&lt;&gt;"",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1" s="309" t="str">
        <f>IF(Tabla1[[#This Row],[Fecha Inicio grupo]]="","",IFERROR(VLOOKUP(Tabla1[[#This Row],[Mes de Alta como miembro]],Parámetros!$AM$2:$AN$16,2,0),"01/01/1900"))</f>
        <v/>
      </c>
    </row>
    <row r="602" spans="1:63" ht="14.45">
      <c r="A602" s="68">
        <v>599</v>
      </c>
      <c r="B602" s="29"/>
      <c r="C602" s="34"/>
      <c r="D602" s="42"/>
      <c r="E602" s="64"/>
      <c r="F602" s="45"/>
      <c r="G602" s="45"/>
      <c r="H602" s="163"/>
      <c r="I602" s="42"/>
      <c r="J602" s="28"/>
      <c r="K602" s="69"/>
      <c r="L602" s="68"/>
      <c r="M602" s="46"/>
      <c r="N602" s="238" t="str">
        <f ca="1">IF(Tabla1[[#This Row],[Fecha de nac]]="","",IF(Tabla1[[#This Row],[Fecha Finalización]] &gt;=TODAY(), DATEDIF(Tabla1[[#This Row],[Fecha de nac]],TODAY(),"y"), ROUNDDOWN((Tabla1[[#This Row],[Fecha Finalización]] -Tabla1[[#This Row],[Fecha de nac]])/365,0)))</f>
        <v/>
      </c>
      <c r="O602" s="169"/>
      <c r="P602" s="34"/>
      <c r="Q602" s="67"/>
      <c r="R602" s="67"/>
      <c r="S602" s="67"/>
      <c r="T602" s="67"/>
      <c r="U602" s="243" t="str">
        <f>IF(F602="","",Tabla1[[#This Row],[Fecha Inicio grupo]]+3*7-7)</f>
        <v/>
      </c>
      <c r="V602" s="244" t="str">
        <f>IF(F602="","",EDATE(Tabla1[[#This Row],[Fecha Inicio grupo]],3))</f>
        <v/>
      </c>
      <c r="W602" s="29"/>
      <c r="X602" s="29"/>
      <c r="Y602" s="75"/>
      <c r="Z602" s="75"/>
      <c r="AA602" s="75"/>
      <c r="AB602" s="75"/>
      <c r="AC602" s="75"/>
      <c r="AD602" s="75"/>
      <c r="AE602" s="75"/>
      <c r="AF602" s="75"/>
      <c r="AG602" s="75"/>
      <c r="AH602" s="75"/>
      <c r="AI602" s="75"/>
      <c r="AJ602" s="75"/>
      <c r="AK602" s="75"/>
      <c r="AL602" s="75"/>
      <c r="AM602" s="75"/>
      <c r="AN602" s="75"/>
      <c r="AO602" s="144"/>
      <c r="AP602" s="246" t="str">
        <f>IF(F602="","",IFERROR(VLOOKUP(SUBSTITUTE(SUBSTITUTE(Tabla1[[#This Row],[Uso Sistemas]],"T","P"),"N","F"),Parámetros!$M$2:$N$17,2,0),"Completar hasta 3ra sem. para evaluar a Probacionista"))</f>
        <v/>
      </c>
      <c r="AQ602" s="39"/>
      <c r="AR602" s="39"/>
      <c r="AS602" s="39"/>
      <c r="AT602" s="28"/>
      <c r="AU602" s="55"/>
      <c r="AV602" s="55"/>
      <c r="AW602" s="55"/>
      <c r="AX602" s="248" t="str">
        <f>IF(V602="","",EOMONTH(EDATE(Tabla1[[#This Row],[Fecha Finalización]],2),0))</f>
        <v/>
      </c>
      <c r="AY602" s="39"/>
      <c r="AZ602" s="249" t="str">
        <f>IF(V602="","",EOMONTH(EDATE(Tabla1[[#This Row],[Fecha Finalización]],3),0))</f>
        <v/>
      </c>
      <c r="BA602" s="39"/>
      <c r="BB602" s="39"/>
      <c r="BC602" s="235"/>
      <c r="BD602" s="233" t="str">
        <f>IF(F602="","",Tabla1[[#This Row],[sem 01]]&amp;Tabla1[[#This Row],[sem 02]]&amp;Tabla1[[#This Row],[sem 03]])</f>
        <v/>
      </c>
      <c r="BE602" s="234" t="str">
        <f>IF(TRIM(F602)="","",$B$1&amp;"-"&amp;SUBSTITUTE(Tabla1[[#This Row],[Mes Inscrito]]," ","")&amp;"-"&amp;SUBSTITUTE(Tabla1[[#This Row],[Dia de clases Inscrito]]," ","")&amp;"-"&amp;SUBSTITUTE(Tabla1[[#This Row],[Horario Inscrito]]," ","")&amp;"-"&amp;Tabla1[[#This Row],[Fecha Inicio grupo]])</f>
        <v/>
      </c>
      <c r="BF602" s="251" t="str">
        <f>IF(F602="","",Tabla1[[#This Row],[Curso]])</f>
        <v/>
      </c>
      <c r="BG602" s="252" t="str">
        <f>+IF(TRIM(F602)="","",$B$1&amp;"-"&amp;TRIM(Tabla1[[#This Row],[Mes Inscrito]])&amp;"-"&amp;TRIM(Tabla1[[#This Row],[Dia de clases Inscrito]])&amp;"-"&amp;TRIM(Tabla1[[#This Row],[Horario Inscrito]])&amp;"-"&amp;TRIM(Tabla1[[#This Row],[Fecha Inicio grupo]])&amp;"-"&amp;TRIM(Tabla1[[#This Row],[Tipo Incrito]]))</f>
        <v/>
      </c>
      <c r="BH602" s="308" t="str">
        <f>IF(F602="","",OR(IFERROR(SEARCH("CG",Tabla1[[#This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2" s="309" t="str">
        <f>IF(F602&lt;&gt;"",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2" s="309" t="str">
        <f>IF(F602&lt;&gt;"",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2" s="309" t="str">
        <f>IF(Tabla1[[#This Row],[Fecha Inicio grupo]]="","",IFERROR(VLOOKUP(Tabla1[[#This Row],[Mes de Alta como miembro]],Parámetros!$AM$2:$AN$16,2,0),"01/01/1900"))</f>
        <v/>
      </c>
    </row>
    <row r="603" spans="1:63" ht="14.45">
      <c r="A603" s="68">
        <v>600</v>
      </c>
      <c r="B603" s="29"/>
      <c r="C603" s="34"/>
      <c r="D603" s="42"/>
      <c r="E603" s="64"/>
      <c r="F603" s="45"/>
      <c r="G603" s="45"/>
      <c r="H603" s="163"/>
      <c r="I603" s="42"/>
      <c r="J603" s="28"/>
      <c r="K603" s="69"/>
      <c r="L603" s="68"/>
      <c r="M603" s="46"/>
      <c r="N603" s="238" t="str">
        <f ca="1">IF(Tabla1[[#This Row],[Fecha de nac]]="","",IF(Tabla1[[#This Row],[Fecha Finalización]] &gt;=TODAY(), DATEDIF(Tabla1[[#This Row],[Fecha de nac]],TODAY(),"y"), ROUNDDOWN((Tabla1[[#This Row],[Fecha Finalización]] -Tabla1[[#This Row],[Fecha de nac]])/365,0)))</f>
        <v/>
      </c>
      <c r="O603" s="169"/>
      <c r="P603" s="34"/>
      <c r="Q603" s="67"/>
      <c r="R603" s="67"/>
      <c r="S603" s="67"/>
      <c r="T603" s="67"/>
      <c r="U603" s="243" t="str">
        <f>IF(F603="","",Tabla1[[#This Row],[Fecha Inicio grupo]]+3*7-7)</f>
        <v/>
      </c>
      <c r="V603" s="244" t="str">
        <f>IF(F603="","",EDATE(Tabla1[[#This Row],[Fecha Inicio grupo]],3))</f>
        <v/>
      </c>
      <c r="W603" s="29"/>
      <c r="X603" s="29"/>
      <c r="Y603" s="75"/>
      <c r="Z603" s="75"/>
      <c r="AA603" s="75"/>
      <c r="AB603" s="75"/>
      <c r="AC603" s="75"/>
      <c r="AD603" s="75"/>
      <c r="AE603" s="75"/>
      <c r="AF603" s="75"/>
      <c r="AG603" s="75"/>
      <c r="AH603" s="75"/>
      <c r="AI603" s="75"/>
      <c r="AJ603" s="75"/>
      <c r="AK603" s="75"/>
      <c r="AL603" s="75"/>
      <c r="AM603" s="75"/>
      <c r="AN603" s="75"/>
      <c r="AO603" s="144"/>
      <c r="AP603" s="246" t="str">
        <f>IF(F603="","",IFERROR(VLOOKUP(SUBSTITUTE(SUBSTITUTE(Tabla1[[#This Row],[Uso Sistemas]],"T","P"),"N","F"),Parámetros!$M$2:$N$17,2,0),"Completar hasta 3ra sem. para evaluar a Probacionista"))</f>
        <v/>
      </c>
      <c r="AQ603" s="39"/>
      <c r="AR603" s="39"/>
      <c r="AS603" s="39"/>
      <c r="AT603" s="28"/>
      <c r="AU603" s="55"/>
      <c r="AV603" s="55"/>
      <c r="AW603" s="55"/>
      <c r="AX603" s="248" t="str">
        <f>IF(V603="","",EOMONTH(EDATE(Tabla1[[#This Row],[Fecha Finalización]],2),0))</f>
        <v/>
      </c>
      <c r="AY603" s="39"/>
      <c r="AZ603" s="249" t="str">
        <f>IF(V603="","",EOMONTH(EDATE(Tabla1[[#This Row],[Fecha Finalización]],3),0))</f>
        <v/>
      </c>
      <c r="BA603" s="39"/>
      <c r="BB603" s="39"/>
      <c r="BC603" s="235"/>
      <c r="BD603" s="233" t="str">
        <f>IF(F603="","",Tabla1[[#This Row],[sem 01]]&amp;Tabla1[[#This Row],[sem 02]]&amp;Tabla1[[#This Row],[sem 03]])</f>
        <v/>
      </c>
      <c r="BE603" s="234" t="str">
        <f>IF(TRIM(F603)="","",$B$1&amp;"-"&amp;SUBSTITUTE(Tabla1[[#This Row],[Mes Inscrito]]," ","")&amp;"-"&amp;SUBSTITUTE(Tabla1[[#This Row],[Dia de clases Inscrito]]," ","")&amp;"-"&amp;SUBSTITUTE(Tabla1[[#This Row],[Horario Inscrito]]," ","")&amp;"-"&amp;Tabla1[[#This Row],[Fecha Inicio grupo]])</f>
        <v/>
      </c>
      <c r="BF603" s="251" t="str">
        <f>IF(F603="","",Tabla1[[#This Row],[Curso]])</f>
        <v/>
      </c>
      <c r="BG603" s="252" t="str">
        <f>+IF(TRIM(F603)="","",$B$1&amp;"-"&amp;TRIM(Tabla1[[#This Row],[Mes Inscrito]])&amp;"-"&amp;TRIM(Tabla1[[#This Row],[Dia de clases Inscrito]])&amp;"-"&amp;TRIM(Tabla1[[#This Row],[Horario Inscrito]])&amp;"-"&amp;TRIM(Tabla1[[#This Row],[Fecha Inicio grupo]])&amp;"-"&amp;TRIM(Tabla1[[#This Row],[Tipo Incrito]]))</f>
        <v/>
      </c>
      <c r="BH603" s="308" t="str">
        <f>IF(F603="","",OR(IFERROR(SEARCH("CG",Tabla1[[#This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3" s="309" t="str">
        <f>IF(F603&lt;&gt;"",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3" s="309" t="str">
        <f>IF(F603&lt;&gt;"",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3" s="309" t="str">
        <f>IF(Tabla1[[#This Row],[Fecha Inicio grupo]]="","",IFERROR(VLOOKUP(Tabla1[[#This Row],[Mes de Alta como miembro]],Parámetros!$AM$2:$AN$16,2,0),"01/01/1900"))</f>
        <v/>
      </c>
    </row>
    <row r="604" spans="1:63" ht="14.45">
      <c r="A604" s="68">
        <v>601</v>
      </c>
      <c r="B604" s="29"/>
      <c r="C604" s="34"/>
      <c r="D604" s="42"/>
      <c r="E604" s="64"/>
      <c r="F604" s="45"/>
      <c r="G604" s="45"/>
      <c r="H604" s="163"/>
      <c r="I604" s="42"/>
      <c r="J604" s="28"/>
      <c r="K604" s="69"/>
      <c r="L604" s="68"/>
      <c r="M604" s="46"/>
      <c r="N604" s="238" t="str">
        <f ca="1">IF(Tabla1[[#This Row],[Fecha de nac]]="","",IF(Tabla1[[#This Row],[Fecha Finalización]] &gt;=TODAY(), DATEDIF(Tabla1[[#This Row],[Fecha de nac]],TODAY(),"y"), ROUNDDOWN((Tabla1[[#This Row],[Fecha Finalización]] -Tabla1[[#This Row],[Fecha de nac]])/365,0)))</f>
        <v/>
      </c>
      <c r="O604" s="169"/>
      <c r="P604" s="34"/>
      <c r="Q604" s="67"/>
      <c r="R604" s="67"/>
      <c r="S604" s="67"/>
      <c r="T604" s="67"/>
      <c r="U604" s="243" t="str">
        <f>IF(F604="","",Tabla1[[#This Row],[Fecha Inicio grupo]]+3*7-7)</f>
        <v/>
      </c>
      <c r="V604" s="244" t="str">
        <f>IF(F604="","",EDATE(Tabla1[[#This Row],[Fecha Inicio grupo]],3))</f>
        <v/>
      </c>
      <c r="W604" s="29"/>
      <c r="X604" s="29"/>
      <c r="Y604" s="75"/>
      <c r="Z604" s="75"/>
      <c r="AA604" s="75"/>
      <c r="AB604" s="75"/>
      <c r="AC604" s="75"/>
      <c r="AD604" s="75"/>
      <c r="AE604" s="75"/>
      <c r="AF604" s="75"/>
      <c r="AG604" s="75"/>
      <c r="AH604" s="75"/>
      <c r="AI604" s="75"/>
      <c r="AJ604" s="75"/>
      <c r="AK604" s="75"/>
      <c r="AL604" s="75"/>
      <c r="AM604" s="75"/>
      <c r="AN604" s="75"/>
      <c r="AO604" s="144"/>
      <c r="AP604" s="246" t="str">
        <f>IF(F604="","",IFERROR(VLOOKUP(SUBSTITUTE(SUBSTITUTE(Tabla1[[#This Row],[Uso Sistemas]],"T","P"),"N","F"),Parámetros!$M$2:$N$17,2,0),"Completar hasta 3ra sem. para evaluar a Probacionista"))</f>
        <v/>
      </c>
      <c r="AQ604" s="39"/>
      <c r="AR604" s="39"/>
      <c r="AS604" s="39"/>
      <c r="AT604" s="28"/>
      <c r="AU604" s="55"/>
      <c r="AV604" s="55"/>
      <c r="AW604" s="55"/>
      <c r="AX604" s="248" t="str">
        <f>IF(V604="","",EOMONTH(EDATE(Tabla1[[#This Row],[Fecha Finalización]],2),0))</f>
        <v/>
      </c>
      <c r="AY604" s="39"/>
      <c r="AZ604" s="249" t="str">
        <f>IF(V604="","",EOMONTH(EDATE(Tabla1[[#This Row],[Fecha Finalización]],3),0))</f>
        <v/>
      </c>
      <c r="BA604" s="39"/>
      <c r="BB604" s="39"/>
      <c r="BC604" s="235"/>
      <c r="BD604" s="233" t="str">
        <f>IF(F604="","",Tabla1[[#This Row],[sem 01]]&amp;Tabla1[[#This Row],[sem 02]]&amp;Tabla1[[#This Row],[sem 03]])</f>
        <v/>
      </c>
      <c r="BE604" s="234" t="str">
        <f>IF(TRIM(F604)="","",$B$1&amp;"-"&amp;SUBSTITUTE(Tabla1[[#This Row],[Mes Inscrito]]," ","")&amp;"-"&amp;SUBSTITUTE(Tabla1[[#This Row],[Dia de clases Inscrito]]," ","")&amp;"-"&amp;SUBSTITUTE(Tabla1[[#This Row],[Horario Inscrito]]," ","")&amp;"-"&amp;Tabla1[[#This Row],[Fecha Inicio grupo]])</f>
        <v/>
      </c>
      <c r="BF604" s="251" t="str">
        <f>IF(F604="","",Tabla1[[#This Row],[Curso]])</f>
        <v/>
      </c>
      <c r="BG604" s="252" t="str">
        <f>+IF(TRIM(F604)="","",$B$1&amp;"-"&amp;TRIM(Tabla1[[#This Row],[Mes Inscrito]])&amp;"-"&amp;TRIM(Tabla1[[#This Row],[Dia de clases Inscrito]])&amp;"-"&amp;TRIM(Tabla1[[#This Row],[Horario Inscrito]])&amp;"-"&amp;TRIM(Tabla1[[#This Row],[Fecha Inicio grupo]])&amp;"-"&amp;TRIM(Tabla1[[#This Row],[Tipo Incrito]]))</f>
        <v/>
      </c>
      <c r="BH604" s="308" t="str">
        <f>IF(F604="","",OR(IFERROR(SEARCH("CG",Tabla1[[#This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4" s="309" t="str">
        <f>IF(F604&lt;&gt;"",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4" s="309" t="str">
        <f>IF(F604&lt;&gt;"",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4" s="309" t="str">
        <f>IF(Tabla1[[#This Row],[Fecha Inicio grupo]]="","",IFERROR(VLOOKUP(Tabla1[[#This Row],[Mes de Alta como miembro]],Parámetros!$AM$2:$AN$16,2,0),"01/01/1900"))</f>
        <v/>
      </c>
    </row>
    <row r="605" spans="1:63" ht="14.45">
      <c r="A605" s="68">
        <v>602</v>
      </c>
      <c r="B605" s="29"/>
      <c r="C605" s="34"/>
      <c r="D605" s="42"/>
      <c r="E605" s="64"/>
      <c r="F605" s="45"/>
      <c r="G605" s="45"/>
      <c r="H605" s="163"/>
      <c r="I605" s="42"/>
      <c r="J605" s="28"/>
      <c r="K605" s="69"/>
      <c r="L605" s="68"/>
      <c r="M605" s="46"/>
      <c r="N605" s="238" t="str">
        <f ca="1">IF(Tabla1[[#This Row],[Fecha de nac]]="","",IF(Tabla1[[#This Row],[Fecha Finalización]] &gt;=TODAY(), DATEDIF(Tabla1[[#This Row],[Fecha de nac]],TODAY(),"y"), ROUNDDOWN((Tabla1[[#This Row],[Fecha Finalización]] -Tabla1[[#This Row],[Fecha de nac]])/365,0)))</f>
        <v/>
      </c>
      <c r="O605" s="169"/>
      <c r="P605" s="34"/>
      <c r="Q605" s="67"/>
      <c r="R605" s="67"/>
      <c r="S605" s="67"/>
      <c r="T605" s="67"/>
      <c r="U605" s="243" t="str">
        <f>IF(F605="","",Tabla1[[#This Row],[Fecha Inicio grupo]]+3*7-7)</f>
        <v/>
      </c>
      <c r="V605" s="244" t="str">
        <f>IF(F605="","",EDATE(Tabla1[[#This Row],[Fecha Inicio grupo]],3))</f>
        <v/>
      </c>
      <c r="W605" s="29"/>
      <c r="X605" s="29"/>
      <c r="Y605" s="75"/>
      <c r="Z605" s="75"/>
      <c r="AA605" s="75"/>
      <c r="AB605" s="75"/>
      <c r="AC605" s="75"/>
      <c r="AD605" s="75"/>
      <c r="AE605" s="75"/>
      <c r="AF605" s="75"/>
      <c r="AG605" s="75"/>
      <c r="AH605" s="75"/>
      <c r="AI605" s="75"/>
      <c r="AJ605" s="75"/>
      <c r="AK605" s="75"/>
      <c r="AL605" s="75"/>
      <c r="AM605" s="75"/>
      <c r="AN605" s="75"/>
      <c r="AO605" s="144"/>
      <c r="AP605" s="246" t="str">
        <f>IF(F605="","",IFERROR(VLOOKUP(SUBSTITUTE(SUBSTITUTE(Tabla1[[#This Row],[Uso Sistemas]],"T","P"),"N","F"),Parámetros!$M$2:$N$17,2,0),"Completar hasta 3ra sem. para evaluar a Probacionista"))</f>
        <v/>
      </c>
      <c r="AQ605" s="39"/>
      <c r="AR605" s="39"/>
      <c r="AS605" s="39"/>
      <c r="AT605" s="28"/>
      <c r="AU605" s="55"/>
      <c r="AV605" s="55"/>
      <c r="AW605" s="55"/>
      <c r="AX605" s="248" t="str">
        <f>IF(V605="","",EOMONTH(EDATE(Tabla1[[#This Row],[Fecha Finalización]],2),0))</f>
        <v/>
      </c>
      <c r="AY605" s="39"/>
      <c r="AZ605" s="249" t="str">
        <f>IF(V605="","",EOMONTH(EDATE(Tabla1[[#This Row],[Fecha Finalización]],3),0))</f>
        <v/>
      </c>
      <c r="BA605" s="39"/>
      <c r="BB605" s="39"/>
      <c r="BC605" s="235"/>
      <c r="BD605" s="233" t="str">
        <f>IF(F605="","",Tabla1[[#This Row],[sem 01]]&amp;Tabla1[[#This Row],[sem 02]]&amp;Tabla1[[#This Row],[sem 03]])</f>
        <v/>
      </c>
      <c r="BE605" s="234" t="str">
        <f>IF(TRIM(F605)="","",$B$1&amp;"-"&amp;SUBSTITUTE(Tabla1[[#This Row],[Mes Inscrito]]," ","")&amp;"-"&amp;SUBSTITUTE(Tabla1[[#This Row],[Dia de clases Inscrito]]," ","")&amp;"-"&amp;SUBSTITUTE(Tabla1[[#This Row],[Horario Inscrito]]," ","")&amp;"-"&amp;Tabla1[[#This Row],[Fecha Inicio grupo]])</f>
        <v/>
      </c>
      <c r="BF605" s="251" t="str">
        <f>IF(F605="","",Tabla1[[#This Row],[Curso]])</f>
        <v/>
      </c>
      <c r="BG605" s="252" t="str">
        <f>+IF(TRIM(F605)="","",$B$1&amp;"-"&amp;TRIM(Tabla1[[#This Row],[Mes Inscrito]])&amp;"-"&amp;TRIM(Tabla1[[#This Row],[Dia de clases Inscrito]])&amp;"-"&amp;TRIM(Tabla1[[#This Row],[Horario Inscrito]])&amp;"-"&amp;TRIM(Tabla1[[#This Row],[Fecha Inicio grupo]])&amp;"-"&amp;TRIM(Tabla1[[#This Row],[Tipo Incrito]]))</f>
        <v/>
      </c>
      <c r="BH605" s="308" t="str">
        <f>IF(F605="","",OR(IFERROR(SEARCH("CG",Tabla1[[#This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5" s="309" t="str">
        <f>IF(F605&lt;&gt;"",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5" s="309" t="str">
        <f>IF(F605&lt;&gt;"",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5" s="309" t="str">
        <f>IF(Tabla1[[#This Row],[Fecha Inicio grupo]]="","",IFERROR(VLOOKUP(Tabla1[[#This Row],[Mes de Alta como miembro]],Parámetros!$AM$2:$AN$16,2,0),"01/01/1900"))</f>
        <v/>
      </c>
    </row>
    <row r="606" spans="1:63" ht="14.45">
      <c r="A606" s="68">
        <v>603</v>
      </c>
      <c r="B606" s="29"/>
      <c r="C606" s="34"/>
      <c r="D606" s="42"/>
      <c r="E606" s="64"/>
      <c r="F606" s="45"/>
      <c r="G606" s="45"/>
      <c r="H606" s="163"/>
      <c r="I606" s="42"/>
      <c r="J606" s="28"/>
      <c r="K606" s="69"/>
      <c r="L606" s="68"/>
      <c r="M606" s="46"/>
      <c r="N606" s="238" t="str">
        <f ca="1">IF(Tabla1[[#This Row],[Fecha de nac]]="","",IF(Tabla1[[#This Row],[Fecha Finalización]] &gt;=TODAY(), DATEDIF(Tabla1[[#This Row],[Fecha de nac]],TODAY(),"y"), ROUNDDOWN((Tabla1[[#This Row],[Fecha Finalización]] -Tabla1[[#This Row],[Fecha de nac]])/365,0)))</f>
        <v/>
      </c>
      <c r="O606" s="169"/>
      <c r="P606" s="34"/>
      <c r="Q606" s="67"/>
      <c r="R606" s="67"/>
      <c r="S606" s="67"/>
      <c r="T606" s="67"/>
      <c r="U606" s="243" t="str">
        <f>IF(F606="","",Tabla1[[#This Row],[Fecha Inicio grupo]]+3*7-7)</f>
        <v/>
      </c>
      <c r="V606" s="244" t="str">
        <f>IF(F606="","",EDATE(Tabla1[[#This Row],[Fecha Inicio grupo]],3))</f>
        <v/>
      </c>
      <c r="W606" s="29"/>
      <c r="X606" s="29"/>
      <c r="Y606" s="75"/>
      <c r="Z606" s="75"/>
      <c r="AA606" s="75"/>
      <c r="AB606" s="75"/>
      <c r="AC606" s="75"/>
      <c r="AD606" s="75"/>
      <c r="AE606" s="75"/>
      <c r="AF606" s="75"/>
      <c r="AG606" s="75"/>
      <c r="AH606" s="75"/>
      <c r="AI606" s="75"/>
      <c r="AJ606" s="75"/>
      <c r="AK606" s="75"/>
      <c r="AL606" s="75"/>
      <c r="AM606" s="75"/>
      <c r="AN606" s="75"/>
      <c r="AO606" s="144"/>
      <c r="AP606" s="246" t="str">
        <f>IF(F606="","",IFERROR(VLOOKUP(SUBSTITUTE(SUBSTITUTE(Tabla1[[#This Row],[Uso Sistemas]],"T","P"),"N","F"),Parámetros!$M$2:$N$17,2,0),"Completar hasta 3ra sem. para evaluar a Probacionista"))</f>
        <v/>
      </c>
      <c r="AQ606" s="39"/>
      <c r="AR606" s="39"/>
      <c r="AS606" s="39"/>
      <c r="AT606" s="28"/>
      <c r="AU606" s="55"/>
      <c r="AV606" s="55"/>
      <c r="AW606" s="55"/>
      <c r="AX606" s="248" t="str">
        <f>IF(V606="","",EOMONTH(EDATE(Tabla1[[#This Row],[Fecha Finalización]],2),0))</f>
        <v/>
      </c>
      <c r="AY606" s="39"/>
      <c r="AZ606" s="249" t="str">
        <f>IF(V606="","",EOMONTH(EDATE(Tabla1[[#This Row],[Fecha Finalización]],3),0))</f>
        <v/>
      </c>
      <c r="BA606" s="39"/>
      <c r="BB606" s="39"/>
      <c r="BC606" s="235"/>
      <c r="BD606" s="233" t="str">
        <f>IF(F606="","",Tabla1[[#This Row],[sem 01]]&amp;Tabla1[[#This Row],[sem 02]]&amp;Tabla1[[#This Row],[sem 03]])</f>
        <v/>
      </c>
      <c r="BE606" s="234" t="str">
        <f>IF(TRIM(F606)="","",$B$1&amp;"-"&amp;SUBSTITUTE(Tabla1[[#This Row],[Mes Inscrito]]," ","")&amp;"-"&amp;SUBSTITUTE(Tabla1[[#This Row],[Dia de clases Inscrito]]," ","")&amp;"-"&amp;SUBSTITUTE(Tabla1[[#This Row],[Horario Inscrito]]," ","")&amp;"-"&amp;Tabla1[[#This Row],[Fecha Inicio grupo]])</f>
        <v/>
      </c>
      <c r="BF606" s="251" t="str">
        <f>IF(F606="","",Tabla1[[#This Row],[Curso]])</f>
        <v/>
      </c>
      <c r="BG606" s="252" t="str">
        <f>+IF(TRIM(F606)="","",$B$1&amp;"-"&amp;TRIM(Tabla1[[#This Row],[Mes Inscrito]])&amp;"-"&amp;TRIM(Tabla1[[#This Row],[Dia de clases Inscrito]])&amp;"-"&amp;TRIM(Tabla1[[#This Row],[Horario Inscrito]])&amp;"-"&amp;TRIM(Tabla1[[#This Row],[Fecha Inicio grupo]])&amp;"-"&amp;TRIM(Tabla1[[#This Row],[Tipo Incrito]]))</f>
        <v/>
      </c>
      <c r="BH606" s="308" t="str">
        <f>IF(F606="","",OR(IFERROR(SEARCH("CG",Tabla1[[#This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6" s="309" t="str">
        <f>IF(F606&lt;&gt;"",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6" s="309" t="str">
        <f>IF(F606&lt;&gt;"",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6" s="309" t="str">
        <f>IF(Tabla1[[#This Row],[Fecha Inicio grupo]]="","",IFERROR(VLOOKUP(Tabla1[[#This Row],[Mes de Alta como miembro]],Parámetros!$AM$2:$AN$16,2,0),"01/01/1900"))</f>
        <v/>
      </c>
    </row>
    <row r="607" spans="1:63" ht="14.45">
      <c r="A607" s="68">
        <v>604</v>
      </c>
      <c r="B607" s="29"/>
      <c r="C607" s="34"/>
      <c r="D607" s="42"/>
      <c r="E607" s="64"/>
      <c r="F607" s="45"/>
      <c r="G607" s="45"/>
      <c r="H607" s="163"/>
      <c r="I607" s="42"/>
      <c r="J607" s="28"/>
      <c r="K607" s="69"/>
      <c r="L607" s="68"/>
      <c r="M607" s="46"/>
      <c r="N607" s="238" t="str">
        <f ca="1">IF(Tabla1[[#This Row],[Fecha de nac]]="","",IF(Tabla1[[#This Row],[Fecha Finalización]] &gt;=TODAY(), DATEDIF(Tabla1[[#This Row],[Fecha de nac]],TODAY(),"y"), ROUNDDOWN((Tabla1[[#This Row],[Fecha Finalización]] -Tabla1[[#This Row],[Fecha de nac]])/365,0)))</f>
        <v/>
      </c>
      <c r="O607" s="169"/>
      <c r="P607" s="34"/>
      <c r="Q607" s="67"/>
      <c r="R607" s="67"/>
      <c r="S607" s="67"/>
      <c r="T607" s="67"/>
      <c r="U607" s="243" t="str">
        <f>IF(F607="","",Tabla1[[#This Row],[Fecha Inicio grupo]]+3*7-7)</f>
        <v/>
      </c>
      <c r="V607" s="244" t="str">
        <f>IF(F607="","",EDATE(Tabla1[[#This Row],[Fecha Inicio grupo]],3))</f>
        <v/>
      </c>
      <c r="W607" s="29"/>
      <c r="X607" s="29"/>
      <c r="Y607" s="75"/>
      <c r="Z607" s="75"/>
      <c r="AA607" s="75"/>
      <c r="AB607" s="75"/>
      <c r="AC607" s="75"/>
      <c r="AD607" s="75"/>
      <c r="AE607" s="75"/>
      <c r="AF607" s="75"/>
      <c r="AG607" s="75"/>
      <c r="AH607" s="75"/>
      <c r="AI607" s="75"/>
      <c r="AJ607" s="75"/>
      <c r="AK607" s="75"/>
      <c r="AL607" s="75"/>
      <c r="AM607" s="75"/>
      <c r="AN607" s="75"/>
      <c r="AO607" s="144"/>
      <c r="AP607" s="246" t="str">
        <f>IF(F607="","",IFERROR(VLOOKUP(SUBSTITUTE(SUBSTITUTE(Tabla1[[#This Row],[Uso Sistemas]],"T","P"),"N","F"),Parámetros!$M$2:$N$17,2,0),"Completar hasta 3ra sem. para evaluar a Probacionista"))</f>
        <v/>
      </c>
      <c r="AQ607" s="39"/>
      <c r="AR607" s="39"/>
      <c r="AS607" s="39"/>
      <c r="AT607" s="28"/>
      <c r="AU607" s="55"/>
      <c r="AV607" s="55"/>
      <c r="AW607" s="55"/>
      <c r="AX607" s="248" t="str">
        <f>IF(V607="","",EOMONTH(EDATE(Tabla1[[#This Row],[Fecha Finalización]],2),0))</f>
        <v/>
      </c>
      <c r="AY607" s="39"/>
      <c r="AZ607" s="249" t="str">
        <f>IF(V607="","",EOMONTH(EDATE(Tabla1[[#This Row],[Fecha Finalización]],3),0))</f>
        <v/>
      </c>
      <c r="BA607" s="39"/>
      <c r="BB607" s="39"/>
      <c r="BC607" s="235"/>
      <c r="BD607" s="233" t="str">
        <f>IF(F607="","",Tabla1[[#This Row],[sem 01]]&amp;Tabla1[[#This Row],[sem 02]]&amp;Tabla1[[#This Row],[sem 03]])</f>
        <v/>
      </c>
      <c r="BE607" s="234" t="str">
        <f>IF(TRIM(F607)="","",$B$1&amp;"-"&amp;SUBSTITUTE(Tabla1[[#This Row],[Mes Inscrito]]," ","")&amp;"-"&amp;SUBSTITUTE(Tabla1[[#This Row],[Dia de clases Inscrito]]," ","")&amp;"-"&amp;SUBSTITUTE(Tabla1[[#This Row],[Horario Inscrito]]," ","")&amp;"-"&amp;Tabla1[[#This Row],[Fecha Inicio grupo]])</f>
        <v/>
      </c>
      <c r="BF607" s="251" t="str">
        <f>IF(F607="","",Tabla1[[#This Row],[Curso]])</f>
        <v/>
      </c>
      <c r="BG607" s="252" t="str">
        <f>+IF(TRIM(F607)="","",$B$1&amp;"-"&amp;TRIM(Tabla1[[#This Row],[Mes Inscrito]])&amp;"-"&amp;TRIM(Tabla1[[#This Row],[Dia de clases Inscrito]])&amp;"-"&amp;TRIM(Tabla1[[#This Row],[Horario Inscrito]])&amp;"-"&amp;TRIM(Tabla1[[#This Row],[Fecha Inicio grupo]])&amp;"-"&amp;TRIM(Tabla1[[#This Row],[Tipo Incrito]]))</f>
        <v/>
      </c>
      <c r="BH607" s="308" t="str">
        <f>IF(F607="","",OR(IFERROR(SEARCH("CG",Tabla1[[#This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7" s="309" t="str">
        <f>IF(F607&lt;&gt;"",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7" s="309" t="str">
        <f>IF(F607&lt;&gt;"",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7" s="309" t="str">
        <f>IF(Tabla1[[#This Row],[Fecha Inicio grupo]]="","",IFERROR(VLOOKUP(Tabla1[[#This Row],[Mes de Alta como miembro]],Parámetros!$AM$2:$AN$16,2,0),"01/01/1900"))</f>
        <v/>
      </c>
    </row>
    <row r="608" spans="1:63" ht="14.45">
      <c r="A608" s="68">
        <v>605</v>
      </c>
      <c r="B608" s="29"/>
      <c r="C608" s="34"/>
      <c r="D608" s="42"/>
      <c r="E608" s="64"/>
      <c r="F608" s="45"/>
      <c r="G608" s="45"/>
      <c r="H608" s="163"/>
      <c r="I608" s="42"/>
      <c r="J608" s="28"/>
      <c r="K608" s="69"/>
      <c r="L608" s="68"/>
      <c r="M608" s="46"/>
      <c r="N608" s="238" t="str">
        <f ca="1">IF(Tabla1[[#This Row],[Fecha de nac]]="","",IF(Tabla1[[#This Row],[Fecha Finalización]] &gt;=TODAY(), DATEDIF(Tabla1[[#This Row],[Fecha de nac]],TODAY(),"y"), ROUNDDOWN((Tabla1[[#This Row],[Fecha Finalización]] -Tabla1[[#This Row],[Fecha de nac]])/365,0)))</f>
        <v/>
      </c>
      <c r="O608" s="169"/>
      <c r="P608" s="34"/>
      <c r="Q608" s="67"/>
      <c r="R608" s="67"/>
      <c r="S608" s="67"/>
      <c r="T608" s="67"/>
      <c r="U608" s="243" t="str">
        <f>IF(F608="","",Tabla1[[#This Row],[Fecha Inicio grupo]]+3*7-7)</f>
        <v/>
      </c>
      <c r="V608" s="244" t="str">
        <f>IF(F608="","",EDATE(Tabla1[[#This Row],[Fecha Inicio grupo]],3))</f>
        <v/>
      </c>
      <c r="W608" s="29"/>
      <c r="X608" s="29"/>
      <c r="Y608" s="75"/>
      <c r="Z608" s="75"/>
      <c r="AA608" s="75"/>
      <c r="AB608" s="75"/>
      <c r="AC608" s="75"/>
      <c r="AD608" s="75"/>
      <c r="AE608" s="75"/>
      <c r="AF608" s="75"/>
      <c r="AG608" s="75"/>
      <c r="AH608" s="75"/>
      <c r="AI608" s="75"/>
      <c r="AJ608" s="75"/>
      <c r="AK608" s="75"/>
      <c r="AL608" s="75"/>
      <c r="AM608" s="75"/>
      <c r="AN608" s="75"/>
      <c r="AO608" s="144"/>
      <c r="AP608" s="246" t="str">
        <f>IF(F608="","",IFERROR(VLOOKUP(SUBSTITUTE(SUBSTITUTE(Tabla1[[#This Row],[Uso Sistemas]],"T","P"),"N","F"),Parámetros!$M$2:$N$17,2,0),"Completar hasta 3ra sem. para evaluar a Probacionista"))</f>
        <v/>
      </c>
      <c r="AQ608" s="39"/>
      <c r="AR608" s="39"/>
      <c r="AS608" s="39"/>
      <c r="AT608" s="28"/>
      <c r="AU608" s="55"/>
      <c r="AV608" s="55"/>
      <c r="AW608" s="55"/>
      <c r="AX608" s="248" t="str">
        <f>IF(V608="","",EOMONTH(EDATE(Tabla1[[#This Row],[Fecha Finalización]],2),0))</f>
        <v/>
      </c>
      <c r="AY608" s="39"/>
      <c r="AZ608" s="249" t="str">
        <f>IF(V608="","",EOMONTH(EDATE(Tabla1[[#This Row],[Fecha Finalización]],3),0))</f>
        <v/>
      </c>
      <c r="BA608" s="39"/>
      <c r="BB608" s="39"/>
      <c r="BC608" s="235"/>
      <c r="BD608" s="233" t="str">
        <f>IF(F608="","",Tabla1[[#This Row],[sem 01]]&amp;Tabla1[[#This Row],[sem 02]]&amp;Tabla1[[#This Row],[sem 03]])</f>
        <v/>
      </c>
      <c r="BE608" s="234" t="str">
        <f>IF(TRIM(F608)="","",$B$1&amp;"-"&amp;SUBSTITUTE(Tabla1[[#This Row],[Mes Inscrito]]," ","")&amp;"-"&amp;SUBSTITUTE(Tabla1[[#This Row],[Dia de clases Inscrito]]," ","")&amp;"-"&amp;SUBSTITUTE(Tabla1[[#This Row],[Horario Inscrito]]," ","")&amp;"-"&amp;Tabla1[[#This Row],[Fecha Inicio grupo]])</f>
        <v/>
      </c>
      <c r="BF608" s="251" t="str">
        <f>IF(F608="","",Tabla1[[#This Row],[Curso]])</f>
        <v/>
      </c>
      <c r="BG608" s="252" t="str">
        <f>+IF(TRIM(F608)="","",$B$1&amp;"-"&amp;TRIM(Tabla1[[#This Row],[Mes Inscrito]])&amp;"-"&amp;TRIM(Tabla1[[#This Row],[Dia de clases Inscrito]])&amp;"-"&amp;TRIM(Tabla1[[#This Row],[Horario Inscrito]])&amp;"-"&amp;TRIM(Tabla1[[#This Row],[Fecha Inicio grupo]])&amp;"-"&amp;TRIM(Tabla1[[#This Row],[Tipo Incrito]]))</f>
        <v/>
      </c>
      <c r="BH608" s="308" t="str">
        <f>IF(F608="","",OR(IFERROR(SEARCH("CG",Tabla1[[#This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8" s="309" t="str">
        <f>IF(F608&lt;&gt;"",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8" s="309" t="str">
        <f>IF(F608&lt;&gt;"",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8" s="309" t="str">
        <f>IF(Tabla1[[#This Row],[Fecha Inicio grupo]]="","",IFERROR(VLOOKUP(Tabla1[[#This Row],[Mes de Alta como miembro]],Parámetros!$AM$2:$AN$16,2,0),"01/01/1900"))</f>
        <v/>
      </c>
    </row>
    <row r="609" spans="1:63" ht="14.45">
      <c r="A609" s="68">
        <v>606</v>
      </c>
      <c r="B609" s="29"/>
      <c r="C609" s="34"/>
      <c r="D609" s="42"/>
      <c r="E609" s="64"/>
      <c r="F609" s="45"/>
      <c r="G609" s="45"/>
      <c r="H609" s="163"/>
      <c r="I609" s="42"/>
      <c r="J609" s="28"/>
      <c r="K609" s="69"/>
      <c r="L609" s="68"/>
      <c r="M609" s="46"/>
      <c r="N609" s="238" t="str">
        <f ca="1">IF(Tabla1[[#This Row],[Fecha de nac]]="","",IF(Tabla1[[#This Row],[Fecha Finalización]] &gt;=TODAY(), DATEDIF(Tabla1[[#This Row],[Fecha de nac]],TODAY(),"y"), ROUNDDOWN((Tabla1[[#This Row],[Fecha Finalización]] -Tabla1[[#This Row],[Fecha de nac]])/365,0)))</f>
        <v/>
      </c>
      <c r="O609" s="169"/>
      <c r="P609" s="34"/>
      <c r="Q609" s="67"/>
      <c r="R609" s="67"/>
      <c r="S609" s="67"/>
      <c r="T609" s="67"/>
      <c r="U609" s="243" t="str">
        <f>IF(F609="","",Tabla1[[#This Row],[Fecha Inicio grupo]]+3*7-7)</f>
        <v/>
      </c>
      <c r="V609" s="244" t="str">
        <f>IF(F609="","",EDATE(Tabla1[[#This Row],[Fecha Inicio grupo]],3))</f>
        <v/>
      </c>
      <c r="W609" s="29"/>
      <c r="X609" s="29"/>
      <c r="Y609" s="75"/>
      <c r="Z609" s="75"/>
      <c r="AA609" s="75"/>
      <c r="AB609" s="75"/>
      <c r="AC609" s="75"/>
      <c r="AD609" s="75"/>
      <c r="AE609" s="75"/>
      <c r="AF609" s="75"/>
      <c r="AG609" s="75"/>
      <c r="AH609" s="75"/>
      <c r="AI609" s="75"/>
      <c r="AJ609" s="75"/>
      <c r="AK609" s="75"/>
      <c r="AL609" s="75"/>
      <c r="AM609" s="75"/>
      <c r="AN609" s="75"/>
      <c r="AO609" s="144"/>
      <c r="AP609" s="246" t="str">
        <f>IF(F609="","",IFERROR(VLOOKUP(SUBSTITUTE(SUBSTITUTE(Tabla1[[#This Row],[Uso Sistemas]],"T","P"),"N","F"),Parámetros!$M$2:$N$17,2,0),"Completar hasta 3ra sem. para evaluar a Probacionista"))</f>
        <v/>
      </c>
      <c r="AQ609" s="39"/>
      <c r="AR609" s="39"/>
      <c r="AS609" s="39"/>
      <c r="AT609" s="28"/>
      <c r="AU609" s="55"/>
      <c r="AV609" s="55"/>
      <c r="AW609" s="55"/>
      <c r="AX609" s="248" t="str">
        <f>IF(V609="","",EOMONTH(EDATE(Tabla1[[#This Row],[Fecha Finalización]],2),0))</f>
        <v/>
      </c>
      <c r="AY609" s="39"/>
      <c r="AZ609" s="249" t="str">
        <f>IF(V609="","",EOMONTH(EDATE(Tabla1[[#This Row],[Fecha Finalización]],3),0))</f>
        <v/>
      </c>
      <c r="BA609" s="39"/>
      <c r="BB609" s="39"/>
      <c r="BC609" s="235"/>
      <c r="BD609" s="233" t="str">
        <f>IF(F609="","",Tabla1[[#This Row],[sem 01]]&amp;Tabla1[[#This Row],[sem 02]]&amp;Tabla1[[#This Row],[sem 03]])</f>
        <v/>
      </c>
      <c r="BE609" s="234" t="str">
        <f>IF(TRIM(F609)="","",$B$1&amp;"-"&amp;SUBSTITUTE(Tabla1[[#This Row],[Mes Inscrito]]," ","")&amp;"-"&amp;SUBSTITUTE(Tabla1[[#This Row],[Dia de clases Inscrito]]," ","")&amp;"-"&amp;SUBSTITUTE(Tabla1[[#This Row],[Horario Inscrito]]," ","")&amp;"-"&amp;Tabla1[[#This Row],[Fecha Inicio grupo]])</f>
        <v/>
      </c>
      <c r="BF609" s="251" t="str">
        <f>IF(F609="","",Tabla1[[#This Row],[Curso]])</f>
        <v/>
      </c>
      <c r="BG609" s="252" t="str">
        <f>+IF(TRIM(F609)="","",$B$1&amp;"-"&amp;TRIM(Tabla1[[#This Row],[Mes Inscrito]])&amp;"-"&amp;TRIM(Tabla1[[#This Row],[Dia de clases Inscrito]])&amp;"-"&amp;TRIM(Tabla1[[#This Row],[Horario Inscrito]])&amp;"-"&amp;TRIM(Tabla1[[#This Row],[Fecha Inicio grupo]])&amp;"-"&amp;TRIM(Tabla1[[#This Row],[Tipo Incrito]]))</f>
        <v/>
      </c>
      <c r="BH609" s="308" t="str">
        <f>IF(F609="","",OR(IFERROR(SEARCH("CG",Tabla1[[#This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9" s="309" t="str">
        <f>IF(F609&lt;&gt;"",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9" s="309" t="str">
        <f>IF(F609&lt;&gt;"",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9" s="309" t="str">
        <f>IF(Tabla1[[#This Row],[Fecha Inicio grupo]]="","",IFERROR(VLOOKUP(Tabla1[[#This Row],[Mes de Alta como miembro]],Parámetros!$AM$2:$AN$16,2,0),"01/01/1900"))</f>
        <v/>
      </c>
    </row>
    <row r="610" spans="1:63" ht="14.45">
      <c r="A610" s="68">
        <v>607</v>
      </c>
      <c r="B610" s="29"/>
      <c r="C610" s="34"/>
      <c r="D610" s="42"/>
      <c r="E610" s="64"/>
      <c r="F610" s="45"/>
      <c r="G610" s="45"/>
      <c r="H610" s="163"/>
      <c r="I610" s="42"/>
      <c r="J610" s="28"/>
      <c r="K610" s="69"/>
      <c r="L610" s="68"/>
      <c r="M610" s="46"/>
      <c r="N610" s="238" t="str">
        <f ca="1">IF(Tabla1[[#This Row],[Fecha de nac]]="","",IF(Tabla1[[#This Row],[Fecha Finalización]] &gt;=TODAY(), DATEDIF(Tabla1[[#This Row],[Fecha de nac]],TODAY(),"y"), ROUNDDOWN((Tabla1[[#This Row],[Fecha Finalización]] -Tabla1[[#This Row],[Fecha de nac]])/365,0)))</f>
        <v/>
      </c>
      <c r="O610" s="169"/>
      <c r="P610" s="34"/>
      <c r="Q610" s="67"/>
      <c r="R610" s="67"/>
      <c r="S610" s="67"/>
      <c r="T610" s="67"/>
      <c r="U610" s="243" t="str">
        <f>IF(F610="","",Tabla1[[#This Row],[Fecha Inicio grupo]]+3*7-7)</f>
        <v/>
      </c>
      <c r="V610" s="244" t="str">
        <f>IF(F610="","",EDATE(Tabla1[[#This Row],[Fecha Inicio grupo]],3))</f>
        <v/>
      </c>
      <c r="W610" s="29"/>
      <c r="X610" s="29"/>
      <c r="Y610" s="75"/>
      <c r="Z610" s="75"/>
      <c r="AA610" s="75"/>
      <c r="AB610" s="75"/>
      <c r="AC610" s="75"/>
      <c r="AD610" s="75"/>
      <c r="AE610" s="75"/>
      <c r="AF610" s="75"/>
      <c r="AG610" s="75"/>
      <c r="AH610" s="75"/>
      <c r="AI610" s="75"/>
      <c r="AJ610" s="75"/>
      <c r="AK610" s="75"/>
      <c r="AL610" s="75"/>
      <c r="AM610" s="75"/>
      <c r="AN610" s="75"/>
      <c r="AO610" s="144"/>
      <c r="AP610" s="246" t="str">
        <f>IF(F610="","",IFERROR(VLOOKUP(SUBSTITUTE(SUBSTITUTE(Tabla1[[#This Row],[Uso Sistemas]],"T","P"),"N","F"),Parámetros!$M$2:$N$17,2,0),"Completar hasta 3ra sem. para evaluar a Probacionista"))</f>
        <v/>
      </c>
      <c r="AQ610" s="39"/>
      <c r="AR610" s="39"/>
      <c r="AS610" s="39"/>
      <c r="AT610" s="28"/>
      <c r="AU610" s="55"/>
      <c r="AV610" s="55"/>
      <c r="AW610" s="55"/>
      <c r="AX610" s="248" t="str">
        <f>IF(V610="","",EOMONTH(EDATE(Tabla1[[#This Row],[Fecha Finalización]],2),0))</f>
        <v/>
      </c>
      <c r="AY610" s="39"/>
      <c r="AZ610" s="249" t="str">
        <f>IF(V610="","",EOMONTH(EDATE(Tabla1[[#This Row],[Fecha Finalización]],3),0))</f>
        <v/>
      </c>
      <c r="BA610" s="39"/>
      <c r="BB610" s="39"/>
      <c r="BC610" s="235"/>
      <c r="BD610" s="233" t="str">
        <f>IF(F610="","",Tabla1[[#This Row],[sem 01]]&amp;Tabla1[[#This Row],[sem 02]]&amp;Tabla1[[#This Row],[sem 03]])</f>
        <v/>
      </c>
      <c r="BE610" s="234" t="str">
        <f>IF(TRIM(F610)="","",$B$1&amp;"-"&amp;SUBSTITUTE(Tabla1[[#This Row],[Mes Inscrito]]," ","")&amp;"-"&amp;SUBSTITUTE(Tabla1[[#This Row],[Dia de clases Inscrito]]," ","")&amp;"-"&amp;SUBSTITUTE(Tabla1[[#This Row],[Horario Inscrito]]," ","")&amp;"-"&amp;Tabla1[[#This Row],[Fecha Inicio grupo]])</f>
        <v/>
      </c>
      <c r="BF610" s="251" t="str">
        <f>IF(F610="","",Tabla1[[#This Row],[Curso]])</f>
        <v/>
      </c>
      <c r="BG610" s="252" t="str">
        <f>+IF(TRIM(F610)="","",$B$1&amp;"-"&amp;TRIM(Tabla1[[#This Row],[Mes Inscrito]])&amp;"-"&amp;TRIM(Tabla1[[#This Row],[Dia de clases Inscrito]])&amp;"-"&amp;TRIM(Tabla1[[#This Row],[Horario Inscrito]])&amp;"-"&amp;TRIM(Tabla1[[#This Row],[Fecha Inicio grupo]])&amp;"-"&amp;TRIM(Tabla1[[#This Row],[Tipo Incrito]]))</f>
        <v/>
      </c>
      <c r="BH610" s="308" t="str">
        <f>IF(F610="","",OR(IFERROR(SEARCH("CG",Tabla1[[#This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0" s="309" t="str">
        <f>IF(F610&lt;&gt;"",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0" s="309" t="str">
        <f>IF(F610&lt;&gt;"",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0" s="309" t="str">
        <f>IF(Tabla1[[#This Row],[Fecha Inicio grupo]]="","",IFERROR(VLOOKUP(Tabla1[[#This Row],[Mes de Alta como miembro]],Parámetros!$AM$2:$AN$16,2,0),"01/01/1900"))</f>
        <v/>
      </c>
    </row>
    <row r="611" spans="1:63" ht="14.45">
      <c r="A611" s="68">
        <v>608</v>
      </c>
      <c r="B611" s="29"/>
      <c r="C611" s="34"/>
      <c r="D611" s="42"/>
      <c r="E611" s="64"/>
      <c r="F611" s="45"/>
      <c r="G611" s="45"/>
      <c r="H611" s="163"/>
      <c r="I611" s="42"/>
      <c r="J611" s="28"/>
      <c r="K611" s="69"/>
      <c r="L611" s="68"/>
      <c r="M611" s="46"/>
      <c r="N611" s="238" t="str">
        <f ca="1">IF(Tabla1[[#This Row],[Fecha de nac]]="","",IF(Tabla1[[#This Row],[Fecha Finalización]] &gt;=TODAY(), DATEDIF(Tabla1[[#This Row],[Fecha de nac]],TODAY(),"y"), ROUNDDOWN((Tabla1[[#This Row],[Fecha Finalización]] -Tabla1[[#This Row],[Fecha de nac]])/365,0)))</f>
        <v/>
      </c>
      <c r="O611" s="169"/>
      <c r="P611" s="34"/>
      <c r="Q611" s="67"/>
      <c r="R611" s="67"/>
      <c r="S611" s="67"/>
      <c r="T611" s="67"/>
      <c r="U611" s="243" t="str">
        <f>IF(F611="","",Tabla1[[#This Row],[Fecha Inicio grupo]]+3*7-7)</f>
        <v/>
      </c>
      <c r="V611" s="244" t="str">
        <f>IF(F611="","",EDATE(Tabla1[[#This Row],[Fecha Inicio grupo]],3))</f>
        <v/>
      </c>
      <c r="W611" s="29"/>
      <c r="X611" s="29"/>
      <c r="Y611" s="75"/>
      <c r="Z611" s="75"/>
      <c r="AA611" s="75"/>
      <c r="AB611" s="75"/>
      <c r="AC611" s="75"/>
      <c r="AD611" s="75"/>
      <c r="AE611" s="75"/>
      <c r="AF611" s="75"/>
      <c r="AG611" s="75"/>
      <c r="AH611" s="75"/>
      <c r="AI611" s="75"/>
      <c r="AJ611" s="75"/>
      <c r="AK611" s="75"/>
      <c r="AL611" s="75"/>
      <c r="AM611" s="75"/>
      <c r="AN611" s="75"/>
      <c r="AO611" s="144"/>
      <c r="AP611" s="246" t="str">
        <f>IF(F611="","",IFERROR(VLOOKUP(SUBSTITUTE(SUBSTITUTE(Tabla1[[#This Row],[Uso Sistemas]],"T","P"),"N","F"),Parámetros!$M$2:$N$17,2,0),"Completar hasta 3ra sem. para evaluar a Probacionista"))</f>
        <v/>
      </c>
      <c r="AQ611" s="39"/>
      <c r="AR611" s="39"/>
      <c r="AS611" s="39"/>
      <c r="AT611" s="28"/>
      <c r="AU611" s="55"/>
      <c r="AV611" s="55"/>
      <c r="AW611" s="55"/>
      <c r="AX611" s="248" t="str">
        <f>IF(V611="","",EOMONTH(EDATE(Tabla1[[#This Row],[Fecha Finalización]],2),0))</f>
        <v/>
      </c>
      <c r="AY611" s="39"/>
      <c r="AZ611" s="249" t="str">
        <f>IF(V611="","",EOMONTH(EDATE(Tabla1[[#This Row],[Fecha Finalización]],3),0))</f>
        <v/>
      </c>
      <c r="BA611" s="39"/>
      <c r="BB611" s="39"/>
      <c r="BC611" s="235"/>
      <c r="BD611" s="233" t="str">
        <f>IF(F611="","",Tabla1[[#This Row],[sem 01]]&amp;Tabla1[[#This Row],[sem 02]]&amp;Tabla1[[#This Row],[sem 03]])</f>
        <v/>
      </c>
      <c r="BE611" s="234" t="str">
        <f>IF(TRIM(F611)="","",$B$1&amp;"-"&amp;SUBSTITUTE(Tabla1[[#This Row],[Mes Inscrito]]," ","")&amp;"-"&amp;SUBSTITUTE(Tabla1[[#This Row],[Dia de clases Inscrito]]," ","")&amp;"-"&amp;SUBSTITUTE(Tabla1[[#This Row],[Horario Inscrito]]," ","")&amp;"-"&amp;Tabla1[[#This Row],[Fecha Inicio grupo]])</f>
        <v/>
      </c>
      <c r="BF611" s="251" t="str">
        <f>IF(F611="","",Tabla1[[#This Row],[Curso]])</f>
        <v/>
      </c>
      <c r="BG611" s="252" t="str">
        <f>+IF(TRIM(F611)="","",$B$1&amp;"-"&amp;TRIM(Tabla1[[#This Row],[Mes Inscrito]])&amp;"-"&amp;TRIM(Tabla1[[#This Row],[Dia de clases Inscrito]])&amp;"-"&amp;TRIM(Tabla1[[#This Row],[Horario Inscrito]])&amp;"-"&amp;TRIM(Tabla1[[#This Row],[Fecha Inicio grupo]])&amp;"-"&amp;TRIM(Tabla1[[#This Row],[Tipo Incrito]]))</f>
        <v/>
      </c>
      <c r="BH611" s="308" t="str">
        <f>IF(F611="","",OR(IFERROR(SEARCH("CG",Tabla1[[#This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1" s="309" t="str">
        <f>IF(F611&lt;&gt;"",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1" s="309" t="str">
        <f>IF(F611&lt;&gt;"",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1" s="309" t="str">
        <f>IF(Tabla1[[#This Row],[Fecha Inicio grupo]]="","",IFERROR(VLOOKUP(Tabla1[[#This Row],[Mes de Alta como miembro]],Parámetros!$AM$2:$AN$16,2,0),"01/01/1900"))</f>
        <v/>
      </c>
    </row>
    <row r="612" spans="1:63" ht="14.45">
      <c r="A612" s="68">
        <v>609</v>
      </c>
      <c r="B612" s="29"/>
      <c r="C612" s="34"/>
      <c r="D612" s="42"/>
      <c r="E612" s="64"/>
      <c r="F612" s="45"/>
      <c r="G612" s="45"/>
      <c r="H612" s="163"/>
      <c r="I612" s="42"/>
      <c r="J612" s="28"/>
      <c r="K612" s="69"/>
      <c r="L612" s="68"/>
      <c r="M612" s="46"/>
      <c r="N612" s="238" t="str">
        <f ca="1">IF(Tabla1[[#This Row],[Fecha de nac]]="","",IF(Tabla1[[#This Row],[Fecha Finalización]] &gt;=TODAY(), DATEDIF(Tabla1[[#This Row],[Fecha de nac]],TODAY(),"y"), ROUNDDOWN((Tabla1[[#This Row],[Fecha Finalización]] -Tabla1[[#This Row],[Fecha de nac]])/365,0)))</f>
        <v/>
      </c>
      <c r="O612" s="169"/>
      <c r="P612" s="34"/>
      <c r="Q612" s="67"/>
      <c r="R612" s="67"/>
      <c r="S612" s="67"/>
      <c r="T612" s="67"/>
      <c r="U612" s="243" t="str">
        <f>IF(F612="","",Tabla1[[#This Row],[Fecha Inicio grupo]]+3*7-7)</f>
        <v/>
      </c>
      <c r="V612" s="244" t="str">
        <f>IF(F612="","",EDATE(Tabla1[[#This Row],[Fecha Inicio grupo]],3))</f>
        <v/>
      </c>
      <c r="W612" s="29"/>
      <c r="X612" s="29"/>
      <c r="Y612" s="75"/>
      <c r="Z612" s="75"/>
      <c r="AA612" s="75"/>
      <c r="AB612" s="75"/>
      <c r="AC612" s="75"/>
      <c r="AD612" s="75"/>
      <c r="AE612" s="75"/>
      <c r="AF612" s="75"/>
      <c r="AG612" s="75"/>
      <c r="AH612" s="75"/>
      <c r="AI612" s="75"/>
      <c r="AJ612" s="75"/>
      <c r="AK612" s="75"/>
      <c r="AL612" s="75"/>
      <c r="AM612" s="75"/>
      <c r="AN612" s="75"/>
      <c r="AO612" s="144"/>
      <c r="AP612" s="246" t="str">
        <f>IF(F612="","",IFERROR(VLOOKUP(SUBSTITUTE(SUBSTITUTE(Tabla1[[#This Row],[Uso Sistemas]],"T","P"),"N","F"),Parámetros!$M$2:$N$17,2,0),"Completar hasta 3ra sem. para evaluar a Probacionista"))</f>
        <v/>
      </c>
      <c r="AQ612" s="39"/>
      <c r="AR612" s="39"/>
      <c r="AS612" s="39"/>
      <c r="AT612" s="28"/>
      <c r="AU612" s="55"/>
      <c r="AV612" s="55"/>
      <c r="AW612" s="55"/>
      <c r="AX612" s="248" t="str">
        <f>IF(V612="","",EOMONTH(EDATE(Tabla1[[#This Row],[Fecha Finalización]],2),0))</f>
        <v/>
      </c>
      <c r="AY612" s="39"/>
      <c r="AZ612" s="249" t="str">
        <f>IF(V612="","",EOMONTH(EDATE(Tabla1[[#This Row],[Fecha Finalización]],3),0))</f>
        <v/>
      </c>
      <c r="BA612" s="39"/>
      <c r="BB612" s="39"/>
      <c r="BC612" s="235"/>
      <c r="BD612" s="233" t="str">
        <f>IF(F612="","",Tabla1[[#This Row],[sem 01]]&amp;Tabla1[[#This Row],[sem 02]]&amp;Tabla1[[#This Row],[sem 03]])</f>
        <v/>
      </c>
      <c r="BE612" s="234" t="str">
        <f>IF(TRIM(F612)="","",$B$1&amp;"-"&amp;SUBSTITUTE(Tabla1[[#This Row],[Mes Inscrito]]," ","")&amp;"-"&amp;SUBSTITUTE(Tabla1[[#This Row],[Dia de clases Inscrito]]," ","")&amp;"-"&amp;SUBSTITUTE(Tabla1[[#This Row],[Horario Inscrito]]," ","")&amp;"-"&amp;Tabla1[[#This Row],[Fecha Inicio grupo]])</f>
        <v/>
      </c>
      <c r="BF612" s="251" t="str">
        <f>IF(F612="","",Tabla1[[#This Row],[Curso]])</f>
        <v/>
      </c>
      <c r="BG612" s="252" t="str">
        <f>+IF(TRIM(F612)="","",$B$1&amp;"-"&amp;TRIM(Tabla1[[#This Row],[Mes Inscrito]])&amp;"-"&amp;TRIM(Tabla1[[#This Row],[Dia de clases Inscrito]])&amp;"-"&amp;TRIM(Tabla1[[#This Row],[Horario Inscrito]])&amp;"-"&amp;TRIM(Tabla1[[#This Row],[Fecha Inicio grupo]])&amp;"-"&amp;TRIM(Tabla1[[#This Row],[Tipo Incrito]]))</f>
        <v/>
      </c>
      <c r="BH612" s="308" t="str">
        <f>IF(F612="","",OR(IFERROR(SEARCH("CG",Tabla1[[#This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2" s="309" t="str">
        <f>IF(F612&lt;&gt;"",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2" s="309" t="str">
        <f>IF(F612&lt;&gt;"",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2" s="309" t="str">
        <f>IF(Tabla1[[#This Row],[Fecha Inicio grupo]]="","",IFERROR(VLOOKUP(Tabla1[[#This Row],[Mes de Alta como miembro]],Parámetros!$AM$2:$AN$16,2,0),"01/01/1900"))</f>
        <v/>
      </c>
    </row>
    <row r="613" spans="1:63" ht="14.45">
      <c r="A613" s="68">
        <v>610</v>
      </c>
      <c r="B613" s="29"/>
      <c r="C613" s="34"/>
      <c r="D613" s="42"/>
      <c r="E613" s="64"/>
      <c r="F613" s="45"/>
      <c r="G613" s="45"/>
      <c r="H613" s="163"/>
      <c r="I613" s="42"/>
      <c r="J613" s="28"/>
      <c r="K613" s="69"/>
      <c r="L613" s="68"/>
      <c r="M613" s="46"/>
      <c r="N613" s="238" t="str">
        <f ca="1">IF(Tabla1[[#This Row],[Fecha de nac]]="","",IF(Tabla1[[#This Row],[Fecha Finalización]] &gt;=TODAY(), DATEDIF(Tabla1[[#This Row],[Fecha de nac]],TODAY(),"y"), ROUNDDOWN((Tabla1[[#This Row],[Fecha Finalización]] -Tabla1[[#This Row],[Fecha de nac]])/365,0)))</f>
        <v/>
      </c>
      <c r="O613" s="169"/>
      <c r="P613" s="34"/>
      <c r="Q613" s="67"/>
      <c r="R613" s="67"/>
      <c r="S613" s="67"/>
      <c r="T613" s="67"/>
      <c r="U613" s="243" t="str">
        <f>IF(F613="","",Tabla1[[#This Row],[Fecha Inicio grupo]]+3*7-7)</f>
        <v/>
      </c>
      <c r="V613" s="244" t="str">
        <f>IF(F613="","",EDATE(Tabla1[[#This Row],[Fecha Inicio grupo]],3))</f>
        <v/>
      </c>
      <c r="W613" s="29"/>
      <c r="X613" s="29"/>
      <c r="Y613" s="75"/>
      <c r="Z613" s="75"/>
      <c r="AA613" s="75"/>
      <c r="AB613" s="75"/>
      <c r="AC613" s="75"/>
      <c r="AD613" s="75"/>
      <c r="AE613" s="75"/>
      <c r="AF613" s="75"/>
      <c r="AG613" s="75"/>
      <c r="AH613" s="75"/>
      <c r="AI613" s="75"/>
      <c r="AJ613" s="75"/>
      <c r="AK613" s="75"/>
      <c r="AL613" s="75"/>
      <c r="AM613" s="75"/>
      <c r="AN613" s="75"/>
      <c r="AO613" s="144"/>
      <c r="AP613" s="246" t="str">
        <f>IF(F613="","",IFERROR(VLOOKUP(SUBSTITUTE(SUBSTITUTE(Tabla1[[#This Row],[Uso Sistemas]],"T","P"),"N","F"),Parámetros!$M$2:$N$17,2,0),"Completar hasta 3ra sem. para evaluar a Probacionista"))</f>
        <v/>
      </c>
      <c r="AQ613" s="39"/>
      <c r="AR613" s="39"/>
      <c r="AS613" s="39"/>
      <c r="AT613" s="28"/>
      <c r="AU613" s="55"/>
      <c r="AV613" s="55"/>
      <c r="AW613" s="55"/>
      <c r="AX613" s="248" t="str">
        <f>IF(V613="","",EOMONTH(EDATE(Tabla1[[#This Row],[Fecha Finalización]],2),0))</f>
        <v/>
      </c>
      <c r="AY613" s="39"/>
      <c r="AZ613" s="249" t="str">
        <f>IF(V613="","",EOMONTH(EDATE(Tabla1[[#This Row],[Fecha Finalización]],3),0))</f>
        <v/>
      </c>
      <c r="BA613" s="39"/>
      <c r="BB613" s="39"/>
      <c r="BC613" s="235"/>
      <c r="BD613" s="233" t="str">
        <f>IF(F613="","",Tabla1[[#This Row],[sem 01]]&amp;Tabla1[[#This Row],[sem 02]]&amp;Tabla1[[#This Row],[sem 03]])</f>
        <v/>
      </c>
      <c r="BE613" s="234" t="str">
        <f>IF(TRIM(F613)="","",$B$1&amp;"-"&amp;SUBSTITUTE(Tabla1[[#This Row],[Mes Inscrito]]," ","")&amp;"-"&amp;SUBSTITUTE(Tabla1[[#This Row],[Dia de clases Inscrito]]," ","")&amp;"-"&amp;SUBSTITUTE(Tabla1[[#This Row],[Horario Inscrito]]," ","")&amp;"-"&amp;Tabla1[[#This Row],[Fecha Inicio grupo]])</f>
        <v/>
      </c>
      <c r="BF613" s="251" t="str">
        <f>IF(F613="","",Tabla1[[#This Row],[Curso]])</f>
        <v/>
      </c>
      <c r="BG613" s="252" t="str">
        <f>+IF(TRIM(F613)="","",$B$1&amp;"-"&amp;TRIM(Tabla1[[#This Row],[Mes Inscrito]])&amp;"-"&amp;TRIM(Tabla1[[#This Row],[Dia de clases Inscrito]])&amp;"-"&amp;TRIM(Tabla1[[#This Row],[Horario Inscrito]])&amp;"-"&amp;TRIM(Tabla1[[#This Row],[Fecha Inicio grupo]])&amp;"-"&amp;TRIM(Tabla1[[#This Row],[Tipo Incrito]]))</f>
        <v/>
      </c>
      <c r="BH613" s="308" t="str">
        <f>IF(F613="","",OR(IFERROR(SEARCH("CG",Tabla1[[#This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3" s="309" t="str">
        <f>IF(F613&lt;&gt;"",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3" s="309" t="str">
        <f>IF(F613&lt;&gt;"",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3" s="309" t="str">
        <f>IF(Tabla1[[#This Row],[Fecha Inicio grupo]]="","",IFERROR(VLOOKUP(Tabla1[[#This Row],[Mes de Alta como miembro]],Parámetros!$AM$2:$AN$16,2,0),"01/01/1900"))</f>
        <v/>
      </c>
    </row>
    <row r="614" spans="1:63" ht="14.45">
      <c r="A614" s="68">
        <v>611</v>
      </c>
      <c r="B614" s="29"/>
      <c r="C614" s="34"/>
      <c r="D614" s="42"/>
      <c r="E614" s="64"/>
      <c r="F614" s="45"/>
      <c r="G614" s="45"/>
      <c r="H614" s="163"/>
      <c r="I614" s="42"/>
      <c r="J614" s="28"/>
      <c r="K614" s="69"/>
      <c r="L614" s="68"/>
      <c r="M614" s="46"/>
      <c r="N614" s="238" t="str">
        <f ca="1">IF(Tabla1[[#This Row],[Fecha de nac]]="","",IF(Tabla1[[#This Row],[Fecha Finalización]] &gt;=TODAY(), DATEDIF(Tabla1[[#This Row],[Fecha de nac]],TODAY(),"y"), ROUNDDOWN((Tabla1[[#This Row],[Fecha Finalización]] -Tabla1[[#This Row],[Fecha de nac]])/365,0)))</f>
        <v/>
      </c>
      <c r="O614" s="169"/>
      <c r="P614" s="34"/>
      <c r="Q614" s="67"/>
      <c r="R614" s="67"/>
      <c r="S614" s="67"/>
      <c r="T614" s="67"/>
      <c r="U614" s="243" t="str">
        <f>IF(F614="","",Tabla1[[#This Row],[Fecha Inicio grupo]]+3*7-7)</f>
        <v/>
      </c>
      <c r="V614" s="244" t="str">
        <f>IF(F614="","",EDATE(Tabla1[[#This Row],[Fecha Inicio grupo]],3))</f>
        <v/>
      </c>
      <c r="W614" s="29"/>
      <c r="X614" s="29"/>
      <c r="Y614" s="75"/>
      <c r="Z614" s="75"/>
      <c r="AA614" s="75"/>
      <c r="AB614" s="75"/>
      <c r="AC614" s="75"/>
      <c r="AD614" s="75"/>
      <c r="AE614" s="75"/>
      <c r="AF614" s="75"/>
      <c r="AG614" s="75"/>
      <c r="AH614" s="75"/>
      <c r="AI614" s="75"/>
      <c r="AJ614" s="75"/>
      <c r="AK614" s="75"/>
      <c r="AL614" s="75"/>
      <c r="AM614" s="75"/>
      <c r="AN614" s="75"/>
      <c r="AO614" s="144"/>
      <c r="AP614" s="246" t="str">
        <f>IF(F614="","",IFERROR(VLOOKUP(SUBSTITUTE(SUBSTITUTE(Tabla1[[#This Row],[Uso Sistemas]],"T","P"),"N","F"),Parámetros!$M$2:$N$17,2,0),"Completar hasta 3ra sem. para evaluar a Probacionista"))</f>
        <v/>
      </c>
      <c r="AQ614" s="39"/>
      <c r="AR614" s="39"/>
      <c r="AS614" s="39"/>
      <c r="AT614" s="28"/>
      <c r="AU614" s="55"/>
      <c r="AV614" s="55"/>
      <c r="AW614" s="55"/>
      <c r="AX614" s="248" t="str">
        <f>IF(V614="","",EOMONTH(EDATE(Tabla1[[#This Row],[Fecha Finalización]],2),0))</f>
        <v/>
      </c>
      <c r="AY614" s="39"/>
      <c r="AZ614" s="249" t="str">
        <f>IF(V614="","",EOMONTH(EDATE(Tabla1[[#This Row],[Fecha Finalización]],3),0))</f>
        <v/>
      </c>
      <c r="BA614" s="39"/>
      <c r="BB614" s="39"/>
      <c r="BC614" s="235"/>
      <c r="BD614" s="233" t="str">
        <f>IF(F614="","",Tabla1[[#This Row],[sem 01]]&amp;Tabla1[[#This Row],[sem 02]]&amp;Tabla1[[#This Row],[sem 03]])</f>
        <v/>
      </c>
      <c r="BE614" s="234" t="str">
        <f>IF(TRIM(F614)="","",$B$1&amp;"-"&amp;SUBSTITUTE(Tabla1[[#This Row],[Mes Inscrito]]," ","")&amp;"-"&amp;SUBSTITUTE(Tabla1[[#This Row],[Dia de clases Inscrito]]," ","")&amp;"-"&amp;SUBSTITUTE(Tabla1[[#This Row],[Horario Inscrito]]," ","")&amp;"-"&amp;Tabla1[[#This Row],[Fecha Inicio grupo]])</f>
        <v/>
      </c>
      <c r="BF614" s="251" t="str">
        <f>IF(F614="","",Tabla1[[#This Row],[Curso]])</f>
        <v/>
      </c>
      <c r="BG614" s="252" t="str">
        <f>+IF(TRIM(F614)="","",$B$1&amp;"-"&amp;TRIM(Tabla1[[#This Row],[Mes Inscrito]])&amp;"-"&amp;TRIM(Tabla1[[#This Row],[Dia de clases Inscrito]])&amp;"-"&amp;TRIM(Tabla1[[#This Row],[Horario Inscrito]])&amp;"-"&amp;TRIM(Tabla1[[#This Row],[Fecha Inicio grupo]])&amp;"-"&amp;TRIM(Tabla1[[#This Row],[Tipo Incrito]]))</f>
        <v/>
      </c>
      <c r="BH614" s="308" t="str">
        <f>IF(F614="","",OR(IFERROR(SEARCH("CG",Tabla1[[#This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4" s="309" t="str">
        <f>IF(F614&lt;&gt;"",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4" s="309" t="str">
        <f>IF(F614&lt;&gt;"",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4" s="309" t="str">
        <f>IF(Tabla1[[#This Row],[Fecha Inicio grupo]]="","",IFERROR(VLOOKUP(Tabla1[[#This Row],[Mes de Alta como miembro]],Parámetros!$AM$2:$AN$16,2,0),"01/01/1900"))</f>
        <v/>
      </c>
    </row>
    <row r="615" spans="1:63" ht="14.45">
      <c r="A615" s="68">
        <v>612</v>
      </c>
      <c r="B615" s="29"/>
      <c r="C615" s="34"/>
      <c r="D615" s="42"/>
      <c r="E615" s="64"/>
      <c r="F615" s="45"/>
      <c r="G615" s="45"/>
      <c r="H615" s="163"/>
      <c r="I615" s="42"/>
      <c r="J615" s="28"/>
      <c r="K615" s="69"/>
      <c r="L615" s="68"/>
      <c r="M615" s="46"/>
      <c r="N615" s="238" t="str">
        <f ca="1">IF(Tabla1[[#This Row],[Fecha de nac]]="","",IF(Tabla1[[#This Row],[Fecha Finalización]] &gt;=TODAY(), DATEDIF(Tabla1[[#This Row],[Fecha de nac]],TODAY(),"y"), ROUNDDOWN((Tabla1[[#This Row],[Fecha Finalización]] -Tabla1[[#This Row],[Fecha de nac]])/365,0)))</f>
        <v/>
      </c>
      <c r="O615" s="169"/>
      <c r="P615" s="34"/>
      <c r="Q615" s="67"/>
      <c r="R615" s="67"/>
      <c r="S615" s="67"/>
      <c r="T615" s="67"/>
      <c r="U615" s="243" t="str">
        <f>IF(F615="","",Tabla1[[#This Row],[Fecha Inicio grupo]]+3*7-7)</f>
        <v/>
      </c>
      <c r="V615" s="244" t="str">
        <f>IF(F615="","",EDATE(Tabla1[[#This Row],[Fecha Inicio grupo]],3))</f>
        <v/>
      </c>
      <c r="W615" s="29"/>
      <c r="X615" s="29"/>
      <c r="Y615" s="75"/>
      <c r="Z615" s="75"/>
      <c r="AA615" s="75"/>
      <c r="AB615" s="75"/>
      <c r="AC615" s="75"/>
      <c r="AD615" s="75"/>
      <c r="AE615" s="75"/>
      <c r="AF615" s="75"/>
      <c r="AG615" s="75"/>
      <c r="AH615" s="75"/>
      <c r="AI615" s="75"/>
      <c r="AJ615" s="75"/>
      <c r="AK615" s="75"/>
      <c r="AL615" s="75"/>
      <c r="AM615" s="75"/>
      <c r="AN615" s="75"/>
      <c r="AO615" s="144"/>
      <c r="AP615" s="246" t="str">
        <f>IF(F615="","",IFERROR(VLOOKUP(SUBSTITUTE(SUBSTITUTE(Tabla1[[#This Row],[Uso Sistemas]],"T","P"),"N","F"),Parámetros!$M$2:$N$17,2,0),"Completar hasta 3ra sem. para evaluar a Probacionista"))</f>
        <v/>
      </c>
      <c r="AQ615" s="39"/>
      <c r="AR615" s="39"/>
      <c r="AS615" s="39"/>
      <c r="AT615" s="28"/>
      <c r="AU615" s="55"/>
      <c r="AV615" s="55"/>
      <c r="AW615" s="55"/>
      <c r="AX615" s="248" t="str">
        <f>IF(V615="","",EOMONTH(EDATE(Tabla1[[#This Row],[Fecha Finalización]],2),0))</f>
        <v/>
      </c>
      <c r="AY615" s="39"/>
      <c r="AZ615" s="249" t="str">
        <f>IF(V615="","",EOMONTH(EDATE(Tabla1[[#This Row],[Fecha Finalización]],3),0))</f>
        <v/>
      </c>
      <c r="BA615" s="39"/>
      <c r="BB615" s="39"/>
      <c r="BC615" s="235"/>
      <c r="BD615" s="233" t="str">
        <f>IF(F615="","",Tabla1[[#This Row],[sem 01]]&amp;Tabla1[[#This Row],[sem 02]]&amp;Tabla1[[#This Row],[sem 03]])</f>
        <v/>
      </c>
      <c r="BE615" s="234" t="str">
        <f>IF(TRIM(F615)="","",$B$1&amp;"-"&amp;SUBSTITUTE(Tabla1[[#This Row],[Mes Inscrito]]," ","")&amp;"-"&amp;SUBSTITUTE(Tabla1[[#This Row],[Dia de clases Inscrito]]," ","")&amp;"-"&amp;SUBSTITUTE(Tabla1[[#This Row],[Horario Inscrito]]," ","")&amp;"-"&amp;Tabla1[[#This Row],[Fecha Inicio grupo]])</f>
        <v/>
      </c>
      <c r="BF615" s="251" t="str">
        <f>IF(F615="","",Tabla1[[#This Row],[Curso]])</f>
        <v/>
      </c>
      <c r="BG615" s="252" t="str">
        <f>+IF(TRIM(F615)="","",$B$1&amp;"-"&amp;TRIM(Tabla1[[#This Row],[Mes Inscrito]])&amp;"-"&amp;TRIM(Tabla1[[#This Row],[Dia de clases Inscrito]])&amp;"-"&amp;TRIM(Tabla1[[#This Row],[Horario Inscrito]])&amp;"-"&amp;TRIM(Tabla1[[#This Row],[Fecha Inicio grupo]])&amp;"-"&amp;TRIM(Tabla1[[#This Row],[Tipo Incrito]]))</f>
        <v/>
      </c>
      <c r="BH615" s="308" t="str">
        <f>IF(F615="","",OR(IFERROR(SEARCH("CG",Tabla1[[#This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5" s="309" t="str">
        <f>IF(F615&lt;&gt;"",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5" s="309" t="str">
        <f>IF(F615&lt;&gt;"",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5" s="309" t="str">
        <f>IF(Tabla1[[#This Row],[Fecha Inicio grupo]]="","",IFERROR(VLOOKUP(Tabla1[[#This Row],[Mes de Alta como miembro]],Parámetros!$AM$2:$AN$16,2,0),"01/01/1900"))</f>
        <v/>
      </c>
    </row>
    <row r="616" spans="1:63" ht="14.45">
      <c r="A616" s="68">
        <v>613</v>
      </c>
      <c r="B616" s="29"/>
      <c r="C616" s="34"/>
      <c r="D616" s="42"/>
      <c r="E616" s="64"/>
      <c r="F616" s="45"/>
      <c r="G616" s="45"/>
      <c r="H616" s="163"/>
      <c r="I616" s="42"/>
      <c r="J616" s="28"/>
      <c r="K616" s="69"/>
      <c r="L616" s="68"/>
      <c r="M616" s="46"/>
      <c r="N616" s="238" t="str">
        <f ca="1">IF(Tabla1[[#This Row],[Fecha de nac]]="","",IF(Tabla1[[#This Row],[Fecha Finalización]] &gt;=TODAY(), DATEDIF(Tabla1[[#This Row],[Fecha de nac]],TODAY(),"y"), ROUNDDOWN((Tabla1[[#This Row],[Fecha Finalización]] -Tabla1[[#This Row],[Fecha de nac]])/365,0)))</f>
        <v/>
      </c>
      <c r="O616" s="169"/>
      <c r="P616" s="34"/>
      <c r="Q616" s="67"/>
      <c r="R616" s="67"/>
      <c r="S616" s="67"/>
      <c r="T616" s="67"/>
      <c r="U616" s="243" t="str">
        <f>IF(F616="","",Tabla1[[#This Row],[Fecha Inicio grupo]]+3*7-7)</f>
        <v/>
      </c>
      <c r="V616" s="244" t="str">
        <f>IF(F616="","",EDATE(Tabla1[[#This Row],[Fecha Inicio grupo]],3))</f>
        <v/>
      </c>
      <c r="W616" s="29"/>
      <c r="X616" s="29"/>
      <c r="Y616" s="75"/>
      <c r="Z616" s="75"/>
      <c r="AA616" s="75"/>
      <c r="AB616" s="75"/>
      <c r="AC616" s="75"/>
      <c r="AD616" s="75"/>
      <c r="AE616" s="75"/>
      <c r="AF616" s="75"/>
      <c r="AG616" s="75"/>
      <c r="AH616" s="75"/>
      <c r="AI616" s="75"/>
      <c r="AJ616" s="75"/>
      <c r="AK616" s="75"/>
      <c r="AL616" s="75"/>
      <c r="AM616" s="75"/>
      <c r="AN616" s="75"/>
      <c r="AO616" s="144"/>
      <c r="AP616" s="246" t="str">
        <f>IF(F616="","",IFERROR(VLOOKUP(SUBSTITUTE(SUBSTITUTE(Tabla1[[#This Row],[Uso Sistemas]],"T","P"),"N","F"),Parámetros!$M$2:$N$17,2,0),"Completar hasta 3ra sem. para evaluar a Probacionista"))</f>
        <v/>
      </c>
      <c r="AQ616" s="39"/>
      <c r="AR616" s="39"/>
      <c r="AS616" s="39"/>
      <c r="AT616" s="28"/>
      <c r="AU616" s="55"/>
      <c r="AV616" s="55"/>
      <c r="AW616" s="55"/>
      <c r="AX616" s="248" t="str">
        <f>IF(V616="","",EOMONTH(EDATE(Tabla1[[#This Row],[Fecha Finalización]],2),0))</f>
        <v/>
      </c>
      <c r="AY616" s="39"/>
      <c r="AZ616" s="249" t="str">
        <f>IF(V616="","",EOMONTH(EDATE(Tabla1[[#This Row],[Fecha Finalización]],3),0))</f>
        <v/>
      </c>
      <c r="BA616" s="39"/>
      <c r="BB616" s="39"/>
      <c r="BC616" s="235"/>
      <c r="BD616" s="233" t="str">
        <f>IF(F616="","",Tabla1[[#This Row],[sem 01]]&amp;Tabla1[[#This Row],[sem 02]]&amp;Tabla1[[#This Row],[sem 03]])</f>
        <v/>
      </c>
      <c r="BE616" s="234" t="str">
        <f>IF(TRIM(F616)="","",$B$1&amp;"-"&amp;SUBSTITUTE(Tabla1[[#This Row],[Mes Inscrito]]," ","")&amp;"-"&amp;SUBSTITUTE(Tabla1[[#This Row],[Dia de clases Inscrito]]," ","")&amp;"-"&amp;SUBSTITUTE(Tabla1[[#This Row],[Horario Inscrito]]," ","")&amp;"-"&amp;Tabla1[[#This Row],[Fecha Inicio grupo]])</f>
        <v/>
      </c>
      <c r="BF616" s="251" t="str">
        <f>IF(F616="","",Tabla1[[#This Row],[Curso]])</f>
        <v/>
      </c>
      <c r="BG616" s="252" t="str">
        <f>+IF(TRIM(F616)="","",$B$1&amp;"-"&amp;TRIM(Tabla1[[#This Row],[Mes Inscrito]])&amp;"-"&amp;TRIM(Tabla1[[#This Row],[Dia de clases Inscrito]])&amp;"-"&amp;TRIM(Tabla1[[#This Row],[Horario Inscrito]])&amp;"-"&amp;TRIM(Tabla1[[#This Row],[Fecha Inicio grupo]])&amp;"-"&amp;TRIM(Tabla1[[#This Row],[Tipo Incrito]]))</f>
        <v/>
      </c>
      <c r="BH616" s="308" t="str">
        <f>IF(F616="","",OR(IFERROR(SEARCH("CG",Tabla1[[#This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6" s="309" t="str">
        <f>IF(F616&lt;&gt;"",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6" s="309" t="str">
        <f>IF(F616&lt;&gt;"",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6" s="309" t="str">
        <f>IF(Tabla1[[#This Row],[Fecha Inicio grupo]]="","",IFERROR(VLOOKUP(Tabla1[[#This Row],[Mes de Alta como miembro]],Parámetros!$AM$2:$AN$16,2,0),"01/01/1900"))</f>
        <v/>
      </c>
    </row>
    <row r="617" spans="1:63" ht="14.45">
      <c r="A617" s="68">
        <v>614</v>
      </c>
      <c r="B617" s="29"/>
      <c r="C617" s="34"/>
      <c r="D617" s="42"/>
      <c r="E617" s="64"/>
      <c r="F617" s="45"/>
      <c r="G617" s="45"/>
      <c r="H617" s="163"/>
      <c r="I617" s="42"/>
      <c r="J617" s="28"/>
      <c r="K617" s="69"/>
      <c r="L617" s="68"/>
      <c r="M617" s="46"/>
      <c r="N617" s="238" t="str">
        <f ca="1">IF(Tabla1[[#This Row],[Fecha de nac]]="","",IF(Tabla1[[#This Row],[Fecha Finalización]] &gt;=TODAY(), DATEDIF(Tabla1[[#This Row],[Fecha de nac]],TODAY(),"y"), ROUNDDOWN((Tabla1[[#This Row],[Fecha Finalización]] -Tabla1[[#This Row],[Fecha de nac]])/365,0)))</f>
        <v/>
      </c>
      <c r="O617" s="169"/>
      <c r="P617" s="34"/>
      <c r="Q617" s="67"/>
      <c r="R617" s="67"/>
      <c r="S617" s="67"/>
      <c r="T617" s="67"/>
      <c r="U617" s="243" t="str">
        <f>IF(F617="","",Tabla1[[#This Row],[Fecha Inicio grupo]]+3*7-7)</f>
        <v/>
      </c>
      <c r="V617" s="244" t="str">
        <f>IF(F617="","",EDATE(Tabla1[[#This Row],[Fecha Inicio grupo]],3))</f>
        <v/>
      </c>
      <c r="W617" s="29"/>
      <c r="X617" s="29"/>
      <c r="Y617" s="75"/>
      <c r="Z617" s="75"/>
      <c r="AA617" s="75"/>
      <c r="AB617" s="75"/>
      <c r="AC617" s="75"/>
      <c r="AD617" s="75"/>
      <c r="AE617" s="75"/>
      <c r="AF617" s="75"/>
      <c r="AG617" s="75"/>
      <c r="AH617" s="75"/>
      <c r="AI617" s="75"/>
      <c r="AJ617" s="75"/>
      <c r="AK617" s="75"/>
      <c r="AL617" s="75"/>
      <c r="AM617" s="75"/>
      <c r="AN617" s="75"/>
      <c r="AO617" s="144"/>
      <c r="AP617" s="246" t="str">
        <f>IF(F617="","",IFERROR(VLOOKUP(SUBSTITUTE(SUBSTITUTE(Tabla1[[#This Row],[Uso Sistemas]],"T","P"),"N","F"),Parámetros!$M$2:$N$17,2,0),"Completar hasta 3ra sem. para evaluar a Probacionista"))</f>
        <v/>
      </c>
      <c r="AQ617" s="39"/>
      <c r="AR617" s="39"/>
      <c r="AS617" s="39"/>
      <c r="AT617" s="28"/>
      <c r="AU617" s="55"/>
      <c r="AV617" s="55"/>
      <c r="AW617" s="55"/>
      <c r="AX617" s="248" t="str">
        <f>IF(V617="","",EOMONTH(EDATE(Tabla1[[#This Row],[Fecha Finalización]],2),0))</f>
        <v/>
      </c>
      <c r="AY617" s="39"/>
      <c r="AZ617" s="249" t="str">
        <f>IF(V617="","",EOMONTH(EDATE(Tabla1[[#This Row],[Fecha Finalización]],3),0))</f>
        <v/>
      </c>
      <c r="BA617" s="39"/>
      <c r="BB617" s="39"/>
      <c r="BC617" s="235"/>
      <c r="BD617" s="233" t="str">
        <f>IF(F617="","",Tabla1[[#This Row],[sem 01]]&amp;Tabla1[[#This Row],[sem 02]]&amp;Tabla1[[#This Row],[sem 03]])</f>
        <v/>
      </c>
      <c r="BE617" s="234" t="str">
        <f>IF(TRIM(F617)="","",$B$1&amp;"-"&amp;SUBSTITUTE(Tabla1[[#This Row],[Mes Inscrito]]," ","")&amp;"-"&amp;SUBSTITUTE(Tabla1[[#This Row],[Dia de clases Inscrito]]," ","")&amp;"-"&amp;SUBSTITUTE(Tabla1[[#This Row],[Horario Inscrito]]," ","")&amp;"-"&amp;Tabla1[[#This Row],[Fecha Inicio grupo]])</f>
        <v/>
      </c>
      <c r="BF617" s="251" t="str">
        <f>IF(F617="","",Tabla1[[#This Row],[Curso]])</f>
        <v/>
      </c>
      <c r="BG617" s="252" t="str">
        <f>+IF(TRIM(F617)="","",$B$1&amp;"-"&amp;TRIM(Tabla1[[#This Row],[Mes Inscrito]])&amp;"-"&amp;TRIM(Tabla1[[#This Row],[Dia de clases Inscrito]])&amp;"-"&amp;TRIM(Tabla1[[#This Row],[Horario Inscrito]])&amp;"-"&amp;TRIM(Tabla1[[#This Row],[Fecha Inicio grupo]])&amp;"-"&amp;TRIM(Tabla1[[#This Row],[Tipo Incrito]]))</f>
        <v/>
      </c>
      <c r="BH617" s="308" t="str">
        <f>IF(F617="","",OR(IFERROR(SEARCH("CG",Tabla1[[#This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7" s="309" t="str">
        <f>IF(F617&lt;&gt;"",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7" s="309" t="str">
        <f>IF(F617&lt;&gt;"",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7" s="309" t="str">
        <f>IF(Tabla1[[#This Row],[Fecha Inicio grupo]]="","",IFERROR(VLOOKUP(Tabla1[[#This Row],[Mes de Alta como miembro]],Parámetros!$AM$2:$AN$16,2,0),"01/01/1900"))</f>
        <v/>
      </c>
    </row>
    <row r="618" spans="1:63" ht="14.45">
      <c r="A618" s="68">
        <v>615</v>
      </c>
      <c r="B618" s="29"/>
      <c r="C618" s="34"/>
      <c r="D618" s="42"/>
      <c r="E618" s="64"/>
      <c r="F618" s="45"/>
      <c r="G618" s="45"/>
      <c r="H618" s="163"/>
      <c r="I618" s="42"/>
      <c r="J618" s="28"/>
      <c r="K618" s="69"/>
      <c r="L618" s="68"/>
      <c r="M618" s="46"/>
      <c r="N618" s="238" t="str">
        <f ca="1">IF(Tabla1[[#This Row],[Fecha de nac]]="","",IF(Tabla1[[#This Row],[Fecha Finalización]] &gt;=TODAY(), DATEDIF(Tabla1[[#This Row],[Fecha de nac]],TODAY(),"y"), ROUNDDOWN((Tabla1[[#This Row],[Fecha Finalización]] -Tabla1[[#This Row],[Fecha de nac]])/365,0)))</f>
        <v/>
      </c>
      <c r="O618" s="169"/>
      <c r="P618" s="34"/>
      <c r="Q618" s="67"/>
      <c r="R618" s="67"/>
      <c r="S618" s="67"/>
      <c r="T618" s="67"/>
      <c r="U618" s="243" t="str">
        <f>IF(F618="","",Tabla1[[#This Row],[Fecha Inicio grupo]]+3*7-7)</f>
        <v/>
      </c>
      <c r="V618" s="244" t="str">
        <f>IF(F618="","",EDATE(Tabla1[[#This Row],[Fecha Inicio grupo]],3))</f>
        <v/>
      </c>
      <c r="W618" s="29"/>
      <c r="X618" s="29"/>
      <c r="Y618" s="75"/>
      <c r="Z618" s="75"/>
      <c r="AA618" s="75"/>
      <c r="AB618" s="75"/>
      <c r="AC618" s="75"/>
      <c r="AD618" s="75"/>
      <c r="AE618" s="75"/>
      <c r="AF618" s="75"/>
      <c r="AG618" s="75"/>
      <c r="AH618" s="75"/>
      <c r="AI618" s="75"/>
      <c r="AJ618" s="75"/>
      <c r="AK618" s="75"/>
      <c r="AL618" s="75"/>
      <c r="AM618" s="75"/>
      <c r="AN618" s="75"/>
      <c r="AO618" s="144"/>
      <c r="AP618" s="246" t="str">
        <f>IF(F618="","",IFERROR(VLOOKUP(SUBSTITUTE(SUBSTITUTE(Tabla1[[#This Row],[Uso Sistemas]],"T","P"),"N","F"),Parámetros!$M$2:$N$17,2,0),"Completar hasta 3ra sem. para evaluar a Probacionista"))</f>
        <v/>
      </c>
      <c r="AQ618" s="39"/>
      <c r="AR618" s="39"/>
      <c r="AS618" s="39"/>
      <c r="AT618" s="28"/>
      <c r="AU618" s="55"/>
      <c r="AV618" s="55"/>
      <c r="AW618" s="55"/>
      <c r="AX618" s="248" t="str">
        <f>IF(V618="","",EOMONTH(EDATE(Tabla1[[#This Row],[Fecha Finalización]],2),0))</f>
        <v/>
      </c>
      <c r="AY618" s="39"/>
      <c r="AZ618" s="249" t="str">
        <f>IF(V618="","",EOMONTH(EDATE(Tabla1[[#This Row],[Fecha Finalización]],3),0))</f>
        <v/>
      </c>
      <c r="BA618" s="39"/>
      <c r="BB618" s="39"/>
      <c r="BC618" s="235"/>
      <c r="BD618" s="233" t="str">
        <f>IF(F618="","",Tabla1[[#This Row],[sem 01]]&amp;Tabla1[[#This Row],[sem 02]]&amp;Tabla1[[#This Row],[sem 03]])</f>
        <v/>
      </c>
      <c r="BE618" s="234" t="str">
        <f>IF(TRIM(F618)="","",$B$1&amp;"-"&amp;SUBSTITUTE(Tabla1[[#This Row],[Mes Inscrito]]," ","")&amp;"-"&amp;SUBSTITUTE(Tabla1[[#This Row],[Dia de clases Inscrito]]," ","")&amp;"-"&amp;SUBSTITUTE(Tabla1[[#This Row],[Horario Inscrito]]," ","")&amp;"-"&amp;Tabla1[[#This Row],[Fecha Inicio grupo]])</f>
        <v/>
      </c>
      <c r="BF618" s="251" t="str">
        <f>IF(F618="","",Tabla1[[#This Row],[Curso]])</f>
        <v/>
      </c>
      <c r="BG618" s="252" t="str">
        <f>+IF(TRIM(F618)="","",$B$1&amp;"-"&amp;TRIM(Tabla1[[#This Row],[Mes Inscrito]])&amp;"-"&amp;TRIM(Tabla1[[#This Row],[Dia de clases Inscrito]])&amp;"-"&amp;TRIM(Tabla1[[#This Row],[Horario Inscrito]])&amp;"-"&amp;TRIM(Tabla1[[#This Row],[Fecha Inicio grupo]])&amp;"-"&amp;TRIM(Tabla1[[#This Row],[Tipo Incrito]]))</f>
        <v/>
      </c>
      <c r="BH618" s="308" t="str">
        <f>IF(F618="","",OR(IFERROR(SEARCH("CG",Tabla1[[#This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8" s="309" t="str">
        <f>IF(F618&lt;&gt;"",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8" s="309" t="str">
        <f>IF(F618&lt;&gt;"",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8" s="309" t="str">
        <f>IF(Tabla1[[#This Row],[Fecha Inicio grupo]]="","",IFERROR(VLOOKUP(Tabla1[[#This Row],[Mes de Alta como miembro]],Parámetros!$AM$2:$AN$16,2,0),"01/01/1900"))</f>
        <v/>
      </c>
    </row>
    <row r="619" spans="1:63" ht="14.45">
      <c r="A619" s="68">
        <v>616</v>
      </c>
      <c r="B619" s="29"/>
      <c r="C619" s="34"/>
      <c r="D619" s="42"/>
      <c r="E619" s="64"/>
      <c r="F619" s="45"/>
      <c r="G619" s="45"/>
      <c r="H619" s="163"/>
      <c r="I619" s="42"/>
      <c r="J619" s="28"/>
      <c r="K619" s="69"/>
      <c r="L619" s="68"/>
      <c r="M619" s="46"/>
      <c r="N619" s="238" t="str">
        <f ca="1">IF(Tabla1[[#This Row],[Fecha de nac]]="","",IF(Tabla1[[#This Row],[Fecha Finalización]] &gt;=TODAY(), DATEDIF(Tabla1[[#This Row],[Fecha de nac]],TODAY(),"y"), ROUNDDOWN((Tabla1[[#This Row],[Fecha Finalización]] -Tabla1[[#This Row],[Fecha de nac]])/365,0)))</f>
        <v/>
      </c>
      <c r="O619" s="169"/>
      <c r="P619" s="34"/>
      <c r="Q619" s="67"/>
      <c r="R619" s="67"/>
      <c r="S619" s="67"/>
      <c r="T619" s="67"/>
      <c r="U619" s="243" t="str">
        <f>IF(F619="","",Tabla1[[#This Row],[Fecha Inicio grupo]]+3*7-7)</f>
        <v/>
      </c>
      <c r="V619" s="244" t="str">
        <f>IF(F619="","",EDATE(Tabla1[[#This Row],[Fecha Inicio grupo]],3))</f>
        <v/>
      </c>
      <c r="W619" s="29"/>
      <c r="X619" s="29"/>
      <c r="Y619" s="75"/>
      <c r="Z619" s="75"/>
      <c r="AA619" s="75"/>
      <c r="AB619" s="75"/>
      <c r="AC619" s="75"/>
      <c r="AD619" s="75"/>
      <c r="AE619" s="75"/>
      <c r="AF619" s="75"/>
      <c r="AG619" s="75"/>
      <c r="AH619" s="75"/>
      <c r="AI619" s="75"/>
      <c r="AJ619" s="75"/>
      <c r="AK619" s="75"/>
      <c r="AL619" s="75"/>
      <c r="AM619" s="75"/>
      <c r="AN619" s="75"/>
      <c r="AO619" s="144"/>
      <c r="AP619" s="246" t="str">
        <f>IF(F619="","",IFERROR(VLOOKUP(SUBSTITUTE(SUBSTITUTE(Tabla1[[#This Row],[Uso Sistemas]],"T","P"),"N","F"),Parámetros!$M$2:$N$17,2,0),"Completar hasta 3ra sem. para evaluar a Probacionista"))</f>
        <v/>
      </c>
      <c r="AQ619" s="39"/>
      <c r="AR619" s="39"/>
      <c r="AS619" s="39"/>
      <c r="AT619" s="28"/>
      <c r="AU619" s="55"/>
      <c r="AV619" s="55"/>
      <c r="AW619" s="55"/>
      <c r="AX619" s="248" t="str">
        <f>IF(V619="","",EOMONTH(EDATE(Tabla1[[#This Row],[Fecha Finalización]],2),0))</f>
        <v/>
      </c>
      <c r="AY619" s="39"/>
      <c r="AZ619" s="249" t="str">
        <f>IF(V619="","",EOMONTH(EDATE(Tabla1[[#This Row],[Fecha Finalización]],3),0))</f>
        <v/>
      </c>
      <c r="BA619" s="39"/>
      <c r="BB619" s="39"/>
      <c r="BC619" s="235"/>
      <c r="BD619" s="233" t="str">
        <f>IF(F619="","",Tabla1[[#This Row],[sem 01]]&amp;Tabla1[[#This Row],[sem 02]]&amp;Tabla1[[#This Row],[sem 03]])</f>
        <v/>
      </c>
      <c r="BE619" s="234" t="str">
        <f>IF(TRIM(F619)="","",$B$1&amp;"-"&amp;SUBSTITUTE(Tabla1[[#This Row],[Mes Inscrito]]," ","")&amp;"-"&amp;SUBSTITUTE(Tabla1[[#This Row],[Dia de clases Inscrito]]," ","")&amp;"-"&amp;SUBSTITUTE(Tabla1[[#This Row],[Horario Inscrito]]," ","")&amp;"-"&amp;Tabla1[[#This Row],[Fecha Inicio grupo]])</f>
        <v/>
      </c>
      <c r="BF619" s="251" t="str">
        <f>IF(F619="","",Tabla1[[#This Row],[Curso]])</f>
        <v/>
      </c>
      <c r="BG619" s="252" t="str">
        <f>+IF(TRIM(F619)="","",$B$1&amp;"-"&amp;TRIM(Tabla1[[#This Row],[Mes Inscrito]])&amp;"-"&amp;TRIM(Tabla1[[#This Row],[Dia de clases Inscrito]])&amp;"-"&amp;TRIM(Tabla1[[#This Row],[Horario Inscrito]])&amp;"-"&amp;TRIM(Tabla1[[#This Row],[Fecha Inicio grupo]])&amp;"-"&amp;TRIM(Tabla1[[#This Row],[Tipo Incrito]]))</f>
        <v/>
      </c>
      <c r="BH619" s="308" t="str">
        <f>IF(F619="","",OR(IFERROR(SEARCH("CG",Tabla1[[#This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9" s="309" t="str">
        <f>IF(F619&lt;&gt;"",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9" s="309" t="str">
        <f>IF(F619&lt;&gt;"",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9" s="309" t="str">
        <f>IF(Tabla1[[#This Row],[Fecha Inicio grupo]]="","",IFERROR(VLOOKUP(Tabla1[[#This Row],[Mes de Alta como miembro]],Parámetros!$AM$2:$AN$16,2,0),"01/01/1900"))</f>
        <v/>
      </c>
    </row>
    <row r="620" spans="1:63" ht="14.45">
      <c r="A620" s="68">
        <v>617</v>
      </c>
      <c r="B620" s="29"/>
      <c r="C620" s="34"/>
      <c r="D620" s="42"/>
      <c r="E620" s="64"/>
      <c r="F620" s="45"/>
      <c r="G620" s="45"/>
      <c r="H620" s="163"/>
      <c r="I620" s="42"/>
      <c r="J620" s="28"/>
      <c r="K620" s="69"/>
      <c r="L620" s="68"/>
      <c r="M620" s="46"/>
      <c r="N620" s="238" t="str">
        <f ca="1">IF(Tabla1[[#This Row],[Fecha de nac]]="","",IF(Tabla1[[#This Row],[Fecha Finalización]] &gt;=TODAY(), DATEDIF(Tabla1[[#This Row],[Fecha de nac]],TODAY(),"y"), ROUNDDOWN((Tabla1[[#This Row],[Fecha Finalización]] -Tabla1[[#This Row],[Fecha de nac]])/365,0)))</f>
        <v/>
      </c>
      <c r="O620" s="169"/>
      <c r="P620" s="34"/>
      <c r="Q620" s="67"/>
      <c r="R620" s="67"/>
      <c r="S620" s="67"/>
      <c r="T620" s="67"/>
      <c r="U620" s="243" t="str">
        <f>IF(F620="","",Tabla1[[#This Row],[Fecha Inicio grupo]]+3*7-7)</f>
        <v/>
      </c>
      <c r="V620" s="244" t="str">
        <f>IF(F620="","",EDATE(Tabla1[[#This Row],[Fecha Inicio grupo]],3))</f>
        <v/>
      </c>
      <c r="W620" s="29"/>
      <c r="X620" s="29"/>
      <c r="Y620" s="75"/>
      <c r="Z620" s="75"/>
      <c r="AA620" s="75"/>
      <c r="AB620" s="75"/>
      <c r="AC620" s="75"/>
      <c r="AD620" s="75"/>
      <c r="AE620" s="75"/>
      <c r="AF620" s="75"/>
      <c r="AG620" s="75"/>
      <c r="AH620" s="75"/>
      <c r="AI620" s="75"/>
      <c r="AJ620" s="75"/>
      <c r="AK620" s="75"/>
      <c r="AL620" s="75"/>
      <c r="AM620" s="75"/>
      <c r="AN620" s="75"/>
      <c r="AO620" s="144"/>
      <c r="AP620" s="246" t="str">
        <f>IF(F620="","",IFERROR(VLOOKUP(SUBSTITUTE(SUBSTITUTE(Tabla1[[#This Row],[Uso Sistemas]],"T","P"),"N","F"),Parámetros!$M$2:$N$17,2,0),"Completar hasta 3ra sem. para evaluar a Probacionista"))</f>
        <v/>
      </c>
      <c r="AQ620" s="39"/>
      <c r="AR620" s="39"/>
      <c r="AS620" s="39"/>
      <c r="AT620" s="28"/>
      <c r="AU620" s="55"/>
      <c r="AV620" s="55"/>
      <c r="AW620" s="55"/>
      <c r="AX620" s="248" t="str">
        <f>IF(V620="","",EOMONTH(EDATE(Tabla1[[#This Row],[Fecha Finalización]],2),0))</f>
        <v/>
      </c>
      <c r="AY620" s="39"/>
      <c r="AZ620" s="249" t="str">
        <f>IF(V620="","",EOMONTH(EDATE(Tabla1[[#This Row],[Fecha Finalización]],3),0))</f>
        <v/>
      </c>
      <c r="BA620" s="39"/>
      <c r="BB620" s="39"/>
      <c r="BC620" s="235"/>
      <c r="BD620" s="233" t="str">
        <f>IF(F620="","",Tabla1[[#This Row],[sem 01]]&amp;Tabla1[[#This Row],[sem 02]]&amp;Tabla1[[#This Row],[sem 03]])</f>
        <v/>
      </c>
      <c r="BE620" s="234" t="str">
        <f>IF(TRIM(F620)="","",$B$1&amp;"-"&amp;SUBSTITUTE(Tabla1[[#This Row],[Mes Inscrito]]," ","")&amp;"-"&amp;SUBSTITUTE(Tabla1[[#This Row],[Dia de clases Inscrito]]," ","")&amp;"-"&amp;SUBSTITUTE(Tabla1[[#This Row],[Horario Inscrito]]," ","")&amp;"-"&amp;Tabla1[[#This Row],[Fecha Inicio grupo]])</f>
        <v/>
      </c>
      <c r="BF620" s="251" t="str">
        <f>IF(F620="","",Tabla1[[#This Row],[Curso]])</f>
        <v/>
      </c>
      <c r="BG620" s="252" t="str">
        <f>+IF(TRIM(F620)="","",$B$1&amp;"-"&amp;TRIM(Tabla1[[#This Row],[Mes Inscrito]])&amp;"-"&amp;TRIM(Tabla1[[#This Row],[Dia de clases Inscrito]])&amp;"-"&amp;TRIM(Tabla1[[#This Row],[Horario Inscrito]])&amp;"-"&amp;TRIM(Tabla1[[#This Row],[Fecha Inicio grupo]])&amp;"-"&amp;TRIM(Tabla1[[#This Row],[Tipo Incrito]]))</f>
        <v/>
      </c>
      <c r="BH620" s="308" t="str">
        <f>IF(F620="","",OR(IFERROR(SEARCH("CG",Tabla1[[#This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0" s="309" t="str">
        <f>IF(F620&lt;&gt;"",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0" s="309" t="str">
        <f>IF(F620&lt;&gt;"",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0" s="309" t="str">
        <f>IF(Tabla1[[#This Row],[Fecha Inicio grupo]]="","",IFERROR(VLOOKUP(Tabla1[[#This Row],[Mes de Alta como miembro]],Parámetros!$AM$2:$AN$16,2,0),"01/01/1900"))</f>
        <v/>
      </c>
    </row>
    <row r="621" spans="1:63" ht="14.45">
      <c r="A621" s="68">
        <v>618</v>
      </c>
      <c r="B621" s="29"/>
      <c r="C621" s="34"/>
      <c r="D621" s="42"/>
      <c r="E621" s="64"/>
      <c r="F621" s="45"/>
      <c r="G621" s="45"/>
      <c r="H621" s="163"/>
      <c r="I621" s="42"/>
      <c r="J621" s="28"/>
      <c r="K621" s="69"/>
      <c r="L621" s="68"/>
      <c r="M621" s="46"/>
      <c r="N621" s="238" t="str">
        <f ca="1">IF(Tabla1[[#This Row],[Fecha de nac]]="","",IF(Tabla1[[#This Row],[Fecha Finalización]] &gt;=TODAY(), DATEDIF(Tabla1[[#This Row],[Fecha de nac]],TODAY(),"y"), ROUNDDOWN((Tabla1[[#This Row],[Fecha Finalización]] -Tabla1[[#This Row],[Fecha de nac]])/365,0)))</f>
        <v/>
      </c>
      <c r="O621" s="169"/>
      <c r="P621" s="34"/>
      <c r="Q621" s="67"/>
      <c r="R621" s="67"/>
      <c r="S621" s="67"/>
      <c r="T621" s="67"/>
      <c r="U621" s="243" t="str">
        <f>IF(F621="","",Tabla1[[#This Row],[Fecha Inicio grupo]]+3*7-7)</f>
        <v/>
      </c>
      <c r="V621" s="244" t="str">
        <f>IF(F621="","",EDATE(Tabla1[[#This Row],[Fecha Inicio grupo]],3))</f>
        <v/>
      </c>
      <c r="W621" s="29"/>
      <c r="X621" s="29"/>
      <c r="Y621" s="75"/>
      <c r="Z621" s="75"/>
      <c r="AA621" s="75"/>
      <c r="AB621" s="75"/>
      <c r="AC621" s="75"/>
      <c r="AD621" s="75"/>
      <c r="AE621" s="75"/>
      <c r="AF621" s="75"/>
      <c r="AG621" s="75"/>
      <c r="AH621" s="75"/>
      <c r="AI621" s="75"/>
      <c r="AJ621" s="75"/>
      <c r="AK621" s="75"/>
      <c r="AL621" s="75"/>
      <c r="AM621" s="75"/>
      <c r="AN621" s="75"/>
      <c r="AO621" s="144"/>
      <c r="AP621" s="246" t="str">
        <f>IF(F621="","",IFERROR(VLOOKUP(SUBSTITUTE(SUBSTITUTE(Tabla1[[#This Row],[Uso Sistemas]],"T","P"),"N","F"),Parámetros!$M$2:$N$17,2,0),"Completar hasta 3ra sem. para evaluar a Probacionista"))</f>
        <v/>
      </c>
      <c r="AQ621" s="39"/>
      <c r="AR621" s="39"/>
      <c r="AS621" s="39"/>
      <c r="AT621" s="28"/>
      <c r="AU621" s="55"/>
      <c r="AV621" s="55"/>
      <c r="AW621" s="55"/>
      <c r="AX621" s="248" t="str">
        <f>IF(V621="","",EOMONTH(EDATE(Tabla1[[#This Row],[Fecha Finalización]],2),0))</f>
        <v/>
      </c>
      <c r="AY621" s="39"/>
      <c r="AZ621" s="249" t="str">
        <f>IF(V621="","",EOMONTH(EDATE(Tabla1[[#This Row],[Fecha Finalización]],3),0))</f>
        <v/>
      </c>
      <c r="BA621" s="39"/>
      <c r="BB621" s="39"/>
      <c r="BC621" s="235"/>
      <c r="BD621" s="233" t="str">
        <f>IF(F621="","",Tabla1[[#This Row],[sem 01]]&amp;Tabla1[[#This Row],[sem 02]]&amp;Tabla1[[#This Row],[sem 03]])</f>
        <v/>
      </c>
      <c r="BE621" s="234" t="str">
        <f>IF(TRIM(F621)="","",$B$1&amp;"-"&amp;SUBSTITUTE(Tabla1[[#This Row],[Mes Inscrito]]," ","")&amp;"-"&amp;SUBSTITUTE(Tabla1[[#This Row],[Dia de clases Inscrito]]," ","")&amp;"-"&amp;SUBSTITUTE(Tabla1[[#This Row],[Horario Inscrito]]," ","")&amp;"-"&amp;Tabla1[[#This Row],[Fecha Inicio grupo]])</f>
        <v/>
      </c>
      <c r="BF621" s="251" t="str">
        <f>IF(F621="","",Tabla1[[#This Row],[Curso]])</f>
        <v/>
      </c>
      <c r="BG621" s="252" t="str">
        <f>+IF(TRIM(F621)="","",$B$1&amp;"-"&amp;TRIM(Tabla1[[#This Row],[Mes Inscrito]])&amp;"-"&amp;TRIM(Tabla1[[#This Row],[Dia de clases Inscrito]])&amp;"-"&amp;TRIM(Tabla1[[#This Row],[Horario Inscrito]])&amp;"-"&amp;TRIM(Tabla1[[#This Row],[Fecha Inicio grupo]])&amp;"-"&amp;TRIM(Tabla1[[#This Row],[Tipo Incrito]]))</f>
        <v/>
      </c>
      <c r="BH621" s="308" t="str">
        <f>IF(F621="","",OR(IFERROR(SEARCH("CG",Tabla1[[#This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1" s="309" t="str">
        <f>IF(F621&lt;&gt;"",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1" s="309" t="str">
        <f>IF(F621&lt;&gt;"",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1" s="309" t="str">
        <f>IF(Tabla1[[#This Row],[Fecha Inicio grupo]]="","",IFERROR(VLOOKUP(Tabla1[[#This Row],[Mes de Alta como miembro]],Parámetros!$AM$2:$AN$16,2,0),"01/01/1900"))</f>
        <v/>
      </c>
    </row>
    <row r="622" spans="1:63" ht="14.45">
      <c r="A622" s="68">
        <v>619</v>
      </c>
      <c r="B622" s="29"/>
      <c r="C622" s="34"/>
      <c r="D622" s="42"/>
      <c r="E622" s="64"/>
      <c r="F622" s="45"/>
      <c r="G622" s="45"/>
      <c r="H622" s="163"/>
      <c r="I622" s="42"/>
      <c r="J622" s="28"/>
      <c r="K622" s="69"/>
      <c r="L622" s="68"/>
      <c r="M622" s="46"/>
      <c r="N622" s="238" t="str">
        <f ca="1">IF(Tabla1[[#This Row],[Fecha de nac]]="","",IF(Tabla1[[#This Row],[Fecha Finalización]] &gt;=TODAY(), DATEDIF(Tabla1[[#This Row],[Fecha de nac]],TODAY(),"y"), ROUNDDOWN((Tabla1[[#This Row],[Fecha Finalización]] -Tabla1[[#This Row],[Fecha de nac]])/365,0)))</f>
        <v/>
      </c>
      <c r="O622" s="169"/>
      <c r="P622" s="34"/>
      <c r="Q622" s="67"/>
      <c r="R622" s="67"/>
      <c r="S622" s="67"/>
      <c r="T622" s="67"/>
      <c r="U622" s="243" t="str">
        <f>IF(F622="","",Tabla1[[#This Row],[Fecha Inicio grupo]]+3*7-7)</f>
        <v/>
      </c>
      <c r="V622" s="244" t="str">
        <f>IF(F622="","",EDATE(Tabla1[[#This Row],[Fecha Inicio grupo]],3))</f>
        <v/>
      </c>
      <c r="W622" s="29"/>
      <c r="X622" s="29"/>
      <c r="Y622" s="75"/>
      <c r="Z622" s="75"/>
      <c r="AA622" s="75"/>
      <c r="AB622" s="75"/>
      <c r="AC622" s="75"/>
      <c r="AD622" s="75"/>
      <c r="AE622" s="75"/>
      <c r="AF622" s="75"/>
      <c r="AG622" s="75"/>
      <c r="AH622" s="75"/>
      <c r="AI622" s="75"/>
      <c r="AJ622" s="75"/>
      <c r="AK622" s="75"/>
      <c r="AL622" s="75"/>
      <c r="AM622" s="75"/>
      <c r="AN622" s="75"/>
      <c r="AO622" s="144"/>
      <c r="AP622" s="246" t="str">
        <f>IF(F622="","",IFERROR(VLOOKUP(SUBSTITUTE(SUBSTITUTE(Tabla1[[#This Row],[Uso Sistemas]],"T","P"),"N","F"),Parámetros!$M$2:$N$17,2,0),"Completar hasta 3ra sem. para evaluar a Probacionista"))</f>
        <v/>
      </c>
      <c r="AQ622" s="39"/>
      <c r="AR622" s="39"/>
      <c r="AS622" s="39"/>
      <c r="AT622" s="28"/>
      <c r="AU622" s="55"/>
      <c r="AV622" s="55"/>
      <c r="AW622" s="55"/>
      <c r="AX622" s="248" t="str">
        <f>IF(V622="","",EOMONTH(EDATE(Tabla1[[#This Row],[Fecha Finalización]],2),0))</f>
        <v/>
      </c>
      <c r="AY622" s="39"/>
      <c r="AZ622" s="249" t="str">
        <f>IF(V622="","",EOMONTH(EDATE(Tabla1[[#This Row],[Fecha Finalización]],3),0))</f>
        <v/>
      </c>
      <c r="BA622" s="39"/>
      <c r="BB622" s="39"/>
      <c r="BC622" s="235"/>
      <c r="BD622" s="233" t="str">
        <f>IF(F622="","",Tabla1[[#This Row],[sem 01]]&amp;Tabla1[[#This Row],[sem 02]]&amp;Tabla1[[#This Row],[sem 03]])</f>
        <v/>
      </c>
      <c r="BE622" s="234" t="str">
        <f>IF(TRIM(F622)="","",$B$1&amp;"-"&amp;SUBSTITUTE(Tabla1[[#This Row],[Mes Inscrito]]," ","")&amp;"-"&amp;SUBSTITUTE(Tabla1[[#This Row],[Dia de clases Inscrito]]," ","")&amp;"-"&amp;SUBSTITUTE(Tabla1[[#This Row],[Horario Inscrito]]," ","")&amp;"-"&amp;Tabla1[[#This Row],[Fecha Inicio grupo]])</f>
        <v/>
      </c>
      <c r="BF622" s="251" t="str">
        <f>IF(F622="","",Tabla1[[#This Row],[Curso]])</f>
        <v/>
      </c>
      <c r="BG622" s="252" t="str">
        <f>+IF(TRIM(F622)="","",$B$1&amp;"-"&amp;TRIM(Tabla1[[#This Row],[Mes Inscrito]])&amp;"-"&amp;TRIM(Tabla1[[#This Row],[Dia de clases Inscrito]])&amp;"-"&amp;TRIM(Tabla1[[#This Row],[Horario Inscrito]])&amp;"-"&amp;TRIM(Tabla1[[#This Row],[Fecha Inicio grupo]])&amp;"-"&amp;TRIM(Tabla1[[#This Row],[Tipo Incrito]]))</f>
        <v/>
      </c>
      <c r="BH622" s="308" t="str">
        <f>IF(F622="","",OR(IFERROR(SEARCH("CG",Tabla1[[#This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2" s="309" t="str">
        <f>IF(F622&lt;&gt;"",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2" s="309" t="str">
        <f>IF(F622&lt;&gt;"",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2" s="309" t="str">
        <f>IF(Tabla1[[#This Row],[Fecha Inicio grupo]]="","",IFERROR(VLOOKUP(Tabla1[[#This Row],[Mes de Alta como miembro]],Parámetros!$AM$2:$AN$16,2,0),"01/01/1900"))</f>
        <v/>
      </c>
    </row>
    <row r="623" spans="1:63" ht="14.45">
      <c r="A623" s="68">
        <v>620</v>
      </c>
      <c r="B623" s="29"/>
      <c r="C623" s="34"/>
      <c r="D623" s="42"/>
      <c r="E623" s="64"/>
      <c r="F623" s="45"/>
      <c r="G623" s="45"/>
      <c r="H623" s="163"/>
      <c r="I623" s="42"/>
      <c r="J623" s="28"/>
      <c r="K623" s="69"/>
      <c r="L623" s="68"/>
      <c r="M623" s="46"/>
      <c r="N623" s="238" t="str">
        <f ca="1">IF(Tabla1[[#This Row],[Fecha de nac]]="","",IF(Tabla1[[#This Row],[Fecha Finalización]] &gt;=TODAY(), DATEDIF(Tabla1[[#This Row],[Fecha de nac]],TODAY(),"y"), ROUNDDOWN((Tabla1[[#This Row],[Fecha Finalización]] -Tabla1[[#This Row],[Fecha de nac]])/365,0)))</f>
        <v/>
      </c>
      <c r="O623" s="169"/>
      <c r="P623" s="34"/>
      <c r="Q623" s="67"/>
      <c r="R623" s="67"/>
      <c r="S623" s="67"/>
      <c r="T623" s="67"/>
      <c r="U623" s="243" t="str">
        <f>IF(F623="","",Tabla1[[#This Row],[Fecha Inicio grupo]]+3*7-7)</f>
        <v/>
      </c>
      <c r="V623" s="244" t="str">
        <f>IF(F623="","",EDATE(Tabla1[[#This Row],[Fecha Inicio grupo]],3))</f>
        <v/>
      </c>
      <c r="W623" s="29"/>
      <c r="X623" s="29"/>
      <c r="Y623" s="75"/>
      <c r="Z623" s="75"/>
      <c r="AA623" s="75"/>
      <c r="AB623" s="75"/>
      <c r="AC623" s="75"/>
      <c r="AD623" s="75"/>
      <c r="AE623" s="75"/>
      <c r="AF623" s="75"/>
      <c r="AG623" s="75"/>
      <c r="AH623" s="75"/>
      <c r="AI623" s="75"/>
      <c r="AJ623" s="75"/>
      <c r="AK623" s="75"/>
      <c r="AL623" s="75"/>
      <c r="AM623" s="75"/>
      <c r="AN623" s="75"/>
      <c r="AO623" s="144"/>
      <c r="AP623" s="246" t="str">
        <f>IF(F623="","",IFERROR(VLOOKUP(SUBSTITUTE(SUBSTITUTE(Tabla1[[#This Row],[Uso Sistemas]],"T","P"),"N","F"),Parámetros!$M$2:$N$17,2,0),"Completar hasta 3ra sem. para evaluar a Probacionista"))</f>
        <v/>
      </c>
      <c r="AQ623" s="39"/>
      <c r="AR623" s="39"/>
      <c r="AS623" s="39"/>
      <c r="AT623" s="28"/>
      <c r="AU623" s="55"/>
      <c r="AV623" s="55"/>
      <c r="AW623" s="55"/>
      <c r="AX623" s="248" t="str">
        <f>IF(V623="","",EOMONTH(EDATE(Tabla1[[#This Row],[Fecha Finalización]],2),0))</f>
        <v/>
      </c>
      <c r="AY623" s="39"/>
      <c r="AZ623" s="249" t="str">
        <f>IF(V623="","",EOMONTH(EDATE(Tabla1[[#This Row],[Fecha Finalización]],3),0))</f>
        <v/>
      </c>
      <c r="BA623" s="39"/>
      <c r="BB623" s="39"/>
      <c r="BC623" s="235"/>
      <c r="BD623" s="233" t="str">
        <f>IF(F623="","",Tabla1[[#This Row],[sem 01]]&amp;Tabla1[[#This Row],[sem 02]]&amp;Tabla1[[#This Row],[sem 03]])</f>
        <v/>
      </c>
      <c r="BE623" s="234" t="str">
        <f>IF(TRIM(F623)="","",$B$1&amp;"-"&amp;SUBSTITUTE(Tabla1[[#This Row],[Mes Inscrito]]," ","")&amp;"-"&amp;SUBSTITUTE(Tabla1[[#This Row],[Dia de clases Inscrito]]," ","")&amp;"-"&amp;SUBSTITUTE(Tabla1[[#This Row],[Horario Inscrito]]," ","")&amp;"-"&amp;Tabla1[[#This Row],[Fecha Inicio grupo]])</f>
        <v/>
      </c>
      <c r="BF623" s="251" t="str">
        <f>IF(F623="","",Tabla1[[#This Row],[Curso]])</f>
        <v/>
      </c>
      <c r="BG623" s="252" t="str">
        <f>+IF(TRIM(F623)="","",$B$1&amp;"-"&amp;TRIM(Tabla1[[#This Row],[Mes Inscrito]])&amp;"-"&amp;TRIM(Tabla1[[#This Row],[Dia de clases Inscrito]])&amp;"-"&amp;TRIM(Tabla1[[#This Row],[Horario Inscrito]])&amp;"-"&amp;TRIM(Tabla1[[#This Row],[Fecha Inicio grupo]])&amp;"-"&amp;TRIM(Tabla1[[#This Row],[Tipo Incrito]]))</f>
        <v/>
      </c>
      <c r="BH623" s="308" t="str">
        <f>IF(F623="","",OR(IFERROR(SEARCH("CG",Tabla1[[#This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3" s="309" t="str">
        <f>IF(F623&lt;&gt;"",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3" s="309" t="str">
        <f>IF(F623&lt;&gt;"",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3" s="309" t="str">
        <f>IF(Tabla1[[#This Row],[Fecha Inicio grupo]]="","",IFERROR(VLOOKUP(Tabla1[[#This Row],[Mes de Alta como miembro]],Parámetros!$AM$2:$AN$16,2,0),"01/01/1900"))</f>
        <v/>
      </c>
    </row>
    <row r="624" spans="1:63" ht="14.45">
      <c r="A624" s="68">
        <v>621</v>
      </c>
      <c r="B624" s="29"/>
      <c r="C624" s="34"/>
      <c r="D624" s="42"/>
      <c r="E624" s="64"/>
      <c r="F624" s="45"/>
      <c r="G624" s="45"/>
      <c r="H624" s="163"/>
      <c r="I624" s="42"/>
      <c r="J624" s="28"/>
      <c r="K624" s="69"/>
      <c r="L624" s="68"/>
      <c r="M624" s="46"/>
      <c r="N624" s="238" t="str">
        <f ca="1">IF(Tabla1[[#This Row],[Fecha de nac]]="","",IF(Tabla1[[#This Row],[Fecha Finalización]] &gt;=TODAY(), DATEDIF(Tabla1[[#This Row],[Fecha de nac]],TODAY(),"y"), ROUNDDOWN((Tabla1[[#This Row],[Fecha Finalización]] -Tabla1[[#This Row],[Fecha de nac]])/365,0)))</f>
        <v/>
      </c>
      <c r="O624" s="169"/>
      <c r="P624" s="34"/>
      <c r="Q624" s="67"/>
      <c r="R624" s="67"/>
      <c r="S624" s="67"/>
      <c r="T624" s="67"/>
      <c r="U624" s="243" t="str">
        <f>IF(F624="","",Tabla1[[#This Row],[Fecha Inicio grupo]]+3*7-7)</f>
        <v/>
      </c>
      <c r="V624" s="244" t="str">
        <f>IF(F624="","",EDATE(Tabla1[[#This Row],[Fecha Inicio grupo]],3))</f>
        <v/>
      </c>
      <c r="W624" s="29"/>
      <c r="X624" s="29"/>
      <c r="Y624" s="75"/>
      <c r="Z624" s="75"/>
      <c r="AA624" s="75"/>
      <c r="AB624" s="75"/>
      <c r="AC624" s="75"/>
      <c r="AD624" s="75"/>
      <c r="AE624" s="75"/>
      <c r="AF624" s="75"/>
      <c r="AG624" s="75"/>
      <c r="AH624" s="75"/>
      <c r="AI624" s="75"/>
      <c r="AJ624" s="75"/>
      <c r="AK624" s="75"/>
      <c r="AL624" s="75"/>
      <c r="AM624" s="75"/>
      <c r="AN624" s="75"/>
      <c r="AO624" s="144"/>
      <c r="AP624" s="246" t="str">
        <f>IF(F624="","",IFERROR(VLOOKUP(SUBSTITUTE(SUBSTITUTE(Tabla1[[#This Row],[Uso Sistemas]],"T","P"),"N","F"),Parámetros!$M$2:$N$17,2,0),"Completar hasta 3ra sem. para evaluar a Probacionista"))</f>
        <v/>
      </c>
      <c r="AQ624" s="39"/>
      <c r="AR624" s="39"/>
      <c r="AS624" s="39"/>
      <c r="AT624" s="28"/>
      <c r="AU624" s="55"/>
      <c r="AV624" s="55"/>
      <c r="AW624" s="55"/>
      <c r="AX624" s="248" t="str">
        <f>IF(V624="","",EOMONTH(EDATE(Tabla1[[#This Row],[Fecha Finalización]],2),0))</f>
        <v/>
      </c>
      <c r="AY624" s="39"/>
      <c r="AZ624" s="249" t="str">
        <f>IF(V624="","",EOMONTH(EDATE(Tabla1[[#This Row],[Fecha Finalización]],3),0))</f>
        <v/>
      </c>
      <c r="BA624" s="39"/>
      <c r="BB624" s="39"/>
      <c r="BC624" s="235"/>
      <c r="BD624" s="233" t="str">
        <f>IF(F624="","",Tabla1[[#This Row],[sem 01]]&amp;Tabla1[[#This Row],[sem 02]]&amp;Tabla1[[#This Row],[sem 03]])</f>
        <v/>
      </c>
      <c r="BE624" s="234" t="str">
        <f>IF(TRIM(F624)="","",$B$1&amp;"-"&amp;SUBSTITUTE(Tabla1[[#This Row],[Mes Inscrito]]," ","")&amp;"-"&amp;SUBSTITUTE(Tabla1[[#This Row],[Dia de clases Inscrito]]," ","")&amp;"-"&amp;SUBSTITUTE(Tabla1[[#This Row],[Horario Inscrito]]," ","")&amp;"-"&amp;Tabla1[[#This Row],[Fecha Inicio grupo]])</f>
        <v/>
      </c>
      <c r="BF624" s="251" t="str">
        <f>IF(F624="","",Tabla1[[#This Row],[Curso]])</f>
        <v/>
      </c>
      <c r="BG624" s="252" t="str">
        <f>+IF(TRIM(F624)="","",$B$1&amp;"-"&amp;TRIM(Tabla1[[#This Row],[Mes Inscrito]])&amp;"-"&amp;TRIM(Tabla1[[#This Row],[Dia de clases Inscrito]])&amp;"-"&amp;TRIM(Tabla1[[#This Row],[Horario Inscrito]])&amp;"-"&amp;TRIM(Tabla1[[#This Row],[Fecha Inicio grupo]])&amp;"-"&amp;TRIM(Tabla1[[#This Row],[Tipo Incrito]]))</f>
        <v/>
      </c>
      <c r="BH624" s="308" t="str">
        <f>IF(F624="","",OR(IFERROR(SEARCH("CG",Tabla1[[#This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4" s="309" t="str">
        <f>IF(F624&lt;&gt;"",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4" s="309" t="str">
        <f>IF(F624&lt;&gt;"",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4" s="309" t="str">
        <f>IF(Tabla1[[#This Row],[Fecha Inicio grupo]]="","",IFERROR(VLOOKUP(Tabla1[[#This Row],[Mes de Alta como miembro]],Parámetros!$AM$2:$AN$16,2,0),"01/01/1900"))</f>
        <v/>
      </c>
    </row>
    <row r="625" spans="1:63" ht="14.45">
      <c r="A625" s="68">
        <v>622</v>
      </c>
      <c r="B625" s="29"/>
      <c r="C625" s="34"/>
      <c r="D625" s="42"/>
      <c r="E625" s="64"/>
      <c r="F625" s="45"/>
      <c r="G625" s="45"/>
      <c r="H625" s="163"/>
      <c r="I625" s="42"/>
      <c r="J625" s="28"/>
      <c r="K625" s="69"/>
      <c r="L625" s="68"/>
      <c r="M625" s="46"/>
      <c r="N625" s="238" t="str">
        <f ca="1">IF(Tabla1[[#This Row],[Fecha de nac]]="","",IF(Tabla1[[#This Row],[Fecha Finalización]] &gt;=TODAY(), DATEDIF(Tabla1[[#This Row],[Fecha de nac]],TODAY(),"y"), ROUNDDOWN((Tabla1[[#This Row],[Fecha Finalización]] -Tabla1[[#This Row],[Fecha de nac]])/365,0)))</f>
        <v/>
      </c>
      <c r="O625" s="169"/>
      <c r="P625" s="34"/>
      <c r="Q625" s="67"/>
      <c r="R625" s="67"/>
      <c r="S625" s="67"/>
      <c r="T625" s="67"/>
      <c r="U625" s="243" t="str">
        <f>IF(F625="","",Tabla1[[#This Row],[Fecha Inicio grupo]]+3*7-7)</f>
        <v/>
      </c>
      <c r="V625" s="244" t="str">
        <f>IF(F625="","",EDATE(Tabla1[[#This Row],[Fecha Inicio grupo]],3))</f>
        <v/>
      </c>
      <c r="W625" s="29"/>
      <c r="X625" s="29"/>
      <c r="Y625" s="75"/>
      <c r="Z625" s="75"/>
      <c r="AA625" s="75"/>
      <c r="AB625" s="75"/>
      <c r="AC625" s="75"/>
      <c r="AD625" s="75"/>
      <c r="AE625" s="75"/>
      <c r="AF625" s="75"/>
      <c r="AG625" s="75"/>
      <c r="AH625" s="75"/>
      <c r="AI625" s="75"/>
      <c r="AJ625" s="75"/>
      <c r="AK625" s="75"/>
      <c r="AL625" s="75"/>
      <c r="AM625" s="75"/>
      <c r="AN625" s="75"/>
      <c r="AO625" s="144"/>
      <c r="AP625" s="246" t="str">
        <f>IF(F625="","",IFERROR(VLOOKUP(SUBSTITUTE(SUBSTITUTE(Tabla1[[#This Row],[Uso Sistemas]],"T","P"),"N","F"),Parámetros!$M$2:$N$17,2,0),"Completar hasta 3ra sem. para evaluar a Probacionista"))</f>
        <v/>
      </c>
      <c r="AQ625" s="39"/>
      <c r="AR625" s="39"/>
      <c r="AS625" s="39"/>
      <c r="AT625" s="28"/>
      <c r="AU625" s="55"/>
      <c r="AV625" s="55"/>
      <c r="AW625" s="55"/>
      <c r="AX625" s="248" t="str">
        <f>IF(V625="","",EOMONTH(EDATE(Tabla1[[#This Row],[Fecha Finalización]],2),0))</f>
        <v/>
      </c>
      <c r="AY625" s="39"/>
      <c r="AZ625" s="249" t="str">
        <f>IF(V625="","",EOMONTH(EDATE(Tabla1[[#This Row],[Fecha Finalización]],3),0))</f>
        <v/>
      </c>
      <c r="BA625" s="39"/>
      <c r="BB625" s="39"/>
      <c r="BC625" s="235"/>
      <c r="BD625" s="233" t="str">
        <f>IF(F625="","",Tabla1[[#This Row],[sem 01]]&amp;Tabla1[[#This Row],[sem 02]]&amp;Tabla1[[#This Row],[sem 03]])</f>
        <v/>
      </c>
      <c r="BE625" s="234" t="str">
        <f>IF(TRIM(F625)="","",$B$1&amp;"-"&amp;SUBSTITUTE(Tabla1[[#This Row],[Mes Inscrito]]," ","")&amp;"-"&amp;SUBSTITUTE(Tabla1[[#This Row],[Dia de clases Inscrito]]," ","")&amp;"-"&amp;SUBSTITUTE(Tabla1[[#This Row],[Horario Inscrito]]," ","")&amp;"-"&amp;Tabla1[[#This Row],[Fecha Inicio grupo]])</f>
        <v/>
      </c>
      <c r="BF625" s="251" t="str">
        <f>IF(F625="","",Tabla1[[#This Row],[Curso]])</f>
        <v/>
      </c>
      <c r="BG625" s="252" t="str">
        <f>+IF(TRIM(F625)="","",$B$1&amp;"-"&amp;TRIM(Tabla1[[#This Row],[Mes Inscrito]])&amp;"-"&amp;TRIM(Tabla1[[#This Row],[Dia de clases Inscrito]])&amp;"-"&amp;TRIM(Tabla1[[#This Row],[Horario Inscrito]])&amp;"-"&amp;TRIM(Tabla1[[#This Row],[Fecha Inicio grupo]])&amp;"-"&amp;TRIM(Tabla1[[#This Row],[Tipo Incrito]]))</f>
        <v/>
      </c>
      <c r="BH625" s="308" t="str">
        <f>IF(F625="","",OR(IFERROR(SEARCH("CG",Tabla1[[#This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5" s="309" t="str">
        <f>IF(F625&lt;&gt;"",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5" s="309" t="str">
        <f>IF(F625&lt;&gt;"",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5" s="309" t="str">
        <f>IF(Tabla1[[#This Row],[Fecha Inicio grupo]]="","",IFERROR(VLOOKUP(Tabla1[[#This Row],[Mes de Alta como miembro]],Parámetros!$AM$2:$AN$16,2,0),"01/01/1900"))</f>
        <v/>
      </c>
    </row>
    <row r="626" spans="1:63" ht="14.45">
      <c r="A626" s="68">
        <v>623</v>
      </c>
      <c r="B626" s="29"/>
      <c r="C626" s="34"/>
      <c r="D626" s="42"/>
      <c r="E626" s="64"/>
      <c r="F626" s="45"/>
      <c r="G626" s="45"/>
      <c r="H626" s="163"/>
      <c r="I626" s="42"/>
      <c r="J626" s="28"/>
      <c r="K626" s="69"/>
      <c r="L626" s="68"/>
      <c r="M626" s="46"/>
      <c r="N626" s="238" t="str">
        <f ca="1">IF(Tabla1[[#This Row],[Fecha de nac]]="","",IF(Tabla1[[#This Row],[Fecha Finalización]] &gt;=TODAY(), DATEDIF(Tabla1[[#This Row],[Fecha de nac]],TODAY(),"y"), ROUNDDOWN((Tabla1[[#This Row],[Fecha Finalización]] -Tabla1[[#This Row],[Fecha de nac]])/365,0)))</f>
        <v/>
      </c>
      <c r="O626" s="169"/>
      <c r="P626" s="34"/>
      <c r="Q626" s="67"/>
      <c r="R626" s="67"/>
      <c r="S626" s="67"/>
      <c r="T626" s="67"/>
      <c r="U626" s="243" t="str">
        <f>IF(F626="","",Tabla1[[#This Row],[Fecha Inicio grupo]]+3*7-7)</f>
        <v/>
      </c>
      <c r="V626" s="244" t="str">
        <f>IF(F626="","",EDATE(Tabla1[[#This Row],[Fecha Inicio grupo]],3))</f>
        <v/>
      </c>
      <c r="W626" s="29"/>
      <c r="X626" s="29"/>
      <c r="Y626" s="75"/>
      <c r="Z626" s="75"/>
      <c r="AA626" s="75"/>
      <c r="AB626" s="75"/>
      <c r="AC626" s="75"/>
      <c r="AD626" s="75"/>
      <c r="AE626" s="75"/>
      <c r="AF626" s="75"/>
      <c r="AG626" s="75"/>
      <c r="AH626" s="75"/>
      <c r="AI626" s="75"/>
      <c r="AJ626" s="75"/>
      <c r="AK626" s="75"/>
      <c r="AL626" s="75"/>
      <c r="AM626" s="75"/>
      <c r="AN626" s="75"/>
      <c r="AO626" s="144"/>
      <c r="AP626" s="246" t="str">
        <f>IF(F626="","",IFERROR(VLOOKUP(SUBSTITUTE(SUBSTITUTE(Tabla1[[#This Row],[Uso Sistemas]],"T","P"),"N","F"),Parámetros!$M$2:$N$17,2,0),"Completar hasta 3ra sem. para evaluar a Probacionista"))</f>
        <v/>
      </c>
      <c r="AQ626" s="39"/>
      <c r="AR626" s="39"/>
      <c r="AS626" s="39"/>
      <c r="AT626" s="28"/>
      <c r="AU626" s="55"/>
      <c r="AV626" s="55"/>
      <c r="AW626" s="55"/>
      <c r="AX626" s="248" t="str">
        <f>IF(V626="","",EOMONTH(EDATE(Tabla1[[#This Row],[Fecha Finalización]],2),0))</f>
        <v/>
      </c>
      <c r="AY626" s="39"/>
      <c r="AZ626" s="249" t="str">
        <f>IF(V626="","",EOMONTH(EDATE(Tabla1[[#This Row],[Fecha Finalización]],3),0))</f>
        <v/>
      </c>
      <c r="BA626" s="39"/>
      <c r="BB626" s="39"/>
      <c r="BC626" s="235"/>
      <c r="BD626" s="233" t="str">
        <f>IF(F626="","",Tabla1[[#This Row],[sem 01]]&amp;Tabla1[[#This Row],[sem 02]]&amp;Tabla1[[#This Row],[sem 03]])</f>
        <v/>
      </c>
      <c r="BE626" s="234" t="str">
        <f>IF(TRIM(F626)="","",$B$1&amp;"-"&amp;SUBSTITUTE(Tabla1[[#This Row],[Mes Inscrito]]," ","")&amp;"-"&amp;SUBSTITUTE(Tabla1[[#This Row],[Dia de clases Inscrito]]," ","")&amp;"-"&amp;SUBSTITUTE(Tabla1[[#This Row],[Horario Inscrito]]," ","")&amp;"-"&amp;Tabla1[[#This Row],[Fecha Inicio grupo]])</f>
        <v/>
      </c>
      <c r="BF626" s="251" t="str">
        <f>IF(F626="","",Tabla1[[#This Row],[Curso]])</f>
        <v/>
      </c>
      <c r="BG626" s="252" t="str">
        <f>+IF(TRIM(F626)="","",$B$1&amp;"-"&amp;TRIM(Tabla1[[#This Row],[Mes Inscrito]])&amp;"-"&amp;TRIM(Tabla1[[#This Row],[Dia de clases Inscrito]])&amp;"-"&amp;TRIM(Tabla1[[#This Row],[Horario Inscrito]])&amp;"-"&amp;TRIM(Tabla1[[#This Row],[Fecha Inicio grupo]])&amp;"-"&amp;TRIM(Tabla1[[#This Row],[Tipo Incrito]]))</f>
        <v/>
      </c>
      <c r="BH626" s="308" t="str">
        <f>IF(F626="","",OR(IFERROR(SEARCH("CG",Tabla1[[#This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6" s="309" t="str">
        <f>IF(F626&lt;&gt;"",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6" s="309" t="str">
        <f>IF(F626&lt;&gt;"",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6" s="309" t="str">
        <f>IF(Tabla1[[#This Row],[Fecha Inicio grupo]]="","",IFERROR(VLOOKUP(Tabla1[[#This Row],[Mes de Alta como miembro]],Parámetros!$AM$2:$AN$16,2,0),"01/01/1900"))</f>
        <v/>
      </c>
    </row>
    <row r="627" spans="1:63" ht="14.45">
      <c r="A627" s="68">
        <v>624</v>
      </c>
      <c r="B627" s="29"/>
      <c r="C627" s="34"/>
      <c r="D627" s="42"/>
      <c r="E627" s="64"/>
      <c r="F627" s="45"/>
      <c r="G627" s="45"/>
      <c r="H627" s="163"/>
      <c r="I627" s="42"/>
      <c r="J627" s="28"/>
      <c r="K627" s="69"/>
      <c r="L627" s="68"/>
      <c r="M627" s="46"/>
      <c r="N627" s="238" t="str">
        <f ca="1">IF(Tabla1[[#This Row],[Fecha de nac]]="","",IF(Tabla1[[#This Row],[Fecha Finalización]] &gt;=TODAY(), DATEDIF(Tabla1[[#This Row],[Fecha de nac]],TODAY(),"y"), ROUNDDOWN((Tabla1[[#This Row],[Fecha Finalización]] -Tabla1[[#This Row],[Fecha de nac]])/365,0)))</f>
        <v/>
      </c>
      <c r="O627" s="169"/>
      <c r="P627" s="34"/>
      <c r="Q627" s="67"/>
      <c r="R627" s="67"/>
      <c r="S627" s="67"/>
      <c r="T627" s="67"/>
      <c r="U627" s="243" t="str">
        <f>IF(F627="","",Tabla1[[#This Row],[Fecha Inicio grupo]]+3*7-7)</f>
        <v/>
      </c>
      <c r="V627" s="244" t="str">
        <f>IF(F627="","",EDATE(Tabla1[[#This Row],[Fecha Inicio grupo]],3))</f>
        <v/>
      </c>
      <c r="W627" s="29"/>
      <c r="X627" s="29"/>
      <c r="Y627" s="75"/>
      <c r="Z627" s="75"/>
      <c r="AA627" s="75"/>
      <c r="AB627" s="75"/>
      <c r="AC627" s="75"/>
      <c r="AD627" s="75"/>
      <c r="AE627" s="75"/>
      <c r="AF627" s="75"/>
      <c r="AG627" s="75"/>
      <c r="AH627" s="75"/>
      <c r="AI627" s="75"/>
      <c r="AJ627" s="75"/>
      <c r="AK627" s="75"/>
      <c r="AL627" s="75"/>
      <c r="AM627" s="75"/>
      <c r="AN627" s="75"/>
      <c r="AO627" s="144"/>
      <c r="AP627" s="246" t="str">
        <f>IF(F627="","",IFERROR(VLOOKUP(SUBSTITUTE(SUBSTITUTE(Tabla1[[#This Row],[Uso Sistemas]],"T","P"),"N","F"),Parámetros!$M$2:$N$17,2,0),"Completar hasta 3ra sem. para evaluar a Probacionista"))</f>
        <v/>
      </c>
      <c r="AQ627" s="39"/>
      <c r="AR627" s="39"/>
      <c r="AS627" s="39"/>
      <c r="AT627" s="28"/>
      <c r="AU627" s="55"/>
      <c r="AV627" s="55"/>
      <c r="AW627" s="55"/>
      <c r="AX627" s="248" t="str">
        <f>IF(V627="","",EOMONTH(EDATE(Tabla1[[#This Row],[Fecha Finalización]],2),0))</f>
        <v/>
      </c>
      <c r="AY627" s="39"/>
      <c r="AZ627" s="249" t="str">
        <f>IF(V627="","",EOMONTH(EDATE(Tabla1[[#This Row],[Fecha Finalización]],3),0))</f>
        <v/>
      </c>
      <c r="BA627" s="39"/>
      <c r="BB627" s="39"/>
      <c r="BC627" s="235"/>
      <c r="BD627" s="233" t="str">
        <f>IF(F627="","",Tabla1[[#This Row],[sem 01]]&amp;Tabla1[[#This Row],[sem 02]]&amp;Tabla1[[#This Row],[sem 03]])</f>
        <v/>
      </c>
      <c r="BE627" s="234" t="str">
        <f>IF(TRIM(F627)="","",$B$1&amp;"-"&amp;SUBSTITUTE(Tabla1[[#This Row],[Mes Inscrito]]," ","")&amp;"-"&amp;SUBSTITUTE(Tabla1[[#This Row],[Dia de clases Inscrito]]," ","")&amp;"-"&amp;SUBSTITUTE(Tabla1[[#This Row],[Horario Inscrito]]," ","")&amp;"-"&amp;Tabla1[[#This Row],[Fecha Inicio grupo]])</f>
        <v/>
      </c>
      <c r="BF627" s="251" t="str">
        <f>IF(F627="","",Tabla1[[#This Row],[Curso]])</f>
        <v/>
      </c>
      <c r="BG627" s="252" t="str">
        <f>+IF(TRIM(F627)="","",$B$1&amp;"-"&amp;TRIM(Tabla1[[#This Row],[Mes Inscrito]])&amp;"-"&amp;TRIM(Tabla1[[#This Row],[Dia de clases Inscrito]])&amp;"-"&amp;TRIM(Tabla1[[#This Row],[Horario Inscrito]])&amp;"-"&amp;TRIM(Tabla1[[#This Row],[Fecha Inicio grupo]])&amp;"-"&amp;TRIM(Tabla1[[#This Row],[Tipo Incrito]]))</f>
        <v/>
      </c>
      <c r="BH627" s="308" t="str">
        <f>IF(F627="","",OR(IFERROR(SEARCH("CG",Tabla1[[#This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7" s="309" t="str">
        <f>IF(F627&lt;&gt;"",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7" s="309" t="str">
        <f>IF(F627&lt;&gt;"",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7" s="309" t="str">
        <f>IF(Tabla1[[#This Row],[Fecha Inicio grupo]]="","",IFERROR(VLOOKUP(Tabla1[[#This Row],[Mes de Alta como miembro]],Parámetros!$AM$2:$AN$16,2,0),"01/01/1900"))</f>
        <v/>
      </c>
    </row>
    <row r="628" spans="1:63" ht="14.45">
      <c r="A628" s="68">
        <v>625</v>
      </c>
      <c r="B628" s="29"/>
      <c r="C628" s="34"/>
      <c r="D628" s="42"/>
      <c r="E628" s="64"/>
      <c r="F628" s="45"/>
      <c r="G628" s="45"/>
      <c r="H628" s="163"/>
      <c r="I628" s="42"/>
      <c r="J628" s="28"/>
      <c r="K628" s="69"/>
      <c r="L628" s="68"/>
      <c r="M628" s="46"/>
      <c r="N628" s="238" t="str">
        <f ca="1">IF(Tabla1[[#This Row],[Fecha de nac]]="","",IF(Tabla1[[#This Row],[Fecha Finalización]] &gt;=TODAY(), DATEDIF(Tabla1[[#This Row],[Fecha de nac]],TODAY(),"y"), ROUNDDOWN((Tabla1[[#This Row],[Fecha Finalización]] -Tabla1[[#This Row],[Fecha de nac]])/365,0)))</f>
        <v/>
      </c>
      <c r="O628" s="169"/>
      <c r="P628" s="34"/>
      <c r="Q628" s="67"/>
      <c r="R628" s="67"/>
      <c r="S628" s="67"/>
      <c r="T628" s="67"/>
      <c r="U628" s="243" t="str">
        <f>IF(F628="","",Tabla1[[#This Row],[Fecha Inicio grupo]]+3*7-7)</f>
        <v/>
      </c>
      <c r="V628" s="244" t="str">
        <f>IF(F628="","",EDATE(Tabla1[[#This Row],[Fecha Inicio grupo]],3))</f>
        <v/>
      </c>
      <c r="W628" s="29"/>
      <c r="X628" s="29"/>
      <c r="Y628" s="75"/>
      <c r="Z628" s="75"/>
      <c r="AA628" s="75"/>
      <c r="AB628" s="75"/>
      <c r="AC628" s="75"/>
      <c r="AD628" s="75"/>
      <c r="AE628" s="75"/>
      <c r="AF628" s="75"/>
      <c r="AG628" s="75"/>
      <c r="AH628" s="75"/>
      <c r="AI628" s="75"/>
      <c r="AJ628" s="75"/>
      <c r="AK628" s="75"/>
      <c r="AL628" s="75"/>
      <c r="AM628" s="75"/>
      <c r="AN628" s="75"/>
      <c r="AO628" s="144"/>
      <c r="AP628" s="246" t="str">
        <f>IF(F628="","",IFERROR(VLOOKUP(SUBSTITUTE(SUBSTITUTE(Tabla1[[#This Row],[Uso Sistemas]],"T","P"),"N","F"),Parámetros!$M$2:$N$17,2,0),"Completar hasta 3ra sem. para evaluar a Probacionista"))</f>
        <v/>
      </c>
      <c r="AQ628" s="39"/>
      <c r="AR628" s="39"/>
      <c r="AS628" s="39"/>
      <c r="AT628" s="28"/>
      <c r="AU628" s="55"/>
      <c r="AV628" s="55"/>
      <c r="AW628" s="55"/>
      <c r="AX628" s="248" t="str">
        <f>IF(V628="","",EOMONTH(EDATE(Tabla1[[#This Row],[Fecha Finalización]],2),0))</f>
        <v/>
      </c>
      <c r="AY628" s="39"/>
      <c r="AZ628" s="249" t="str">
        <f>IF(V628="","",EOMONTH(EDATE(Tabla1[[#This Row],[Fecha Finalización]],3),0))</f>
        <v/>
      </c>
      <c r="BA628" s="39"/>
      <c r="BB628" s="39"/>
      <c r="BC628" s="235"/>
      <c r="BD628" s="233" t="str">
        <f>IF(F628="","",Tabla1[[#This Row],[sem 01]]&amp;Tabla1[[#This Row],[sem 02]]&amp;Tabla1[[#This Row],[sem 03]])</f>
        <v/>
      </c>
      <c r="BE628" s="234" t="str">
        <f>IF(TRIM(F628)="","",$B$1&amp;"-"&amp;SUBSTITUTE(Tabla1[[#This Row],[Mes Inscrito]]," ","")&amp;"-"&amp;SUBSTITUTE(Tabla1[[#This Row],[Dia de clases Inscrito]]," ","")&amp;"-"&amp;SUBSTITUTE(Tabla1[[#This Row],[Horario Inscrito]]," ","")&amp;"-"&amp;Tabla1[[#This Row],[Fecha Inicio grupo]])</f>
        <v/>
      </c>
      <c r="BF628" s="251" t="str">
        <f>IF(F628="","",Tabla1[[#This Row],[Curso]])</f>
        <v/>
      </c>
      <c r="BG628" s="252" t="str">
        <f>+IF(TRIM(F628)="","",$B$1&amp;"-"&amp;TRIM(Tabla1[[#This Row],[Mes Inscrito]])&amp;"-"&amp;TRIM(Tabla1[[#This Row],[Dia de clases Inscrito]])&amp;"-"&amp;TRIM(Tabla1[[#This Row],[Horario Inscrito]])&amp;"-"&amp;TRIM(Tabla1[[#This Row],[Fecha Inicio grupo]])&amp;"-"&amp;TRIM(Tabla1[[#This Row],[Tipo Incrito]]))</f>
        <v/>
      </c>
      <c r="BH628" s="308" t="str">
        <f>IF(F628="","",OR(IFERROR(SEARCH("CG",Tabla1[[#This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8" s="309" t="str">
        <f>IF(F628&lt;&gt;"",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8" s="309" t="str">
        <f>IF(F628&lt;&gt;"",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8" s="309" t="str">
        <f>IF(Tabla1[[#This Row],[Fecha Inicio grupo]]="","",IFERROR(VLOOKUP(Tabla1[[#This Row],[Mes de Alta como miembro]],Parámetros!$AM$2:$AN$16,2,0),"01/01/1900"))</f>
        <v/>
      </c>
    </row>
    <row r="629" spans="1:63" ht="14.45">
      <c r="A629" s="68">
        <v>626</v>
      </c>
      <c r="B629" s="29"/>
      <c r="C629" s="34"/>
      <c r="D629" s="42"/>
      <c r="E629" s="64"/>
      <c r="F629" s="45"/>
      <c r="G629" s="45"/>
      <c r="H629" s="163"/>
      <c r="I629" s="42"/>
      <c r="J629" s="28"/>
      <c r="K629" s="69"/>
      <c r="L629" s="68"/>
      <c r="M629" s="46"/>
      <c r="N629" s="238" t="str">
        <f ca="1">IF(Tabla1[[#This Row],[Fecha de nac]]="","",IF(Tabla1[[#This Row],[Fecha Finalización]] &gt;=TODAY(), DATEDIF(Tabla1[[#This Row],[Fecha de nac]],TODAY(),"y"), ROUNDDOWN((Tabla1[[#This Row],[Fecha Finalización]] -Tabla1[[#This Row],[Fecha de nac]])/365,0)))</f>
        <v/>
      </c>
      <c r="O629" s="169"/>
      <c r="P629" s="34"/>
      <c r="Q629" s="67"/>
      <c r="R629" s="67"/>
      <c r="S629" s="67"/>
      <c r="T629" s="67"/>
      <c r="U629" s="243" t="str">
        <f>IF(F629="","",Tabla1[[#This Row],[Fecha Inicio grupo]]+3*7-7)</f>
        <v/>
      </c>
      <c r="V629" s="244" t="str">
        <f>IF(F629="","",EDATE(Tabla1[[#This Row],[Fecha Inicio grupo]],3))</f>
        <v/>
      </c>
      <c r="W629" s="29"/>
      <c r="X629" s="29"/>
      <c r="Y629" s="75"/>
      <c r="Z629" s="75"/>
      <c r="AA629" s="75"/>
      <c r="AB629" s="75"/>
      <c r="AC629" s="75"/>
      <c r="AD629" s="75"/>
      <c r="AE629" s="75"/>
      <c r="AF629" s="75"/>
      <c r="AG629" s="75"/>
      <c r="AH629" s="75"/>
      <c r="AI629" s="75"/>
      <c r="AJ629" s="75"/>
      <c r="AK629" s="75"/>
      <c r="AL629" s="75"/>
      <c r="AM629" s="75"/>
      <c r="AN629" s="75"/>
      <c r="AO629" s="144"/>
      <c r="AP629" s="246" t="str">
        <f>IF(F629="","",IFERROR(VLOOKUP(SUBSTITUTE(SUBSTITUTE(Tabla1[[#This Row],[Uso Sistemas]],"T","P"),"N","F"),Parámetros!$M$2:$N$17,2,0),"Completar hasta 3ra sem. para evaluar a Probacionista"))</f>
        <v/>
      </c>
      <c r="AQ629" s="39"/>
      <c r="AR629" s="39"/>
      <c r="AS629" s="39"/>
      <c r="AT629" s="28"/>
      <c r="AU629" s="55"/>
      <c r="AV629" s="55"/>
      <c r="AW629" s="55"/>
      <c r="AX629" s="248" t="str">
        <f>IF(V629="","",EOMONTH(EDATE(Tabla1[[#This Row],[Fecha Finalización]],2),0))</f>
        <v/>
      </c>
      <c r="AY629" s="39"/>
      <c r="AZ629" s="249" t="str">
        <f>IF(V629="","",EOMONTH(EDATE(Tabla1[[#This Row],[Fecha Finalización]],3),0))</f>
        <v/>
      </c>
      <c r="BA629" s="39"/>
      <c r="BB629" s="39"/>
      <c r="BC629" s="235"/>
      <c r="BD629" s="233" t="str">
        <f>IF(F629="","",Tabla1[[#This Row],[sem 01]]&amp;Tabla1[[#This Row],[sem 02]]&amp;Tabla1[[#This Row],[sem 03]])</f>
        <v/>
      </c>
      <c r="BE629" s="234" t="str">
        <f>IF(TRIM(F629)="","",$B$1&amp;"-"&amp;SUBSTITUTE(Tabla1[[#This Row],[Mes Inscrito]]," ","")&amp;"-"&amp;SUBSTITUTE(Tabla1[[#This Row],[Dia de clases Inscrito]]," ","")&amp;"-"&amp;SUBSTITUTE(Tabla1[[#This Row],[Horario Inscrito]]," ","")&amp;"-"&amp;Tabla1[[#This Row],[Fecha Inicio grupo]])</f>
        <v/>
      </c>
      <c r="BF629" s="251" t="str">
        <f>IF(F629="","",Tabla1[[#This Row],[Curso]])</f>
        <v/>
      </c>
      <c r="BG629" s="252" t="str">
        <f>+IF(TRIM(F629)="","",$B$1&amp;"-"&amp;TRIM(Tabla1[[#This Row],[Mes Inscrito]])&amp;"-"&amp;TRIM(Tabla1[[#This Row],[Dia de clases Inscrito]])&amp;"-"&amp;TRIM(Tabla1[[#This Row],[Horario Inscrito]])&amp;"-"&amp;TRIM(Tabla1[[#This Row],[Fecha Inicio grupo]])&amp;"-"&amp;TRIM(Tabla1[[#This Row],[Tipo Incrito]]))</f>
        <v/>
      </c>
      <c r="BH629" s="308" t="str">
        <f>IF(F629="","",OR(IFERROR(SEARCH("CG",Tabla1[[#This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9" s="309" t="str">
        <f>IF(F629&lt;&gt;"",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9" s="309" t="str">
        <f>IF(F629&lt;&gt;"",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9" s="309" t="str">
        <f>IF(Tabla1[[#This Row],[Fecha Inicio grupo]]="","",IFERROR(VLOOKUP(Tabla1[[#This Row],[Mes de Alta como miembro]],Parámetros!$AM$2:$AN$16,2,0),"01/01/1900"))</f>
        <v/>
      </c>
    </row>
    <row r="630" spans="1:63" ht="14.45">
      <c r="A630" s="68">
        <v>627</v>
      </c>
      <c r="B630" s="29"/>
      <c r="C630" s="34"/>
      <c r="D630" s="42"/>
      <c r="E630" s="64"/>
      <c r="F630" s="45"/>
      <c r="G630" s="45"/>
      <c r="H630" s="163"/>
      <c r="I630" s="42"/>
      <c r="J630" s="28"/>
      <c r="K630" s="69"/>
      <c r="L630" s="68"/>
      <c r="M630" s="46"/>
      <c r="N630" s="238" t="str">
        <f ca="1">IF(Tabla1[[#This Row],[Fecha de nac]]="","",IF(Tabla1[[#This Row],[Fecha Finalización]] &gt;=TODAY(), DATEDIF(Tabla1[[#This Row],[Fecha de nac]],TODAY(),"y"), ROUNDDOWN((Tabla1[[#This Row],[Fecha Finalización]] -Tabla1[[#This Row],[Fecha de nac]])/365,0)))</f>
        <v/>
      </c>
      <c r="O630" s="169"/>
      <c r="P630" s="34"/>
      <c r="Q630" s="67"/>
      <c r="R630" s="67"/>
      <c r="S630" s="67"/>
      <c r="T630" s="67"/>
      <c r="U630" s="243" t="str">
        <f>IF(F630="","",Tabla1[[#This Row],[Fecha Inicio grupo]]+3*7-7)</f>
        <v/>
      </c>
      <c r="V630" s="244" t="str">
        <f>IF(F630="","",EDATE(Tabla1[[#This Row],[Fecha Inicio grupo]],3))</f>
        <v/>
      </c>
      <c r="W630" s="29"/>
      <c r="X630" s="29"/>
      <c r="Y630" s="75"/>
      <c r="Z630" s="75"/>
      <c r="AA630" s="75"/>
      <c r="AB630" s="75"/>
      <c r="AC630" s="75"/>
      <c r="AD630" s="75"/>
      <c r="AE630" s="75"/>
      <c r="AF630" s="75"/>
      <c r="AG630" s="75"/>
      <c r="AH630" s="75"/>
      <c r="AI630" s="75"/>
      <c r="AJ630" s="75"/>
      <c r="AK630" s="75"/>
      <c r="AL630" s="75"/>
      <c r="AM630" s="75"/>
      <c r="AN630" s="75"/>
      <c r="AO630" s="144"/>
      <c r="AP630" s="246" t="str">
        <f>IF(F630="","",IFERROR(VLOOKUP(SUBSTITUTE(SUBSTITUTE(Tabla1[[#This Row],[Uso Sistemas]],"T","P"),"N","F"),Parámetros!$M$2:$N$17,2,0),"Completar hasta 3ra sem. para evaluar a Probacionista"))</f>
        <v/>
      </c>
      <c r="AQ630" s="39"/>
      <c r="AR630" s="39"/>
      <c r="AS630" s="39"/>
      <c r="AT630" s="28"/>
      <c r="AU630" s="55"/>
      <c r="AV630" s="55"/>
      <c r="AW630" s="55"/>
      <c r="AX630" s="248" t="str">
        <f>IF(V630="","",EOMONTH(EDATE(Tabla1[[#This Row],[Fecha Finalización]],2),0))</f>
        <v/>
      </c>
      <c r="AY630" s="39"/>
      <c r="AZ630" s="249" t="str">
        <f>IF(V630="","",EOMONTH(EDATE(Tabla1[[#This Row],[Fecha Finalización]],3),0))</f>
        <v/>
      </c>
      <c r="BA630" s="39"/>
      <c r="BB630" s="39"/>
      <c r="BC630" s="235"/>
      <c r="BD630" s="233" t="str">
        <f>IF(F630="","",Tabla1[[#This Row],[sem 01]]&amp;Tabla1[[#This Row],[sem 02]]&amp;Tabla1[[#This Row],[sem 03]])</f>
        <v/>
      </c>
      <c r="BE630" s="234" t="str">
        <f>IF(TRIM(F630)="","",$B$1&amp;"-"&amp;SUBSTITUTE(Tabla1[[#This Row],[Mes Inscrito]]," ","")&amp;"-"&amp;SUBSTITUTE(Tabla1[[#This Row],[Dia de clases Inscrito]]," ","")&amp;"-"&amp;SUBSTITUTE(Tabla1[[#This Row],[Horario Inscrito]]," ","")&amp;"-"&amp;Tabla1[[#This Row],[Fecha Inicio grupo]])</f>
        <v/>
      </c>
      <c r="BF630" s="251" t="str">
        <f>IF(F630="","",Tabla1[[#This Row],[Curso]])</f>
        <v/>
      </c>
      <c r="BG630" s="252" t="str">
        <f>+IF(TRIM(F630)="","",$B$1&amp;"-"&amp;TRIM(Tabla1[[#This Row],[Mes Inscrito]])&amp;"-"&amp;TRIM(Tabla1[[#This Row],[Dia de clases Inscrito]])&amp;"-"&amp;TRIM(Tabla1[[#This Row],[Horario Inscrito]])&amp;"-"&amp;TRIM(Tabla1[[#This Row],[Fecha Inicio grupo]])&amp;"-"&amp;TRIM(Tabla1[[#This Row],[Tipo Incrito]]))</f>
        <v/>
      </c>
      <c r="BH630" s="308" t="str">
        <f>IF(F630="","",OR(IFERROR(SEARCH("CG",Tabla1[[#This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0" s="309" t="str">
        <f>IF(F630&lt;&gt;"",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0" s="309" t="str">
        <f>IF(F630&lt;&gt;"",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0" s="309" t="str">
        <f>IF(Tabla1[[#This Row],[Fecha Inicio grupo]]="","",IFERROR(VLOOKUP(Tabla1[[#This Row],[Mes de Alta como miembro]],Parámetros!$AM$2:$AN$16,2,0),"01/01/1900"))</f>
        <v/>
      </c>
    </row>
    <row r="631" spans="1:63" ht="14.45">
      <c r="A631" s="68">
        <v>628</v>
      </c>
      <c r="B631" s="29"/>
      <c r="C631" s="34"/>
      <c r="D631" s="42"/>
      <c r="E631" s="64"/>
      <c r="F631" s="45"/>
      <c r="G631" s="45"/>
      <c r="H631" s="163"/>
      <c r="I631" s="42"/>
      <c r="J631" s="28"/>
      <c r="K631" s="69"/>
      <c r="L631" s="68"/>
      <c r="M631" s="46"/>
      <c r="N631" s="238" t="str">
        <f ca="1">IF(Tabla1[[#This Row],[Fecha de nac]]="","",IF(Tabla1[[#This Row],[Fecha Finalización]] &gt;=TODAY(), DATEDIF(Tabla1[[#This Row],[Fecha de nac]],TODAY(),"y"), ROUNDDOWN((Tabla1[[#This Row],[Fecha Finalización]] -Tabla1[[#This Row],[Fecha de nac]])/365,0)))</f>
        <v/>
      </c>
      <c r="O631" s="169"/>
      <c r="P631" s="34"/>
      <c r="Q631" s="67"/>
      <c r="R631" s="67"/>
      <c r="S631" s="67"/>
      <c r="T631" s="67"/>
      <c r="U631" s="243" t="str">
        <f>IF(F631="","",Tabla1[[#This Row],[Fecha Inicio grupo]]+3*7-7)</f>
        <v/>
      </c>
      <c r="V631" s="244" t="str">
        <f>IF(F631="","",EDATE(Tabla1[[#This Row],[Fecha Inicio grupo]],3))</f>
        <v/>
      </c>
      <c r="W631" s="29"/>
      <c r="X631" s="29"/>
      <c r="Y631" s="75"/>
      <c r="Z631" s="75"/>
      <c r="AA631" s="75"/>
      <c r="AB631" s="75"/>
      <c r="AC631" s="75"/>
      <c r="AD631" s="75"/>
      <c r="AE631" s="75"/>
      <c r="AF631" s="75"/>
      <c r="AG631" s="75"/>
      <c r="AH631" s="75"/>
      <c r="AI631" s="75"/>
      <c r="AJ631" s="75"/>
      <c r="AK631" s="75"/>
      <c r="AL631" s="75"/>
      <c r="AM631" s="75"/>
      <c r="AN631" s="75"/>
      <c r="AO631" s="144"/>
      <c r="AP631" s="246" t="str">
        <f>IF(F631="","",IFERROR(VLOOKUP(SUBSTITUTE(SUBSTITUTE(Tabla1[[#This Row],[Uso Sistemas]],"T","P"),"N","F"),Parámetros!$M$2:$N$17,2,0),"Completar hasta 3ra sem. para evaluar a Probacionista"))</f>
        <v/>
      </c>
      <c r="AQ631" s="39"/>
      <c r="AR631" s="39"/>
      <c r="AS631" s="39"/>
      <c r="AT631" s="28"/>
      <c r="AU631" s="55"/>
      <c r="AV631" s="55"/>
      <c r="AW631" s="55"/>
      <c r="AX631" s="248" t="str">
        <f>IF(V631="","",EOMONTH(EDATE(Tabla1[[#This Row],[Fecha Finalización]],2),0))</f>
        <v/>
      </c>
      <c r="AY631" s="39"/>
      <c r="AZ631" s="249" t="str">
        <f>IF(V631="","",EOMONTH(EDATE(Tabla1[[#This Row],[Fecha Finalización]],3),0))</f>
        <v/>
      </c>
      <c r="BA631" s="39"/>
      <c r="BB631" s="39"/>
      <c r="BC631" s="235"/>
      <c r="BD631" s="233" t="str">
        <f>IF(F631="","",Tabla1[[#This Row],[sem 01]]&amp;Tabla1[[#This Row],[sem 02]]&amp;Tabla1[[#This Row],[sem 03]])</f>
        <v/>
      </c>
      <c r="BE631" s="234" t="str">
        <f>IF(TRIM(F631)="","",$B$1&amp;"-"&amp;SUBSTITUTE(Tabla1[[#This Row],[Mes Inscrito]]," ","")&amp;"-"&amp;SUBSTITUTE(Tabla1[[#This Row],[Dia de clases Inscrito]]," ","")&amp;"-"&amp;SUBSTITUTE(Tabla1[[#This Row],[Horario Inscrito]]," ","")&amp;"-"&amp;Tabla1[[#This Row],[Fecha Inicio grupo]])</f>
        <v/>
      </c>
      <c r="BF631" s="251" t="str">
        <f>IF(F631="","",Tabla1[[#This Row],[Curso]])</f>
        <v/>
      </c>
      <c r="BG631" s="252" t="str">
        <f>+IF(TRIM(F631)="","",$B$1&amp;"-"&amp;TRIM(Tabla1[[#This Row],[Mes Inscrito]])&amp;"-"&amp;TRIM(Tabla1[[#This Row],[Dia de clases Inscrito]])&amp;"-"&amp;TRIM(Tabla1[[#This Row],[Horario Inscrito]])&amp;"-"&amp;TRIM(Tabla1[[#This Row],[Fecha Inicio grupo]])&amp;"-"&amp;TRIM(Tabla1[[#This Row],[Tipo Incrito]]))</f>
        <v/>
      </c>
      <c r="BH631" s="308" t="str">
        <f>IF(F631="","",OR(IFERROR(SEARCH("CG",Tabla1[[#This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1" s="309" t="str">
        <f>IF(F631&lt;&gt;"",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1" s="309" t="str">
        <f>IF(F631&lt;&gt;"",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1" s="309" t="str">
        <f>IF(Tabla1[[#This Row],[Fecha Inicio grupo]]="","",IFERROR(VLOOKUP(Tabla1[[#This Row],[Mes de Alta como miembro]],Parámetros!$AM$2:$AN$16,2,0),"01/01/1900"))</f>
        <v/>
      </c>
    </row>
    <row r="632" spans="1:63" ht="14.45">
      <c r="A632" s="68">
        <v>629</v>
      </c>
      <c r="B632" s="29"/>
      <c r="C632" s="34"/>
      <c r="D632" s="42"/>
      <c r="E632" s="64"/>
      <c r="F632" s="45"/>
      <c r="G632" s="45"/>
      <c r="H632" s="163"/>
      <c r="I632" s="42"/>
      <c r="J632" s="28"/>
      <c r="K632" s="69"/>
      <c r="L632" s="68"/>
      <c r="M632" s="46"/>
      <c r="N632" s="238" t="str">
        <f ca="1">IF(Tabla1[[#This Row],[Fecha de nac]]="","",IF(Tabla1[[#This Row],[Fecha Finalización]] &gt;=TODAY(), DATEDIF(Tabla1[[#This Row],[Fecha de nac]],TODAY(),"y"), ROUNDDOWN((Tabla1[[#This Row],[Fecha Finalización]] -Tabla1[[#This Row],[Fecha de nac]])/365,0)))</f>
        <v/>
      </c>
      <c r="O632" s="169"/>
      <c r="P632" s="34"/>
      <c r="Q632" s="67"/>
      <c r="R632" s="67"/>
      <c r="S632" s="67"/>
      <c r="T632" s="67"/>
      <c r="U632" s="243" t="str">
        <f>IF(F632="","",Tabla1[[#This Row],[Fecha Inicio grupo]]+3*7-7)</f>
        <v/>
      </c>
      <c r="V632" s="244" t="str">
        <f>IF(F632="","",EDATE(Tabla1[[#This Row],[Fecha Inicio grupo]],3))</f>
        <v/>
      </c>
      <c r="W632" s="29"/>
      <c r="X632" s="29"/>
      <c r="Y632" s="75"/>
      <c r="Z632" s="75"/>
      <c r="AA632" s="75"/>
      <c r="AB632" s="75"/>
      <c r="AC632" s="75"/>
      <c r="AD632" s="75"/>
      <c r="AE632" s="75"/>
      <c r="AF632" s="75"/>
      <c r="AG632" s="75"/>
      <c r="AH632" s="75"/>
      <c r="AI632" s="75"/>
      <c r="AJ632" s="75"/>
      <c r="AK632" s="75"/>
      <c r="AL632" s="75"/>
      <c r="AM632" s="75"/>
      <c r="AN632" s="75"/>
      <c r="AO632" s="144"/>
      <c r="AP632" s="246" t="str">
        <f>IF(F632="","",IFERROR(VLOOKUP(SUBSTITUTE(SUBSTITUTE(Tabla1[[#This Row],[Uso Sistemas]],"T","P"),"N","F"),Parámetros!$M$2:$N$17,2,0),"Completar hasta 3ra sem. para evaluar a Probacionista"))</f>
        <v/>
      </c>
      <c r="AQ632" s="39"/>
      <c r="AR632" s="39"/>
      <c r="AS632" s="39"/>
      <c r="AT632" s="28"/>
      <c r="AU632" s="55"/>
      <c r="AV632" s="55"/>
      <c r="AW632" s="55"/>
      <c r="AX632" s="248" t="str">
        <f>IF(V632="","",EOMONTH(EDATE(Tabla1[[#This Row],[Fecha Finalización]],2),0))</f>
        <v/>
      </c>
      <c r="AY632" s="39"/>
      <c r="AZ632" s="249" t="str">
        <f>IF(V632="","",EOMONTH(EDATE(Tabla1[[#This Row],[Fecha Finalización]],3),0))</f>
        <v/>
      </c>
      <c r="BA632" s="39"/>
      <c r="BB632" s="39"/>
      <c r="BC632" s="235"/>
      <c r="BD632" s="233" t="str">
        <f>IF(F632="","",Tabla1[[#This Row],[sem 01]]&amp;Tabla1[[#This Row],[sem 02]]&amp;Tabla1[[#This Row],[sem 03]])</f>
        <v/>
      </c>
      <c r="BE632" s="234" t="str">
        <f>IF(TRIM(F632)="","",$B$1&amp;"-"&amp;SUBSTITUTE(Tabla1[[#This Row],[Mes Inscrito]]," ","")&amp;"-"&amp;SUBSTITUTE(Tabla1[[#This Row],[Dia de clases Inscrito]]," ","")&amp;"-"&amp;SUBSTITUTE(Tabla1[[#This Row],[Horario Inscrito]]," ","")&amp;"-"&amp;Tabla1[[#This Row],[Fecha Inicio grupo]])</f>
        <v/>
      </c>
      <c r="BF632" s="251" t="str">
        <f>IF(F632="","",Tabla1[[#This Row],[Curso]])</f>
        <v/>
      </c>
      <c r="BG632" s="252" t="str">
        <f>+IF(TRIM(F632)="","",$B$1&amp;"-"&amp;TRIM(Tabla1[[#This Row],[Mes Inscrito]])&amp;"-"&amp;TRIM(Tabla1[[#This Row],[Dia de clases Inscrito]])&amp;"-"&amp;TRIM(Tabla1[[#This Row],[Horario Inscrito]])&amp;"-"&amp;TRIM(Tabla1[[#This Row],[Fecha Inicio grupo]])&amp;"-"&amp;TRIM(Tabla1[[#This Row],[Tipo Incrito]]))</f>
        <v/>
      </c>
      <c r="BH632" s="308" t="str">
        <f>IF(F632="","",OR(IFERROR(SEARCH("CG",Tabla1[[#This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2" s="309" t="str">
        <f>IF(F632&lt;&gt;"",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2" s="309" t="str">
        <f>IF(F632&lt;&gt;"",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2" s="309" t="str">
        <f>IF(Tabla1[[#This Row],[Fecha Inicio grupo]]="","",IFERROR(VLOOKUP(Tabla1[[#This Row],[Mes de Alta como miembro]],Parámetros!$AM$2:$AN$16,2,0),"01/01/1900"))</f>
        <v/>
      </c>
    </row>
    <row r="633" spans="1:63" ht="14.45">
      <c r="A633" s="68">
        <v>630</v>
      </c>
      <c r="B633" s="29"/>
      <c r="C633" s="34"/>
      <c r="D633" s="42"/>
      <c r="E633" s="64"/>
      <c r="F633" s="45"/>
      <c r="G633" s="45"/>
      <c r="H633" s="163"/>
      <c r="I633" s="42"/>
      <c r="J633" s="28"/>
      <c r="K633" s="69"/>
      <c r="L633" s="68"/>
      <c r="M633" s="46"/>
      <c r="N633" s="238" t="str">
        <f ca="1">IF(Tabla1[[#This Row],[Fecha de nac]]="","",IF(Tabla1[[#This Row],[Fecha Finalización]] &gt;=TODAY(), DATEDIF(Tabla1[[#This Row],[Fecha de nac]],TODAY(),"y"), ROUNDDOWN((Tabla1[[#This Row],[Fecha Finalización]] -Tabla1[[#This Row],[Fecha de nac]])/365,0)))</f>
        <v/>
      </c>
      <c r="O633" s="169"/>
      <c r="P633" s="34"/>
      <c r="Q633" s="67"/>
      <c r="R633" s="67"/>
      <c r="S633" s="67"/>
      <c r="T633" s="67"/>
      <c r="U633" s="243" t="str">
        <f>IF(F633="","",Tabla1[[#This Row],[Fecha Inicio grupo]]+3*7-7)</f>
        <v/>
      </c>
      <c r="V633" s="244" t="str">
        <f>IF(F633="","",EDATE(Tabla1[[#This Row],[Fecha Inicio grupo]],3))</f>
        <v/>
      </c>
      <c r="W633" s="29"/>
      <c r="X633" s="29"/>
      <c r="Y633" s="75"/>
      <c r="Z633" s="75"/>
      <c r="AA633" s="75"/>
      <c r="AB633" s="75"/>
      <c r="AC633" s="75"/>
      <c r="AD633" s="75"/>
      <c r="AE633" s="75"/>
      <c r="AF633" s="75"/>
      <c r="AG633" s="75"/>
      <c r="AH633" s="75"/>
      <c r="AI633" s="75"/>
      <c r="AJ633" s="75"/>
      <c r="AK633" s="75"/>
      <c r="AL633" s="75"/>
      <c r="AM633" s="75"/>
      <c r="AN633" s="75"/>
      <c r="AO633" s="144"/>
      <c r="AP633" s="246" t="str">
        <f>IF(F633="","",IFERROR(VLOOKUP(SUBSTITUTE(SUBSTITUTE(Tabla1[[#This Row],[Uso Sistemas]],"T","P"),"N","F"),Parámetros!$M$2:$N$17,2,0),"Completar hasta 3ra sem. para evaluar a Probacionista"))</f>
        <v/>
      </c>
      <c r="AQ633" s="39"/>
      <c r="AR633" s="39"/>
      <c r="AS633" s="39"/>
      <c r="AT633" s="28"/>
      <c r="AU633" s="55"/>
      <c r="AV633" s="55"/>
      <c r="AW633" s="55"/>
      <c r="AX633" s="248" t="str">
        <f>IF(V633="","",EOMONTH(EDATE(Tabla1[[#This Row],[Fecha Finalización]],2),0))</f>
        <v/>
      </c>
      <c r="AY633" s="39"/>
      <c r="AZ633" s="249" t="str">
        <f>IF(V633="","",EOMONTH(EDATE(Tabla1[[#This Row],[Fecha Finalización]],3),0))</f>
        <v/>
      </c>
      <c r="BA633" s="39"/>
      <c r="BB633" s="39"/>
      <c r="BC633" s="235"/>
      <c r="BD633" s="233" t="str">
        <f>IF(F633="","",Tabla1[[#This Row],[sem 01]]&amp;Tabla1[[#This Row],[sem 02]]&amp;Tabla1[[#This Row],[sem 03]])</f>
        <v/>
      </c>
      <c r="BE633" s="234" t="str">
        <f>IF(TRIM(F633)="","",$B$1&amp;"-"&amp;SUBSTITUTE(Tabla1[[#This Row],[Mes Inscrito]]," ","")&amp;"-"&amp;SUBSTITUTE(Tabla1[[#This Row],[Dia de clases Inscrito]]," ","")&amp;"-"&amp;SUBSTITUTE(Tabla1[[#This Row],[Horario Inscrito]]," ","")&amp;"-"&amp;Tabla1[[#This Row],[Fecha Inicio grupo]])</f>
        <v/>
      </c>
      <c r="BF633" s="251" t="str">
        <f>IF(F633="","",Tabla1[[#This Row],[Curso]])</f>
        <v/>
      </c>
      <c r="BG633" s="252" t="str">
        <f>+IF(TRIM(F633)="","",$B$1&amp;"-"&amp;TRIM(Tabla1[[#This Row],[Mes Inscrito]])&amp;"-"&amp;TRIM(Tabla1[[#This Row],[Dia de clases Inscrito]])&amp;"-"&amp;TRIM(Tabla1[[#This Row],[Horario Inscrito]])&amp;"-"&amp;TRIM(Tabla1[[#This Row],[Fecha Inicio grupo]])&amp;"-"&amp;TRIM(Tabla1[[#This Row],[Tipo Incrito]]))</f>
        <v/>
      </c>
      <c r="BH633" s="308" t="str">
        <f>IF(F633="","",OR(IFERROR(SEARCH("CG",Tabla1[[#This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3" s="309" t="str">
        <f>IF(F633&lt;&gt;"",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3" s="309" t="str">
        <f>IF(F633&lt;&gt;"",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3" s="309" t="str">
        <f>IF(Tabla1[[#This Row],[Fecha Inicio grupo]]="","",IFERROR(VLOOKUP(Tabla1[[#This Row],[Mes de Alta como miembro]],Parámetros!$AM$2:$AN$16,2,0),"01/01/1900"))</f>
        <v/>
      </c>
    </row>
    <row r="634" spans="1:63" ht="14.45">
      <c r="A634" s="68">
        <v>631</v>
      </c>
      <c r="B634" s="29"/>
      <c r="C634" s="34"/>
      <c r="D634" s="42"/>
      <c r="E634" s="64"/>
      <c r="F634" s="45"/>
      <c r="G634" s="45"/>
      <c r="H634" s="163"/>
      <c r="I634" s="42"/>
      <c r="J634" s="28"/>
      <c r="K634" s="69"/>
      <c r="L634" s="68"/>
      <c r="M634" s="46"/>
      <c r="N634" s="238" t="str">
        <f ca="1">IF(Tabla1[[#This Row],[Fecha de nac]]="","",IF(Tabla1[[#This Row],[Fecha Finalización]] &gt;=TODAY(), DATEDIF(Tabla1[[#This Row],[Fecha de nac]],TODAY(),"y"), ROUNDDOWN((Tabla1[[#This Row],[Fecha Finalización]] -Tabla1[[#This Row],[Fecha de nac]])/365,0)))</f>
        <v/>
      </c>
      <c r="O634" s="169"/>
      <c r="P634" s="34"/>
      <c r="Q634" s="67"/>
      <c r="R634" s="67"/>
      <c r="S634" s="67"/>
      <c r="T634" s="67"/>
      <c r="U634" s="243" t="str">
        <f>IF(F634="","",Tabla1[[#This Row],[Fecha Inicio grupo]]+3*7-7)</f>
        <v/>
      </c>
      <c r="V634" s="244" t="str">
        <f>IF(F634="","",EDATE(Tabla1[[#This Row],[Fecha Inicio grupo]],3))</f>
        <v/>
      </c>
      <c r="W634" s="29"/>
      <c r="X634" s="29"/>
      <c r="Y634" s="75"/>
      <c r="Z634" s="75"/>
      <c r="AA634" s="75"/>
      <c r="AB634" s="75"/>
      <c r="AC634" s="75"/>
      <c r="AD634" s="75"/>
      <c r="AE634" s="75"/>
      <c r="AF634" s="75"/>
      <c r="AG634" s="75"/>
      <c r="AH634" s="75"/>
      <c r="AI634" s="75"/>
      <c r="AJ634" s="75"/>
      <c r="AK634" s="75"/>
      <c r="AL634" s="75"/>
      <c r="AM634" s="75"/>
      <c r="AN634" s="75"/>
      <c r="AO634" s="144"/>
      <c r="AP634" s="246" t="str">
        <f>IF(F634="","",IFERROR(VLOOKUP(SUBSTITUTE(SUBSTITUTE(Tabla1[[#This Row],[Uso Sistemas]],"T","P"),"N","F"),Parámetros!$M$2:$N$17,2,0),"Completar hasta 3ra sem. para evaluar a Probacionista"))</f>
        <v/>
      </c>
      <c r="AQ634" s="39"/>
      <c r="AR634" s="39"/>
      <c r="AS634" s="39"/>
      <c r="AT634" s="28"/>
      <c r="AU634" s="55"/>
      <c r="AV634" s="55"/>
      <c r="AW634" s="55"/>
      <c r="AX634" s="248" t="str">
        <f>IF(V634="","",EOMONTH(EDATE(Tabla1[[#This Row],[Fecha Finalización]],2),0))</f>
        <v/>
      </c>
      <c r="AY634" s="39"/>
      <c r="AZ634" s="249" t="str">
        <f>IF(V634="","",EOMONTH(EDATE(Tabla1[[#This Row],[Fecha Finalización]],3),0))</f>
        <v/>
      </c>
      <c r="BA634" s="39"/>
      <c r="BB634" s="39"/>
      <c r="BC634" s="235"/>
      <c r="BD634" s="233" t="str">
        <f>IF(F634="","",Tabla1[[#This Row],[sem 01]]&amp;Tabla1[[#This Row],[sem 02]]&amp;Tabla1[[#This Row],[sem 03]])</f>
        <v/>
      </c>
      <c r="BE634" s="234" t="str">
        <f>IF(TRIM(F634)="","",$B$1&amp;"-"&amp;SUBSTITUTE(Tabla1[[#This Row],[Mes Inscrito]]," ","")&amp;"-"&amp;SUBSTITUTE(Tabla1[[#This Row],[Dia de clases Inscrito]]," ","")&amp;"-"&amp;SUBSTITUTE(Tabla1[[#This Row],[Horario Inscrito]]," ","")&amp;"-"&amp;Tabla1[[#This Row],[Fecha Inicio grupo]])</f>
        <v/>
      </c>
      <c r="BF634" s="251" t="str">
        <f>IF(F634="","",Tabla1[[#This Row],[Curso]])</f>
        <v/>
      </c>
      <c r="BG634" s="252" t="str">
        <f>+IF(TRIM(F634)="","",$B$1&amp;"-"&amp;TRIM(Tabla1[[#This Row],[Mes Inscrito]])&amp;"-"&amp;TRIM(Tabla1[[#This Row],[Dia de clases Inscrito]])&amp;"-"&amp;TRIM(Tabla1[[#This Row],[Horario Inscrito]])&amp;"-"&amp;TRIM(Tabla1[[#This Row],[Fecha Inicio grupo]])&amp;"-"&amp;TRIM(Tabla1[[#This Row],[Tipo Incrito]]))</f>
        <v/>
      </c>
      <c r="BH634" s="308" t="str">
        <f>IF(F634="","",OR(IFERROR(SEARCH("CG",Tabla1[[#This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4" s="309" t="str">
        <f>IF(F634&lt;&gt;"",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4" s="309" t="str">
        <f>IF(F634&lt;&gt;"",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4" s="309" t="str">
        <f>IF(Tabla1[[#This Row],[Fecha Inicio grupo]]="","",IFERROR(VLOOKUP(Tabla1[[#This Row],[Mes de Alta como miembro]],Parámetros!$AM$2:$AN$16,2,0),"01/01/1900"))</f>
        <v/>
      </c>
    </row>
    <row r="635" spans="1:63" ht="14.45">
      <c r="A635" s="68">
        <v>632</v>
      </c>
      <c r="B635" s="29"/>
      <c r="C635" s="34"/>
      <c r="D635" s="42"/>
      <c r="E635" s="64"/>
      <c r="F635" s="45"/>
      <c r="G635" s="45"/>
      <c r="H635" s="163"/>
      <c r="I635" s="42"/>
      <c r="J635" s="28"/>
      <c r="K635" s="69"/>
      <c r="L635" s="68"/>
      <c r="M635" s="46"/>
      <c r="N635" s="238" t="str">
        <f ca="1">IF(Tabla1[[#This Row],[Fecha de nac]]="","",IF(Tabla1[[#This Row],[Fecha Finalización]] &gt;=TODAY(), DATEDIF(Tabla1[[#This Row],[Fecha de nac]],TODAY(),"y"), ROUNDDOWN((Tabla1[[#This Row],[Fecha Finalización]] -Tabla1[[#This Row],[Fecha de nac]])/365,0)))</f>
        <v/>
      </c>
      <c r="O635" s="169"/>
      <c r="P635" s="34"/>
      <c r="Q635" s="67"/>
      <c r="R635" s="67"/>
      <c r="S635" s="67"/>
      <c r="T635" s="67"/>
      <c r="U635" s="243" t="str">
        <f>IF(F635="","",Tabla1[[#This Row],[Fecha Inicio grupo]]+3*7-7)</f>
        <v/>
      </c>
      <c r="V635" s="244" t="str">
        <f>IF(F635="","",EDATE(Tabla1[[#This Row],[Fecha Inicio grupo]],3))</f>
        <v/>
      </c>
      <c r="W635" s="29"/>
      <c r="X635" s="29"/>
      <c r="Y635" s="75"/>
      <c r="Z635" s="75"/>
      <c r="AA635" s="75"/>
      <c r="AB635" s="75"/>
      <c r="AC635" s="75"/>
      <c r="AD635" s="75"/>
      <c r="AE635" s="75"/>
      <c r="AF635" s="75"/>
      <c r="AG635" s="75"/>
      <c r="AH635" s="75"/>
      <c r="AI635" s="75"/>
      <c r="AJ635" s="75"/>
      <c r="AK635" s="75"/>
      <c r="AL635" s="75"/>
      <c r="AM635" s="75"/>
      <c r="AN635" s="75"/>
      <c r="AO635" s="144"/>
      <c r="AP635" s="246" t="str">
        <f>IF(F635="","",IFERROR(VLOOKUP(SUBSTITUTE(SUBSTITUTE(Tabla1[[#This Row],[Uso Sistemas]],"T","P"),"N","F"),Parámetros!$M$2:$N$17,2,0),"Completar hasta 3ra sem. para evaluar a Probacionista"))</f>
        <v/>
      </c>
      <c r="AQ635" s="39"/>
      <c r="AR635" s="39"/>
      <c r="AS635" s="39"/>
      <c r="AT635" s="28"/>
      <c r="AU635" s="55"/>
      <c r="AV635" s="55"/>
      <c r="AW635" s="55"/>
      <c r="AX635" s="248" t="str">
        <f>IF(V635="","",EOMONTH(EDATE(Tabla1[[#This Row],[Fecha Finalización]],2),0))</f>
        <v/>
      </c>
      <c r="AY635" s="39"/>
      <c r="AZ635" s="249" t="str">
        <f>IF(V635="","",EOMONTH(EDATE(Tabla1[[#This Row],[Fecha Finalización]],3),0))</f>
        <v/>
      </c>
      <c r="BA635" s="39"/>
      <c r="BB635" s="39"/>
      <c r="BC635" s="235"/>
      <c r="BD635" s="233" t="str">
        <f>IF(F635="","",Tabla1[[#This Row],[sem 01]]&amp;Tabla1[[#This Row],[sem 02]]&amp;Tabla1[[#This Row],[sem 03]])</f>
        <v/>
      </c>
      <c r="BE635" s="234" t="str">
        <f>IF(TRIM(F635)="","",$B$1&amp;"-"&amp;SUBSTITUTE(Tabla1[[#This Row],[Mes Inscrito]]," ","")&amp;"-"&amp;SUBSTITUTE(Tabla1[[#This Row],[Dia de clases Inscrito]]," ","")&amp;"-"&amp;SUBSTITUTE(Tabla1[[#This Row],[Horario Inscrito]]," ","")&amp;"-"&amp;Tabla1[[#This Row],[Fecha Inicio grupo]])</f>
        <v/>
      </c>
      <c r="BF635" s="251" t="str">
        <f>IF(F635="","",Tabla1[[#This Row],[Curso]])</f>
        <v/>
      </c>
      <c r="BG635" s="252" t="str">
        <f>+IF(TRIM(F635)="","",$B$1&amp;"-"&amp;TRIM(Tabla1[[#This Row],[Mes Inscrito]])&amp;"-"&amp;TRIM(Tabla1[[#This Row],[Dia de clases Inscrito]])&amp;"-"&amp;TRIM(Tabla1[[#This Row],[Horario Inscrito]])&amp;"-"&amp;TRIM(Tabla1[[#This Row],[Fecha Inicio grupo]])&amp;"-"&amp;TRIM(Tabla1[[#This Row],[Tipo Incrito]]))</f>
        <v/>
      </c>
      <c r="BH635" s="308" t="str">
        <f>IF(F635="","",OR(IFERROR(SEARCH("CG",Tabla1[[#This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5" s="309" t="str">
        <f>IF(F635&lt;&gt;"",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5" s="309" t="str">
        <f>IF(F635&lt;&gt;"",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5" s="309" t="str">
        <f>IF(Tabla1[[#This Row],[Fecha Inicio grupo]]="","",IFERROR(VLOOKUP(Tabla1[[#This Row],[Mes de Alta como miembro]],Parámetros!$AM$2:$AN$16,2,0),"01/01/1900"))</f>
        <v/>
      </c>
    </row>
    <row r="636" spans="1:63" ht="14.45">
      <c r="A636" s="68">
        <v>633</v>
      </c>
      <c r="B636" s="29"/>
      <c r="C636" s="34"/>
      <c r="D636" s="42"/>
      <c r="E636" s="64"/>
      <c r="F636" s="45"/>
      <c r="G636" s="45"/>
      <c r="H636" s="163"/>
      <c r="I636" s="42"/>
      <c r="J636" s="28"/>
      <c r="K636" s="69"/>
      <c r="L636" s="68"/>
      <c r="M636" s="46"/>
      <c r="N636" s="238" t="str">
        <f ca="1">IF(Tabla1[[#This Row],[Fecha de nac]]="","",IF(Tabla1[[#This Row],[Fecha Finalización]] &gt;=TODAY(), DATEDIF(Tabla1[[#This Row],[Fecha de nac]],TODAY(),"y"), ROUNDDOWN((Tabla1[[#This Row],[Fecha Finalización]] -Tabla1[[#This Row],[Fecha de nac]])/365,0)))</f>
        <v/>
      </c>
      <c r="O636" s="169"/>
      <c r="P636" s="34"/>
      <c r="Q636" s="67"/>
      <c r="R636" s="67"/>
      <c r="S636" s="67"/>
      <c r="T636" s="67"/>
      <c r="U636" s="243" t="str">
        <f>IF(F636="","",Tabla1[[#This Row],[Fecha Inicio grupo]]+3*7-7)</f>
        <v/>
      </c>
      <c r="V636" s="244" t="str">
        <f>IF(F636="","",EDATE(Tabla1[[#This Row],[Fecha Inicio grupo]],3))</f>
        <v/>
      </c>
      <c r="W636" s="29"/>
      <c r="X636" s="29"/>
      <c r="Y636" s="75"/>
      <c r="Z636" s="75"/>
      <c r="AA636" s="75"/>
      <c r="AB636" s="75"/>
      <c r="AC636" s="75"/>
      <c r="AD636" s="75"/>
      <c r="AE636" s="75"/>
      <c r="AF636" s="75"/>
      <c r="AG636" s="75"/>
      <c r="AH636" s="75"/>
      <c r="AI636" s="75"/>
      <c r="AJ636" s="75"/>
      <c r="AK636" s="75"/>
      <c r="AL636" s="75"/>
      <c r="AM636" s="75"/>
      <c r="AN636" s="75"/>
      <c r="AO636" s="144"/>
      <c r="AP636" s="246" t="str">
        <f>IF(F636="","",IFERROR(VLOOKUP(SUBSTITUTE(SUBSTITUTE(Tabla1[[#This Row],[Uso Sistemas]],"T","P"),"N","F"),Parámetros!$M$2:$N$17,2,0),"Completar hasta 3ra sem. para evaluar a Probacionista"))</f>
        <v/>
      </c>
      <c r="AQ636" s="39"/>
      <c r="AR636" s="39"/>
      <c r="AS636" s="39"/>
      <c r="AT636" s="28"/>
      <c r="AU636" s="55"/>
      <c r="AV636" s="55"/>
      <c r="AW636" s="55"/>
      <c r="AX636" s="248" t="str">
        <f>IF(V636="","",EOMONTH(EDATE(Tabla1[[#This Row],[Fecha Finalización]],2),0))</f>
        <v/>
      </c>
      <c r="AY636" s="39"/>
      <c r="AZ636" s="249" t="str">
        <f>IF(V636="","",EOMONTH(EDATE(Tabla1[[#This Row],[Fecha Finalización]],3),0))</f>
        <v/>
      </c>
      <c r="BA636" s="39"/>
      <c r="BB636" s="39"/>
      <c r="BC636" s="235"/>
      <c r="BD636" s="233" t="str">
        <f>IF(F636="","",Tabla1[[#This Row],[sem 01]]&amp;Tabla1[[#This Row],[sem 02]]&amp;Tabla1[[#This Row],[sem 03]])</f>
        <v/>
      </c>
      <c r="BE636" s="234" t="str">
        <f>IF(TRIM(F636)="","",$B$1&amp;"-"&amp;SUBSTITUTE(Tabla1[[#This Row],[Mes Inscrito]]," ","")&amp;"-"&amp;SUBSTITUTE(Tabla1[[#This Row],[Dia de clases Inscrito]]," ","")&amp;"-"&amp;SUBSTITUTE(Tabla1[[#This Row],[Horario Inscrito]]," ","")&amp;"-"&amp;Tabla1[[#This Row],[Fecha Inicio grupo]])</f>
        <v/>
      </c>
      <c r="BF636" s="251" t="str">
        <f>IF(F636="","",Tabla1[[#This Row],[Curso]])</f>
        <v/>
      </c>
      <c r="BG636" s="252" t="str">
        <f>+IF(TRIM(F636)="","",$B$1&amp;"-"&amp;TRIM(Tabla1[[#This Row],[Mes Inscrito]])&amp;"-"&amp;TRIM(Tabla1[[#This Row],[Dia de clases Inscrito]])&amp;"-"&amp;TRIM(Tabla1[[#This Row],[Horario Inscrito]])&amp;"-"&amp;TRIM(Tabla1[[#This Row],[Fecha Inicio grupo]])&amp;"-"&amp;TRIM(Tabla1[[#This Row],[Tipo Incrito]]))</f>
        <v/>
      </c>
      <c r="BH636" s="308" t="str">
        <f>IF(F636="","",OR(IFERROR(SEARCH("CG",Tabla1[[#This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6" s="309" t="str">
        <f>IF(F636&lt;&gt;"",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6" s="309" t="str">
        <f>IF(F636&lt;&gt;"",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6" s="309" t="str">
        <f>IF(Tabla1[[#This Row],[Fecha Inicio grupo]]="","",IFERROR(VLOOKUP(Tabla1[[#This Row],[Mes de Alta como miembro]],Parámetros!$AM$2:$AN$16,2,0),"01/01/1900"))</f>
        <v/>
      </c>
    </row>
    <row r="637" spans="1:63" ht="14.45">
      <c r="A637" s="68">
        <v>634</v>
      </c>
      <c r="B637" s="29"/>
      <c r="C637" s="34"/>
      <c r="D637" s="42"/>
      <c r="E637" s="64"/>
      <c r="F637" s="45"/>
      <c r="G637" s="45"/>
      <c r="H637" s="163"/>
      <c r="I637" s="42"/>
      <c r="J637" s="28"/>
      <c r="K637" s="69"/>
      <c r="L637" s="68"/>
      <c r="M637" s="46"/>
      <c r="N637" s="238" t="str">
        <f ca="1">IF(Tabla1[[#This Row],[Fecha de nac]]="","",IF(Tabla1[[#This Row],[Fecha Finalización]] &gt;=TODAY(), DATEDIF(Tabla1[[#This Row],[Fecha de nac]],TODAY(),"y"), ROUNDDOWN((Tabla1[[#This Row],[Fecha Finalización]] -Tabla1[[#This Row],[Fecha de nac]])/365,0)))</f>
        <v/>
      </c>
      <c r="O637" s="169"/>
      <c r="P637" s="34"/>
      <c r="Q637" s="67"/>
      <c r="R637" s="67"/>
      <c r="S637" s="67"/>
      <c r="T637" s="67"/>
      <c r="U637" s="243" t="str">
        <f>IF(F637="","",Tabla1[[#This Row],[Fecha Inicio grupo]]+3*7-7)</f>
        <v/>
      </c>
      <c r="V637" s="244" t="str">
        <f>IF(F637="","",EDATE(Tabla1[[#This Row],[Fecha Inicio grupo]],3))</f>
        <v/>
      </c>
      <c r="W637" s="29"/>
      <c r="X637" s="29"/>
      <c r="Y637" s="75"/>
      <c r="Z637" s="75"/>
      <c r="AA637" s="75"/>
      <c r="AB637" s="75"/>
      <c r="AC637" s="75"/>
      <c r="AD637" s="75"/>
      <c r="AE637" s="75"/>
      <c r="AF637" s="75"/>
      <c r="AG637" s="75"/>
      <c r="AH637" s="75"/>
      <c r="AI637" s="75"/>
      <c r="AJ637" s="75"/>
      <c r="AK637" s="75"/>
      <c r="AL637" s="75"/>
      <c r="AM637" s="75"/>
      <c r="AN637" s="75"/>
      <c r="AO637" s="144"/>
      <c r="AP637" s="246" t="str">
        <f>IF(F637="","",IFERROR(VLOOKUP(SUBSTITUTE(SUBSTITUTE(Tabla1[[#This Row],[Uso Sistemas]],"T","P"),"N","F"),Parámetros!$M$2:$N$17,2,0),"Completar hasta 3ra sem. para evaluar a Probacionista"))</f>
        <v/>
      </c>
      <c r="AQ637" s="39"/>
      <c r="AR637" s="39"/>
      <c r="AS637" s="39"/>
      <c r="AT637" s="28"/>
      <c r="AU637" s="55"/>
      <c r="AV637" s="55"/>
      <c r="AW637" s="55"/>
      <c r="AX637" s="248" t="str">
        <f>IF(V637="","",EOMONTH(EDATE(Tabla1[[#This Row],[Fecha Finalización]],2),0))</f>
        <v/>
      </c>
      <c r="AY637" s="39"/>
      <c r="AZ637" s="249" t="str">
        <f>IF(V637="","",EOMONTH(EDATE(Tabla1[[#This Row],[Fecha Finalización]],3),0))</f>
        <v/>
      </c>
      <c r="BA637" s="39"/>
      <c r="BB637" s="39"/>
      <c r="BC637" s="235"/>
      <c r="BD637" s="233" t="str">
        <f>IF(F637="","",Tabla1[[#This Row],[sem 01]]&amp;Tabla1[[#This Row],[sem 02]]&amp;Tabla1[[#This Row],[sem 03]])</f>
        <v/>
      </c>
      <c r="BE637" s="234" t="str">
        <f>IF(TRIM(F637)="","",$B$1&amp;"-"&amp;SUBSTITUTE(Tabla1[[#This Row],[Mes Inscrito]]," ","")&amp;"-"&amp;SUBSTITUTE(Tabla1[[#This Row],[Dia de clases Inscrito]]," ","")&amp;"-"&amp;SUBSTITUTE(Tabla1[[#This Row],[Horario Inscrito]]," ","")&amp;"-"&amp;Tabla1[[#This Row],[Fecha Inicio grupo]])</f>
        <v/>
      </c>
      <c r="BF637" s="251" t="str">
        <f>IF(F637="","",Tabla1[[#This Row],[Curso]])</f>
        <v/>
      </c>
      <c r="BG637" s="252" t="str">
        <f>+IF(TRIM(F637)="","",$B$1&amp;"-"&amp;TRIM(Tabla1[[#This Row],[Mes Inscrito]])&amp;"-"&amp;TRIM(Tabla1[[#This Row],[Dia de clases Inscrito]])&amp;"-"&amp;TRIM(Tabla1[[#This Row],[Horario Inscrito]])&amp;"-"&amp;TRIM(Tabla1[[#This Row],[Fecha Inicio grupo]])&amp;"-"&amp;TRIM(Tabla1[[#This Row],[Tipo Incrito]]))</f>
        <v/>
      </c>
      <c r="BH637" s="308" t="str">
        <f>IF(F637="","",OR(IFERROR(SEARCH("CG",Tabla1[[#This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7" s="309" t="str">
        <f>IF(F637&lt;&gt;"",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7" s="309" t="str">
        <f>IF(F637&lt;&gt;"",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7" s="309" t="str">
        <f>IF(Tabla1[[#This Row],[Fecha Inicio grupo]]="","",IFERROR(VLOOKUP(Tabla1[[#This Row],[Mes de Alta como miembro]],Parámetros!$AM$2:$AN$16,2,0),"01/01/1900"))</f>
        <v/>
      </c>
    </row>
    <row r="638" spans="1:63" ht="14.45">
      <c r="A638" s="68">
        <v>635</v>
      </c>
      <c r="B638" s="29"/>
      <c r="C638" s="34"/>
      <c r="D638" s="42"/>
      <c r="E638" s="64"/>
      <c r="F638" s="45"/>
      <c r="G638" s="45"/>
      <c r="H638" s="163"/>
      <c r="I638" s="42"/>
      <c r="J638" s="28"/>
      <c r="K638" s="69"/>
      <c r="L638" s="68"/>
      <c r="M638" s="46"/>
      <c r="N638" s="238" t="str">
        <f ca="1">IF(Tabla1[[#This Row],[Fecha de nac]]="","",IF(Tabla1[[#This Row],[Fecha Finalización]] &gt;=TODAY(), DATEDIF(Tabla1[[#This Row],[Fecha de nac]],TODAY(),"y"), ROUNDDOWN((Tabla1[[#This Row],[Fecha Finalización]] -Tabla1[[#This Row],[Fecha de nac]])/365,0)))</f>
        <v/>
      </c>
      <c r="O638" s="169"/>
      <c r="P638" s="34"/>
      <c r="Q638" s="67"/>
      <c r="R638" s="67"/>
      <c r="S638" s="67"/>
      <c r="T638" s="67"/>
      <c r="U638" s="243" t="str">
        <f>IF(F638="","",Tabla1[[#This Row],[Fecha Inicio grupo]]+3*7-7)</f>
        <v/>
      </c>
      <c r="V638" s="244" t="str">
        <f>IF(F638="","",EDATE(Tabla1[[#This Row],[Fecha Inicio grupo]],3))</f>
        <v/>
      </c>
      <c r="W638" s="29"/>
      <c r="X638" s="29"/>
      <c r="Y638" s="75"/>
      <c r="Z638" s="75"/>
      <c r="AA638" s="75"/>
      <c r="AB638" s="75"/>
      <c r="AC638" s="75"/>
      <c r="AD638" s="75"/>
      <c r="AE638" s="75"/>
      <c r="AF638" s="75"/>
      <c r="AG638" s="75"/>
      <c r="AH638" s="75"/>
      <c r="AI638" s="75"/>
      <c r="AJ638" s="75"/>
      <c r="AK638" s="75"/>
      <c r="AL638" s="75"/>
      <c r="AM638" s="75"/>
      <c r="AN638" s="75"/>
      <c r="AO638" s="144"/>
      <c r="AP638" s="246" t="str">
        <f>IF(F638="","",IFERROR(VLOOKUP(SUBSTITUTE(SUBSTITUTE(Tabla1[[#This Row],[Uso Sistemas]],"T","P"),"N","F"),Parámetros!$M$2:$N$17,2,0),"Completar hasta 3ra sem. para evaluar a Probacionista"))</f>
        <v/>
      </c>
      <c r="AQ638" s="39"/>
      <c r="AR638" s="39"/>
      <c r="AS638" s="39"/>
      <c r="AT638" s="28"/>
      <c r="AU638" s="55"/>
      <c r="AV638" s="55"/>
      <c r="AW638" s="55"/>
      <c r="AX638" s="248" t="str">
        <f>IF(V638="","",EOMONTH(EDATE(Tabla1[[#This Row],[Fecha Finalización]],2),0))</f>
        <v/>
      </c>
      <c r="AY638" s="39"/>
      <c r="AZ638" s="249" t="str">
        <f>IF(V638="","",EOMONTH(EDATE(Tabla1[[#This Row],[Fecha Finalización]],3),0))</f>
        <v/>
      </c>
      <c r="BA638" s="39"/>
      <c r="BB638" s="39"/>
      <c r="BC638" s="235"/>
      <c r="BD638" s="233" t="str">
        <f>IF(F638="","",Tabla1[[#This Row],[sem 01]]&amp;Tabla1[[#This Row],[sem 02]]&amp;Tabla1[[#This Row],[sem 03]])</f>
        <v/>
      </c>
      <c r="BE638" s="234" t="str">
        <f>IF(TRIM(F638)="","",$B$1&amp;"-"&amp;SUBSTITUTE(Tabla1[[#This Row],[Mes Inscrito]]," ","")&amp;"-"&amp;SUBSTITUTE(Tabla1[[#This Row],[Dia de clases Inscrito]]," ","")&amp;"-"&amp;SUBSTITUTE(Tabla1[[#This Row],[Horario Inscrito]]," ","")&amp;"-"&amp;Tabla1[[#This Row],[Fecha Inicio grupo]])</f>
        <v/>
      </c>
      <c r="BF638" s="251" t="str">
        <f>IF(F638="","",Tabla1[[#This Row],[Curso]])</f>
        <v/>
      </c>
      <c r="BG638" s="252" t="str">
        <f>+IF(TRIM(F638)="","",$B$1&amp;"-"&amp;TRIM(Tabla1[[#This Row],[Mes Inscrito]])&amp;"-"&amp;TRIM(Tabla1[[#This Row],[Dia de clases Inscrito]])&amp;"-"&amp;TRIM(Tabla1[[#This Row],[Horario Inscrito]])&amp;"-"&amp;TRIM(Tabla1[[#This Row],[Fecha Inicio grupo]])&amp;"-"&amp;TRIM(Tabla1[[#This Row],[Tipo Incrito]]))</f>
        <v/>
      </c>
      <c r="BH638" s="308" t="str">
        <f>IF(F638="","",OR(IFERROR(SEARCH("CG",Tabla1[[#This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8" s="309" t="str">
        <f>IF(F638&lt;&gt;"",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8" s="309" t="str">
        <f>IF(F638&lt;&gt;"",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8" s="309" t="str">
        <f>IF(Tabla1[[#This Row],[Fecha Inicio grupo]]="","",IFERROR(VLOOKUP(Tabla1[[#This Row],[Mes de Alta como miembro]],Parámetros!$AM$2:$AN$16,2,0),"01/01/1900"))</f>
        <v/>
      </c>
    </row>
    <row r="639" spans="1:63" ht="14.45">
      <c r="A639" s="68">
        <v>636</v>
      </c>
      <c r="B639" s="29"/>
      <c r="C639" s="34"/>
      <c r="D639" s="42"/>
      <c r="E639" s="64"/>
      <c r="F639" s="45"/>
      <c r="G639" s="45"/>
      <c r="H639" s="163"/>
      <c r="I639" s="42"/>
      <c r="J639" s="28"/>
      <c r="K639" s="69"/>
      <c r="L639" s="68"/>
      <c r="M639" s="46"/>
      <c r="N639" s="238" t="str">
        <f ca="1">IF(Tabla1[[#This Row],[Fecha de nac]]="","",IF(Tabla1[[#This Row],[Fecha Finalización]] &gt;=TODAY(), DATEDIF(Tabla1[[#This Row],[Fecha de nac]],TODAY(),"y"), ROUNDDOWN((Tabla1[[#This Row],[Fecha Finalización]] -Tabla1[[#This Row],[Fecha de nac]])/365,0)))</f>
        <v/>
      </c>
      <c r="O639" s="169"/>
      <c r="P639" s="34"/>
      <c r="Q639" s="67"/>
      <c r="R639" s="67"/>
      <c r="S639" s="67"/>
      <c r="T639" s="67"/>
      <c r="U639" s="243" t="str">
        <f>IF(F639="","",Tabla1[[#This Row],[Fecha Inicio grupo]]+3*7-7)</f>
        <v/>
      </c>
      <c r="V639" s="244" t="str">
        <f>IF(F639="","",EDATE(Tabla1[[#This Row],[Fecha Inicio grupo]],3))</f>
        <v/>
      </c>
      <c r="W639" s="29"/>
      <c r="X639" s="29"/>
      <c r="Y639" s="75"/>
      <c r="Z639" s="75"/>
      <c r="AA639" s="75"/>
      <c r="AB639" s="75"/>
      <c r="AC639" s="75"/>
      <c r="AD639" s="75"/>
      <c r="AE639" s="75"/>
      <c r="AF639" s="75"/>
      <c r="AG639" s="75"/>
      <c r="AH639" s="75"/>
      <c r="AI639" s="75"/>
      <c r="AJ639" s="75"/>
      <c r="AK639" s="75"/>
      <c r="AL639" s="75"/>
      <c r="AM639" s="75"/>
      <c r="AN639" s="75"/>
      <c r="AO639" s="144"/>
      <c r="AP639" s="246" t="str">
        <f>IF(F639="","",IFERROR(VLOOKUP(SUBSTITUTE(SUBSTITUTE(Tabla1[[#This Row],[Uso Sistemas]],"T","P"),"N","F"),Parámetros!$M$2:$N$17,2,0),"Completar hasta 3ra sem. para evaluar a Probacionista"))</f>
        <v/>
      </c>
      <c r="AQ639" s="39"/>
      <c r="AR639" s="39"/>
      <c r="AS639" s="39"/>
      <c r="AT639" s="28"/>
      <c r="AU639" s="55"/>
      <c r="AV639" s="55"/>
      <c r="AW639" s="55"/>
      <c r="AX639" s="248" t="str">
        <f>IF(V639="","",EOMONTH(EDATE(Tabla1[[#This Row],[Fecha Finalización]],2),0))</f>
        <v/>
      </c>
      <c r="AY639" s="39"/>
      <c r="AZ639" s="249" t="str">
        <f>IF(V639="","",EOMONTH(EDATE(Tabla1[[#This Row],[Fecha Finalización]],3),0))</f>
        <v/>
      </c>
      <c r="BA639" s="39"/>
      <c r="BB639" s="39"/>
      <c r="BC639" s="235"/>
      <c r="BD639" s="233" t="str">
        <f>IF(F639="","",Tabla1[[#This Row],[sem 01]]&amp;Tabla1[[#This Row],[sem 02]]&amp;Tabla1[[#This Row],[sem 03]])</f>
        <v/>
      </c>
      <c r="BE639" s="234" t="str">
        <f>IF(TRIM(F639)="","",$B$1&amp;"-"&amp;SUBSTITUTE(Tabla1[[#This Row],[Mes Inscrito]]," ","")&amp;"-"&amp;SUBSTITUTE(Tabla1[[#This Row],[Dia de clases Inscrito]]," ","")&amp;"-"&amp;SUBSTITUTE(Tabla1[[#This Row],[Horario Inscrito]]," ","")&amp;"-"&amp;Tabla1[[#This Row],[Fecha Inicio grupo]])</f>
        <v/>
      </c>
      <c r="BF639" s="251" t="str">
        <f>IF(F639="","",Tabla1[[#This Row],[Curso]])</f>
        <v/>
      </c>
      <c r="BG639" s="252" t="str">
        <f>+IF(TRIM(F639)="","",$B$1&amp;"-"&amp;TRIM(Tabla1[[#This Row],[Mes Inscrito]])&amp;"-"&amp;TRIM(Tabla1[[#This Row],[Dia de clases Inscrito]])&amp;"-"&amp;TRIM(Tabla1[[#This Row],[Horario Inscrito]])&amp;"-"&amp;TRIM(Tabla1[[#This Row],[Fecha Inicio grupo]])&amp;"-"&amp;TRIM(Tabla1[[#This Row],[Tipo Incrito]]))</f>
        <v/>
      </c>
      <c r="BH639" s="308" t="str">
        <f>IF(F639="","",OR(IFERROR(SEARCH("CG",Tabla1[[#This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9" s="309" t="str">
        <f>IF(F639&lt;&gt;"",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9" s="309" t="str">
        <f>IF(F639&lt;&gt;"",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9" s="309" t="str">
        <f>IF(Tabla1[[#This Row],[Fecha Inicio grupo]]="","",IFERROR(VLOOKUP(Tabla1[[#This Row],[Mes de Alta como miembro]],Parámetros!$AM$2:$AN$16,2,0),"01/01/1900"))</f>
        <v/>
      </c>
    </row>
    <row r="640" spans="1:63" ht="14.45">
      <c r="A640" s="68">
        <v>637</v>
      </c>
      <c r="B640" s="29"/>
      <c r="C640" s="34"/>
      <c r="D640" s="42"/>
      <c r="E640" s="64"/>
      <c r="F640" s="45"/>
      <c r="G640" s="45"/>
      <c r="H640" s="163"/>
      <c r="I640" s="42"/>
      <c r="J640" s="28"/>
      <c r="K640" s="69"/>
      <c r="L640" s="68"/>
      <c r="M640" s="46"/>
      <c r="N640" s="238" t="str">
        <f ca="1">IF(Tabla1[[#This Row],[Fecha de nac]]="","",IF(Tabla1[[#This Row],[Fecha Finalización]] &gt;=TODAY(), DATEDIF(Tabla1[[#This Row],[Fecha de nac]],TODAY(),"y"), ROUNDDOWN((Tabla1[[#This Row],[Fecha Finalización]] -Tabla1[[#This Row],[Fecha de nac]])/365,0)))</f>
        <v/>
      </c>
      <c r="O640" s="169"/>
      <c r="P640" s="34"/>
      <c r="Q640" s="67"/>
      <c r="R640" s="67"/>
      <c r="S640" s="67"/>
      <c r="T640" s="67"/>
      <c r="U640" s="243" t="str">
        <f>IF(F640="","",Tabla1[[#This Row],[Fecha Inicio grupo]]+3*7-7)</f>
        <v/>
      </c>
      <c r="V640" s="244" t="str">
        <f>IF(F640="","",EDATE(Tabla1[[#This Row],[Fecha Inicio grupo]],3))</f>
        <v/>
      </c>
      <c r="W640" s="29"/>
      <c r="X640" s="29"/>
      <c r="Y640" s="75"/>
      <c r="Z640" s="75"/>
      <c r="AA640" s="75"/>
      <c r="AB640" s="75"/>
      <c r="AC640" s="75"/>
      <c r="AD640" s="75"/>
      <c r="AE640" s="75"/>
      <c r="AF640" s="75"/>
      <c r="AG640" s="75"/>
      <c r="AH640" s="75"/>
      <c r="AI640" s="75"/>
      <c r="AJ640" s="75"/>
      <c r="AK640" s="75"/>
      <c r="AL640" s="75"/>
      <c r="AM640" s="75"/>
      <c r="AN640" s="75"/>
      <c r="AO640" s="144"/>
      <c r="AP640" s="246" t="str">
        <f>IF(F640="","",IFERROR(VLOOKUP(SUBSTITUTE(SUBSTITUTE(Tabla1[[#This Row],[Uso Sistemas]],"T","P"),"N","F"),Parámetros!$M$2:$N$17,2,0),"Completar hasta 3ra sem. para evaluar a Probacionista"))</f>
        <v/>
      </c>
      <c r="AQ640" s="39"/>
      <c r="AR640" s="39"/>
      <c r="AS640" s="39"/>
      <c r="AT640" s="28"/>
      <c r="AU640" s="55"/>
      <c r="AV640" s="55"/>
      <c r="AW640" s="55"/>
      <c r="AX640" s="248" t="str">
        <f>IF(V640="","",EOMONTH(EDATE(Tabla1[[#This Row],[Fecha Finalización]],2),0))</f>
        <v/>
      </c>
      <c r="AY640" s="39"/>
      <c r="AZ640" s="249" t="str">
        <f>IF(V640="","",EOMONTH(EDATE(Tabla1[[#This Row],[Fecha Finalización]],3),0))</f>
        <v/>
      </c>
      <c r="BA640" s="39"/>
      <c r="BB640" s="39"/>
      <c r="BC640" s="235"/>
      <c r="BD640" s="233" t="str">
        <f>IF(F640="","",Tabla1[[#This Row],[sem 01]]&amp;Tabla1[[#This Row],[sem 02]]&amp;Tabla1[[#This Row],[sem 03]])</f>
        <v/>
      </c>
      <c r="BE640" s="234" t="str">
        <f>IF(TRIM(F640)="","",$B$1&amp;"-"&amp;SUBSTITUTE(Tabla1[[#This Row],[Mes Inscrito]]," ","")&amp;"-"&amp;SUBSTITUTE(Tabla1[[#This Row],[Dia de clases Inscrito]]," ","")&amp;"-"&amp;SUBSTITUTE(Tabla1[[#This Row],[Horario Inscrito]]," ","")&amp;"-"&amp;Tabla1[[#This Row],[Fecha Inicio grupo]])</f>
        <v/>
      </c>
      <c r="BF640" s="251" t="str">
        <f>IF(F640="","",Tabla1[[#This Row],[Curso]])</f>
        <v/>
      </c>
      <c r="BG640" s="252" t="str">
        <f>+IF(TRIM(F640)="","",$B$1&amp;"-"&amp;TRIM(Tabla1[[#This Row],[Mes Inscrito]])&amp;"-"&amp;TRIM(Tabla1[[#This Row],[Dia de clases Inscrito]])&amp;"-"&amp;TRIM(Tabla1[[#This Row],[Horario Inscrito]])&amp;"-"&amp;TRIM(Tabla1[[#This Row],[Fecha Inicio grupo]])&amp;"-"&amp;TRIM(Tabla1[[#This Row],[Tipo Incrito]]))</f>
        <v/>
      </c>
      <c r="BH640" s="308" t="str">
        <f>IF(F640="","",OR(IFERROR(SEARCH("CG",Tabla1[[#This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0" s="309" t="str">
        <f>IF(F640&lt;&gt;"",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0" s="309" t="str">
        <f>IF(F640&lt;&gt;"",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0" s="309" t="str">
        <f>IF(Tabla1[[#This Row],[Fecha Inicio grupo]]="","",IFERROR(VLOOKUP(Tabla1[[#This Row],[Mes de Alta como miembro]],Parámetros!$AM$2:$AN$16,2,0),"01/01/1900"))</f>
        <v/>
      </c>
    </row>
    <row r="641" spans="1:63" ht="14.45">
      <c r="A641" s="68">
        <v>638</v>
      </c>
      <c r="B641" s="29"/>
      <c r="C641" s="34"/>
      <c r="D641" s="42"/>
      <c r="E641" s="64"/>
      <c r="F641" s="45"/>
      <c r="G641" s="45"/>
      <c r="H641" s="163"/>
      <c r="I641" s="42"/>
      <c r="J641" s="28"/>
      <c r="K641" s="69"/>
      <c r="L641" s="68"/>
      <c r="M641" s="46"/>
      <c r="N641" s="238" t="str">
        <f ca="1">IF(Tabla1[[#This Row],[Fecha de nac]]="","",IF(Tabla1[[#This Row],[Fecha Finalización]] &gt;=TODAY(), DATEDIF(Tabla1[[#This Row],[Fecha de nac]],TODAY(),"y"), ROUNDDOWN((Tabla1[[#This Row],[Fecha Finalización]] -Tabla1[[#This Row],[Fecha de nac]])/365,0)))</f>
        <v/>
      </c>
      <c r="O641" s="169"/>
      <c r="P641" s="34"/>
      <c r="Q641" s="67"/>
      <c r="R641" s="67"/>
      <c r="S641" s="67"/>
      <c r="T641" s="67"/>
      <c r="U641" s="243" t="str">
        <f>IF(F641="","",Tabla1[[#This Row],[Fecha Inicio grupo]]+3*7-7)</f>
        <v/>
      </c>
      <c r="V641" s="244" t="str">
        <f>IF(F641="","",EDATE(Tabla1[[#This Row],[Fecha Inicio grupo]],3))</f>
        <v/>
      </c>
      <c r="W641" s="29"/>
      <c r="X641" s="29"/>
      <c r="Y641" s="75"/>
      <c r="Z641" s="75"/>
      <c r="AA641" s="75"/>
      <c r="AB641" s="75"/>
      <c r="AC641" s="75"/>
      <c r="AD641" s="75"/>
      <c r="AE641" s="75"/>
      <c r="AF641" s="75"/>
      <c r="AG641" s="75"/>
      <c r="AH641" s="75"/>
      <c r="AI641" s="75"/>
      <c r="AJ641" s="75"/>
      <c r="AK641" s="75"/>
      <c r="AL641" s="75"/>
      <c r="AM641" s="75"/>
      <c r="AN641" s="75"/>
      <c r="AO641" s="144"/>
      <c r="AP641" s="246" t="str">
        <f>IF(F641="","",IFERROR(VLOOKUP(SUBSTITUTE(SUBSTITUTE(Tabla1[[#This Row],[Uso Sistemas]],"T","P"),"N","F"),Parámetros!$M$2:$N$17,2,0),"Completar hasta 3ra sem. para evaluar a Probacionista"))</f>
        <v/>
      </c>
      <c r="AQ641" s="39"/>
      <c r="AR641" s="39"/>
      <c r="AS641" s="39"/>
      <c r="AT641" s="28"/>
      <c r="AU641" s="55"/>
      <c r="AV641" s="55"/>
      <c r="AW641" s="55"/>
      <c r="AX641" s="248" t="str">
        <f>IF(V641="","",EOMONTH(EDATE(Tabla1[[#This Row],[Fecha Finalización]],2),0))</f>
        <v/>
      </c>
      <c r="AY641" s="39"/>
      <c r="AZ641" s="249" t="str">
        <f>IF(V641="","",EOMONTH(EDATE(Tabla1[[#This Row],[Fecha Finalización]],3),0))</f>
        <v/>
      </c>
      <c r="BA641" s="39"/>
      <c r="BB641" s="39"/>
      <c r="BC641" s="235"/>
      <c r="BD641" s="233" t="str">
        <f>IF(F641="","",Tabla1[[#This Row],[sem 01]]&amp;Tabla1[[#This Row],[sem 02]]&amp;Tabla1[[#This Row],[sem 03]])</f>
        <v/>
      </c>
      <c r="BE641" s="234" t="str">
        <f>IF(TRIM(F641)="","",$B$1&amp;"-"&amp;SUBSTITUTE(Tabla1[[#This Row],[Mes Inscrito]]," ","")&amp;"-"&amp;SUBSTITUTE(Tabla1[[#This Row],[Dia de clases Inscrito]]," ","")&amp;"-"&amp;SUBSTITUTE(Tabla1[[#This Row],[Horario Inscrito]]," ","")&amp;"-"&amp;Tabla1[[#This Row],[Fecha Inicio grupo]])</f>
        <v/>
      </c>
      <c r="BF641" s="251" t="str">
        <f>IF(F641="","",Tabla1[[#This Row],[Curso]])</f>
        <v/>
      </c>
      <c r="BG641" s="252" t="str">
        <f>+IF(TRIM(F641)="","",$B$1&amp;"-"&amp;TRIM(Tabla1[[#This Row],[Mes Inscrito]])&amp;"-"&amp;TRIM(Tabla1[[#This Row],[Dia de clases Inscrito]])&amp;"-"&amp;TRIM(Tabla1[[#This Row],[Horario Inscrito]])&amp;"-"&amp;TRIM(Tabla1[[#This Row],[Fecha Inicio grupo]])&amp;"-"&amp;TRIM(Tabla1[[#This Row],[Tipo Incrito]]))</f>
        <v/>
      </c>
      <c r="BH641" s="308" t="str">
        <f>IF(F641="","",OR(IFERROR(SEARCH("CG",Tabla1[[#This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1" s="309" t="str">
        <f>IF(F641&lt;&gt;"",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1" s="309" t="str">
        <f>IF(F641&lt;&gt;"",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1" s="309" t="str">
        <f>IF(Tabla1[[#This Row],[Fecha Inicio grupo]]="","",IFERROR(VLOOKUP(Tabla1[[#This Row],[Mes de Alta como miembro]],Parámetros!$AM$2:$AN$16,2,0),"01/01/1900"))</f>
        <v/>
      </c>
    </row>
    <row r="642" spans="1:63" ht="14.45">
      <c r="A642" s="68">
        <v>639</v>
      </c>
      <c r="B642" s="29"/>
      <c r="C642" s="34"/>
      <c r="D642" s="42"/>
      <c r="E642" s="64"/>
      <c r="F642" s="45"/>
      <c r="G642" s="45"/>
      <c r="H642" s="163"/>
      <c r="I642" s="42"/>
      <c r="J642" s="28"/>
      <c r="K642" s="69"/>
      <c r="L642" s="68"/>
      <c r="M642" s="46"/>
      <c r="N642" s="238" t="str">
        <f ca="1">IF(Tabla1[[#This Row],[Fecha de nac]]="","",IF(Tabla1[[#This Row],[Fecha Finalización]] &gt;=TODAY(), DATEDIF(Tabla1[[#This Row],[Fecha de nac]],TODAY(),"y"), ROUNDDOWN((Tabla1[[#This Row],[Fecha Finalización]] -Tabla1[[#This Row],[Fecha de nac]])/365,0)))</f>
        <v/>
      </c>
      <c r="O642" s="169"/>
      <c r="P642" s="34"/>
      <c r="Q642" s="67"/>
      <c r="R642" s="67"/>
      <c r="S642" s="67"/>
      <c r="T642" s="67"/>
      <c r="U642" s="243" t="str">
        <f>IF(F642="","",Tabla1[[#This Row],[Fecha Inicio grupo]]+3*7-7)</f>
        <v/>
      </c>
      <c r="V642" s="244" t="str">
        <f>IF(F642="","",EDATE(Tabla1[[#This Row],[Fecha Inicio grupo]],3))</f>
        <v/>
      </c>
      <c r="W642" s="29"/>
      <c r="X642" s="29"/>
      <c r="Y642" s="75"/>
      <c r="Z642" s="75"/>
      <c r="AA642" s="75"/>
      <c r="AB642" s="75"/>
      <c r="AC642" s="75"/>
      <c r="AD642" s="75"/>
      <c r="AE642" s="75"/>
      <c r="AF642" s="75"/>
      <c r="AG642" s="75"/>
      <c r="AH642" s="75"/>
      <c r="AI642" s="75"/>
      <c r="AJ642" s="75"/>
      <c r="AK642" s="75"/>
      <c r="AL642" s="75"/>
      <c r="AM642" s="75"/>
      <c r="AN642" s="75"/>
      <c r="AO642" s="144"/>
      <c r="AP642" s="246" t="str">
        <f>IF(F642="","",IFERROR(VLOOKUP(SUBSTITUTE(SUBSTITUTE(Tabla1[[#This Row],[Uso Sistemas]],"T","P"),"N","F"),Parámetros!$M$2:$N$17,2,0),"Completar hasta 3ra sem. para evaluar a Probacionista"))</f>
        <v/>
      </c>
      <c r="AQ642" s="39"/>
      <c r="AR642" s="39"/>
      <c r="AS642" s="39"/>
      <c r="AT642" s="28"/>
      <c r="AU642" s="55"/>
      <c r="AV642" s="55"/>
      <c r="AW642" s="55"/>
      <c r="AX642" s="248" t="str">
        <f>IF(V642="","",EOMONTH(EDATE(Tabla1[[#This Row],[Fecha Finalización]],2),0))</f>
        <v/>
      </c>
      <c r="AY642" s="39"/>
      <c r="AZ642" s="249" t="str">
        <f>IF(V642="","",EOMONTH(EDATE(Tabla1[[#This Row],[Fecha Finalización]],3),0))</f>
        <v/>
      </c>
      <c r="BA642" s="39"/>
      <c r="BB642" s="39"/>
      <c r="BC642" s="235"/>
      <c r="BD642" s="233" t="str">
        <f>IF(F642="","",Tabla1[[#This Row],[sem 01]]&amp;Tabla1[[#This Row],[sem 02]]&amp;Tabla1[[#This Row],[sem 03]])</f>
        <v/>
      </c>
      <c r="BE642" s="234" t="str">
        <f>IF(TRIM(F642)="","",$B$1&amp;"-"&amp;SUBSTITUTE(Tabla1[[#This Row],[Mes Inscrito]]," ","")&amp;"-"&amp;SUBSTITUTE(Tabla1[[#This Row],[Dia de clases Inscrito]]," ","")&amp;"-"&amp;SUBSTITUTE(Tabla1[[#This Row],[Horario Inscrito]]," ","")&amp;"-"&amp;Tabla1[[#This Row],[Fecha Inicio grupo]])</f>
        <v/>
      </c>
      <c r="BF642" s="251" t="str">
        <f>IF(F642="","",Tabla1[[#This Row],[Curso]])</f>
        <v/>
      </c>
      <c r="BG642" s="252" t="str">
        <f>+IF(TRIM(F642)="","",$B$1&amp;"-"&amp;TRIM(Tabla1[[#This Row],[Mes Inscrito]])&amp;"-"&amp;TRIM(Tabla1[[#This Row],[Dia de clases Inscrito]])&amp;"-"&amp;TRIM(Tabla1[[#This Row],[Horario Inscrito]])&amp;"-"&amp;TRIM(Tabla1[[#This Row],[Fecha Inicio grupo]])&amp;"-"&amp;TRIM(Tabla1[[#This Row],[Tipo Incrito]]))</f>
        <v/>
      </c>
      <c r="BH642" s="308" t="str">
        <f>IF(F642="","",OR(IFERROR(SEARCH("CG",Tabla1[[#This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2" s="309" t="str">
        <f>IF(F642&lt;&gt;"",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2" s="309" t="str">
        <f>IF(F642&lt;&gt;"",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2" s="309" t="str">
        <f>IF(Tabla1[[#This Row],[Fecha Inicio grupo]]="","",IFERROR(VLOOKUP(Tabla1[[#This Row],[Mes de Alta como miembro]],Parámetros!$AM$2:$AN$16,2,0),"01/01/1900"))</f>
        <v/>
      </c>
    </row>
    <row r="643" spans="1:63" ht="14.45">
      <c r="A643" s="68">
        <v>640</v>
      </c>
      <c r="B643" s="29"/>
      <c r="C643" s="34"/>
      <c r="D643" s="42"/>
      <c r="E643" s="64"/>
      <c r="F643" s="45"/>
      <c r="G643" s="45"/>
      <c r="H643" s="163"/>
      <c r="I643" s="42"/>
      <c r="J643" s="28"/>
      <c r="K643" s="69"/>
      <c r="L643" s="68"/>
      <c r="M643" s="46"/>
      <c r="N643" s="238" t="str">
        <f ca="1">IF(Tabla1[[#This Row],[Fecha de nac]]="","",IF(Tabla1[[#This Row],[Fecha Finalización]] &gt;=TODAY(), DATEDIF(Tabla1[[#This Row],[Fecha de nac]],TODAY(),"y"), ROUNDDOWN((Tabla1[[#This Row],[Fecha Finalización]] -Tabla1[[#This Row],[Fecha de nac]])/365,0)))</f>
        <v/>
      </c>
      <c r="O643" s="169"/>
      <c r="P643" s="34"/>
      <c r="Q643" s="67"/>
      <c r="R643" s="67"/>
      <c r="S643" s="67"/>
      <c r="T643" s="67"/>
      <c r="U643" s="243" t="str">
        <f>IF(F643="","",Tabla1[[#This Row],[Fecha Inicio grupo]]+3*7-7)</f>
        <v/>
      </c>
      <c r="V643" s="244" t="str">
        <f>IF(F643="","",EDATE(Tabla1[[#This Row],[Fecha Inicio grupo]],3))</f>
        <v/>
      </c>
      <c r="W643" s="29"/>
      <c r="X643" s="29"/>
      <c r="Y643" s="75"/>
      <c r="Z643" s="75"/>
      <c r="AA643" s="75"/>
      <c r="AB643" s="75"/>
      <c r="AC643" s="75"/>
      <c r="AD643" s="75"/>
      <c r="AE643" s="75"/>
      <c r="AF643" s="75"/>
      <c r="AG643" s="75"/>
      <c r="AH643" s="75"/>
      <c r="AI643" s="75"/>
      <c r="AJ643" s="75"/>
      <c r="AK643" s="75"/>
      <c r="AL643" s="75"/>
      <c r="AM643" s="75"/>
      <c r="AN643" s="75"/>
      <c r="AO643" s="144"/>
      <c r="AP643" s="246" t="str">
        <f>IF(F643="","",IFERROR(VLOOKUP(SUBSTITUTE(SUBSTITUTE(Tabla1[[#This Row],[Uso Sistemas]],"T","P"),"N","F"),Parámetros!$M$2:$N$17,2,0),"Completar hasta 3ra sem. para evaluar a Probacionista"))</f>
        <v/>
      </c>
      <c r="AQ643" s="39"/>
      <c r="AR643" s="39"/>
      <c r="AS643" s="39"/>
      <c r="AT643" s="28"/>
      <c r="AU643" s="55"/>
      <c r="AV643" s="55"/>
      <c r="AW643" s="55"/>
      <c r="AX643" s="248" t="str">
        <f>IF(V643="","",EOMONTH(EDATE(Tabla1[[#This Row],[Fecha Finalización]],2),0))</f>
        <v/>
      </c>
      <c r="AY643" s="39"/>
      <c r="AZ643" s="249" t="str">
        <f>IF(V643="","",EOMONTH(EDATE(Tabla1[[#This Row],[Fecha Finalización]],3),0))</f>
        <v/>
      </c>
      <c r="BA643" s="39"/>
      <c r="BB643" s="39"/>
      <c r="BC643" s="235"/>
      <c r="BD643" s="233" t="str">
        <f>IF(F643="","",Tabla1[[#This Row],[sem 01]]&amp;Tabla1[[#This Row],[sem 02]]&amp;Tabla1[[#This Row],[sem 03]])</f>
        <v/>
      </c>
      <c r="BE643" s="234" t="str">
        <f>IF(TRIM(F643)="","",$B$1&amp;"-"&amp;SUBSTITUTE(Tabla1[[#This Row],[Mes Inscrito]]," ","")&amp;"-"&amp;SUBSTITUTE(Tabla1[[#This Row],[Dia de clases Inscrito]]," ","")&amp;"-"&amp;SUBSTITUTE(Tabla1[[#This Row],[Horario Inscrito]]," ","")&amp;"-"&amp;Tabla1[[#This Row],[Fecha Inicio grupo]])</f>
        <v/>
      </c>
      <c r="BF643" s="251" t="str">
        <f>IF(F643="","",Tabla1[[#This Row],[Curso]])</f>
        <v/>
      </c>
      <c r="BG643" s="252" t="str">
        <f>+IF(TRIM(F643)="","",$B$1&amp;"-"&amp;TRIM(Tabla1[[#This Row],[Mes Inscrito]])&amp;"-"&amp;TRIM(Tabla1[[#This Row],[Dia de clases Inscrito]])&amp;"-"&amp;TRIM(Tabla1[[#This Row],[Horario Inscrito]])&amp;"-"&amp;TRIM(Tabla1[[#This Row],[Fecha Inicio grupo]])&amp;"-"&amp;TRIM(Tabla1[[#This Row],[Tipo Incrito]]))</f>
        <v/>
      </c>
      <c r="BH643" s="308" t="str">
        <f>IF(F643="","",OR(IFERROR(SEARCH("CG",Tabla1[[#This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3" s="309" t="str">
        <f>IF(F643&lt;&gt;"",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3" s="309" t="str">
        <f>IF(F643&lt;&gt;"",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3" s="309" t="str">
        <f>IF(Tabla1[[#This Row],[Fecha Inicio grupo]]="","",IFERROR(VLOOKUP(Tabla1[[#This Row],[Mes de Alta como miembro]],Parámetros!$AM$2:$AN$16,2,0),"01/01/1900"))</f>
        <v/>
      </c>
    </row>
    <row r="644" spans="1:63" ht="14.45">
      <c r="A644" s="68">
        <v>641</v>
      </c>
      <c r="B644" s="29"/>
      <c r="C644" s="34"/>
      <c r="D644" s="42"/>
      <c r="E644" s="64"/>
      <c r="F644" s="45"/>
      <c r="G644" s="45"/>
      <c r="H644" s="163"/>
      <c r="I644" s="42"/>
      <c r="J644" s="28"/>
      <c r="K644" s="69"/>
      <c r="L644" s="68"/>
      <c r="M644" s="46"/>
      <c r="N644" s="238" t="str">
        <f ca="1">IF(Tabla1[[#This Row],[Fecha de nac]]="","",IF(Tabla1[[#This Row],[Fecha Finalización]] &gt;=TODAY(), DATEDIF(Tabla1[[#This Row],[Fecha de nac]],TODAY(),"y"), ROUNDDOWN((Tabla1[[#This Row],[Fecha Finalización]] -Tabla1[[#This Row],[Fecha de nac]])/365,0)))</f>
        <v/>
      </c>
      <c r="O644" s="169"/>
      <c r="P644" s="34"/>
      <c r="Q644" s="67"/>
      <c r="R644" s="67"/>
      <c r="S644" s="67"/>
      <c r="T644" s="67"/>
      <c r="U644" s="243" t="str">
        <f>IF(F644="","",Tabla1[[#This Row],[Fecha Inicio grupo]]+3*7-7)</f>
        <v/>
      </c>
      <c r="V644" s="244" t="str">
        <f>IF(F644="","",EDATE(Tabla1[[#This Row],[Fecha Inicio grupo]],3))</f>
        <v/>
      </c>
      <c r="W644" s="29"/>
      <c r="X644" s="29"/>
      <c r="Y644" s="75"/>
      <c r="Z644" s="75"/>
      <c r="AA644" s="75"/>
      <c r="AB644" s="75"/>
      <c r="AC644" s="75"/>
      <c r="AD644" s="75"/>
      <c r="AE644" s="75"/>
      <c r="AF644" s="75"/>
      <c r="AG644" s="75"/>
      <c r="AH644" s="75"/>
      <c r="AI644" s="75"/>
      <c r="AJ644" s="75"/>
      <c r="AK644" s="75"/>
      <c r="AL644" s="75"/>
      <c r="AM644" s="75"/>
      <c r="AN644" s="75"/>
      <c r="AO644" s="144"/>
      <c r="AP644" s="246" t="str">
        <f>IF(F644="","",IFERROR(VLOOKUP(SUBSTITUTE(SUBSTITUTE(Tabla1[[#This Row],[Uso Sistemas]],"T","P"),"N","F"),Parámetros!$M$2:$N$17,2,0),"Completar hasta 3ra sem. para evaluar a Probacionista"))</f>
        <v/>
      </c>
      <c r="AQ644" s="39"/>
      <c r="AR644" s="39"/>
      <c r="AS644" s="39"/>
      <c r="AT644" s="28"/>
      <c r="AU644" s="55"/>
      <c r="AV644" s="55"/>
      <c r="AW644" s="55"/>
      <c r="AX644" s="248" t="str">
        <f>IF(V644="","",EOMONTH(EDATE(Tabla1[[#This Row],[Fecha Finalización]],2),0))</f>
        <v/>
      </c>
      <c r="AY644" s="39"/>
      <c r="AZ644" s="249" t="str">
        <f>IF(V644="","",EOMONTH(EDATE(Tabla1[[#This Row],[Fecha Finalización]],3),0))</f>
        <v/>
      </c>
      <c r="BA644" s="39"/>
      <c r="BB644" s="39"/>
      <c r="BC644" s="235"/>
      <c r="BD644" s="233" t="str">
        <f>IF(F644="","",Tabla1[[#This Row],[sem 01]]&amp;Tabla1[[#This Row],[sem 02]]&amp;Tabla1[[#This Row],[sem 03]])</f>
        <v/>
      </c>
      <c r="BE644" s="234" t="str">
        <f>IF(TRIM(F644)="","",$B$1&amp;"-"&amp;SUBSTITUTE(Tabla1[[#This Row],[Mes Inscrito]]," ","")&amp;"-"&amp;SUBSTITUTE(Tabla1[[#This Row],[Dia de clases Inscrito]]," ","")&amp;"-"&amp;SUBSTITUTE(Tabla1[[#This Row],[Horario Inscrito]]," ","")&amp;"-"&amp;Tabla1[[#This Row],[Fecha Inicio grupo]])</f>
        <v/>
      </c>
      <c r="BF644" s="251" t="str">
        <f>IF(F644="","",Tabla1[[#This Row],[Curso]])</f>
        <v/>
      </c>
      <c r="BG644" s="252" t="str">
        <f>+IF(TRIM(F644)="","",$B$1&amp;"-"&amp;TRIM(Tabla1[[#This Row],[Mes Inscrito]])&amp;"-"&amp;TRIM(Tabla1[[#This Row],[Dia de clases Inscrito]])&amp;"-"&amp;TRIM(Tabla1[[#This Row],[Horario Inscrito]])&amp;"-"&amp;TRIM(Tabla1[[#This Row],[Fecha Inicio grupo]])&amp;"-"&amp;TRIM(Tabla1[[#This Row],[Tipo Incrito]]))</f>
        <v/>
      </c>
      <c r="BH644" s="308" t="str">
        <f>IF(F644="","",OR(IFERROR(SEARCH("CG",Tabla1[[#This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4" s="309" t="str">
        <f>IF(F644&lt;&gt;"",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4" s="309" t="str">
        <f>IF(F644&lt;&gt;"",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4" s="309" t="str">
        <f>IF(Tabla1[[#This Row],[Fecha Inicio grupo]]="","",IFERROR(VLOOKUP(Tabla1[[#This Row],[Mes de Alta como miembro]],Parámetros!$AM$2:$AN$16,2,0),"01/01/1900"))</f>
        <v/>
      </c>
    </row>
    <row r="645" spans="1:63" ht="14.45">
      <c r="A645" s="68">
        <v>642</v>
      </c>
      <c r="B645" s="29"/>
      <c r="C645" s="34"/>
      <c r="D645" s="42"/>
      <c r="E645" s="64"/>
      <c r="F645" s="45"/>
      <c r="G645" s="45"/>
      <c r="H645" s="163"/>
      <c r="I645" s="42"/>
      <c r="J645" s="28"/>
      <c r="K645" s="69"/>
      <c r="L645" s="68"/>
      <c r="M645" s="46"/>
      <c r="N645" s="238" t="str">
        <f ca="1">IF(Tabla1[[#This Row],[Fecha de nac]]="","",IF(Tabla1[[#This Row],[Fecha Finalización]] &gt;=TODAY(), DATEDIF(Tabla1[[#This Row],[Fecha de nac]],TODAY(),"y"), ROUNDDOWN((Tabla1[[#This Row],[Fecha Finalización]] -Tabla1[[#This Row],[Fecha de nac]])/365,0)))</f>
        <v/>
      </c>
      <c r="O645" s="169"/>
      <c r="P645" s="34"/>
      <c r="Q645" s="67"/>
      <c r="R645" s="67"/>
      <c r="S645" s="67"/>
      <c r="T645" s="67"/>
      <c r="U645" s="243" t="str">
        <f>IF(F645="","",Tabla1[[#This Row],[Fecha Inicio grupo]]+3*7-7)</f>
        <v/>
      </c>
      <c r="V645" s="244" t="str">
        <f>IF(F645="","",EDATE(Tabla1[[#This Row],[Fecha Inicio grupo]],3))</f>
        <v/>
      </c>
      <c r="W645" s="29"/>
      <c r="X645" s="29"/>
      <c r="Y645" s="75"/>
      <c r="Z645" s="75"/>
      <c r="AA645" s="75"/>
      <c r="AB645" s="75"/>
      <c r="AC645" s="75"/>
      <c r="AD645" s="75"/>
      <c r="AE645" s="75"/>
      <c r="AF645" s="75"/>
      <c r="AG645" s="75"/>
      <c r="AH645" s="75"/>
      <c r="AI645" s="75"/>
      <c r="AJ645" s="75"/>
      <c r="AK645" s="75"/>
      <c r="AL645" s="75"/>
      <c r="AM645" s="75"/>
      <c r="AN645" s="75"/>
      <c r="AO645" s="144"/>
      <c r="AP645" s="246" t="str">
        <f>IF(F645="","",IFERROR(VLOOKUP(SUBSTITUTE(SUBSTITUTE(Tabla1[[#This Row],[Uso Sistemas]],"T","P"),"N","F"),Parámetros!$M$2:$N$17,2,0),"Completar hasta 3ra sem. para evaluar a Probacionista"))</f>
        <v/>
      </c>
      <c r="AQ645" s="39"/>
      <c r="AR645" s="39"/>
      <c r="AS645" s="39"/>
      <c r="AT645" s="28"/>
      <c r="AU645" s="55"/>
      <c r="AV645" s="55"/>
      <c r="AW645" s="55"/>
      <c r="AX645" s="248" t="str">
        <f>IF(V645="","",EOMONTH(EDATE(Tabla1[[#This Row],[Fecha Finalización]],2),0))</f>
        <v/>
      </c>
      <c r="AY645" s="39"/>
      <c r="AZ645" s="249" t="str">
        <f>IF(V645="","",EOMONTH(EDATE(Tabla1[[#This Row],[Fecha Finalización]],3),0))</f>
        <v/>
      </c>
      <c r="BA645" s="39"/>
      <c r="BB645" s="39"/>
      <c r="BC645" s="235"/>
      <c r="BD645" s="233" t="str">
        <f>IF(F645="","",Tabla1[[#This Row],[sem 01]]&amp;Tabla1[[#This Row],[sem 02]]&amp;Tabla1[[#This Row],[sem 03]])</f>
        <v/>
      </c>
      <c r="BE645" s="234" t="str">
        <f>IF(TRIM(F645)="","",$B$1&amp;"-"&amp;SUBSTITUTE(Tabla1[[#This Row],[Mes Inscrito]]," ","")&amp;"-"&amp;SUBSTITUTE(Tabla1[[#This Row],[Dia de clases Inscrito]]," ","")&amp;"-"&amp;SUBSTITUTE(Tabla1[[#This Row],[Horario Inscrito]]," ","")&amp;"-"&amp;Tabla1[[#This Row],[Fecha Inicio grupo]])</f>
        <v/>
      </c>
      <c r="BF645" s="251" t="str">
        <f>IF(F645="","",Tabla1[[#This Row],[Curso]])</f>
        <v/>
      </c>
      <c r="BG645" s="252" t="str">
        <f>+IF(TRIM(F645)="","",$B$1&amp;"-"&amp;TRIM(Tabla1[[#This Row],[Mes Inscrito]])&amp;"-"&amp;TRIM(Tabla1[[#This Row],[Dia de clases Inscrito]])&amp;"-"&amp;TRIM(Tabla1[[#This Row],[Horario Inscrito]])&amp;"-"&amp;TRIM(Tabla1[[#This Row],[Fecha Inicio grupo]])&amp;"-"&amp;TRIM(Tabla1[[#This Row],[Tipo Incrito]]))</f>
        <v/>
      </c>
      <c r="BH645" s="308" t="str">
        <f>IF(F645="","",OR(IFERROR(SEARCH("CG",Tabla1[[#This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5" s="309" t="str">
        <f>IF(F645&lt;&gt;"",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5" s="309" t="str">
        <f>IF(F645&lt;&gt;"",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5" s="309" t="str">
        <f>IF(Tabla1[[#This Row],[Fecha Inicio grupo]]="","",IFERROR(VLOOKUP(Tabla1[[#This Row],[Mes de Alta como miembro]],Parámetros!$AM$2:$AN$16,2,0),"01/01/1900"))</f>
        <v/>
      </c>
    </row>
    <row r="646" spans="1:63" ht="14.45">
      <c r="A646" s="68">
        <v>643</v>
      </c>
      <c r="B646" s="29"/>
      <c r="C646" s="34"/>
      <c r="D646" s="42"/>
      <c r="E646" s="64"/>
      <c r="F646" s="45"/>
      <c r="G646" s="45"/>
      <c r="H646" s="163"/>
      <c r="I646" s="42"/>
      <c r="J646" s="28"/>
      <c r="K646" s="69"/>
      <c r="L646" s="68"/>
      <c r="M646" s="46"/>
      <c r="N646" s="238" t="str">
        <f ca="1">IF(Tabla1[[#This Row],[Fecha de nac]]="","",IF(Tabla1[[#This Row],[Fecha Finalización]] &gt;=TODAY(), DATEDIF(Tabla1[[#This Row],[Fecha de nac]],TODAY(),"y"), ROUNDDOWN((Tabla1[[#This Row],[Fecha Finalización]] -Tabla1[[#This Row],[Fecha de nac]])/365,0)))</f>
        <v/>
      </c>
      <c r="O646" s="169"/>
      <c r="P646" s="34"/>
      <c r="Q646" s="67"/>
      <c r="R646" s="67"/>
      <c r="S646" s="67"/>
      <c r="T646" s="67"/>
      <c r="U646" s="243" t="str">
        <f>IF(F646="","",Tabla1[[#This Row],[Fecha Inicio grupo]]+3*7-7)</f>
        <v/>
      </c>
      <c r="V646" s="244" t="str">
        <f>IF(F646="","",EDATE(Tabla1[[#This Row],[Fecha Inicio grupo]],3))</f>
        <v/>
      </c>
      <c r="W646" s="29"/>
      <c r="X646" s="29"/>
      <c r="Y646" s="75"/>
      <c r="Z646" s="75"/>
      <c r="AA646" s="75"/>
      <c r="AB646" s="75"/>
      <c r="AC646" s="75"/>
      <c r="AD646" s="75"/>
      <c r="AE646" s="75"/>
      <c r="AF646" s="75"/>
      <c r="AG646" s="75"/>
      <c r="AH646" s="75"/>
      <c r="AI646" s="75"/>
      <c r="AJ646" s="75"/>
      <c r="AK646" s="75"/>
      <c r="AL646" s="75"/>
      <c r="AM646" s="75"/>
      <c r="AN646" s="75"/>
      <c r="AO646" s="144"/>
      <c r="AP646" s="246" t="str">
        <f>IF(F646="","",IFERROR(VLOOKUP(SUBSTITUTE(SUBSTITUTE(Tabla1[[#This Row],[Uso Sistemas]],"T","P"),"N","F"),Parámetros!$M$2:$N$17,2,0),"Completar hasta 3ra sem. para evaluar a Probacionista"))</f>
        <v/>
      </c>
      <c r="AQ646" s="39"/>
      <c r="AR646" s="39"/>
      <c r="AS646" s="39"/>
      <c r="AT646" s="28"/>
      <c r="AU646" s="55"/>
      <c r="AV646" s="55"/>
      <c r="AW646" s="55"/>
      <c r="AX646" s="248" t="str">
        <f>IF(V646="","",EOMONTH(EDATE(Tabla1[[#This Row],[Fecha Finalización]],2),0))</f>
        <v/>
      </c>
      <c r="AY646" s="39"/>
      <c r="AZ646" s="249" t="str">
        <f>IF(V646="","",EOMONTH(EDATE(Tabla1[[#This Row],[Fecha Finalización]],3),0))</f>
        <v/>
      </c>
      <c r="BA646" s="39"/>
      <c r="BB646" s="39"/>
      <c r="BC646" s="235"/>
      <c r="BD646" s="233" t="str">
        <f>IF(F646="","",Tabla1[[#This Row],[sem 01]]&amp;Tabla1[[#This Row],[sem 02]]&amp;Tabla1[[#This Row],[sem 03]])</f>
        <v/>
      </c>
      <c r="BE646" s="234" t="str">
        <f>IF(TRIM(F646)="","",$B$1&amp;"-"&amp;SUBSTITUTE(Tabla1[[#This Row],[Mes Inscrito]]," ","")&amp;"-"&amp;SUBSTITUTE(Tabla1[[#This Row],[Dia de clases Inscrito]]," ","")&amp;"-"&amp;SUBSTITUTE(Tabla1[[#This Row],[Horario Inscrito]]," ","")&amp;"-"&amp;Tabla1[[#This Row],[Fecha Inicio grupo]])</f>
        <v/>
      </c>
      <c r="BF646" s="251" t="str">
        <f>IF(F646="","",Tabla1[[#This Row],[Curso]])</f>
        <v/>
      </c>
      <c r="BG646" s="252" t="str">
        <f>+IF(TRIM(F646)="","",$B$1&amp;"-"&amp;TRIM(Tabla1[[#This Row],[Mes Inscrito]])&amp;"-"&amp;TRIM(Tabla1[[#This Row],[Dia de clases Inscrito]])&amp;"-"&amp;TRIM(Tabla1[[#This Row],[Horario Inscrito]])&amp;"-"&amp;TRIM(Tabla1[[#This Row],[Fecha Inicio grupo]])&amp;"-"&amp;TRIM(Tabla1[[#This Row],[Tipo Incrito]]))</f>
        <v/>
      </c>
      <c r="BH646" s="308" t="str">
        <f>IF(F646="","",OR(IFERROR(SEARCH("CG",Tabla1[[#This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6" s="309" t="str">
        <f>IF(F646&lt;&gt;"",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6" s="309" t="str">
        <f>IF(F646&lt;&gt;"",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6" s="309" t="str">
        <f>IF(Tabla1[[#This Row],[Fecha Inicio grupo]]="","",IFERROR(VLOOKUP(Tabla1[[#This Row],[Mes de Alta como miembro]],Parámetros!$AM$2:$AN$16,2,0),"01/01/1900"))</f>
        <v/>
      </c>
    </row>
    <row r="647" spans="1:63" ht="14.45">
      <c r="A647" s="68">
        <v>644</v>
      </c>
      <c r="B647" s="29"/>
      <c r="C647" s="34"/>
      <c r="D647" s="42"/>
      <c r="E647" s="64"/>
      <c r="F647" s="45"/>
      <c r="G647" s="45"/>
      <c r="H647" s="163"/>
      <c r="I647" s="42"/>
      <c r="J647" s="28"/>
      <c r="K647" s="69"/>
      <c r="L647" s="68"/>
      <c r="M647" s="46"/>
      <c r="N647" s="238" t="str">
        <f ca="1">IF(Tabla1[[#This Row],[Fecha de nac]]="","",IF(Tabla1[[#This Row],[Fecha Finalización]] &gt;=TODAY(), DATEDIF(Tabla1[[#This Row],[Fecha de nac]],TODAY(),"y"), ROUNDDOWN((Tabla1[[#This Row],[Fecha Finalización]] -Tabla1[[#This Row],[Fecha de nac]])/365,0)))</f>
        <v/>
      </c>
      <c r="O647" s="169"/>
      <c r="P647" s="34"/>
      <c r="Q647" s="67"/>
      <c r="R647" s="67"/>
      <c r="S647" s="67"/>
      <c r="T647" s="67"/>
      <c r="U647" s="243" t="str">
        <f>IF(F647="","",Tabla1[[#This Row],[Fecha Inicio grupo]]+3*7-7)</f>
        <v/>
      </c>
      <c r="V647" s="244" t="str">
        <f>IF(F647="","",EDATE(Tabla1[[#This Row],[Fecha Inicio grupo]],3))</f>
        <v/>
      </c>
      <c r="W647" s="29"/>
      <c r="X647" s="29"/>
      <c r="Y647" s="75"/>
      <c r="Z647" s="75"/>
      <c r="AA647" s="75"/>
      <c r="AB647" s="75"/>
      <c r="AC647" s="75"/>
      <c r="AD647" s="75"/>
      <c r="AE647" s="75"/>
      <c r="AF647" s="75"/>
      <c r="AG647" s="75"/>
      <c r="AH647" s="75"/>
      <c r="AI647" s="75"/>
      <c r="AJ647" s="75"/>
      <c r="AK647" s="75"/>
      <c r="AL647" s="75"/>
      <c r="AM647" s="75"/>
      <c r="AN647" s="75"/>
      <c r="AO647" s="144"/>
      <c r="AP647" s="246" t="str">
        <f>IF(F647="","",IFERROR(VLOOKUP(SUBSTITUTE(SUBSTITUTE(Tabla1[[#This Row],[Uso Sistemas]],"T","P"),"N","F"),Parámetros!$M$2:$N$17,2,0),"Completar hasta 3ra sem. para evaluar a Probacionista"))</f>
        <v/>
      </c>
      <c r="AQ647" s="39"/>
      <c r="AR647" s="39"/>
      <c r="AS647" s="39"/>
      <c r="AT647" s="28"/>
      <c r="AU647" s="55"/>
      <c r="AV647" s="55"/>
      <c r="AW647" s="55"/>
      <c r="AX647" s="248" t="str">
        <f>IF(V647="","",EOMONTH(EDATE(Tabla1[[#This Row],[Fecha Finalización]],2),0))</f>
        <v/>
      </c>
      <c r="AY647" s="39"/>
      <c r="AZ647" s="249" t="str">
        <f>IF(V647="","",EOMONTH(EDATE(Tabla1[[#This Row],[Fecha Finalización]],3),0))</f>
        <v/>
      </c>
      <c r="BA647" s="39"/>
      <c r="BB647" s="39"/>
      <c r="BC647" s="235"/>
      <c r="BD647" s="233" t="str">
        <f>IF(F647="","",Tabla1[[#This Row],[sem 01]]&amp;Tabla1[[#This Row],[sem 02]]&amp;Tabla1[[#This Row],[sem 03]])</f>
        <v/>
      </c>
      <c r="BE647" s="234" t="str">
        <f>IF(TRIM(F647)="","",$B$1&amp;"-"&amp;SUBSTITUTE(Tabla1[[#This Row],[Mes Inscrito]]," ","")&amp;"-"&amp;SUBSTITUTE(Tabla1[[#This Row],[Dia de clases Inscrito]]," ","")&amp;"-"&amp;SUBSTITUTE(Tabla1[[#This Row],[Horario Inscrito]]," ","")&amp;"-"&amp;Tabla1[[#This Row],[Fecha Inicio grupo]])</f>
        <v/>
      </c>
      <c r="BF647" s="251" t="str">
        <f>IF(F647="","",Tabla1[[#This Row],[Curso]])</f>
        <v/>
      </c>
      <c r="BG647" s="252" t="str">
        <f>+IF(TRIM(F647)="","",$B$1&amp;"-"&amp;TRIM(Tabla1[[#This Row],[Mes Inscrito]])&amp;"-"&amp;TRIM(Tabla1[[#This Row],[Dia de clases Inscrito]])&amp;"-"&amp;TRIM(Tabla1[[#This Row],[Horario Inscrito]])&amp;"-"&amp;TRIM(Tabla1[[#This Row],[Fecha Inicio grupo]])&amp;"-"&amp;TRIM(Tabla1[[#This Row],[Tipo Incrito]]))</f>
        <v/>
      </c>
      <c r="BH647" s="308" t="str">
        <f>IF(F647="","",OR(IFERROR(SEARCH("CG",Tabla1[[#This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7" s="309" t="str">
        <f>IF(F647&lt;&gt;"",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7" s="309" t="str">
        <f>IF(F647&lt;&gt;"",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7" s="309" t="str">
        <f>IF(Tabla1[[#This Row],[Fecha Inicio grupo]]="","",IFERROR(VLOOKUP(Tabla1[[#This Row],[Mes de Alta como miembro]],Parámetros!$AM$2:$AN$16,2,0),"01/01/1900"))</f>
        <v/>
      </c>
    </row>
    <row r="648" spans="1:63" ht="14.45">
      <c r="A648" s="68">
        <v>645</v>
      </c>
      <c r="B648" s="29"/>
      <c r="C648" s="34"/>
      <c r="D648" s="42"/>
      <c r="E648" s="64"/>
      <c r="F648" s="45"/>
      <c r="G648" s="45"/>
      <c r="H648" s="163"/>
      <c r="I648" s="42"/>
      <c r="J648" s="28"/>
      <c r="K648" s="69"/>
      <c r="L648" s="68"/>
      <c r="M648" s="46"/>
      <c r="N648" s="238" t="str">
        <f ca="1">IF(Tabla1[[#This Row],[Fecha de nac]]="","",IF(Tabla1[[#This Row],[Fecha Finalización]] &gt;=TODAY(), DATEDIF(Tabla1[[#This Row],[Fecha de nac]],TODAY(),"y"), ROUNDDOWN((Tabla1[[#This Row],[Fecha Finalización]] -Tabla1[[#This Row],[Fecha de nac]])/365,0)))</f>
        <v/>
      </c>
      <c r="O648" s="169"/>
      <c r="P648" s="34"/>
      <c r="Q648" s="67"/>
      <c r="R648" s="67"/>
      <c r="S648" s="67"/>
      <c r="T648" s="67"/>
      <c r="U648" s="243" t="str">
        <f>IF(F648="","",Tabla1[[#This Row],[Fecha Inicio grupo]]+3*7-7)</f>
        <v/>
      </c>
      <c r="V648" s="244" t="str">
        <f>IF(F648="","",EDATE(Tabla1[[#This Row],[Fecha Inicio grupo]],3))</f>
        <v/>
      </c>
      <c r="W648" s="29"/>
      <c r="X648" s="29"/>
      <c r="Y648" s="75"/>
      <c r="Z648" s="75"/>
      <c r="AA648" s="75"/>
      <c r="AB648" s="75"/>
      <c r="AC648" s="75"/>
      <c r="AD648" s="75"/>
      <c r="AE648" s="75"/>
      <c r="AF648" s="75"/>
      <c r="AG648" s="75"/>
      <c r="AH648" s="75"/>
      <c r="AI648" s="75"/>
      <c r="AJ648" s="75"/>
      <c r="AK648" s="75"/>
      <c r="AL648" s="75"/>
      <c r="AM648" s="75"/>
      <c r="AN648" s="75"/>
      <c r="AO648" s="144"/>
      <c r="AP648" s="246" t="str">
        <f>IF(F648="","",IFERROR(VLOOKUP(SUBSTITUTE(SUBSTITUTE(Tabla1[[#This Row],[Uso Sistemas]],"T","P"),"N","F"),Parámetros!$M$2:$N$17,2,0),"Completar hasta 3ra sem. para evaluar a Probacionista"))</f>
        <v/>
      </c>
      <c r="AQ648" s="39"/>
      <c r="AR648" s="39"/>
      <c r="AS648" s="39"/>
      <c r="AT648" s="28"/>
      <c r="AU648" s="55"/>
      <c r="AV648" s="55"/>
      <c r="AW648" s="55"/>
      <c r="AX648" s="248" t="str">
        <f>IF(V648="","",EOMONTH(EDATE(Tabla1[[#This Row],[Fecha Finalización]],2),0))</f>
        <v/>
      </c>
      <c r="AY648" s="39"/>
      <c r="AZ648" s="249" t="str">
        <f>IF(V648="","",EOMONTH(EDATE(Tabla1[[#This Row],[Fecha Finalización]],3),0))</f>
        <v/>
      </c>
      <c r="BA648" s="39"/>
      <c r="BB648" s="39"/>
      <c r="BC648" s="235"/>
      <c r="BD648" s="233" t="str">
        <f>IF(F648="","",Tabla1[[#This Row],[sem 01]]&amp;Tabla1[[#This Row],[sem 02]]&amp;Tabla1[[#This Row],[sem 03]])</f>
        <v/>
      </c>
      <c r="BE648" s="234" t="str">
        <f>IF(TRIM(F648)="","",$B$1&amp;"-"&amp;SUBSTITUTE(Tabla1[[#This Row],[Mes Inscrito]]," ","")&amp;"-"&amp;SUBSTITUTE(Tabla1[[#This Row],[Dia de clases Inscrito]]," ","")&amp;"-"&amp;SUBSTITUTE(Tabla1[[#This Row],[Horario Inscrito]]," ","")&amp;"-"&amp;Tabla1[[#This Row],[Fecha Inicio grupo]])</f>
        <v/>
      </c>
      <c r="BF648" s="251" t="str">
        <f>IF(F648="","",Tabla1[[#This Row],[Curso]])</f>
        <v/>
      </c>
      <c r="BG648" s="252" t="str">
        <f>+IF(TRIM(F648)="","",$B$1&amp;"-"&amp;TRIM(Tabla1[[#This Row],[Mes Inscrito]])&amp;"-"&amp;TRIM(Tabla1[[#This Row],[Dia de clases Inscrito]])&amp;"-"&amp;TRIM(Tabla1[[#This Row],[Horario Inscrito]])&amp;"-"&amp;TRIM(Tabla1[[#This Row],[Fecha Inicio grupo]])&amp;"-"&amp;TRIM(Tabla1[[#This Row],[Tipo Incrito]]))</f>
        <v/>
      </c>
      <c r="BH648" s="308" t="str">
        <f>IF(F648="","",OR(IFERROR(SEARCH("CG",Tabla1[[#This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8" s="309" t="str">
        <f>IF(F648&lt;&gt;"",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8" s="309" t="str">
        <f>IF(F648&lt;&gt;"",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8" s="309" t="str">
        <f>IF(Tabla1[[#This Row],[Fecha Inicio grupo]]="","",IFERROR(VLOOKUP(Tabla1[[#This Row],[Mes de Alta como miembro]],Parámetros!$AM$2:$AN$16,2,0),"01/01/1900"))</f>
        <v/>
      </c>
    </row>
    <row r="649" spans="1:63" ht="14.45">
      <c r="A649" s="68">
        <v>646</v>
      </c>
      <c r="B649" s="29"/>
      <c r="C649" s="34"/>
      <c r="D649" s="42"/>
      <c r="E649" s="64"/>
      <c r="F649" s="45"/>
      <c r="G649" s="45"/>
      <c r="H649" s="163"/>
      <c r="I649" s="42"/>
      <c r="J649" s="28"/>
      <c r="K649" s="69"/>
      <c r="L649" s="68"/>
      <c r="M649" s="46"/>
      <c r="N649" s="238" t="str">
        <f ca="1">IF(Tabla1[[#This Row],[Fecha de nac]]="","",IF(Tabla1[[#This Row],[Fecha Finalización]] &gt;=TODAY(), DATEDIF(Tabla1[[#This Row],[Fecha de nac]],TODAY(),"y"), ROUNDDOWN((Tabla1[[#This Row],[Fecha Finalización]] -Tabla1[[#This Row],[Fecha de nac]])/365,0)))</f>
        <v/>
      </c>
      <c r="O649" s="169"/>
      <c r="P649" s="34"/>
      <c r="Q649" s="67"/>
      <c r="R649" s="67"/>
      <c r="S649" s="67"/>
      <c r="T649" s="67"/>
      <c r="U649" s="243" t="str">
        <f>IF(F649="","",Tabla1[[#This Row],[Fecha Inicio grupo]]+3*7-7)</f>
        <v/>
      </c>
      <c r="V649" s="244" t="str">
        <f>IF(F649="","",EDATE(Tabla1[[#This Row],[Fecha Inicio grupo]],3))</f>
        <v/>
      </c>
      <c r="W649" s="29"/>
      <c r="X649" s="29"/>
      <c r="Y649" s="75"/>
      <c r="Z649" s="75"/>
      <c r="AA649" s="75"/>
      <c r="AB649" s="75"/>
      <c r="AC649" s="75"/>
      <c r="AD649" s="75"/>
      <c r="AE649" s="75"/>
      <c r="AF649" s="75"/>
      <c r="AG649" s="75"/>
      <c r="AH649" s="75"/>
      <c r="AI649" s="75"/>
      <c r="AJ649" s="75"/>
      <c r="AK649" s="75"/>
      <c r="AL649" s="75"/>
      <c r="AM649" s="75"/>
      <c r="AN649" s="75"/>
      <c r="AO649" s="144"/>
      <c r="AP649" s="246" t="str">
        <f>IF(F649="","",IFERROR(VLOOKUP(SUBSTITUTE(SUBSTITUTE(Tabla1[[#This Row],[Uso Sistemas]],"T","P"),"N","F"),Parámetros!$M$2:$N$17,2,0),"Completar hasta 3ra sem. para evaluar a Probacionista"))</f>
        <v/>
      </c>
      <c r="AQ649" s="39"/>
      <c r="AR649" s="39"/>
      <c r="AS649" s="39"/>
      <c r="AT649" s="28"/>
      <c r="AU649" s="55"/>
      <c r="AV649" s="55"/>
      <c r="AW649" s="55"/>
      <c r="AX649" s="248" t="str">
        <f>IF(V649="","",EOMONTH(EDATE(Tabla1[[#This Row],[Fecha Finalización]],2),0))</f>
        <v/>
      </c>
      <c r="AY649" s="39"/>
      <c r="AZ649" s="249" t="str">
        <f>IF(V649="","",EOMONTH(EDATE(Tabla1[[#This Row],[Fecha Finalización]],3),0))</f>
        <v/>
      </c>
      <c r="BA649" s="39"/>
      <c r="BB649" s="39"/>
      <c r="BC649" s="235"/>
      <c r="BD649" s="233" t="str">
        <f>IF(F649="","",Tabla1[[#This Row],[sem 01]]&amp;Tabla1[[#This Row],[sem 02]]&amp;Tabla1[[#This Row],[sem 03]])</f>
        <v/>
      </c>
      <c r="BE649" s="234" t="str">
        <f>IF(TRIM(F649)="","",$B$1&amp;"-"&amp;SUBSTITUTE(Tabla1[[#This Row],[Mes Inscrito]]," ","")&amp;"-"&amp;SUBSTITUTE(Tabla1[[#This Row],[Dia de clases Inscrito]]," ","")&amp;"-"&amp;SUBSTITUTE(Tabla1[[#This Row],[Horario Inscrito]]," ","")&amp;"-"&amp;Tabla1[[#This Row],[Fecha Inicio grupo]])</f>
        <v/>
      </c>
      <c r="BF649" s="251" t="str">
        <f>IF(F649="","",Tabla1[[#This Row],[Curso]])</f>
        <v/>
      </c>
      <c r="BG649" s="252" t="str">
        <f>+IF(TRIM(F649)="","",$B$1&amp;"-"&amp;TRIM(Tabla1[[#This Row],[Mes Inscrito]])&amp;"-"&amp;TRIM(Tabla1[[#This Row],[Dia de clases Inscrito]])&amp;"-"&amp;TRIM(Tabla1[[#This Row],[Horario Inscrito]])&amp;"-"&amp;TRIM(Tabla1[[#This Row],[Fecha Inicio grupo]])&amp;"-"&amp;TRIM(Tabla1[[#This Row],[Tipo Incrito]]))</f>
        <v/>
      </c>
      <c r="BH649" s="308" t="str">
        <f>IF(F649="","",OR(IFERROR(SEARCH("CG",Tabla1[[#This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9" s="309" t="str">
        <f>IF(F649&lt;&gt;"",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9" s="309" t="str">
        <f>IF(F649&lt;&gt;"",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9" s="309" t="str">
        <f>IF(Tabla1[[#This Row],[Fecha Inicio grupo]]="","",IFERROR(VLOOKUP(Tabla1[[#This Row],[Mes de Alta como miembro]],Parámetros!$AM$2:$AN$16,2,0),"01/01/1900"))</f>
        <v/>
      </c>
    </row>
    <row r="650" spans="1:63" ht="14.45">
      <c r="A650" s="68">
        <v>647</v>
      </c>
      <c r="B650" s="29"/>
      <c r="C650" s="34"/>
      <c r="D650" s="42"/>
      <c r="E650" s="64"/>
      <c r="F650" s="45"/>
      <c r="G650" s="45"/>
      <c r="H650" s="163"/>
      <c r="I650" s="42"/>
      <c r="J650" s="28"/>
      <c r="K650" s="69"/>
      <c r="L650" s="68"/>
      <c r="M650" s="46"/>
      <c r="N650" s="238" t="str">
        <f ca="1">IF(Tabla1[[#This Row],[Fecha de nac]]="","",IF(Tabla1[[#This Row],[Fecha Finalización]] &gt;=TODAY(), DATEDIF(Tabla1[[#This Row],[Fecha de nac]],TODAY(),"y"), ROUNDDOWN((Tabla1[[#This Row],[Fecha Finalización]] -Tabla1[[#This Row],[Fecha de nac]])/365,0)))</f>
        <v/>
      </c>
      <c r="O650" s="169"/>
      <c r="P650" s="34"/>
      <c r="Q650" s="67"/>
      <c r="R650" s="67"/>
      <c r="S650" s="67"/>
      <c r="T650" s="67"/>
      <c r="U650" s="243" t="str">
        <f>IF(F650="","",Tabla1[[#This Row],[Fecha Inicio grupo]]+3*7-7)</f>
        <v/>
      </c>
      <c r="V650" s="244" t="str">
        <f>IF(F650="","",EDATE(Tabla1[[#This Row],[Fecha Inicio grupo]],3))</f>
        <v/>
      </c>
      <c r="W650" s="29"/>
      <c r="X650" s="29"/>
      <c r="Y650" s="75"/>
      <c r="Z650" s="75"/>
      <c r="AA650" s="75"/>
      <c r="AB650" s="75"/>
      <c r="AC650" s="75"/>
      <c r="AD650" s="75"/>
      <c r="AE650" s="75"/>
      <c r="AF650" s="75"/>
      <c r="AG650" s="75"/>
      <c r="AH650" s="75"/>
      <c r="AI650" s="75"/>
      <c r="AJ650" s="75"/>
      <c r="AK650" s="75"/>
      <c r="AL650" s="75"/>
      <c r="AM650" s="75"/>
      <c r="AN650" s="75"/>
      <c r="AO650" s="144"/>
      <c r="AP650" s="246" t="str">
        <f>IF(F650="","",IFERROR(VLOOKUP(SUBSTITUTE(SUBSTITUTE(Tabla1[[#This Row],[Uso Sistemas]],"T","P"),"N","F"),Parámetros!$M$2:$N$17,2,0),"Completar hasta 3ra sem. para evaluar a Probacionista"))</f>
        <v/>
      </c>
      <c r="AQ650" s="39"/>
      <c r="AR650" s="39"/>
      <c r="AS650" s="39"/>
      <c r="AT650" s="28"/>
      <c r="AU650" s="55"/>
      <c r="AV650" s="55"/>
      <c r="AW650" s="55"/>
      <c r="AX650" s="248" t="str">
        <f>IF(V650="","",EOMONTH(EDATE(Tabla1[[#This Row],[Fecha Finalización]],2),0))</f>
        <v/>
      </c>
      <c r="AY650" s="39"/>
      <c r="AZ650" s="249" t="str">
        <f>IF(V650="","",EOMONTH(EDATE(Tabla1[[#This Row],[Fecha Finalización]],3),0))</f>
        <v/>
      </c>
      <c r="BA650" s="39"/>
      <c r="BB650" s="39"/>
      <c r="BC650" s="235"/>
      <c r="BD650" s="233" t="str">
        <f>IF(F650="","",Tabla1[[#This Row],[sem 01]]&amp;Tabla1[[#This Row],[sem 02]]&amp;Tabla1[[#This Row],[sem 03]])</f>
        <v/>
      </c>
      <c r="BE650" s="234" t="str">
        <f>IF(TRIM(F650)="","",$B$1&amp;"-"&amp;SUBSTITUTE(Tabla1[[#This Row],[Mes Inscrito]]," ","")&amp;"-"&amp;SUBSTITUTE(Tabla1[[#This Row],[Dia de clases Inscrito]]," ","")&amp;"-"&amp;SUBSTITUTE(Tabla1[[#This Row],[Horario Inscrito]]," ","")&amp;"-"&amp;Tabla1[[#This Row],[Fecha Inicio grupo]])</f>
        <v/>
      </c>
      <c r="BF650" s="251" t="str">
        <f>IF(F650="","",Tabla1[[#This Row],[Curso]])</f>
        <v/>
      </c>
      <c r="BG650" s="252" t="str">
        <f>+IF(TRIM(F650)="","",$B$1&amp;"-"&amp;TRIM(Tabla1[[#This Row],[Mes Inscrito]])&amp;"-"&amp;TRIM(Tabla1[[#This Row],[Dia de clases Inscrito]])&amp;"-"&amp;TRIM(Tabla1[[#This Row],[Horario Inscrito]])&amp;"-"&amp;TRIM(Tabla1[[#This Row],[Fecha Inicio grupo]])&amp;"-"&amp;TRIM(Tabla1[[#This Row],[Tipo Incrito]]))</f>
        <v/>
      </c>
      <c r="BH650" s="308" t="str">
        <f>IF(F650="","",OR(IFERROR(SEARCH("CG",Tabla1[[#This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0" s="309" t="str">
        <f>IF(F650&lt;&gt;"",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0" s="309" t="str">
        <f>IF(F650&lt;&gt;"",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0" s="309" t="str">
        <f>IF(Tabla1[[#This Row],[Fecha Inicio grupo]]="","",IFERROR(VLOOKUP(Tabla1[[#This Row],[Mes de Alta como miembro]],Parámetros!$AM$2:$AN$16,2,0),"01/01/1900"))</f>
        <v/>
      </c>
    </row>
    <row r="651" spans="1:63" ht="14.45">
      <c r="A651" s="68">
        <v>648</v>
      </c>
      <c r="B651" s="29"/>
      <c r="C651" s="34"/>
      <c r="D651" s="42"/>
      <c r="E651" s="64"/>
      <c r="F651" s="45"/>
      <c r="G651" s="45"/>
      <c r="H651" s="163"/>
      <c r="I651" s="42"/>
      <c r="J651" s="28"/>
      <c r="K651" s="69"/>
      <c r="L651" s="68"/>
      <c r="M651" s="46"/>
      <c r="N651" s="238" t="str">
        <f ca="1">IF(Tabla1[[#This Row],[Fecha de nac]]="","",IF(Tabla1[[#This Row],[Fecha Finalización]] &gt;=TODAY(), DATEDIF(Tabla1[[#This Row],[Fecha de nac]],TODAY(),"y"), ROUNDDOWN((Tabla1[[#This Row],[Fecha Finalización]] -Tabla1[[#This Row],[Fecha de nac]])/365,0)))</f>
        <v/>
      </c>
      <c r="O651" s="169"/>
      <c r="P651" s="34"/>
      <c r="Q651" s="67"/>
      <c r="R651" s="67"/>
      <c r="S651" s="67"/>
      <c r="T651" s="67"/>
      <c r="U651" s="243" t="str">
        <f>IF(F651="","",Tabla1[[#This Row],[Fecha Inicio grupo]]+3*7-7)</f>
        <v/>
      </c>
      <c r="V651" s="244" t="str">
        <f>IF(F651="","",EDATE(Tabla1[[#This Row],[Fecha Inicio grupo]],3))</f>
        <v/>
      </c>
      <c r="W651" s="29"/>
      <c r="X651" s="29"/>
      <c r="Y651" s="75"/>
      <c r="Z651" s="75"/>
      <c r="AA651" s="75"/>
      <c r="AB651" s="75"/>
      <c r="AC651" s="75"/>
      <c r="AD651" s="75"/>
      <c r="AE651" s="75"/>
      <c r="AF651" s="75"/>
      <c r="AG651" s="75"/>
      <c r="AH651" s="75"/>
      <c r="AI651" s="75"/>
      <c r="AJ651" s="75"/>
      <c r="AK651" s="75"/>
      <c r="AL651" s="75"/>
      <c r="AM651" s="75"/>
      <c r="AN651" s="75"/>
      <c r="AO651" s="144"/>
      <c r="AP651" s="246" t="str">
        <f>IF(F651="","",IFERROR(VLOOKUP(SUBSTITUTE(SUBSTITUTE(Tabla1[[#This Row],[Uso Sistemas]],"T","P"),"N","F"),Parámetros!$M$2:$N$17,2,0),"Completar hasta 3ra sem. para evaluar a Probacionista"))</f>
        <v/>
      </c>
      <c r="AQ651" s="39"/>
      <c r="AR651" s="39"/>
      <c r="AS651" s="39"/>
      <c r="AT651" s="28"/>
      <c r="AU651" s="55"/>
      <c r="AV651" s="55"/>
      <c r="AW651" s="55"/>
      <c r="AX651" s="248" t="str">
        <f>IF(V651="","",EOMONTH(EDATE(Tabla1[[#This Row],[Fecha Finalización]],2),0))</f>
        <v/>
      </c>
      <c r="AY651" s="39"/>
      <c r="AZ651" s="249" t="str">
        <f>IF(V651="","",EOMONTH(EDATE(Tabla1[[#This Row],[Fecha Finalización]],3),0))</f>
        <v/>
      </c>
      <c r="BA651" s="39"/>
      <c r="BB651" s="39"/>
      <c r="BC651" s="235"/>
      <c r="BD651" s="233" t="str">
        <f>IF(F651="","",Tabla1[[#This Row],[sem 01]]&amp;Tabla1[[#This Row],[sem 02]]&amp;Tabla1[[#This Row],[sem 03]])</f>
        <v/>
      </c>
      <c r="BE651" s="234" t="str">
        <f>IF(TRIM(F651)="","",$B$1&amp;"-"&amp;SUBSTITUTE(Tabla1[[#This Row],[Mes Inscrito]]," ","")&amp;"-"&amp;SUBSTITUTE(Tabla1[[#This Row],[Dia de clases Inscrito]]," ","")&amp;"-"&amp;SUBSTITUTE(Tabla1[[#This Row],[Horario Inscrito]]," ","")&amp;"-"&amp;Tabla1[[#This Row],[Fecha Inicio grupo]])</f>
        <v/>
      </c>
      <c r="BF651" s="251" t="str">
        <f>IF(F651="","",Tabla1[[#This Row],[Curso]])</f>
        <v/>
      </c>
      <c r="BG651" s="252" t="str">
        <f>+IF(TRIM(F651)="","",$B$1&amp;"-"&amp;TRIM(Tabla1[[#This Row],[Mes Inscrito]])&amp;"-"&amp;TRIM(Tabla1[[#This Row],[Dia de clases Inscrito]])&amp;"-"&amp;TRIM(Tabla1[[#This Row],[Horario Inscrito]])&amp;"-"&amp;TRIM(Tabla1[[#This Row],[Fecha Inicio grupo]])&amp;"-"&amp;TRIM(Tabla1[[#This Row],[Tipo Incrito]]))</f>
        <v/>
      </c>
      <c r="BH651" s="308" t="str">
        <f>IF(F651="","",OR(IFERROR(SEARCH("CG",Tabla1[[#This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1" s="309" t="str">
        <f>IF(F651&lt;&gt;"",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1" s="309" t="str">
        <f>IF(F651&lt;&gt;"",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1" s="309" t="str">
        <f>IF(Tabla1[[#This Row],[Fecha Inicio grupo]]="","",IFERROR(VLOOKUP(Tabla1[[#This Row],[Mes de Alta como miembro]],Parámetros!$AM$2:$AN$16,2,0),"01/01/1900"))</f>
        <v/>
      </c>
    </row>
    <row r="652" spans="1:63" ht="14.45">
      <c r="A652" s="68">
        <v>649</v>
      </c>
      <c r="B652" s="29"/>
      <c r="C652" s="34"/>
      <c r="D652" s="42"/>
      <c r="E652" s="64"/>
      <c r="F652" s="45"/>
      <c r="G652" s="45"/>
      <c r="H652" s="163"/>
      <c r="I652" s="42"/>
      <c r="J652" s="28"/>
      <c r="K652" s="69"/>
      <c r="L652" s="68"/>
      <c r="M652" s="46"/>
      <c r="N652" s="238" t="str">
        <f ca="1">IF(Tabla1[[#This Row],[Fecha de nac]]="","",IF(Tabla1[[#This Row],[Fecha Finalización]] &gt;=TODAY(), DATEDIF(Tabla1[[#This Row],[Fecha de nac]],TODAY(),"y"), ROUNDDOWN((Tabla1[[#This Row],[Fecha Finalización]] -Tabla1[[#This Row],[Fecha de nac]])/365,0)))</f>
        <v/>
      </c>
      <c r="O652" s="169"/>
      <c r="P652" s="34"/>
      <c r="Q652" s="67"/>
      <c r="R652" s="67"/>
      <c r="S652" s="67"/>
      <c r="T652" s="67"/>
      <c r="U652" s="243" t="str">
        <f>IF(F652="","",Tabla1[[#This Row],[Fecha Inicio grupo]]+3*7-7)</f>
        <v/>
      </c>
      <c r="V652" s="244" t="str">
        <f>IF(F652="","",EDATE(Tabla1[[#This Row],[Fecha Inicio grupo]],3))</f>
        <v/>
      </c>
      <c r="W652" s="29"/>
      <c r="X652" s="29"/>
      <c r="Y652" s="75"/>
      <c r="Z652" s="75"/>
      <c r="AA652" s="75"/>
      <c r="AB652" s="75"/>
      <c r="AC652" s="75"/>
      <c r="AD652" s="75"/>
      <c r="AE652" s="75"/>
      <c r="AF652" s="75"/>
      <c r="AG652" s="75"/>
      <c r="AH652" s="75"/>
      <c r="AI652" s="75"/>
      <c r="AJ652" s="75"/>
      <c r="AK652" s="75"/>
      <c r="AL652" s="75"/>
      <c r="AM652" s="75"/>
      <c r="AN652" s="75"/>
      <c r="AO652" s="144"/>
      <c r="AP652" s="246" t="str">
        <f>IF(F652="","",IFERROR(VLOOKUP(SUBSTITUTE(SUBSTITUTE(Tabla1[[#This Row],[Uso Sistemas]],"T","P"),"N","F"),Parámetros!$M$2:$N$17,2,0),"Completar hasta 3ra sem. para evaluar a Probacionista"))</f>
        <v/>
      </c>
      <c r="AQ652" s="39"/>
      <c r="AR652" s="39"/>
      <c r="AS652" s="39"/>
      <c r="AT652" s="28"/>
      <c r="AU652" s="55"/>
      <c r="AV652" s="55"/>
      <c r="AW652" s="55"/>
      <c r="AX652" s="248" t="str">
        <f>IF(V652="","",EOMONTH(EDATE(Tabla1[[#This Row],[Fecha Finalización]],2),0))</f>
        <v/>
      </c>
      <c r="AY652" s="39"/>
      <c r="AZ652" s="249" t="str">
        <f>IF(V652="","",EOMONTH(EDATE(Tabla1[[#This Row],[Fecha Finalización]],3),0))</f>
        <v/>
      </c>
      <c r="BA652" s="39"/>
      <c r="BB652" s="39"/>
      <c r="BC652" s="235"/>
      <c r="BD652" s="233" t="str">
        <f>IF(F652="","",Tabla1[[#This Row],[sem 01]]&amp;Tabla1[[#This Row],[sem 02]]&amp;Tabla1[[#This Row],[sem 03]])</f>
        <v/>
      </c>
      <c r="BE652" s="234" t="str">
        <f>IF(TRIM(F652)="","",$B$1&amp;"-"&amp;SUBSTITUTE(Tabla1[[#This Row],[Mes Inscrito]]," ","")&amp;"-"&amp;SUBSTITUTE(Tabla1[[#This Row],[Dia de clases Inscrito]]," ","")&amp;"-"&amp;SUBSTITUTE(Tabla1[[#This Row],[Horario Inscrito]]," ","")&amp;"-"&amp;Tabla1[[#This Row],[Fecha Inicio grupo]])</f>
        <v/>
      </c>
      <c r="BF652" s="251" t="str">
        <f>IF(F652="","",Tabla1[[#This Row],[Curso]])</f>
        <v/>
      </c>
      <c r="BG652" s="252" t="str">
        <f>+IF(TRIM(F652)="","",$B$1&amp;"-"&amp;TRIM(Tabla1[[#This Row],[Mes Inscrito]])&amp;"-"&amp;TRIM(Tabla1[[#This Row],[Dia de clases Inscrito]])&amp;"-"&amp;TRIM(Tabla1[[#This Row],[Horario Inscrito]])&amp;"-"&amp;TRIM(Tabla1[[#This Row],[Fecha Inicio grupo]])&amp;"-"&amp;TRIM(Tabla1[[#This Row],[Tipo Incrito]]))</f>
        <v/>
      </c>
      <c r="BH652" s="308" t="str">
        <f>IF(F652="","",OR(IFERROR(SEARCH("CG",Tabla1[[#This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2" s="309" t="str">
        <f>IF(F652&lt;&gt;"",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2" s="309" t="str">
        <f>IF(F652&lt;&gt;"",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2" s="309" t="str">
        <f>IF(Tabla1[[#This Row],[Fecha Inicio grupo]]="","",IFERROR(VLOOKUP(Tabla1[[#This Row],[Mes de Alta como miembro]],Parámetros!$AM$2:$AN$16,2,0),"01/01/1900"))</f>
        <v/>
      </c>
    </row>
    <row r="653" spans="1:63" ht="14.45">
      <c r="A653" s="68">
        <v>650</v>
      </c>
      <c r="B653" s="29"/>
      <c r="C653" s="34"/>
      <c r="D653" s="42"/>
      <c r="E653" s="64"/>
      <c r="F653" s="45"/>
      <c r="G653" s="45"/>
      <c r="H653" s="163"/>
      <c r="I653" s="42"/>
      <c r="J653" s="28"/>
      <c r="K653" s="69"/>
      <c r="L653" s="68"/>
      <c r="M653" s="46"/>
      <c r="N653" s="238" t="str">
        <f ca="1">IF(Tabla1[[#This Row],[Fecha de nac]]="","",IF(Tabla1[[#This Row],[Fecha Finalización]] &gt;=TODAY(), DATEDIF(Tabla1[[#This Row],[Fecha de nac]],TODAY(),"y"), ROUNDDOWN((Tabla1[[#This Row],[Fecha Finalización]] -Tabla1[[#This Row],[Fecha de nac]])/365,0)))</f>
        <v/>
      </c>
      <c r="O653" s="169"/>
      <c r="P653" s="34"/>
      <c r="Q653" s="67"/>
      <c r="R653" s="67"/>
      <c r="S653" s="67"/>
      <c r="T653" s="67"/>
      <c r="U653" s="243" t="str">
        <f>IF(F653="","",Tabla1[[#This Row],[Fecha Inicio grupo]]+3*7-7)</f>
        <v/>
      </c>
      <c r="V653" s="244" t="str">
        <f>IF(F653="","",EDATE(Tabla1[[#This Row],[Fecha Inicio grupo]],3))</f>
        <v/>
      </c>
      <c r="W653" s="29"/>
      <c r="X653" s="29"/>
      <c r="Y653" s="75"/>
      <c r="Z653" s="75"/>
      <c r="AA653" s="75"/>
      <c r="AB653" s="75"/>
      <c r="AC653" s="75"/>
      <c r="AD653" s="75"/>
      <c r="AE653" s="75"/>
      <c r="AF653" s="75"/>
      <c r="AG653" s="75"/>
      <c r="AH653" s="75"/>
      <c r="AI653" s="75"/>
      <c r="AJ653" s="75"/>
      <c r="AK653" s="75"/>
      <c r="AL653" s="75"/>
      <c r="AM653" s="75"/>
      <c r="AN653" s="75"/>
      <c r="AO653" s="144"/>
      <c r="AP653" s="246" t="str">
        <f>IF(F653="","",IFERROR(VLOOKUP(SUBSTITUTE(SUBSTITUTE(Tabla1[[#This Row],[Uso Sistemas]],"T","P"),"N","F"),Parámetros!$M$2:$N$17,2,0),"Completar hasta 3ra sem. para evaluar a Probacionista"))</f>
        <v/>
      </c>
      <c r="AQ653" s="39"/>
      <c r="AR653" s="39"/>
      <c r="AS653" s="39"/>
      <c r="AT653" s="28"/>
      <c r="AU653" s="55"/>
      <c r="AV653" s="55"/>
      <c r="AW653" s="55"/>
      <c r="AX653" s="248" t="str">
        <f>IF(V653="","",EOMONTH(EDATE(Tabla1[[#This Row],[Fecha Finalización]],2),0))</f>
        <v/>
      </c>
      <c r="AY653" s="39"/>
      <c r="AZ653" s="249" t="str">
        <f>IF(V653="","",EOMONTH(EDATE(Tabla1[[#This Row],[Fecha Finalización]],3),0))</f>
        <v/>
      </c>
      <c r="BA653" s="39"/>
      <c r="BB653" s="39"/>
      <c r="BC653" s="235"/>
      <c r="BD653" s="233" t="str">
        <f>IF(F653="","",Tabla1[[#This Row],[sem 01]]&amp;Tabla1[[#This Row],[sem 02]]&amp;Tabla1[[#This Row],[sem 03]])</f>
        <v/>
      </c>
      <c r="BE653" s="234" t="str">
        <f>IF(TRIM(F653)="","",$B$1&amp;"-"&amp;SUBSTITUTE(Tabla1[[#This Row],[Mes Inscrito]]," ","")&amp;"-"&amp;SUBSTITUTE(Tabla1[[#This Row],[Dia de clases Inscrito]]," ","")&amp;"-"&amp;SUBSTITUTE(Tabla1[[#This Row],[Horario Inscrito]]," ","")&amp;"-"&amp;Tabla1[[#This Row],[Fecha Inicio grupo]])</f>
        <v/>
      </c>
      <c r="BF653" s="251" t="str">
        <f>IF(F653="","",Tabla1[[#This Row],[Curso]])</f>
        <v/>
      </c>
      <c r="BG653" s="252" t="str">
        <f>+IF(TRIM(F653)="","",$B$1&amp;"-"&amp;TRIM(Tabla1[[#This Row],[Mes Inscrito]])&amp;"-"&amp;TRIM(Tabla1[[#This Row],[Dia de clases Inscrito]])&amp;"-"&amp;TRIM(Tabla1[[#This Row],[Horario Inscrito]])&amp;"-"&amp;TRIM(Tabla1[[#This Row],[Fecha Inicio grupo]])&amp;"-"&amp;TRIM(Tabla1[[#This Row],[Tipo Incrito]]))</f>
        <v/>
      </c>
      <c r="BH653" s="308" t="str">
        <f>IF(F653="","",OR(IFERROR(SEARCH("CG",Tabla1[[#This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3" s="309" t="str">
        <f>IF(F653&lt;&gt;"",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3" s="309" t="str">
        <f>IF(F653&lt;&gt;"",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3" s="309" t="str">
        <f>IF(Tabla1[[#This Row],[Fecha Inicio grupo]]="","",IFERROR(VLOOKUP(Tabla1[[#This Row],[Mes de Alta como miembro]],Parámetros!$AM$2:$AN$16,2,0),"01/01/1900"))</f>
        <v/>
      </c>
    </row>
    <row r="654" spans="1:63" ht="14.45">
      <c r="A654" s="68">
        <v>651</v>
      </c>
      <c r="B654" s="29"/>
      <c r="C654" s="34"/>
      <c r="D654" s="42"/>
      <c r="E654" s="64"/>
      <c r="F654" s="45"/>
      <c r="G654" s="45"/>
      <c r="H654" s="163"/>
      <c r="I654" s="42"/>
      <c r="J654" s="28"/>
      <c r="K654" s="69"/>
      <c r="L654" s="68"/>
      <c r="M654" s="46"/>
      <c r="N654" s="238" t="str">
        <f ca="1">IF(Tabla1[[#This Row],[Fecha de nac]]="","",IF(Tabla1[[#This Row],[Fecha Finalización]] &gt;=TODAY(), DATEDIF(Tabla1[[#This Row],[Fecha de nac]],TODAY(),"y"), ROUNDDOWN((Tabla1[[#This Row],[Fecha Finalización]] -Tabla1[[#This Row],[Fecha de nac]])/365,0)))</f>
        <v/>
      </c>
      <c r="O654" s="169"/>
      <c r="P654" s="34"/>
      <c r="Q654" s="67"/>
      <c r="R654" s="67"/>
      <c r="S654" s="67"/>
      <c r="T654" s="67"/>
      <c r="U654" s="243" t="str">
        <f>IF(F654="","",Tabla1[[#This Row],[Fecha Inicio grupo]]+3*7-7)</f>
        <v/>
      </c>
      <c r="V654" s="244" t="str">
        <f>IF(F654="","",EDATE(Tabla1[[#This Row],[Fecha Inicio grupo]],3))</f>
        <v/>
      </c>
      <c r="W654" s="29"/>
      <c r="X654" s="29"/>
      <c r="Y654" s="75"/>
      <c r="Z654" s="75"/>
      <c r="AA654" s="75"/>
      <c r="AB654" s="75"/>
      <c r="AC654" s="75"/>
      <c r="AD654" s="75"/>
      <c r="AE654" s="75"/>
      <c r="AF654" s="75"/>
      <c r="AG654" s="75"/>
      <c r="AH654" s="75"/>
      <c r="AI654" s="75"/>
      <c r="AJ654" s="75"/>
      <c r="AK654" s="75"/>
      <c r="AL654" s="75"/>
      <c r="AM654" s="75"/>
      <c r="AN654" s="75"/>
      <c r="AO654" s="144"/>
      <c r="AP654" s="246" t="str">
        <f>IF(F654="","",IFERROR(VLOOKUP(SUBSTITUTE(SUBSTITUTE(Tabla1[[#This Row],[Uso Sistemas]],"T","P"),"N","F"),Parámetros!$M$2:$N$17,2,0),"Completar hasta 3ra sem. para evaluar a Probacionista"))</f>
        <v/>
      </c>
      <c r="AQ654" s="39"/>
      <c r="AR654" s="39"/>
      <c r="AS654" s="39"/>
      <c r="AT654" s="28"/>
      <c r="AU654" s="55"/>
      <c r="AV654" s="55"/>
      <c r="AW654" s="55"/>
      <c r="AX654" s="248" t="str">
        <f>IF(V654="","",EOMONTH(EDATE(Tabla1[[#This Row],[Fecha Finalización]],2),0))</f>
        <v/>
      </c>
      <c r="AY654" s="39"/>
      <c r="AZ654" s="249" t="str">
        <f>IF(V654="","",EOMONTH(EDATE(Tabla1[[#This Row],[Fecha Finalización]],3),0))</f>
        <v/>
      </c>
      <c r="BA654" s="39"/>
      <c r="BB654" s="39"/>
      <c r="BC654" s="235"/>
      <c r="BD654" s="233" t="str">
        <f>IF(F654="","",Tabla1[[#This Row],[sem 01]]&amp;Tabla1[[#This Row],[sem 02]]&amp;Tabla1[[#This Row],[sem 03]])</f>
        <v/>
      </c>
      <c r="BE654" s="234" t="str">
        <f>IF(TRIM(F654)="","",$B$1&amp;"-"&amp;SUBSTITUTE(Tabla1[[#This Row],[Mes Inscrito]]," ","")&amp;"-"&amp;SUBSTITUTE(Tabla1[[#This Row],[Dia de clases Inscrito]]," ","")&amp;"-"&amp;SUBSTITUTE(Tabla1[[#This Row],[Horario Inscrito]]," ","")&amp;"-"&amp;Tabla1[[#This Row],[Fecha Inicio grupo]])</f>
        <v/>
      </c>
      <c r="BF654" s="251" t="str">
        <f>IF(F654="","",Tabla1[[#This Row],[Curso]])</f>
        <v/>
      </c>
      <c r="BG654" s="252" t="str">
        <f>+IF(TRIM(F654)="","",$B$1&amp;"-"&amp;TRIM(Tabla1[[#This Row],[Mes Inscrito]])&amp;"-"&amp;TRIM(Tabla1[[#This Row],[Dia de clases Inscrito]])&amp;"-"&amp;TRIM(Tabla1[[#This Row],[Horario Inscrito]])&amp;"-"&amp;TRIM(Tabla1[[#This Row],[Fecha Inicio grupo]])&amp;"-"&amp;TRIM(Tabla1[[#This Row],[Tipo Incrito]]))</f>
        <v/>
      </c>
      <c r="BH654" s="308" t="str">
        <f>IF(F654="","",OR(IFERROR(SEARCH("CG",Tabla1[[#This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4" s="309" t="str">
        <f>IF(F654&lt;&gt;"",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4" s="309" t="str">
        <f>IF(F654&lt;&gt;"",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4" s="309" t="str">
        <f>IF(Tabla1[[#This Row],[Fecha Inicio grupo]]="","",IFERROR(VLOOKUP(Tabla1[[#This Row],[Mes de Alta como miembro]],Parámetros!$AM$2:$AN$16,2,0),"01/01/1900"))</f>
        <v/>
      </c>
    </row>
    <row r="655" spans="1:63" ht="14.45">
      <c r="A655" s="68">
        <v>652</v>
      </c>
      <c r="B655" s="29"/>
      <c r="C655" s="34"/>
      <c r="D655" s="42"/>
      <c r="E655" s="64"/>
      <c r="F655" s="45"/>
      <c r="G655" s="45"/>
      <c r="H655" s="163"/>
      <c r="I655" s="42"/>
      <c r="J655" s="28"/>
      <c r="K655" s="69"/>
      <c r="L655" s="68"/>
      <c r="M655" s="46"/>
      <c r="N655" s="238" t="str">
        <f ca="1">IF(Tabla1[[#This Row],[Fecha de nac]]="","",IF(Tabla1[[#This Row],[Fecha Finalización]] &gt;=TODAY(), DATEDIF(Tabla1[[#This Row],[Fecha de nac]],TODAY(),"y"), ROUNDDOWN((Tabla1[[#This Row],[Fecha Finalización]] -Tabla1[[#This Row],[Fecha de nac]])/365,0)))</f>
        <v/>
      </c>
      <c r="O655" s="169"/>
      <c r="P655" s="34"/>
      <c r="Q655" s="67"/>
      <c r="R655" s="67"/>
      <c r="S655" s="67"/>
      <c r="T655" s="67"/>
      <c r="U655" s="243" t="str">
        <f>IF(F655="","",Tabla1[[#This Row],[Fecha Inicio grupo]]+3*7-7)</f>
        <v/>
      </c>
      <c r="V655" s="244" t="str">
        <f>IF(F655="","",EDATE(Tabla1[[#This Row],[Fecha Inicio grupo]],3))</f>
        <v/>
      </c>
      <c r="W655" s="29"/>
      <c r="X655" s="29"/>
      <c r="Y655" s="75"/>
      <c r="Z655" s="75"/>
      <c r="AA655" s="75"/>
      <c r="AB655" s="75"/>
      <c r="AC655" s="75"/>
      <c r="AD655" s="75"/>
      <c r="AE655" s="75"/>
      <c r="AF655" s="75"/>
      <c r="AG655" s="75"/>
      <c r="AH655" s="75"/>
      <c r="AI655" s="75"/>
      <c r="AJ655" s="75"/>
      <c r="AK655" s="75"/>
      <c r="AL655" s="75"/>
      <c r="AM655" s="75"/>
      <c r="AN655" s="75"/>
      <c r="AO655" s="144"/>
      <c r="AP655" s="246" t="str">
        <f>IF(F655="","",IFERROR(VLOOKUP(SUBSTITUTE(SUBSTITUTE(Tabla1[[#This Row],[Uso Sistemas]],"T","P"),"N","F"),Parámetros!$M$2:$N$17,2,0),"Completar hasta 3ra sem. para evaluar a Probacionista"))</f>
        <v/>
      </c>
      <c r="AQ655" s="39"/>
      <c r="AR655" s="39"/>
      <c r="AS655" s="39"/>
      <c r="AT655" s="28"/>
      <c r="AU655" s="55"/>
      <c r="AV655" s="55"/>
      <c r="AW655" s="55"/>
      <c r="AX655" s="248" t="str">
        <f>IF(V655="","",EOMONTH(EDATE(Tabla1[[#This Row],[Fecha Finalización]],2),0))</f>
        <v/>
      </c>
      <c r="AY655" s="39"/>
      <c r="AZ655" s="249" t="str">
        <f>IF(V655="","",EOMONTH(EDATE(Tabla1[[#This Row],[Fecha Finalización]],3),0))</f>
        <v/>
      </c>
      <c r="BA655" s="39"/>
      <c r="BB655" s="39"/>
      <c r="BC655" s="235"/>
      <c r="BD655" s="233" t="str">
        <f>IF(F655="","",Tabla1[[#This Row],[sem 01]]&amp;Tabla1[[#This Row],[sem 02]]&amp;Tabla1[[#This Row],[sem 03]])</f>
        <v/>
      </c>
      <c r="BE655" s="234" t="str">
        <f>IF(TRIM(F655)="","",$B$1&amp;"-"&amp;SUBSTITUTE(Tabla1[[#This Row],[Mes Inscrito]]," ","")&amp;"-"&amp;SUBSTITUTE(Tabla1[[#This Row],[Dia de clases Inscrito]]," ","")&amp;"-"&amp;SUBSTITUTE(Tabla1[[#This Row],[Horario Inscrito]]," ","")&amp;"-"&amp;Tabla1[[#This Row],[Fecha Inicio grupo]])</f>
        <v/>
      </c>
      <c r="BF655" s="251" t="str">
        <f>IF(F655="","",Tabla1[[#This Row],[Curso]])</f>
        <v/>
      </c>
      <c r="BG655" s="252" t="str">
        <f>+IF(TRIM(F655)="","",$B$1&amp;"-"&amp;TRIM(Tabla1[[#This Row],[Mes Inscrito]])&amp;"-"&amp;TRIM(Tabla1[[#This Row],[Dia de clases Inscrito]])&amp;"-"&amp;TRIM(Tabla1[[#This Row],[Horario Inscrito]])&amp;"-"&amp;TRIM(Tabla1[[#This Row],[Fecha Inicio grupo]])&amp;"-"&amp;TRIM(Tabla1[[#This Row],[Tipo Incrito]]))</f>
        <v/>
      </c>
      <c r="BH655" s="308" t="str">
        <f>IF(F655="","",OR(IFERROR(SEARCH("CG",Tabla1[[#This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5" s="309" t="str">
        <f>IF(F655&lt;&gt;"",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5" s="309" t="str">
        <f>IF(F655&lt;&gt;"",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5" s="309" t="str">
        <f>IF(Tabla1[[#This Row],[Fecha Inicio grupo]]="","",IFERROR(VLOOKUP(Tabla1[[#This Row],[Mes de Alta como miembro]],Parámetros!$AM$2:$AN$16,2,0),"01/01/1900"))</f>
        <v/>
      </c>
    </row>
    <row r="656" spans="1:63" ht="14.45">
      <c r="A656" s="68">
        <v>653</v>
      </c>
      <c r="B656" s="29"/>
      <c r="C656" s="34"/>
      <c r="D656" s="42"/>
      <c r="E656" s="64"/>
      <c r="F656" s="45"/>
      <c r="G656" s="45"/>
      <c r="H656" s="163"/>
      <c r="I656" s="42"/>
      <c r="J656" s="28"/>
      <c r="K656" s="69"/>
      <c r="L656" s="68"/>
      <c r="M656" s="46"/>
      <c r="N656" s="238" t="str">
        <f ca="1">IF(Tabla1[[#This Row],[Fecha de nac]]="","",IF(Tabla1[[#This Row],[Fecha Finalización]] &gt;=TODAY(), DATEDIF(Tabla1[[#This Row],[Fecha de nac]],TODAY(),"y"), ROUNDDOWN((Tabla1[[#This Row],[Fecha Finalización]] -Tabla1[[#This Row],[Fecha de nac]])/365,0)))</f>
        <v/>
      </c>
      <c r="O656" s="169"/>
      <c r="P656" s="34"/>
      <c r="Q656" s="67"/>
      <c r="R656" s="67"/>
      <c r="S656" s="67"/>
      <c r="T656" s="67"/>
      <c r="U656" s="243" t="str">
        <f>IF(F656="","",Tabla1[[#This Row],[Fecha Inicio grupo]]+3*7-7)</f>
        <v/>
      </c>
      <c r="V656" s="244" t="str">
        <f>IF(F656="","",EDATE(Tabla1[[#This Row],[Fecha Inicio grupo]],3))</f>
        <v/>
      </c>
      <c r="W656" s="29"/>
      <c r="X656" s="29"/>
      <c r="Y656" s="75"/>
      <c r="Z656" s="75"/>
      <c r="AA656" s="75"/>
      <c r="AB656" s="75"/>
      <c r="AC656" s="75"/>
      <c r="AD656" s="75"/>
      <c r="AE656" s="75"/>
      <c r="AF656" s="75"/>
      <c r="AG656" s="75"/>
      <c r="AH656" s="75"/>
      <c r="AI656" s="75"/>
      <c r="AJ656" s="75"/>
      <c r="AK656" s="75"/>
      <c r="AL656" s="75"/>
      <c r="AM656" s="75"/>
      <c r="AN656" s="75"/>
      <c r="AO656" s="144"/>
      <c r="AP656" s="246" t="str">
        <f>IF(F656="","",IFERROR(VLOOKUP(SUBSTITUTE(SUBSTITUTE(Tabla1[[#This Row],[Uso Sistemas]],"T","P"),"N","F"),Parámetros!$M$2:$N$17,2,0),"Completar hasta 3ra sem. para evaluar a Probacionista"))</f>
        <v/>
      </c>
      <c r="AQ656" s="39"/>
      <c r="AR656" s="39"/>
      <c r="AS656" s="39"/>
      <c r="AT656" s="28"/>
      <c r="AU656" s="55"/>
      <c r="AV656" s="55"/>
      <c r="AW656" s="55"/>
      <c r="AX656" s="248" t="str">
        <f>IF(V656="","",EOMONTH(EDATE(Tabla1[[#This Row],[Fecha Finalización]],2),0))</f>
        <v/>
      </c>
      <c r="AY656" s="39"/>
      <c r="AZ656" s="249" t="str">
        <f>IF(V656="","",EOMONTH(EDATE(Tabla1[[#This Row],[Fecha Finalización]],3),0))</f>
        <v/>
      </c>
      <c r="BA656" s="39"/>
      <c r="BB656" s="39"/>
      <c r="BC656" s="235"/>
      <c r="BD656" s="233" t="str">
        <f>IF(F656="","",Tabla1[[#This Row],[sem 01]]&amp;Tabla1[[#This Row],[sem 02]]&amp;Tabla1[[#This Row],[sem 03]])</f>
        <v/>
      </c>
      <c r="BE656" s="234" t="str">
        <f>IF(TRIM(F656)="","",$B$1&amp;"-"&amp;SUBSTITUTE(Tabla1[[#This Row],[Mes Inscrito]]," ","")&amp;"-"&amp;SUBSTITUTE(Tabla1[[#This Row],[Dia de clases Inscrito]]," ","")&amp;"-"&amp;SUBSTITUTE(Tabla1[[#This Row],[Horario Inscrito]]," ","")&amp;"-"&amp;Tabla1[[#This Row],[Fecha Inicio grupo]])</f>
        <v/>
      </c>
      <c r="BF656" s="251" t="str">
        <f>IF(F656="","",Tabla1[[#This Row],[Curso]])</f>
        <v/>
      </c>
      <c r="BG656" s="252" t="str">
        <f>+IF(TRIM(F656)="","",$B$1&amp;"-"&amp;TRIM(Tabla1[[#This Row],[Mes Inscrito]])&amp;"-"&amp;TRIM(Tabla1[[#This Row],[Dia de clases Inscrito]])&amp;"-"&amp;TRIM(Tabla1[[#This Row],[Horario Inscrito]])&amp;"-"&amp;TRIM(Tabla1[[#This Row],[Fecha Inicio grupo]])&amp;"-"&amp;TRIM(Tabla1[[#This Row],[Tipo Incrito]]))</f>
        <v/>
      </c>
      <c r="BH656" s="308" t="str">
        <f>IF(F656="","",OR(IFERROR(SEARCH("CG",Tabla1[[#This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6" s="309" t="str">
        <f>IF(F656&lt;&gt;"",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6" s="309" t="str">
        <f>IF(F656&lt;&gt;"",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6" s="309" t="str">
        <f>IF(Tabla1[[#This Row],[Fecha Inicio grupo]]="","",IFERROR(VLOOKUP(Tabla1[[#This Row],[Mes de Alta como miembro]],Parámetros!$AM$2:$AN$16,2,0),"01/01/1900"))</f>
        <v/>
      </c>
    </row>
    <row r="657" spans="1:63" ht="14.45">
      <c r="A657" s="68">
        <v>654</v>
      </c>
      <c r="B657" s="29"/>
      <c r="C657" s="34"/>
      <c r="D657" s="42"/>
      <c r="E657" s="64"/>
      <c r="F657" s="45"/>
      <c r="G657" s="45"/>
      <c r="H657" s="163"/>
      <c r="I657" s="42"/>
      <c r="J657" s="28"/>
      <c r="K657" s="69"/>
      <c r="L657" s="68"/>
      <c r="M657" s="46"/>
      <c r="N657" s="238" t="str">
        <f ca="1">IF(Tabla1[[#This Row],[Fecha de nac]]="","",IF(Tabla1[[#This Row],[Fecha Finalización]] &gt;=TODAY(), DATEDIF(Tabla1[[#This Row],[Fecha de nac]],TODAY(),"y"), ROUNDDOWN((Tabla1[[#This Row],[Fecha Finalización]] -Tabla1[[#This Row],[Fecha de nac]])/365,0)))</f>
        <v/>
      </c>
      <c r="O657" s="169"/>
      <c r="P657" s="34"/>
      <c r="Q657" s="67"/>
      <c r="R657" s="67"/>
      <c r="S657" s="67"/>
      <c r="T657" s="67"/>
      <c r="U657" s="243" t="str">
        <f>IF(F657="","",Tabla1[[#This Row],[Fecha Inicio grupo]]+3*7-7)</f>
        <v/>
      </c>
      <c r="V657" s="244" t="str">
        <f>IF(F657="","",EDATE(Tabla1[[#This Row],[Fecha Inicio grupo]],3))</f>
        <v/>
      </c>
      <c r="W657" s="29"/>
      <c r="X657" s="29"/>
      <c r="Y657" s="75"/>
      <c r="Z657" s="75"/>
      <c r="AA657" s="75"/>
      <c r="AB657" s="75"/>
      <c r="AC657" s="75"/>
      <c r="AD657" s="75"/>
      <c r="AE657" s="75"/>
      <c r="AF657" s="75"/>
      <c r="AG657" s="75"/>
      <c r="AH657" s="75"/>
      <c r="AI657" s="75"/>
      <c r="AJ657" s="75"/>
      <c r="AK657" s="75"/>
      <c r="AL657" s="75"/>
      <c r="AM657" s="75"/>
      <c r="AN657" s="75"/>
      <c r="AO657" s="144"/>
      <c r="AP657" s="246" t="str">
        <f>IF(F657="","",IFERROR(VLOOKUP(SUBSTITUTE(SUBSTITUTE(Tabla1[[#This Row],[Uso Sistemas]],"T","P"),"N","F"),Parámetros!$M$2:$N$17,2,0),"Completar hasta 3ra sem. para evaluar a Probacionista"))</f>
        <v/>
      </c>
      <c r="AQ657" s="39"/>
      <c r="AR657" s="39"/>
      <c r="AS657" s="39"/>
      <c r="AT657" s="28"/>
      <c r="AU657" s="55"/>
      <c r="AV657" s="55"/>
      <c r="AW657" s="55"/>
      <c r="AX657" s="248" t="str">
        <f>IF(V657="","",EOMONTH(EDATE(Tabla1[[#This Row],[Fecha Finalización]],2),0))</f>
        <v/>
      </c>
      <c r="AY657" s="39"/>
      <c r="AZ657" s="249" t="str">
        <f>IF(V657="","",EOMONTH(EDATE(Tabla1[[#This Row],[Fecha Finalización]],3),0))</f>
        <v/>
      </c>
      <c r="BA657" s="39"/>
      <c r="BB657" s="39"/>
      <c r="BC657" s="235"/>
      <c r="BD657" s="233" t="str">
        <f>IF(F657="","",Tabla1[[#This Row],[sem 01]]&amp;Tabla1[[#This Row],[sem 02]]&amp;Tabla1[[#This Row],[sem 03]])</f>
        <v/>
      </c>
      <c r="BE657" s="234" t="str">
        <f>IF(TRIM(F657)="","",$B$1&amp;"-"&amp;SUBSTITUTE(Tabla1[[#This Row],[Mes Inscrito]]," ","")&amp;"-"&amp;SUBSTITUTE(Tabla1[[#This Row],[Dia de clases Inscrito]]," ","")&amp;"-"&amp;SUBSTITUTE(Tabla1[[#This Row],[Horario Inscrito]]," ","")&amp;"-"&amp;Tabla1[[#This Row],[Fecha Inicio grupo]])</f>
        <v/>
      </c>
      <c r="BF657" s="251" t="str">
        <f>IF(F657="","",Tabla1[[#This Row],[Curso]])</f>
        <v/>
      </c>
      <c r="BG657" s="252" t="str">
        <f>+IF(TRIM(F657)="","",$B$1&amp;"-"&amp;TRIM(Tabla1[[#This Row],[Mes Inscrito]])&amp;"-"&amp;TRIM(Tabla1[[#This Row],[Dia de clases Inscrito]])&amp;"-"&amp;TRIM(Tabla1[[#This Row],[Horario Inscrito]])&amp;"-"&amp;TRIM(Tabla1[[#This Row],[Fecha Inicio grupo]])&amp;"-"&amp;TRIM(Tabla1[[#This Row],[Tipo Incrito]]))</f>
        <v/>
      </c>
      <c r="BH657" s="308" t="str">
        <f>IF(F657="","",OR(IFERROR(SEARCH("CG",Tabla1[[#This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7" s="309" t="str">
        <f>IF(F657&lt;&gt;"",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7" s="309" t="str">
        <f>IF(F657&lt;&gt;"",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7" s="309" t="str">
        <f>IF(Tabla1[[#This Row],[Fecha Inicio grupo]]="","",IFERROR(VLOOKUP(Tabla1[[#This Row],[Mes de Alta como miembro]],Parámetros!$AM$2:$AN$16,2,0),"01/01/1900"))</f>
        <v/>
      </c>
    </row>
    <row r="658" spans="1:63" ht="14.45">
      <c r="A658" s="68">
        <v>655</v>
      </c>
      <c r="B658" s="29"/>
      <c r="C658" s="34"/>
      <c r="D658" s="42"/>
      <c r="E658" s="64"/>
      <c r="F658" s="45"/>
      <c r="G658" s="45"/>
      <c r="H658" s="163"/>
      <c r="I658" s="42"/>
      <c r="J658" s="28"/>
      <c r="K658" s="69"/>
      <c r="L658" s="68"/>
      <c r="M658" s="46"/>
      <c r="N658" s="238" t="str">
        <f ca="1">IF(Tabla1[[#This Row],[Fecha de nac]]="","",IF(Tabla1[[#This Row],[Fecha Finalización]] &gt;=TODAY(), DATEDIF(Tabla1[[#This Row],[Fecha de nac]],TODAY(),"y"), ROUNDDOWN((Tabla1[[#This Row],[Fecha Finalización]] -Tabla1[[#This Row],[Fecha de nac]])/365,0)))</f>
        <v/>
      </c>
      <c r="O658" s="169"/>
      <c r="P658" s="34"/>
      <c r="Q658" s="67"/>
      <c r="R658" s="67"/>
      <c r="S658" s="67"/>
      <c r="T658" s="67"/>
      <c r="U658" s="243" t="str">
        <f>IF(F658="","",Tabla1[[#This Row],[Fecha Inicio grupo]]+3*7-7)</f>
        <v/>
      </c>
      <c r="V658" s="244" t="str">
        <f>IF(F658="","",EDATE(Tabla1[[#This Row],[Fecha Inicio grupo]],3))</f>
        <v/>
      </c>
      <c r="W658" s="29"/>
      <c r="X658" s="29"/>
      <c r="Y658" s="75"/>
      <c r="Z658" s="75"/>
      <c r="AA658" s="75"/>
      <c r="AB658" s="75"/>
      <c r="AC658" s="75"/>
      <c r="AD658" s="75"/>
      <c r="AE658" s="75"/>
      <c r="AF658" s="75"/>
      <c r="AG658" s="75"/>
      <c r="AH658" s="75"/>
      <c r="AI658" s="75"/>
      <c r="AJ658" s="75"/>
      <c r="AK658" s="75"/>
      <c r="AL658" s="75"/>
      <c r="AM658" s="75"/>
      <c r="AN658" s="75"/>
      <c r="AO658" s="144"/>
      <c r="AP658" s="246" t="str">
        <f>IF(F658="","",IFERROR(VLOOKUP(SUBSTITUTE(SUBSTITUTE(Tabla1[[#This Row],[Uso Sistemas]],"T","P"),"N","F"),Parámetros!$M$2:$N$17,2,0),"Completar hasta 3ra sem. para evaluar a Probacionista"))</f>
        <v/>
      </c>
      <c r="AQ658" s="39"/>
      <c r="AR658" s="39"/>
      <c r="AS658" s="39"/>
      <c r="AT658" s="28"/>
      <c r="AU658" s="55"/>
      <c r="AV658" s="55"/>
      <c r="AW658" s="55"/>
      <c r="AX658" s="248" t="str">
        <f>IF(V658="","",EOMONTH(EDATE(Tabla1[[#This Row],[Fecha Finalización]],2),0))</f>
        <v/>
      </c>
      <c r="AY658" s="39"/>
      <c r="AZ658" s="249" t="str">
        <f>IF(V658="","",EOMONTH(EDATE(Tabla1[[#This Row],[Fecha Finalización]],3),0))</f>
        <v/>
      </c>
      <c r="BA658" s="39"/>
      <c r="BB658" s="39"/>
      <c r="BC658" s="235"/>
      <c r="BD658" s="233" t="str">
        <f>IF(F658="","",Tabla1[[#This Row],[sem 01]]&amp;Tabla1[[#This Row],[sem 02]]&amp;Tabla1[[#This Row],[sem 03]])</f>
        <v/>
      </c>
      <c r="BE658" s="234" t="str">
        <f>IF(TRIM(F658)="","",$B$1&amp;"-"&amp;SUBSTITUTE(Tabla1[[#This Row],[Mes Inscrito]]," ","")&amp;"-"&amp;SUBSTITUTE(Tabla1[[#This Row],[Dia de clases Inscrito]]," ","")&amp;"-"&amp;SUBSTITUTE(Tabla1[[#This Row],[Horario Inscrito]]," ","")&amp;"-"&amp;Tabla1[[#This Row],[Fecha Inicio grupo]])</f>
        <v/>
      </c>
      <c r="BF658" s="251" t="str">
        <f>IF(F658="","",Tabla1[[#This Row],[Curso]])</f>
        <v/>
      </c>
      <c r="BG658" s="252" t="str">
        <f>+IF(TRIM(F658)="","",$B$1&amp;"-"&amp;TRIM(Tabla1[[#This Row],[Mes Inscrito]])&amp;"-"&amp;TRIM(Tabla1[[#This Row],[Dia de clases Inscrito]])&amp;"-"&amp;TRIM(Tabla1[[#This Row],[Horario Inscrito]])&amp;"-"&amp;TRIM(Tabla1[[#This Row],[Fecha Inicio grupo]])&amp;"-"&amp;TRIM(Tabla1[[#This Row],[Tipo Incrito]]))</f>
        <v/>
      </c>
      <c r="BH658" s="308" t="str">
        <f>IF(F658="","",OR(IFERROR(SEARCH("CG",Tabla1[[#This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8" s="309" t="str">
        <f>IF(F658&lt;&gt;"",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8" s="309" t="str">
        <f>IF(F658&lt;&gt;"",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8" s="309" t="str">
        <f>IF(Tabla1[[#This Row],[Fecha Inicio grupo]]="","",IFERROR(VLOOKUP(Tabla1[[#This Row],[Mes de Alta como miembro]],Parámetros!$AM$2:$AN$16,2,0),"01/01/1900"))</f>
        <v/>
      </c>
    </row>
    <row r="659" spans="1:63" ht="14.45">
      <c r="A659" s="68">
        <v>656</v>
      </c>
      <c r="B659" s="29"/>
      <c r="C659" s="34"/>
      <c r="D659" s="42"/>
      <c r="E659" s="64"/>
      <c r="F659" s="45"/>
      <c r="G659" s="45"/>
      <c r="H659" s="163"/>
      <c r="I659" s="42"/>
      <c r="J659" s="28"/>
      <c r="K659" s="69"/>
      <c r="L659" s="68"/>
      <c r="M659" s="46"/>
      <c r="N659" s="238" t="str">
        <f ca="1">IF(Tabla1[[#This Row],[Fecha de nac]]="","",IF(Tabla1[[#This Row],[Fecha Finalización]] &gt;=TODAY(), DATEDIF(Tabla1[[#This Row],[Fecha de nac]],TODAY(),"y"), ROUNDDOWN((Tabla1[[#This Row],[Fecha Finalización]] -Tabla1[[#This Row],[Fecha de nac]])/365,0)))</f>
        <v/>
      </c>
      <c r="O659" s="169"/>
      <c r="P659" s="34"/>
      <c r="Q659" s="67"/>
      <c r="R659" s="67"/>
      <c r="S659" s="67"/>
      <c r="T659" s="67"/>
      <c r="U659" s="243" t="str">
        <f>IF(F659="","",Tabla1[[#This Row],[Fecha Inicio grupo]]+3*7-7)</f>
        <v/>
      </c>
      <c r="V659" s="244" t="str">
        <f>IF(F659="","",EDATE(Tabla1[[#This Row],[Fecha Inicio grupo]],3))</f>
        <v/>
      </c>
      <c r="W659" s="29"/>
      <c r="X659" s="29"/>
      <c r="Y659" s="75"/>
      <c r="Z659" s="75"/>
      <c r="AA659" s="75"/>
      <c r="AB659" s="75"/>
      <c r="AC659" s="75"/>
      <c r="AD659" s="75"/>
      <c r="AE659" s="75"/>
      <c r="AF659" s="75"/>
      <c r="AG659" s="75"/>
      <c r="AH659" s="75"/>
      <c r="AI659" s="75"/>
      <c r="AJ659" s="75"/>
      <c r="AK659" s="75"/>
      <c r="AL659" s="75"/>
      <c r="AM659" s="75"/>
      <c r="AN659" s="75"/>
      <c r="AO659" s="144"/>
      <c r="AP659" s="246" t="str">
        <f>IF(F659="","",IFERROR(VLOOKUP(SUBSTITUTE(SUBSTITUTE(Tabla1[[#This Row],[Uso Sistemas]],"T","P"),"N","F"),Parámetros!$M$2:$N$17,2,0),"Completar hasta 3ra sem. para evaluar a Probacionista"))</f>
        <v/>
      </c>
      <c r="AQ659" s="39"/>
      <c r="AR659" s="39"/>
      <c r="AS659" s="39"/>
      <c r="AT659" s="28"/>
      <c r="AU659" s="55"/>
      <c r="AV659" s="55"/>
      <c r="AW659" s="55"/>
      <c r="AX659" s="248" t="str">
        <f>IF(V659="","",EOMONTH(EDATE(Tabla1[[#This Row],[Fecha Finalización]],2),0))</f>
        <v/>
      </c>
      <c r="AY659" s="39"/>
      <c r="AZ659" s="249" t="str">
        <f>IF(V659="","",EOMONTH(EDATE(Tabla1[[#This Row],[Fecha Finalización]],3),0))</f>
        <v/>
      </c>
      <c r="BA659" s="39"/>
      <c r="BB659" s="39"/>
      <c r="BC659" s="235"/>
      <c r="BD659" s="233" t="str">
        <f>IF(F659="","",Tabla1[[#This Row],[sem 01]]&amp;Tabla1[[#This Row],[sem 02]]&amp;Tabla1[[#This Row],[sem 03]])</f>
        <v/>
      </c>
      <c r="BE659" s="234" t="str">
        <f>IF(TRIM(F659)="","",$B$1&amp;"-"&amp;SUBSTITUTE(Tabla1[[#This Row],[Mes Inscrito]]," ","")&amp;"-"&amp;SUBSTITUTE(Tabla1[[#This Row],[Dia de clases Inscrito]]," ","")&amp;"-"&amp;SUBSTITUTE(Tabla1[[#This Row],[Horario Inscrito]]," ","")&amp;"-"&amp;Tabla1[[#This Row],[Fecha Inicio grupo]])</f>
        <v/>
      </c>
      <c r="BF659" s="251" t="str">
        <f>IF(F659="","",Tabla1[[#This Row],[Curso]])</f>
        <v/>
      </c>
      <c r="BG659" s="252" t="str">
        <f>+IF(TRIM(F659)="","",$B$1&amp;"-"&amp;TRIM(Tabla1[[#This Row],[Mes Inscrito]])&amp;"-"&amp;TRIM(Tabla1[[#This Row],[Dia de clases Inscrito]])&amp;"-"&amp;TRIM(Tabla1[[#This Row],[Horario Inscrito]])&amp;"-"&amp;TRIM(Tabla1[[#This Row],[Fecha Inicio grupo]])&amp;"-"&amp;TRIM(Tabla1[[#This Row],[Tipo Incrito]]))</f>
        <v/>
      </c>
      <c r="BH659" s="308" t="str">
        <f>IF(F659="","",OR(IFERROR(SEARCH("CG",Tabla1[[#This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9" s="309" t="str">
        <f>IF(F659&lt;&gt;"",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9" s="309" t="str">
        <f>IF(F659&lt;&gt;"",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9" s="309" t="str">
        <f>IF(Tabla1[[#This Row],[Fecha Inicio grupo]]="","",IFERROR(VLOOKUP(Tabla1[[#This Row],[Mes de Alta como miembro]],Parámetros!$AM$2:$AN$16,2,0),"01/01/1900"))</f>
        <v/>
      </c>
    </row>
    <row r="660" spans="1:63" ht="14.45">
      <c r="A660" s="68">
        <v>657</v>
      </c>
      <c r="B660" s="29"/>
      <c r="C660" s="34"/>
      <c r="D660" s="42"/>
      <c r="E660" s="64"/>
      <c r="F660" s="45"/>
      <c r="G660" s="45"/>
      <c r="H660" s="163"/>
      <c r="I660" s="42"/>
      <c r="J660" s="28"/>
      <c r="K660" s="69"/>
      <c r="L660" s="68"/>
      <c r="M660" s="46"/>
      <c r="N660" s="238" t="str">
        <f ca="1">IF(Tabla1[[#This Row],[Fecha de nac]]="","",IF(Tabla1[[#This Row],[Fecha Finalización]] &gt;=TODAY(), DATEDIF(Tabla1[[#This Row],[Fecha de nac]],TODAY(),"y"), ROUNDDOWN((Tabla1[[#This Row],[Fecha Finalización]] -Tabla1[[#This Row],[Fecha de nac]])/365,0)))</f>
        <v/>
      </c>
      <c r="O660" s="169"/>
      <c r="P660" s="34"/>
      <c r="Q660" s="67"/>
      <c r="R660" s="67"/>
      <c r="S660" s="67"/>
      <c r="T660" s="67"/>
      <c r="U660" s="243" t="str">
        <f>IF(F660="","",Tabla1[[#This Row],[Fecha Inicio grupo]]+3*7-7)</f>
        <v/>
      </c>
      <c r="V660" s="244" t="str">
        <f>IF(F660="","",EDATE(Tabla1[[#This Row],[Fecha Inicio grupo]],3))</f>
        <v/>
      </c>
      <c r="W660" s="29"/>
      <c r="X660" s="29"/>
      <c r="Y660" s="75"/>
      <c r="Z660" s="75"/>
      <c r="AA660" s="75"/>
      <c r="AB660" s="75"/>
      <c r="AC660" s="75"/>
      <c r="AD660" s="75"/>
      <c r="AE660" s="75"/>
      <c r="AF660" s="75"/>
      <c r="AG660" s="75"/>
      <c r="AH660" s="75"/>
      <c r="AI660" s="75"/>
      <c r="AJ660" s="75"/>
      <c r="AK660" s="75"/>
      <c r="AL660" s="75"/>
      <c r="AM660" s="75"/>
      <c r="AN660" s="75"/>
      <c r="AO660" s="144"/>
      <c r="AP660" s="246" t="str">
        <f>IF(F660="","",IFERROR(VLOOKUP(SUBSTITUTE(SUBSTITUTE(Tabla1[[#This Row],[Uso Sistemas]],"T","P"),"N","F"),Parámetros!$M$2:$N$17,2,0),"Completar hasta 3ra sem. para evaluar a Probacionista"))</f>
        <v/>
      </c>
      <c r="AQ660" s="39"/>
      <c r="AR660" s="39"/>
      <c r="AS660" s="39"/>
      <c r="AT660" s="28"/>
      <c r="AU660" s="55"/>
      <c r="AV660" s="55"/>
      <c r="AW660" s="55"/>
      <c r="AX660" s="248" t="str">
        <f>IF(V660="","",EOMONTH(EDATE(Tabla1[[#This Row],[Fecha Finalización]],2),0))</f>
        <v/>
      </c>
      <c r="AY660" s="39"/>
      <c r="AZ660" s="249" t="str">
        <f>IF(V660="","",EOMONTH(EDATE(Tabla1[[#This Row],[Fecha Finalización]],3),0))</f>
        <v/>
      </c>
      <c r="BA660" s="39"/>
      <c r="BB660" s="39"/>
      <c r="BC660" s="235"/>
      <c r="BD660" s="233" t="str">
        <f>IF(F660="","",Tabla1[[#This Row],[sem 01]]&amp;Tabla1[[#This Row],[sem 02]]&amp;Tabla1[[#This Row],[sem 03]])</f>
        <v/>
      </c>
      <c r="BE660" s="234" t="str">
        <f>IF(TRIM(F660)="","",$B$1&amp;"-"&amp;SUBSTITUTE(Tabla1[[#This Row],[Mes Inscrito]]," ","")&amp;"-"&amp;SUBSTITUTE(Tabla1[[#This Row],[Dia de clases Inscrito]]," ","")&amp;"-"&amp;SUBSTITUTE(Tabla1[[#This Row],[Horario Inscrito]]," ","")&amp;"-"&amp;Tabla1[[#This Row],[Fecha Inicio grupo]])</f>
        <v/>
      </c>
      <c r="BF660" s="251" t="str">
        <f>IF(F660="","",Tabla1[[#This Row],[Curso]])</f>
        <v/>
      </c>
      <c r="BG660" s="252" t="str">
        <f>+IF(TRIM(F660)="","",$B$1&amp;"-"&amp;TRIM(Tabla1[[#This Row],[Mes Inscrito]])&amp;"-"&amp;TRIM(Tabla1[[#This Row],[Dia de clases Inscrito]])&amp;"-"&amp;TRIM(Tabla1[[#This Row],[Horario Inscrito]])&amp;"-"&amp;TRIM(Tabla1[[#This Row],[Fecha Inicio grupo]])&amp;"-"&amp;TRIM(Tabla1[[#This Row],[Tipo Incrito]]))</f>
        <v/>
      </c>
      <c r="BH660" s="308" t="str">
        <f>IF(F660="","",OR(IFERROR(SEARCH("CG",Tabla1[[#This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0" s="309" t="str">
        <f>IF(F660&lt;&gt;"",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0" s="309" t="str">
        <f>IF(F660&lt;&gt;"",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0" s="309" t="str">
        <f>IF(Tabla1[[#This Row],[Fecha Inicio grupo]]="","",IFERROR(VLOOKUP(Tabla1[[#This Row],[Mes de Alta como miembro]],Parámetros!$AM$2:$AN$16,2,0),"01/01/1900"))</f>
        <v/>
      </c>
    </row>
    <row r="661" spans="1:63" ht="14.45">
      <c r="A661" s="68">
        <v>658</v>
      </c>
      <c r="B661" s="29"/>
      <c r="C661" s="34"/>
      <c r="D661" s="42"/>
      <c r="E661" s="64"/>
      <c r="F661" s="45"/>
      <c r="G661" s="45"/>
      <c r="H661" s="163"/>
      <c r="I661" s="42"/>
      <c r="J661" s="28"/>
      <c r="K661" s="69"/>
      <c r="L661" s="68"/>
      <c r="M661" s="46"/>
      <c r="N661" s="238" t="str">
        <f ca="1">IF(Tabla1[[#This Row],[Fecha de nac]]="","",IF(Tabla1[[#This Row],[Fecha Finalización]] &gt;=TODAY(), DATEDIF(Tabla1[[#This Row],[Fecha de nac]],TODAY(),"y"), ROUNDDOWN((Tabla1[[#This Row],[Fecha Finalización]] -Tabla1[[#This Row],[Fecha de nac]])/365,0)))</f>
        <v/>
      </c>
      <c r="O661" s="169"/>
      <c r="P661" s="34"/>
      <c r="Q661" s="67"/>
      <c r="R661" s="67"/>
      <c r="S661" s="67"/>
      <c r="T661" s="67"/>
      <c r="U661" s="243" t="str">
        <f>IF(F661="","",Tabla1[[#This Row],[Fecha Inicio grupo]]+3*7-7)</f>
        <v/>
      </c>
      <c r="V661" s="244" t="str">
        <f>IF(F661="","",EDATE(Tabla1[[#This Row],[Fecha Inicio grupo]],3))</f>
        <v/>
      </c>
      <c r="W661" s="29"/>
      <c r="X661" s="29"/>
      <c r="Y661" s="75"/>
      <c r="Z661" s="75"/>
      <c r="AA661" s="75"/>
      <c r="AB661" s="75"/>
      <c r="AC661" s="75"/>
      <c r="AD661" s="75"/>
      <c r="AE661" s="75"/>
      <c r="AF661" s="75"/>
      <c r="AG661" s="75"/>
      <c r="AH661" s="75"/>
      <c r="AI661" s="75"/>
      <c r="AJ661" s="75"/>
      <c r="AK661" s="75"/>
      <c r="AL661" s="75"/>
      <c r="AM661" s="75"/>
      <c r="AN661" s="75"/>
      <c r="AO661" s="144"/>
      <c r="AP661" s="246" t="str">
        <f>IF(F661="","",IFERROR(VLOOKUP(SUBSTITUTE(SUBSTITUTE(Tabla1[[#This Row],[Uso Sistemas]],"T","P"),"N","F"),Parámetros!$M$2:$N$17,2,0),"Completar hasta 3ra sem. para evaluar a Probacionista"))</f>
        <v/>
      </c>
      <c r="AQ661" s="39"/>
      <c r="AR661" s="39"/>
      <c r="AS661" s="39"/>
      <c r="AT661" s="28"/>
      <c r="AU661" s="55"/>
      <c r="AV661" s="55"/>
      <c r="AW661" s="55"/>
      <c r="AX661" s="248" t="str">
        <f>IF(V661="","",EOMONTH(EDATE(Tabla1[[#This Row],[Fecha Finalización]],2),0))</f>
        <v/>
      </c>
      <c r="AY661" s="39"/>
      <c r="AZ661" s="249" t="str">
        <f>IF(V661="","",EOMONTH(EDATE(Tabla1[[#This Row],[Fecha Finalización]],3),0))</f>
        <v/>
      </c>
      <c r="BA661" s="39"/>
      <c r="BB661" s="39"/>
      <c r="BC661" s="235"/>
      <c r="BD661" s="233" t="str">
        <f>IF(F661="","",Tabla1[[#This Row],[sem 01]]&amp;Tabla1[[#This Row],[sem 02]]&amp;Tabla1[[#This Row],[sem 03]])</f>
        <v/>
      </c>
      <c r="BE661" s="234" t="str">
        <f>IF(TRIM(F661)="","",$B$1&amp;"-"&amp;SUBSTITUTE(Tabla1[[#This Row],[Mes Inscrito]]," ","")&amp;"-"&amp;SUBSTITUTE(Tabla1[[#This Row],[Dia de clases Inscrito]]," ","")&amp;"-"&amp;SUBSTITUTE(Tabla1[[#This Row],[Horario Inscrito]]," ","")&amp;"-"&amp;Tabla1[[#This Row],[Fecha Inicio grupo]])</f>
        <v/>
      </c>
      <c r="BF661" s="251" t="str">
        <f>IF(F661="","",Tabla1[[#This Row],[Curso]])</f>
        <v/>
      </c>
      <c r="BG661" s="252" t="str">
        <f>+IF(TRIM(F661)="","",$B$1&amp;"-"&amp;TRIM(Tabla1[[#This Row],[Mes Inscrito]])&amp;"-"&amp;TRIM(Tabla1[[#This Row],[Dia de clases Inscrito]])&amp;"-"&amp;TRIM(Tabla1[[#This Row],[Horario Inscrito]])&amp;"-"&amp;TRIM(Tabla1[[#This Row],[Fecha Inicio grupo]])&amp;"-"&amp;TRIM(Tabla1[[#This Row],[Tipo Incrito]]))</f>
        <v/>
      </c>
      <c r="BH661" s="308" t="str">
        <f>IF(F661="","",OR(IFERROR(SEARCH("CG",Tabla1[[#This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1" s="309" t="str">
        <f>IF(F661&lt;&gt;"",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1" s="309" t="str">
        <f>IF(F661&lt;&gt;"",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1" s="309" t="str">
        <f>IF(Tabla1[[#This Row],[Fecha Inicio grupo]]="","",IFERROR(VLOOKUP(Tabla1[[#This Row],[Mes de Alta como miembro]],Parámetros!$AM$2:$AN$16,2,0),"01/01/1900"))</f>
        <v/>
      </c>
    </row>
    <row r="662" spans="1:63" ht="14.45">
      <c r="A662" s="68">
        <v>659</v>
      </c>
      <c r="B662" s="29"/>
      <c r="C662" s="34"/>
      <c r="D662" s="42"/>
      <c r="E662" s="64"/>
      <c r="F662" s="45"/>
      <c r="G662" s="45"/>
      <c r="H662" s="163"/>
      <c r="I662" s="42"/>
      <c r="J662" s="28"/>
      <c r="K662" s="69"/>
      <c r="L662" s="68"/>
      <c r="M662" s="46"/>
      <c r="N662" s="238" t="str">
        <f ca="1">IF(Tabla1[[#This Row],[Fecha de nac]]="","",IF(Tabla1[[#This Row],[Fecha Finalización]] &gt;=TODAY(), DATEDIF(Tabla1[[#This Row],[Fecha de nac]],TODAY(),"y"), ROUNDDOWN((Tabla1[[#This Row],[Fecha Finalización]] -Tabla1[[#This Row],[Fecha de nac]])/365,0)))</f>
        <v/>
      </c>
      <c r="O662" s="169"/>
      <c r="P662" s="34"/>
      <c r="Q662" s="67"/>
      <c r="R662" s="67"/>
      <c r="S662" s="67"/>
      <c r="T662" s="67"/>
      <c r="U662" s="243" t="str">
        <f>IF(F662="","",Tabla1[[#This Row],[Fecha Inicio grupo]]+3*7-7)</f>
        <v/>
      </c>
      <c r="V662" s="244" t="str">
        <f>IF(F662="","",EDATE(Tabla1[[#This Row],[Fecha Inicio grupo]],3))</f>
        <v/>
      </c>
      <c r="W662" s="29"/>
      <c r="X662" s="29"/>
      <c r="Y662" s="75"/>
      <c r="Z662" s="75"/>
      <c r="AA662" s="75"/>
      <c r="AB662" s="75"/>
      <c r="AC662" s="75"/>
      <c r="AD662" s="75"/>
      <c r="AE662" s="75"/>
      <c r="AF662" s="75"/>
      <c r="AG662" s="75"/>
      <c r="AH662" s="75"/>
      <c r="AI662" s="75"/>
      <c r="AJ662" s="75"/>
      <c r="AK662" s="75"/>
      <c r="AL662" s="75"/>
      <c r="AM662" s="75"/>
      <c r="AN662" s="75"/>
      <c r="AO662" s="144"/>
      <c r="AP662" s="246" t="str">
        <f>IF(F662="","",IFERROR(VLOOKUP(SUBSTITUTE(SUBSTITUTE(Tabla1[[#This Row],[Uso Sistemas]],"T","P"),"N","F"),Parámetros!$M$2:$N$17,2,0),"Completar hasta 3ra sem. para evaluar a Probacionista"))</f>
        <v/>
      </c>
      <c r="AQ662" s="39"/>
      <c r="AR662" s="39"/>
      <c r="AS662" s="39"/>
      <c r="AT662" s="28"/>
      <c r="AU662" s="55"/>
      <c r="AV662" s="55"/>
      <c r="AW662" s="55"/>
      <c r="AX662" s="248" t="str">
        <f>IF(V662="","",EOMONTH(EDATE(Tabla1[[#This Row],[Fecha Finalización]],2),0))</f>
        <v/>
      </c>
      <c r="AY662" s="39"/>
      <c r="AZ662" s="249" t="str">
        <f>IF(V662="","",EOMONTH(EDATE(Tabla1[[#This Row],[Fecha Finalización]],3),0))</f>
        <v/>
      </c>
      <c r="BA662" s="39"/>
      <c r="BB662" s="39"/>
      <c r="BC662" s="235"/>
      <c r="BD662" s="233" t="str">
        <f>IF(F662="","",Tabla1[[#This Row],[sem 01]]&amp;Tabla1[[#This Row],[sem 02]]&amp;Tabla1[[#This Row],[sem 03]])</f>
        <v/>
      </c>
      <c r="BE662" s="234" t="str">
        <f>IF(TRIM(F662)="","",$B$1&amp;"-"&amp;SUBSTITUTE(Tabla1[[#This Row],[Mes Inscrito]]," ","")&amp;"-"&amp;SUBSTITUTE(Tabla1[[#This Row],[Dia de clases Inscrito]]," ","")&amp;"-"&amp;SUBSTITUTE(Tabla1[[#This Row],[Horario Inscrito]]," ","")&amp;"-"&amp;Tabla1[[#This Row],[Fecha Inicio grupo]])</f>
        <v/>
      </c>
      <c r="BF662" s="251" t="str">
        <f>IF(F662="","",Tabla1[[#This Row],[Curso]])</f>
        <v/>
      </c>
      <c r="BG662" s="252" t="str">
        <f>+IF(TRIM(F662)="","",$B$1&amp;"-"&amp;TRIM(Tabla1[[#This Row],[Mes Inscrito]])&amp;"-"&amp;TRIM(Tabla1[[#This Row],[Dia de clases Inscrito]])&amp;"-"&amp;TRIM(Tabla1[[#This Row],[Horario Inscrito]])&amp;"-"&amp;TRIM(Tabla1[[#This Row],[Fecha Inicio grupo]])&amp;"-"&amp;TRIM(Tabla1[[#This Row],[Tipo Incrito]]))</f>
        <v/>
      </c>
      <c r="BH662" s="308" t="str">
        <f>IF(F662="","",OR(IFERROR(SEARCH("CG",Tabla1[[#This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2" s="309" t="str">
        <f>IF(F662&lt;&gt;"",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2" s="309" t="str">
        <f>IF(F662&lt;&gt;"",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2" s="309" t="str">
        <f>IF(Tabla1[[#This Row],[Fecha Inicio grupo]]="","",IFERROR(VLOOKUP(Tabla1[[#This Row],[Mes de Alta como miembro]],Parámetros!$AM$2:$AN$16,2,0),"01/01/1900"))</f>
        <v/>
      </c>
    </row>
    <row r="663" spans="1:63" ht="14.45">
      <c r="A663" s="68">
        <v>660</v>
      </c>
      <c r="B663" s="29"/>
      <c r="C663" s="34"/>
      <c r="D663" s="42"/>
      <c r="E663" s="64"/>
      <c r="F663" s="45"/>
      <c r="G663" s="45"/>
      <c r="H663" s="163"/>
      <c r="I663" s="42"/>
      <c r="J663" s="28"/>
      <c r="K663" s="69"/>
      <c r="L663" s="68"/>
      <c r="M663" s="46"/>
      <c r="N663" s="238" t="str">
        <f ca="1">IF(Tabla1[[#This Row],[Fecha de nac]]="","",IF(Tabla1[[#This Row],[Fecha Finalización]] &gt;=TODAY(), DATEDIF(Tabla1[[#This Row],[Fecha de nac]],TODAY(),"y"), ROUNDDOWN((Tabla1[[#This Row],[Fecha Finalización]] -Tabla1[[#This Row],[Fecha de nac]])/365,0)))</f>
        <v/>
      </c>
      <c r="O663" s="169"/>
      <c r="P663" s="34"/>
      <c r="Q663" s="67"/>
      <c r="R663" s="67"/>
      <c r="S663" s="67"/>
      <c r="T663" s="67"/>
      <c r="U663" s="243" t="str">
        <f>IF(F663="","",Tabla1[[#This Row],[Fecha Inicio grupo]]+3*7-7)</f>
        <v/>
      </c>
      <c r="V663" s="244" t="str">
        <f>IF(F663="","",EDATE(Tabla1[[#This Row],[Fecha Inicio grupo]],3))</f>
        <v/>
      </c>
      <c r="W663" s="29"/>
      <c r="X663" s="29"/>
      <c r="Y663" s="75"/>
      <c r="Z663" s="75"/>
      <c r="AA663" s="75"/>
      <c r="AB663" s="75"/>
      <c r="AC663" s="75"/>
      <c r="AD663" s="75"/>
      <c r="AE663" s="75"/>
      <c r="AF663" s="75"/>
      <c r="AG663" s="75"/>
      <c r="AH663" s="75"/>
      <c r="AI663" s="75"/>
      <c r="AJ663" s="75"/>
      <c r="AK663" s="75"/>
      <c r="AL663" s="75"/>
      <c r="AM663" s="75"/>
      <c r="AN663" s="75"/>
      <c r="AO663" s="144"/>
      <c r="AP663" s="246" t="str">
        <f>IF(F663="","",IFERROR(VLOOKUP(SUBSTITUTE(SUBSTITUTE(Tabla1[[#This Row],[Uso Sistemas]],"T","P"),"N","F"),Parámetros!$M$2:$N$17,2,0),"Completar hasta 3ra sem. para evaluar a Probacionista"))</f>
        <v/>
      </c>
      <c r="AQ663" s="39"/>
      <c r="AR663" s="39"/>
      <c r="AS663" s="39"/>
      <c r="AT663" s="28"/>
      <c r="AU663" s="55"/>
      <c r="AV663" s="55"/>
      <c r="AW663" s="55"/>
      <c r="AX663" s="248" t="str">
        <f>IF(V663="","",EOMONTH(EDATE(Tabla1[[#This Row],[Fecha Finalización]],2),0))</f>
        <v/>
      </c>
      <c r="AY663" s="39"/>
      <c r="AZ663" s="249" t="str">
        <f>IF(V663="","",EOMONTH(EDATE(Tabla1[[#This Row],[Fecha Finalización]],3),0))</f>
        <v/>
      </c>
      <c r="BA663" s="39"/>
      <c r="BB663" s="39"/>
      <c r="BC663" s="235"/>
      <c r="BD663" s="233" t="str">
        <f>IF(F663="","",Tabla1[[#This Row],[sem 01]]&amp;Tabla1[[#This Row],[sem 02]]&amp;Tabla1[[#This Row],[sem 03]])</f>
        <v/>
      </c>
      <c r="BE663" s="234" t="str">
        <f>IF(TRIM(F663)="","",$B$1&amp;"-"&amp;SUBSTITUTE(Tabla1[[#This Row],[Mes Inscrito]]," ","")&amp;"-"&amp;SUBSTITUTE(Tabla1[[#This Row],[Dia de clases Inscrito]]," ","")&amp;"-"&amp;SUBSTITUTE(Tabla1[[#This Row],[Horario Inscrito]]," ","")&amp;"-"&amp;Tabla1[[#This Row],[Fecha Inicio grupo]])</f>
        <v/>
      </c>
      <c r="BF663" s="251" t="str">
        <f>IF(F663="","",Tabla1[[#This Row],[Curso]])</f>
        <v/>
      </c>
      <c r="BG663" s="252" t="str">
        <f>+IF(TRIM(F663)="","",$B$1&amp;"-"&amp;TRIM(Tabla1[[#This Row],[Mes Inscrito]])&amp;"-"&amp;TRIM(Tabla1[[#This Row],[Dia de clases Inscrito]])&amp;"-"&amp;TRIM(Tabla1[[#This Row],[Horario Inscrito]])&amp;"-"&amp;TRIM(Tabla1[[#This Row],[Fecha Inicio grupo]])&amp;"-"&amp;TRIM(Tabla1[[#This Row],[Tipo Incrito]]))</f>
        <v/>
      </c>
      <c r="BH663" s="308" t="str">
        <f>IF(F663="","",OR(IFERROR(SEARCH("CG",Tabla1[[#This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3" s="309" t="str">
        <f>IF(F663&lt;&gt;"",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3" s="309" t="str">
        <f>IF(F663&lt;&gt;"",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3" s="309" t="str">
        <f>IF(Tabla1[[#This Row],[Fecha Inicio grupo]]="","",IFERROR(VLOOKUP(Tabla1[[#This Row],[Mes de Alta como miembro]],Parámetros!$AM$2:$AN$16,2,0),"01/01/1900"))</f>
        <v/>
      </c>
    </row>
    <row r="664" spans="1:63" ht="14.45">
      <c r="A664" s="68">
        <v>661</v>
      </c>
      <c r="B664" s="29"/>
      <c r="C664" s="34"/>
      <c r="D664" s="42"/>
      <c r="E664" s="64"/>
      <c r="F664" s="45"/>
      <c r="G664" s="45"/>
      <c r="H664" s="163"/>
      <c r="I664" s="42"/>
      <c r="J664" s="28"/>
      <c r="K664" s="69"/>
      <c r="L664" s="68"/>
      <c r="M664" s="46"/>
      <c r="N664" s="238" t="str">
        <f ca="1">IF(Tabla1[[#This Row],[Fecha de nac]]="","",IF(Tabla1[[#This Row],[Fecha Finalización]] &gt;=TODAY(), DATEDIF(Tabla1[[#This Row],[Fecha de nac]],TODAY(),"y"), ROUNDDOWN((Tabla1[[#This Row],[Fecha Finalización]] -Tabla1[[#This Row],[Fecha de nac]])/365,0)))</f>
        <v/>
      </c>
      <c r="O664" s="169"/>
      <c r="P664" s="34"/>
      <c r="Q664" s="67"/>
      <c r="R664" s="67"/>
      <c r="S664" s="67"/>
      <c r="T664" s="67"/>
      <c r="U664" s="243" t="str">
        <f>IF(F664="","",Tabla1[[#This Row],[Fecha Inicio grupo]]+3*7-7)</f>
        <v/>
      </c>
      <c r="V664" s="244" t="str">
        <f>IF(F664="","",EDATE(Tabla1[[#This Row],[Fecha Inicio grupo]],3))</f>
        <v/>
      </c>
      <c r="W664" s="29"/>
      <c r="X664" s="29"/>
      <c r="Y664" s="75"/>
      <c r="Z664" s="75"/>
      <c r="AA664" s="75"/>
      <c r="AB664" s="75"/>
      <c r="AC664" s="75"/>
      <c r="AD664" s="75"/>
      <c r="AE664" s="75"/>
      <c r="AF664" s="75"/>
      <c r="AG664" s="75"/>
      <c r="AH664" s="75"/>
      <c r="AI664" s="75"/>
      <c r="AJ664" s="75"/>
      <c r="AK664" s="75"/>
      <c r="AL664" s="75"/>
      <c r="AM664" s="75"/>
      <c r="AN664" s="75"/>
      <c r="AO664" s="144"/>
      <c r="AP664" s="246" t="str">
        <f>IF(F664="","",IFERROR(VLOOKUP(SUBSTITUTE(SUBSTITUTE(Tabla1[[#This Row],[Uso Sistemas]],"T","P"),"N","F"),Parámetros!$M$2:$N$17,2,0),"Completar hasta 3ra sem. para evaluar a Probacionista"))</f>
        <v/>
      </c>
      <c r="AQ664" s="39"/>
      <c r="AR664" s="39"/>
      <c r="AS664" s="39"/>
      <c r="AT664" s="28"/>
      <c r="AU664" s="55"/>
      <c r="AV664" s="55"/>
      <c r="AW664" s="55"/>
      <c r="AX664" s="248" t="str">
        <f>IF(V664="","",EOMONTH(EDATE(Tabla1[[#This Row],[Fecha Finalización]],2),0))</f>
        <v/>
      </c>
      <c r="AY664" s="39"/>
      <c r="AZ664" s="249" t="str">
        <f>IF(V664="","",EOMONTH(EDATE(Tabla1[[#This Row],[Fecha Finalización]],3),0))</f>
        <v/>
      </c>
      <c r="BA664" s="39"/>
      <c r="BB664" s="39"/>
      <c r="BC664" s="235"/>
      <c r="BD664" s="233" t="str">
        <f>IF(F664="","",Tabla1[[#This Row],[sem 01]]&amp;Tabla1[[#This Row],[sem 02]]&amp;Tabla1[[#This Row],[sem 03]])</f>
        <v/>
      </c>
      <c r="BE664" s="234" t="str">
        <f>IF(TRIM(F664)="","",$B$1&amp;"-"&amp;SUBSTITUTE(Tabla1[[#This Row],[Mes Inscrito]]," ","")&amp;"-"&amp;SUBSTITUTE(Tabla1[[#This Row],[Dia de clases Inscrito]]," ","")&amp;"-"&amp;SUBSTITUTE(Tabla1[[#This Row],[Horario Inscrito]]," ","")&amp;"-"&amp;Tabla1[[#This Row],[Fecha Inicio grupo]])</f>
        <v/>
      </c>
      <c r="BF664" s="251" t="str">
        <f>IF(F664="","",Tabla1[[#This Row],[Curso]])</f>
        <v/>
      </c>
      <c r="BG664" s="252" t="str">
        <f>+IF(TRIM(F664)="","",$B$1&amp;"-"&amp;TRIM(Tabla1[[#This Row],[Mes Inscrito]])&amp;"-"&amp;TRIM(Tabla1[[#This Row],[Dia de clases Inscrito]])&amp;"-"&amp;TRIM(Tabla1[[#This Row],[Horario Inscrito]])&amp;"-"&amp;TRIM(Tabla1[[#This Row],[Fecha Inicio grupo]])&amp;"-"&amp;TRIM(Tabla1[[#This Row],[Tipo Incrito]]))</f>
        <v/>
      </c>
      <c r="BH664" s="308" t="str">
        <f>IF(F664="","",OR(IFERROR(SEARCH("CG",Tabla1[[#This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4" s="309" t="str">
        <f>IF(F664&lt;&gt;"",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4" s="309" t="str">
        <f>IF(F664&lt;&gt;"",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4" s="309" t="str">
        <f>IF(Tabla1[[#This Row],[Fecha Inicio grupo]]="","",IFERROR(VLOOKUP(Tabla1[[#This Row],[Mes de Alta como miembro]],Parámetros!$AM$2:$AN$16,2,0),"01/01/1900"))</f>
        <v/>
      </c>
    </row>
    <row r="665" spans="1:63" ht="14.45">
      <c r="A665" s="68">
        <v>662</v>
      </c>
      <c r="B665" s="29"/>
      <c r="C665" s="34"/>
      <c r="D665" s="42"/>
      <c r="E665" s="64"/>
      <c r="F665" s="45"/>
      <c r="G665" s="45"/>
      <c r="H665" s="163"/>
      <c r="I665" s="42"/>
      <c r="J665" s="28"/>
      <c r="K665" s="69"/>
      <c r="L665" s="68"/>
      <c r="M665" s="46"/>
      <c r="N665" s="238" t="str">
        <f ca="1">IF(Tabla1[[#This Row],[Fecha de nac]]="","",IF(Tabla1[[#This Row],[Fecha Finalización]] &gt;=TODAY(), DATEDIF(Tabla1[[#This Row],[Fecha de nac]],TODAY(),"y"), ROUNDDOWN((Tabla1[[#This Row],[Fecha Finalización]] -Tabla1[[#This Row],[Fecha de nac]])/365,0)))</f>
        <v/>
      </c>
      <c r="O665" s="169"/>
      <c r="P665" s="34"/>
      <c r="Q665" s="67"/>
      <c r="R665" s="67"/>
      <c r="S665" s="67"/>
      <c r="T665" s="67"/>
      <c r="U665" s="243" t="str">
        <f>IF(F665="","",Tabla1[[#This Row],[Fecha Inicio grupo]]+3*7-7)</f>
        <v/>
      </c>
      <c r="V665" s="244" t="str">
        <f>IF(F665="","",EDATE(Tabla1[[#This Row],[Fecha Inicio grupo]],3))</f>
        <v/>
      </c>
      <c r="W665" s="29"/>
      <c r="X665" s="29"/>
      <c r="Y665" s="75"/>
      <c r="Z665" s="75"/>
      <c r="AA665" s="75"/>
      <c r="AB665" s="75"/>
      <c r="AC665" s="75"/>
      <c r="AD665" s="75"/>
      <c r="AE665" s="75"/>
      <c r="AF665" s="75"/>
      <c r="AG665" s="75"/>
      <c r="AH665" s="75"/>
      <c r="AI665" s="75"/>
      <c r="AJ665" s="75"/>
      <c r="AK665" s="75"/>
      <c r="AL665" s="75"/>
      <c r="AM665" s="75"/>
      <c r="AN665" s="75"/>
      <c r="AO665" s="144"/>
      <c r="AP665" s="246" t="str">
        <f>IF(F665="","",IFERROR(VLOOKUP(SUBSTITUTE(SUBSTITUTE(Tabla1[[#This Row],[Uso Sistemas]],"T","P"),"N","F"),Parámetros!$M$2:$N$17,2,0),"Completar hasta 3ra sem. para evaluar a Probacionista"))</f>
        <v/>
      </c>
      <c r="AQ665" s="39"/>
      <c r="AR665" s="39"/>
      <c r="AS665" s="39"/>
      <c r="AT665" s="28"/>
      <c r="AU665" s="55"/>
      <c r="AV665" s="55"/>
      <c r="AW665" s="55"/>
      <c r="AX665" s="248" t="str">
        <f>IF(V665="","",EOMONTH(EDATE(Tabla1[[#This Row],[Fecha Finalización]],2),0))</f>
        <v/>
      </c>
      <c r="AY665" s="39"/>
      <c r="AZ665" s="249" t="str">
        <f>IF(V665="","",EOMONTH(EDATE(Tabla1[[#This Row],[Fecha Finalización]],3),0))</f>
        <v/>
      </c>
      <c r="BA665" s="39"/>
      <c r="BB665" s="39"/>
      <c r="BC665" s="235"/>
      <c r="BD665" s="233" t="str">
        <f>IF(F665="","",Tabla1[[#This Row],[sem 01]]&amp;Tabla1[[#This Row],[sem 02]]&amp;Tabla1[[#This Row],[sem 03]])</f>
        <v/>
      </c>
      <c r="BE665" s="234" t="str">
        <f>IF(TRIM(F665)="","",$B$1&amp;"-"&amp;SUBSTITUTE(Tabla1[[#This Row],[Mes Inscrito]]," ","")&amp;"-"&amp;SUBSTITUTE(Tabla1[[#This Row],[Dia de clases Inscrito]]," ","")&amp;"-"&amp;SUBSTITUTE(Tabla1[[#This Row],[Horario Inscrito]]," ","")&amp;"-"&amp;Tabla1[[#This Row],[Fecha Inicio grupo]])</f>
        <v/>
      </c>
      <c r="BF665" s="251" t="str">
        <f>IF(F665="","",Tabla1[[#This Row],[Curso]])</f>
        <v/>
      </c>
      <c r="BG665" s="252" t="str">
        <f>+IF(TRIM(F665)="","",$B$1&amp;"-"&amp;TRIM(Tabla1[[#This Row],[Mes Inscrito]])&amp;"-"&amp;TRIM(Tabla1[[#This Row],[Dia de clases Inscrito]])&amp;"-"&amp;TRIM(Tabla1[[#This Row],[Horario Inscrito]])&amp;"-"&amp;TRIM(Tabla1[[#This Row],[Fecha Inicio grupo]])&amp;"-"&amp;TRIM(Tabla1[[#This Row],[Tipo Incrito]]))</f>
        <v/>
      </c>
      <c r="BH665" s="308" t="str">
        <f>IF(F665="","",OR(IFERROR(SEARCH("CG",Tabla1[[#This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5" s="309" t="str">
        <f>IF(F665&lt;&gt;"",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5" s="309" t="str">
        <f>IF(F665&lt;&gt;"",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5" s="309" t="str">
        <f>IF(Tabla1[[#This Row],[Fecha Inicio grupo]]="","",IFERROR(VLOOKUP(Tabla1[[#This Row],[Mes de Alta como miembro]],Parámetros!$AM$2:$AN$16,2,0),"01/01/1900"))</f>
        <v/>
      </c>
    </row>
    <row r="666" spans="1:63" ht="14.45">
      <c r="A666" s="68">
        <v>663</v>
      </c>
      <c r="B666" s="29"/>
      <c r="C666" s="34"/>
      <c r="D666" s="42"/>
      <c r="E666" s="64"/>
      <c r="F666" s="45"/>
      <c r="G666" s="45"/>
      <c r="H666" s="163"/>
      <c r="I666" s="42"/>
      <c r="J666" s="28"/>
      <c r="K666" s="69"/>
      <c r="L666" s="68"/>
      <c r="M666" s="46"/>
      <c r="N666" s="238" t="str">
        <f ca="1">IF(Tabla1[[#This Row],[Fecha de nac]]="","",IF(Tabla1[[#This Row],[Fecha Finalización]] &gt;=TODAY(), DATEDIF(Tabla1[[#This Row],[Fecha de nac]],TODAY(),"y"), ROUNDDOWN((Tabla1[[#This Row],[Fecha Finalización]] -Tabla1[[#This Row],[Fecha de nac]])/365,0)))</f>
        <v/>
      </c>
      <c r="O666" s="169"/>
      <c r="P666" s="34"/>
      <c r="Q666" s="67"/>
      <c r="R666" s="67"/>
      <c r="S666" s="67"/>
      <c r="T666" s="67"/>
      <c r="U666" s="243" t="str">
        <f>IF(F666="","",Tabla1[[#This Row],[Fecha Inicio grupo]]+3*7-7)</f>
        <v/>
      </c>
      <c r="V666" s="244" t="str">
        <f>IF(F666="","",EDATE(Tabla1[[#This Row],[Fecha Inicio grupo]],3))</f>
        <v/>
      </c>
      <c r="W666" s="29"/>
      <c r="X666" s="29"/>
      <c r="Y666" s="75"/>
      <c r="Z666" s="75"/>
      <c r="AA666" s="75"/>
      <c r="AB666" s="75"/>
      <c r="AC666" s="75"/>
      <c r="AD666" s="75"/>
      <c r="AE666" s="75"/>
      <c r="AF666" s="75"/>
      <c r="AG666" s="75"/>
      <c r="AH666" s="75"/>
      <c r="AI666" s="75"/>
      <c r="AJ666" s="75"/>
      <c r="AK666" s="75"/>
      <c r="AL666" s="75"/>
      <c r="AM666" s="75"/>
      <c r="AN666" s="75"/>
      <c r="AO666" s="144"/>
      <c r="AP666" s="246" t="str">
        <f>IF(F666="","",IFERROR(VLOOKUP(SUBSTITUTE(SUBSTITUTE(Tabla1[[#This Row],[Uso Sistemas]],"T","P"),"N","F"),Parámetros!$M$2:$N$17,2,0),"Completar hasta 3ra sem. para evaluar a Probacionista"))</f>
        <v/>
      </c>
      <c r="AQ666" s="39"/>
      <c r="AR666" s="39"/>
      <c r="AS666" s="39"/>
      <c r="AT666" s="28"/>
      <c r="AU666" s="55"/>
      <c r="AV666" s="55"/>
      <c r="AW666" s="55"/>
      <c r="AX666" s="248" t="str">
        <f>IF(V666="","",EOMONTH(EDATE(Tabla1[[#This Row],[Fecha Finalización]],2),0))</f>
        <v/>
      </c>
      <c r="AY666" s="39"/>
      <c r="AZ666" s="249" t="str">
        <f>IF(V666="","",EOMONTH(EDATE(Tabla1[[#This Row],[Fecha Finalización]],3),0))</f>
        <v/>
      </c>
      <c r="BA666" s="39"/>
      <c r="BB666" s="39"/>
      <c r="BC666" s="235"/>
      <c r="BD666" s="233" t="str">
        <f>IF(F666="","",Tabla1[[#This Row],[sem 01]]&amp;Tabla1[[#This Row],[sem 02]]&amp;Tabla1[[#This Row],[sem 03]])</f>
        <v/>
      </c>
      <c r="BE666" s="234" t="str">
        <f>IF(TRIM(F666)="","",$B$1&amp;"-"&amp;SUBSTITUTE(Tabla1[[#This Row],[Mes Inscrito]]," ","")&amp;"-"&amp;SUBSTITUTE(Tabla1[[#This Row],[Dia de clases Inscrito]]," ","")&amp;"-"&amp;SUBSTITUTE(Tabla1[[#This Row],[Horario Inscrito]]," ","")&amp;"-"&amp;Tabla1[[#This Row],[Fecha Inicio grupo]])</f>
        <v/>
      </c>
      <c r="BF666" s="251" t="str">
        <f>IF(F666="","",Tabla1[[#This Row],[Curso]])</f>
        <v/>
      </c>
      <c r="BG666" s="252" t="str">
        <f>+IF(TRIM(F666)="","",$B$1&amp;"-"&amp;TRIM(Tabla1[[#This Row],[Mes Inscrito]])&amp;"-"&amp;TRIM(Tabla1[[#This Row],[Dia de clases Inscrito]])&amp;"-"&amp;TRIM(Tabla1[[#This Row],[Horario Inscrito]])&amp;"-"&amp;TRIM(Tabla1[[#This Row],[Fecha Inicio grupo]])&amp;"-"&amp;TRIM(Tabla1[[#This Row],[Tipo Incrito]]))</f>
        <v/>
      </c>
      <c r="BH666" s="308" t="str">
        <f>IF(F666="","",OR(IFERROR(SEARCH("CG",Tabla1[[#This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6" s="309" t="str">
        <f>IF(F666&lt;&gt;"",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6" s="309" t="str">
        <f>IF(F666&lt;&gt;"",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6" s="309" t="str">
        <f>IF(Tabla1[[#This Row],[Fecha Inicio grupo]]="","",IFERROR(VLOOKUP(Tabla1[[#This Row],[Mes de Alta como miembro]],Parámetros!$AM$2:$AN$16,2,0),"01/01/1900"))</f>
        <v/>
      </c>
    </row>
    <row r="667" spans="1:63" ht="14.45">
      <c r="A667" s="68">
        <v>664</v>
      </c>
      <c r="B667" s="29"/>
      <c r="C667" s="34"/>
      <c r="D667" s="42"/>
      <c r="E667" s="64"/>
      <c r="F667" s="45"/>
      <c r="G667" s="45"/>
      <c r="H667" s="163"/>
      <c r="I667" s="42"/>
      <c r="J667" s="28"/>
      <c r="K667" s="69"/>
      <c r="L667" s="68"/>
      <c r="M667" s="46"/>
      <c r="N667" s="238" t="str">
        <f ca="1">IF(Tabla1[[#This Row],[Fecha de nac]]="","",IF(Tabla1[[#This Row],[Fecha Finalización]] &gt;=TODAY(), DATEDIF(Tabla1[[#This Row],[Fecha de nac]],TODAY(),"y"), ROUNDDOWN((Tabla1[[#This Row],[Fecha Finalización]] -Tabla1[[#This Row],[Fecha de nac]])/365,0)))</f>
        <v/>
      </c>
      <c r="O667" s="169"/>
      <c r="P667" s="34"/>
      <c r="Q667" s="67"/>
      <c r="R667" s="67"/>
      <c r="S667" s="67"/>
      <c r="T667" s="67"/>
      <c r="U667" s="243" t="str">
        <f>IF(F667="","",Tabla1[[#This Row],[Fecha Inicio grupo]]+3*7-7)</f>
        <v/>
      </c>
      <c r="V667" s="244" t="str">
        <f>IF(F667="","",EDATE(Tabla1[[#This Row],[Fecha Inicio grupo]],3))</f>
        <v/>
      </c>
      <c r="W667" s="29"/>
      <c r="X667" s="29"/>
      <c r="Y667" s="75"/>
      <c r="Z667" s="75"/>
      <c r="AA667" s="75"/>
      <c r="AB667" s="75"/>
      <c r="AC667" s="75"/>
      <c r="AD667" s="75"/>
      <c r="AE667" s="75"/>
      <c r="AF667" s="75"/>
      <c r="AG667" s="75"/>
      <c r="AH667" s="75"/>
      <c r="AI667" s="75"/>
      <c r="AJ667" s="75"/>
      <c r="AK667" s="75"/>
      <c r="AL667" s="75"/>
      <c r="AM667" s="75"/>
      <c r="AN667" s="75"/>
      <c r="AO667" s="144"/>
      <c r="AP667" s="246" t="str">
        <f>IF(F667="","",IFERROR(VLOOKUP(SUBSTITUTE(SUBSTITUTE(Tabla1[[#This Row],[Uso Sistemas]],"T","P"),"N","F"),Parámetros!$M$2:$N$17,2,0),"Completar hasta 3ra sem. para evaluar a Probacionista"))</f>
        <v/>
      </c>
      <c r="AQ667" s="39"/>
      <c r="AR667" s="39"/>
      <c r="AS667" s="39"/>
      <c r="AT667" s="28"/>
      <c r="AU667" s="55"/>
      <c r="AV667" s="55"/>
      <c r="AW667" s="55"/>
      <c r="AX667" s="248" t="str">
        <f>IF(V667="","",EOMONTH(EDATE(Tabla1[[#This Row],[Fecha Finalización]],2),0))</f>
        <v/>
      </c>
      <c r="AY667" s="39"/>
      <c r="AZ667" s="249" t="str">
        <f>IF(V667="","",EOMONTH(EDATE(Tabla1[[#This Row],[Fecha Finalización]],3),0))</f>
        <v/>
      </c>
      <c r="BA667" s="39"/>
      <c r="BB667" s="39"/>
      <c r="BC667" s="235"/>
      <c r="BD667" s="233" t="str">
        <f>IF(F667="","",Tabla1[[#This Row],[sem 01]]&amp;Tabla1[[#This Row],[sem 02]]&amp;Tabla1[[#This Row],[sem 03]])</f>
        <v/>
      </c>
      <c r="BE667" s="234" t="str">
        <f>IF(TRIM(F667)="","",$B$1&amp;"-"&amp;SUBSTITUTE(Tabla1[[#This Row],[Mes Inscrito]]," ","")&amp;"-"&amp;SUBSTITUTE(Tabla1[[#This Row],[Dia de clases Inscrito]]," ","")&amp;"-"&amp;SUBSTITUTE(Tabla1[[#This Row],[Horario Inscrito]]," ","")&amp;"-"&amp;Tabla1[[#This Row],[Fecha Inicio grupo]])</f>
        <v/>
      </c>
      <c r="BF667" s="251" t="str">
        <f>IF(F667="","",Tabla1[[#This Row],[Curso]])</f>
        <v/>
      </c>
      <c r="BG667" s="252" t="str">
        <f>+IF(TRIM(F667)="","",$B$1&amp;"-"&amp;TRIM(Tabla1[[#This Row],[Mes Inscrito]])&amp;"-"&amp;TRIM(Tabla1[[#This Row],[Dia de clases Inscrito]])&amp;"-"&amp;TRIM(Tabla1[[#This Row],[Horario Inscrito]])&amp;"-"&amp;TRIM(Tabla1[[#This Row],[Fecha Inicio grupo]])&amp;"-"&amp;TRIM(Tabla1[[#This Row],[Tipo Incrito]]))</f>
        <v/>
      </c>
      <c r="BH667" s="308" t="str">
        <f>IF(F667="","",OR(IFERROR(SEARCH("CG",Tabla1[[#This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7" s="309" t="str">
        <f>IF(F667&lt;&gt;"",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7" s="309" t="str">
        <f>IF(F667&lt;&gt;"",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7" s="309" t="str">
        <f>IF(Tabla1[[#This Row],[Fecha Inicio grupo]]="","",IFERROR(VLOOKUP(Tabla1[[#This Row],[Mes de Alta como miembro]],Parámetros!$AM$2:$AN$16,2,0),"01/01/1900"))</f>
        <v/>
      </c>
    </row>
    <row r="668" spans="1:63" ht="14.45">
      <c r="A668" s="68">
        <v>665</v>
      </c>
      <c r="B668" s="29"/>
      <c r="C668" s="34"/>
      <c r="D668" s="42"/>
      <c r="E668" s="64"/>
      <c r="F668" s="45"/>
      <c r="G668" s="45"/>
      <c r="H668" s="163"/>
      <c r="I668" s="42"/>
      <c r="J668" s="28"/>
      <c r="K668" s="69"/>
      <c r="L668" s="68"/>
      <c r="M668" s="46"/>
      <c r="N668" s="238" t="str">
        <f ca="1">IF(Tabla1[[#This Row],[Fecha de nac]]="","",IF(Tabla1[[#This Row],[Fecha Finalización]] &gt;=TODAY(), DATEDIF(Tabla1[[#This Row],[Fecha de nac]],TODAY(),"y"), ROUNDDOWN((Tabla1[[#This Row],[Fecha Finalización]] -Tabla1[[#This Row],[Fecha de nac]])/365,0)))</f>
        <v/>
      </c>
      <c r="O668" s="169"/>
      <c r="P668" s="34"/>
      <c r="Q668" s="67"/>
      <c r="R668" s="67"/>
      <c r="S668" s="67"/>
      <c r="T668" s="67"/>
      <c r="U668" s="243" t="str">
        <f>IF(F668="","",Tabla1[[#This Row],[Fecha Inicio grupo]]+3*7-7)</f>
        <v/>
      </c>
      <c r="V668" s="244" t="str">
        <f>IF(F668="","",EDATE(Tabla1[[#This Row],[Fecha Inicio grupo]],3))</f>
        <v/>
      </c>
      <c r="W668" s="29"/>
      <c r="X668" s="29"/>
      <c r="Y668" s="75"/>
      <c r="Z668" s="75"/>
      <c r="AA668" s="75"/>
      <c r="AB668" s="75"/>
      <c r="AC668" s="75"/>
      <c r="AD668" s="75"/>
      <c r="AE668" s="75"/>
      <c r="AF668" s="75"/>
      <c r="AG668" s="75"/>
      <c r="AH668" s="75"/>
      <c r="AI668" s="75"/>
      <c r="AJ668" s="75"/>
      <c r="AK668" s="75"/>
      <c r="AL668" s="75"/>
      <c r="AM668" s="75"/>
      <c r="AN668" s="75"/>
      <c r="AO668" s="144"/>
      <c r="AP668" s="246" t="str">
        <f>IF(F668="","",IFERROR(VLOOKUP(SUBSTITUTE(SUBSTITUTE(Tabla1[[#This Row],[Uso Sistemas]],"T","P"),"N","F"),Parámetros!$M$2:$N$17,2,0),"Completar hasta 3ra sem. para evaluar a Probacionista"))</f>
        <v/>
      </c>
      <c r="AQ668" s="39"/>
      <c r="AR668" s="39"/>
      <c r="AS668" s="39"/>
      <c r="AT668" s="28"/>
      <c r="AU668" s="55"/>
      <c r="AV668" s="55"/>
      <c r="AW668" s="55"/>
      <c r="AX668" s="248" t="str">
        <f>IF(V668="","",EOMONTH(EDATE(Tabla1[[#This Row],[Fecha Finalización]],2),0))</f>
        <v/>
      </c>
      <c r="AY668" s="39"/>
      <c r="AZ668" s="249" t="str">
        <f>IF(V668="","",EOMONTH(EDATE(Tabla1[[#This Row],[Fecha Finalización]],3),0))</f>
        <v/>
      </c>
      <c r="BA668" s="39"/>
      <c r="BB668" s="39"/>
      <c r="BC668" s="235"/>
      <c r="BD668" s="233" t="str">
        <f>IF(F668="","",Tabla1[[#This Row],[sem 01]]&amp;Tabla1[[#This Row],[sem 02]]&amp;Tabla1[[#This Row],[sem 03]])</f>
        <v/>
      </c>
      <c r="BE668" s="234" t="str">
        <f>IF(TRIM(F668)="","",$B$1&amp;"-"&amp;SUBSTITUTE(Tabla1[[#This Row],[Mes Inscrito]]," ","")&amp;"-"&amp;SUBSTITUTE(Tabla1[[#This Row],[Dia de clases Inscrito]]," ","")&amp;"-"&amp;SUBSTITUTE(Tabla1[[#This Row],[Horario Inscrito]]," ","")&amp;"-"&amp;Tabla1[[#This Row],[Fecha Inicio grupo]])</f>
        <v/>
      </c>
      <c r="BF668" s="251" t="str">
        <f>IF(F668="","",Tabla1[[#This Row],[Curso]])</f>
        <v/>
      </c>
      <c r="BG668" s="252" t="str">
        <f>+IF(TRIM(F668)="","",$B$1&amp;"-"&amp;TRIM(Tabla1[[#This Row],[Mes Inscrito]])&amp;"-"&amp;TRIM(Tabla1[[#This Row],[Dia de clases Inscrito]])&amp;"-"&amp;TRIM(Tabla1[[#This Row],[Horario Inscrito]])&amp;"-"&amp;TRIM(Tabla1[[#This Row],[Fecha Inicio grupo]])&amp;"-"&amp;TRIM(Tabla1[[#This Row],[Tipo Incrito]]))</f>
        <v/>
      </c>
      <c r="BH668" s="308" t="str">
        <f>IF(F668="","",OR(IFERROR(SEARCH("CG",Tabla1[[#This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8" s="309" t="str">
        <f>IF(F668&lt;&gt;"",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8" s="309" t="str">
        <f>IF(F668&lt;&gt;"",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8" s="309" t="str">
        <f>IF(Tabla1[[#This Row],[Fecha Inicio grupo]]="","",IFERROR(VLOOKUP(Tabla1[[#This Row],[Mes de Alta como miembro]],Parámetros!$AM$2:$AN$16,2,0),"01/01/1900"))</f>
        <v/>
      </c>
    </row>
    <row r="669" spans="1:63" ht="14.45">
      <c r="A669" s="68">
        <v>666</v>
      </c>
      <c r="B669" s="29"/>
      <c r="C669" s="34"/>
      <c r="D669" s="42"/>
      <c r="E669" s="64"/>
      <c r="F669" s="45"/>
      <c r="G669" s="45"/>
      <c r="H669" s="163"/>
      <c r="I669" s="42"/>
      <c r="J669" s="28"/>
      <c r="K669" s="69"/>
      <c r="L669" s="68"/>
      <c r="M669" s="46"/>
      <c r="N669" s="238" t="str">
        <f ca="1">IF(Tabla1[[#This Row],[Fecha de nac]]="","",IF(Tabla1[[#This Row],[Fecha Finalización]] &gt;=TODAY(), DATEDIF(Tabla1[[#This Row],[Fecha de nac]],TODAY(),"y"), ROUNDDOWN((Tabla1[[#This Row],[Fecha Finalización]] -Tabla1[[#This Row],[Fecha de nac]])/365,0)))</f>
        <v/>
      </c>
      <c r="O669" s="169"/>
      <c r="P669" s="34"/>
      <c r="Q669" s="67"/>
      <c r="R669" s="67"/>
      <c r="S669" s="67"/>
      <c r="T669" s="67"/>
      <c r="U669" s="243" t="str">
        <f>IF(F669="","",Tabla1[[#This Row],[Fecha Inicio grupo]]+3*7-7)</f>
        <v/>
      </c>
      <c r="V669" s="244" t="str">
        <f>IF(F669="","",EDATE(Tabla1[[#This Row],[Fecha Inicio grupo]],3))</f>
        <v/>
      </c>
      <c r="W669" s="29"/>
      <c r="X669" s="29"/>
      <c r="Y669" s="75"/>
      <c r="Z669" s="75"/>
      <c r="AA669" s="75"/>
      <c r="AB669" s="75"/>
      <c r="AC669" s="75"/>
      <c r="AD669" s="75"/>
      <c r="AE669" s="75"/>
      <c r="AF669" s="75"/>
      <c r="AG669" s="75"/>
      <c r="AH669" s="75"/>
      <c r="AI669" s="75"/>
      <c r="AJ669" s="75"/>
      <c r="AK669" s="75"/>
      <c r="AL669" s="75"/>
      <c r="AM669" s="75"/>
      <c r="AN669" s="75"/>
      <c r="AO669" s="144"/>
      <c r="AP669" s="246" t="str">
        <f>IF(F669="","",IFERROR(VLOOKUP(SUBSTITUTE(SUBSTITUTE(Tabla1[[#This Row],[Uso Sistemas]],"T","P"),"N","F"),Parámetros!$M$2:$N$17,2,0),"Completar hasta 3ra sem. para evaluar a Probacionista"))</f>
        <v/>
      </c>
      <c r="AQ669" s="39"/>
      <c r="AR669" s="39"/>
      <c r="AS669" s="39"/>
      <c r="AT669" s="28"/>
      <c r="AU669" s="55"/>
      <c r="AV669" s="55"/>
      <c r="AW669" s="55"/>
      <c r="AX669" s="248" t="str">
        <f>IF(V669="","",EOMONTH(EDATE(Tabla1[[#This Row],[Fecha Finalización]],2),0))</f>
        <v/>
      </c>
      <c r="AY669" s="39"/>
      <c r="AZ669" s="249" t="str">
        <f>IF(V669="","",EOMONTH(EDATE(Tabla1[[#This Row],[Fecha Finalización]],3),0))</f>
        <v/>
      </c>
      <c r="BA669" s="39"/>
      <c r="BB669" s="39"/>
      <c r="BC669" s="235"/>
      <c r="BD669" s="233" t="str">
        <f>IF(F669="","",Tabla1[[#This Row],[sem 01]]&amp;Tabla1[[#This Row],[sem 02]]&amp;Tabla1[[#This Row],[sem 03]])</f>
        <v/>
      </c>
      <c r="BE669" s="234" t="str">
        <f>IF(TRIM(F669)="","",$B$1&amp;"-"&amp;SUBSTITUTE(Tabla1[[#This Row],[Mes Inscrito]]," ","")&amp;"-"&amp;SUBSTITUTE(Tabla1[[#This Row],[Dia de clases Inscrito]]," ","")&amp;"-"&amp;SUBSTITUTE(Tabla1[[#This Row],[Horario Inscrito]]," ","")&amp;"-"&amp;Tabla1[[#This Row],[Fecha Inicio grupo]])</f>
        <v/>
      </c>
      <c r="BF669" s="251" t="str">
        <f>IF(F669="","",Tabla1[[#This Row],[Curso]])</f>
        <v/>
      </c>
      <c r="BG669" s="252" t="str">
        <f>+IF(TRIM(F669)="","",$B$1&amp;"-"&amp;TRIM(Tabla1[[#This Row],[Mes Inscrito]])&amp;"-"&amp;TRIM(Tabla1[[#This Row],[Dia de clases Inscrito]])&amp;"-"&amp;TRIM(Tabla1[[#This Row],[Horario Inscrito]])&amp;"-"&amp;TRIM(Tabla1[[#This Row],[Fecha Inicio grupo]])&amp;"-"&amp;TRIM(Tabla1[[#This Row],[Tipo Incrito]]))</f>
        <v/>
      </c>
      <c r="BH669" s="308" t="str">
        <f>IF(F669="","",OR(IFERROR(SEARCH("CG",Tabla1[[#This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9" s="309" t="str">
        <f>IF(F669&lt;&gt;"",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9" s="309" t="str">
        <f>IF(F669&lt;&gt;"",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9" s="309" t="str">
        <f>IF(Tabla1[[#This Row],[Fecha Inicio grupo]]="","",IFERROR(VLOOKUP(Tabla1[[#This Row],[Mes de Alta como miembro]],Parámetros!$AM$2:$AN$16,2,0),"01/01/1900"))</f>
        <v/>
      </c>
    </row>
    <row r="670" spans="1:63" ht="14.45">
      <c r="A670" s="68">
        <v>667</v>
      </c>
      <c r="B670" s="29"/>
      <c r="C670" s="34"/>
      <c r="D670" s="42"/>
      <c r="E670" s="64"/>
      <c r="F670" s="45"/>
      <c r="G670" s="45"/>
      <c r="H670" s="163"/>
      <c r="I670" s="42"/>
      <c r="J670" s="28"/>
      <c r="K670" s="69"/>
      <c r="L670" s="68"/>
      <c r="M670" s="46"/>
      <c r="N670" s="238" t="str">
        <f ca="1">IF(Tabla1[[#This Row],[Fecha de nac]]="","",IF(Tabla1[[#This Row],[Fecha Finalización]] &gt;=TODAY(), DATEDIF(Tabla1[[#This Row],[Fecha de nac]],TODAY(),"y"), ROUNDDOWN((Tabla1[[#This Row],[Fecha Finalización]] -Tabla1[[#This Row],[Fecha de nac]])/365,0)))</f>
        <v/>
      </c>
      <c r="O670" s="169"/>
      <c r="P670" s="34"/>
      <c r="Q670" s="67"/>
      <c r="R670" s="67"/>
      <c r="S670" s="67"/>
      <c r="T670" s="67"/>
      <c r="U670" s="243" t="str">
        <f>IF(F670="","",Tabla1[[#This Row],[Fecha Inicio grupo]]+3*7-7)</f>
        <v/>
      </c>
      <c r="V670" s="244" t="str">
        <f>IF(F670="","",EDATE(Tabla1[[#This Row],[Fecha Inicio grupo]],3))</f>
        <v/>
      </c>
      <c r="W670" s="29"/>
      <c r="X670" s="29"/>
      <c r="Y670" s="75"/>
      <c r="Z670" s="75"/>
      <c r="AA670" s="75"/>
      <c r="AB670" s="75"/>
      <c r="AC670" s="75"/>
      <c r="AD670" s="75"/>
      <c r="AE670" s="75"/>
      <c r="AF670" s="75"/>
      <c r="AG670" s="75"/>
      <c r="AH670" s="75"/>
      <c r="AI670" s="75"/>
      <c r="AJ670" s="75"/>
      <c r="AK670" s="75"/>
      <c r="AL670" s="75"/>
      <c r="AM670" s="75"/>
      <c r="AN670" s="75"/>
      <c r="AO670" s="144"/>
      <c r="AP670" s="246" t="str">
        <f>IF(F670="","",IFERROR(VLOOKUP(SUBSTITUTE(SUBSTITUTE(Tabla1[[#This Row],[Uso Sistemas]],"T","P"),"N","F"),Parámetros!$M$2:$N$17,2,0),"Completar hasta 3ra sem. para evaluar a Probacionista"))</f>
        <v/>
      </c>
      <c r="AQ670" s="39"/>
      <c r="AR670" s="39"/>
      <c r="AS670" s="39"/>
      <c r="AT670" s="28"/>
      <c r="AU670" s="55"/>
      <c r="AV670" s="55"/>
      <c r="AW670" s="55"/>
      <c r="AX670" s="248" t="str">
        <f>IF(V670="","",EOMONTH(EDATE(Tabla1[[#This Row],[Fecha Finalización]],2),0))</f>
        <v/>
      </c>
      <c r="AY670" s="39"/>
      <c r="AZ670" s="249" t="str">
        <f>IF(V670="","",EOMONTH(EDATE(Tabla1[[#This Row],[Fecha Finalización]],3),0))</f>
        <v/>
      </c>
      <c r="BA670" s="39"/>
      <c r="BB670" s="39"/>
      <c r="BC670" s="235"/>
      <c r="BD670" s="233" t="str">
        <f>IF(F670="","",Tabla1[[#This Row],[sem 01]]&amp;Tabla1[[#This Row],[sem 02]]&amp;Tabla1[[#This Row],[sem 03]])</f>
        <v/>
      </c>
      <c r="BE670" s="234" t="str">
        <f>IF(TRIM(F670)="","",$B$1&amp;"-"&amp;SUBSTITUTE(Tabla1[[#This Row],[Mes Inscrito]]," ","")&amp;"-"&amp;SUBSTITUTE(Tabla1[[#This Row],[Dia de clases Inscrito]]," ","")&amp;"-"&amp;SUBSTITUTE(Tabla1[[#This Row],[Horario Inscrito]]," ","")&amp;"-"&amp;Tabla1[[#This Row],[Fecha Inicio grupo]])</f>
        <v/>
      </c>
      <c r="BF670" s="251" t="str">
        <f>IF(F670="","",Tabla1[[#This Row],[Curso]])</f>
        <v/>
      </c>
      <c r="BG670" s="252" t="str">
        <f>+IF(TRIM(F670)="","",$B$1&amp;"-"&amp;TRIM(Tabla1[[#This Row],[Mes Inscrito]])&amp;"-"&amp;TRIM(Tabla1[[#This Row],[Dia de clases Inscrito]])&amp;"-"&amp;TRIM(Tabla1[[#This Row],[Horario Inscrito]])&amp;"-"&amp;TRIM(Tabla1[[#This Row],[Fecha Inicio grupo]])&amp;"-"&amp;TRIM(Tabla1[[#This Row],[Tipo Incrito]]))</f>
        <v/>
      </c>
      <c r="BH670" s="308" t="str">
        <f>IF(F670="","",OR(IFERROR(SEARCH("CG",Tabla1[[#This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0" s="309" t="str">
        <f>IF(F670&lt;&gt;"",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0" s="309" t="str">
        <f>IF(F670&lt;&gt;"",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0" s="309" t="str">
        <f>IF(Tabla1[[#This Row],[Fecha Inicio grupo]]="","",IFERROR(VLOOKUP(Tabla1[[#This Row],[Mes de Alta como miembro]],Parámetros!$AM$2:$AN$16,2,0),"01/01/1900"))</f>
        <v/>
      </c>
    </row>
    <row r="671" spans="1:63" ht="14.45">
      <c r="A671" s="68">
        <v>668</v>
      </c>
      <c r="B671" s="29"/>
      <c r="C671" s="34"/>
      <c r="D671" s="42"/>
      <c r="E671" s="64"/>
      <c r="F671" s="45"/>
      <c r="G671" s="45"/>
      <c r="H671" s="163"/>
      <c r="I671" s="42"/>
      <c r="J671" s="28"/>
      <c r="K671" s="69"/>
      <c r="L671" s="68"/>
      <c r="M671" s="46"/>
      <c r="N671" s="238" t="str">
        <f ca="1">IF(Tabla1[[#This Row],[Fecha de nac]]="","",IF(Tabla1[[#This Row],[Fecha Finalización]] &gt;=TODAY(), DATEDIF(Tabla1[[#This Row],[Fecha de nac]],TODAY(),"y"), ROUNDDOWN((Tabla1[[#This Row],[Fecha Finalización]] -Tabla1[[#This Row],[Fecha de nac]])/365,0)))</f>
        <v/>
      </c>
      <c r="O671" s="169"/>
      <c r="P671" s="34"/>
      <c r="Q671" s="67"/>
      <c r="R671" s="67"/>
      <c r="S671" s="67"/>
      <c r="T671" s="67"/>
      <c r="U671" s="243" t="str">
        <f>IF(F671="","",Tabla1[[#This Row],[Fecha Inicio grupo]]+3*7-7)</f>
        <v/>
      </c>
      <c r="V671" s="244" t="str">
        <f>IF(F671="","",EDATE(Tabla1[[#This Row],[Fecha Inicio grupo]],3))</f>
        <v/>
      </c>
      <c r="W671" s="29"/>
      <c r="X671" s="29"/>
      <c r="Y671" s="75"/>
      <c r="Z671" s="75"/>
      <c r="AA671" s="75"/>
      <c r="AB671" s="75"/>
      <c r="AC671" s="75"/>
      <c r="AD671" s="75"/>
      <c r="AE671" s="75"/>
      <c r="AF671" s="75"/>
      <c r="AG671" s="75"/>
      <c r="AH671" s="75"/>
      <c r="AI671" s="75"/>
      <c r="AJ671" s="75"/>
      <c r="AK671" s="75"/>
      <c r="AL671" s="75"/>
      <c r="AM671" s="75"/>
      <c r="AN671" s="75"/>
      <c r="AO671" s="144"/>
      <c r="AP671" s="246" t="str">
        <f>IF(F671="","",IFERROR(VLOOKUP(SUBSTITUTE(SUBSTITUTE(Tabla1[[#This Row],[Uso Sistemas]],"T","P"),"N","F"),Parámetros!$M$2:$N$17,2,0),"Completar hasta 3ra sem. para evaluar a Probacionista"))</f>
        <v/>
      </c>
      <c r="AQ671" s="39"/>
      <c r="AR671" s="39"/>
      <c r="AS671" s="39"/>
      <c r="AT671" s="28"/>
      <c r="AU671" s="55"/>
      <c r="AV671" s="55"/>
      <c r="AW671" s="55"/>
      <c r="AX671" s="248" t="str">
        <f>IF(V671="","",EOMONTH(EDATE(Tabla1[[#This Row],[Fecha Finalización]],2),0))</f>
        <v/>
      </c>
      <c r="AY671" s="39"/>
      <c r="AZ671" s="249" t="str">
        <f>IF(V671="","",EOMONTH(EDATE(Tabla1[[#This Row],[Fecha Finalización]],3),0))</f>
        <v/>
      </c>
      <c r="BA671" s="39"/>
      <c r="BB671" s="39"/>
      <c r="BC671" s="235"/>
      <c r="BD671" s="233" t="str">
        <f>IF(F671="","",Tabla1[[#This Row],[sem 01]]&amp;Tabla1[[#This Row],[sem 02]]&amp;Tabla1[[#This Row],[sem 03]])</f>
        <v/>
      </c>
      <c r="BE671" s="234" t="str">
        <f>IF(TRIM(F671)="","",$B$1&amp;"-"&amp;SUBSTITUTE(Tabla1[[#This Row],[Mes Inscrito]]," ","")&amp;"-"&amp;SUBSTITUTE(Tabla1[[#This Row],[Dia de clases Inscrito]]," ","")&amp;"-"&amp;SUBSTITUTE(Tabla1[[#This Row],[Horario Inscrito]]," ","")&amp;"-"&amp;Tabla1[[#This Row],[Fecha Inicio grupo]])</f>
        <v/>
      </c>
      <c r="BF671" s="251" t="str">
        <f>IF(F671="","",Tabla1[[#This Row],[Curso]])</f>
        <v/>
      </c>
      <c r="BG671" s="252" t="str">
        <f>+IF(TRIM(F671)="","",$B$1&amp;"-"&amp;TRIM(Tabla1[[#This Row],[Mes Inscrito]])&amp;"-"&amp;TRIM(Tabla1[[#This Row],[Dia de clases Inscrito]])&amp;"-"&amp;TRIM(Tabla1[[#This Row],[Horario Inscrito]])&amp;"-"&amp;TRIM(Tabla1[[#This Row],[Fecha Inicio grupo]])&amp;"-"&amp;TRIM(Tabla1[[#This Row],[Tipo Incrito]]))</f>
        <v/>
      </c>
      <c r="BH671" s="308" t="str">
        <f>IF(F671="","",OR(IFERROR(SEARCH("CG",Tabla1[[#This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1" s="309" t="str">
        <f>IF(F671&lt;&gt;"",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1" s="309" t="str">
        <f>IF(F671&lt;&gt;"",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1" s="309" t="str">
        <f>IF(Tabla1[[#This Row],[Fecha Inicio grupo]]="","",IFERROR(VLOOKUP(Tabla1[[#This Row],[Mes de Alta como miembro]],Parámetros!$AM$2:$AN$16,2,0),"01/01/1900"))</f>
        <v/>
      </c>
    </row>
    <row r="672" spans="1:63" ht="14.45">
      <c r="A672" s="68">
        <v>669</v>
      </c>
      <c r="B672" s="29"/>
      <c r="C672" s="34"/>
      <c r="D672" s="42"/>
      <c r="E672" s="64"/>
      <c r="F672" s="45"/>
      <c r="G672" s="45"/>
      <c r="H672" s="163"/>
      <c r="I672" s="42"/>
      <c r="J672" s="28"/>
      <c r="K672" s="69"/>
      <c r="L672" s="68"/>
      <c r="M672" s="46"/>
      <c r="N672" s="238" t="str">
        <f ca="1">IF(Tabla1[[#This Row],[Fecha de nac]]="","",IF(Tabla1[[#This Row],[Fecha Finalización]] &gt;=TODAY(), DATEDIF(Tabla1[[#This Row],[Fecha de nac]],TODAY(),"y"), ROUNDDOWN((Tabla1[[#This Row],[Fecha Finalización]] -Tabla1[[#This Row],[Fecha de nac]])/365,0)))</f>
        <v/>
      </c>
      <c r="O672" s="169"/>
      <c r="P672" s="34"/>
      <c r="Q672" s="67"/>
      <c r="R672" s="67"/>
      <c r="S672" s="67"/>
      <c r="T672" s="67"/>
      <c r="U672" s="243" t="str">
        <f>IF(F672="","",Tabla1[[#This Row],[Fecha Inicio grupo]]+3*7-7)</f>
        <v/>
      </c>
      <c r="V672" s="244" t="str">
        <f>IF(F672="","",EDATE(Tabla1[[#This Row],[Fecha Inicio grupo]],3))</f>
        <v/>
      </c>
      <c r="W672" s="29"/>
      <c r="X672" s="29"/>
      <c r="Y672" s="75"/>
      <c r="Z672" s="75"/>
      <c r="AA672" s="75"/>
      <c r="AB672" s="75"/>
      <c r="AC672" s="75"/>
      <c r="AD672" s="75"/>
      <c r="AE672" s="75"/>
      <c r="AF672" s="75"/>
      <c r="AG672" s="75"/>
      <c r="AH672" s="75"/>
      <c r="AI672" s="75"/>
      <c r="AJ672" s="75"/>
      <c r="AK672" s="75"/>
      <c r="AL672" s="75"/>
      <c r="AM672" s="75"/>
      <c r="AN672" s="75"/>
      <c r="AO672" s="144"/>
      <c r="AP672" s="246" t="str">
        <f>IF(F672="","",IFERROR(VLOOKUP(SUBSTITUTE(SUBSTITUTE(Tabla1[[#This Row],[Uso Sistemas]],"T","P"),"N","F"),Parámetros!$M$2:$N$17,2,0),"Completar hasta 3ra sem. para evaluar a Probacionista"))</f>
        <v/>
      </c>
      <c r="AQ672" s="39"/>
      <c r="AR672" s="39"/>
      <c r="AS672" s="39"/>
      <c r="AT672" s="28"/>
      <c r="AU672" s="55"/>
      <c r="AV672" s="55"/>
      <c r="AW672" s="55"/>
      <c r="AX672" s="248" t="str">
        <f>IF(V672="","",EOMONTH(EDATE(Tabla1[[#This Row],[Fecha Finalización]],2),0))</f>
        <v/>
      </c>
      <c r="AY672" s="39"/>
      <c r="AZ672" s="249" t="str">
        <f>IF(V672="","",EOMONTH(EDATE(Tabla1[[#This Row],[Fecha Finalización]],3),0))</f>
        <v/>
      </c>
      <c r="BA672" s="39"/>
      <c r="BB672" s="39"/>
      <c r="BC672" s="235"/>
      <c r="BD672" s="233" t="str">
        <f>IF(F672="","",Tabla1[[#This Row],[sem 01]]&amp;Tabla1[[#This Row],[sem 02]]&amp;Tabla1[[#This Row],[sem 03]])</f>
        <v/>
      </c>
      <c r="BE672" s="234" t="str">
        <f>IF(TRIM(F672)="","",$B$1&amp;"-"&amp;SUBSTITUTE(Tabla1[[#This Row],[Mes Inscrito]]," ","")&amp;"-"&amp;SUBSTITUTE(Tabla1[[#This Row],[Dia de clases Inscrito]]," ","")&amp;"-"&amp;SUBSTITUTE(Tabla1[[#This Row],[Horario Inscrito]]," ","")&amp;"-"&amp;Tabla1[[#This Row],[Fecha Inicio grupo]])</f>
        <v/>
      </c>
      <c r="BF672" s="251" t="str">
        <f>IF(F672="","",Tabla1[[#This Row],[Curso]])</f>
        <v/>
      </c>
      <c r="BG672" s="252" t="str">
        <f>+IF(TRIM(F672)="","",$B$1&amp;"-"&amp;TRIM(Tabla1[[#This Row],[Mes Inscrito]])&amp;"-"&amp;TRIM(Tabla1[[#This Row],[Dia de clases Inscrito]])&amp;"-"&amp;TRIM(Tabla1[[#This Row],[Horario Inscrito]])&amp;"-"&amp;TRIM(Tabla1[[#This Row],[Fecha Inicio grupo]])&amp;"-"&amp;TRIM(Tabla1[[#This Row],[Tipo Incrito]]))</f>
        <v/>
      </c>
      <c r="BH672" s="308" t="str">
        <f>IF(F672="","",OR(IFERROR(SEARCH("CG",Tabla1[[#This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2" s="309" t="str">
        <f>IF(F672&lt;&gt;"",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2" s="309" t="str">
        <f>IF(F672&lt;&gt;"",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2" s="309" t="str">
        <f>IF(Tabla1[[#This Row],[Fecha Inicio grupo]]="","",IFERROR(VLOOKUP(Tabla1[[#This Row],[Mes de Alta como miembro]],Parámetros!$AM$2:$AN$16,2,0),"01/01/1900"))</f>
        <v/>
      </c>
    </row>
    <row r="673" spans="1:63" ht="14.45">
      <c r="A673" s="68">
        <v>670</v>
      </c>
      <c r="B673" s="29"/>
      <c r="C673" s="34"/>
      <c r="D673" s="42"/>
      <c r="E673" s="64"/>
      <c r="F673" s="45"/>
      <c r="G673" s="45"/>
      <c r="H673" s="163"/>
      <c r="I673" s="42"/>
      <c r="J673" s="28"/>
      <c r="K673" s="69"/>
      <c r="L673" s="68"/>
      <c r="M673" s="46"/>
      <c r="N673" s="238" t="str">
        <f ca="1">IF(Tabla1[[#This Row],[Fecha de nac]]="","",IF(Tabla1[[#This Row],[Fecha Finalización]] &gt;=TODAY(), DATEDIF(Tabla1[[#This Row],[Fecha de nac]],TODAY(),"y"), ROUNDDOWN((Tabla1[[#This Row],[Fecha Finalización]] -Tabla1[[#This Row],[Fecha de nac]])/365,0)))</f>
        <v/>
      </c>
      <c r="O673" s="169"/>
      <c r="P673" s="34"/>
      <c r="Q673" s="67"/>
      <c r="R673" s="67"/>
      <c r="S673" s="67"/>
      <c r="T673" s="67"/>
      <c r="U673" s="243" t="str">
        <f>IF(F673="","",Tabla1[[#This Row],[Fecha Inicio grupo]]+3*7-7)</f>
        <v/>
      </c>
      <c r="V673" s="244" t="str">
        <f>IF(F673="","",EDATE(Tabla1[[#This Row],[Fecha Inicio grupo]],3))</f>
        <v/>
      </c>
      <c r="W673" s="29"/>
      <c r="X673" s="29"/>
      <c r="Y673" s="75"/>
      <c r="Z673" s="75"/>
      <c r="AA673" s="75"/>
      <c r="AB673" s="75"/>
      <c r="AC673" s="75"/>
      <c r="AD673" s="75"/>
      <c r="AE673" s="75"/>
      <c r="AF673" s="75"/>
      <c r="AG673" s="75"/>
      <c r="AH673" s="75"/>
      <c r="AI673" s="75"/>
      <c r="AJ673" s="75"/>
      <c r="AK673" s="75"/>
      <c r="AL673" s="75"/>
      <c r="AM673" s="75"/>
      <c r="AN673" s="75"/>
      <c r="AO673" s="144"/>
      <c r="AP673" s="246" t="str">
        <f>IF(F673="","",IFERROR(VLOOKUP(SUBSTITUTE(SUBSTITUTE(Tabla1[[#This Row],[Uso Sistemas]],"T","P"),"N","F"),Parámetros!$M$2:$N$17,2,0),"Completar hasta 3ra sem. para evaluar a Probacionista"))</f>
        <v/>
      </c>
      <c r="AQ673" s="39"/>
      <c r="AR673" s="39"/>
      <c r="AS673" s="39"/>
      <c r="AT673" s="28"/>
      <c r="AU673" s="55"/>
      <c r="AV673" s="55"/>
      <c r="AW673" s="55"/>
      <c r="AX673" s="248" t="str">
        <f>IF(V673="","",EOMONTH(EDATE(Tabla1[[#This Row],[Fecha Finalización]],2),0))</f>
        <v/>
      </c>
      <c r="AY673" s="39"/>
      <c r="AZ673" s="249" t="str">
        <f>IF(V673="","",EOMONTH(EDATE(Tabla1[[#This Row],[Fecha Finalización]],3),0))</f>
        <v/>
      </c>
      <c r="BA673" s="39"/>
      <c r="BB673" s="39"/>
      <c r="BC673" s="235"/>
      <c r="BD673" s="233" t="str">
        <f>IF(F673="","",Tabla1[[#This Row],[sem 01]]&amp;Tabla1[[#This Row],[sem 02]]&amp;Tabla1[[#This Row],[sem 03]])</f>
        <v/>
      </c>
      <c r="BE673" s="234" t="str">
        <f>IF(TRIM(F673)="","",$B$1&amp;"-"&amp;SUBSTITUTE(Tabla1[[#This Row],[Mes Inscrito]]," ","")&amp;"-"&amp;SUBSTITUTE(Tabla1[[#This Row],[Dia de clases Inscrito]]," ","")&amp;"-"&amp;SUBSTITUTE(Tabla1[[#This Row],[Horario Inscrito]]," ","")&amp;"-"&amp;Tabla1[[#This Row],[Fecha Inicio grupo]])</f>
        <v/>
      </c>
      <c r="BF673" s="251" t="str">
        <f>IF(F673="","",Tabla1[[#This Row],[Curso]])</f>
        <v/>
      </c>
      <c r="BG673" s="252" t="str">
        <f>+IF(TRIM(F673)="","",$B$1&amp;"-"&amp;TRIM(Tabla1[[#This Row],[Mes Inscrito]])&amp;"-"&amp;TRIM(Tabla1[[#This Row],[Dia de clases Inscrito]])&amp;"-"&amp;TRIM(Tabla1[[#This Row],[Horario Inscrito]])&amp;"-"&amp;TRIM(Tabla1[[#This Row],[Fecha Inicio grupo]])&amp;"-"&amp;TRIM(Tabla1[[#This Row],[Tipo Incrito]]))</f>
        <v/>
      </c>
      <c r="BH673" s="308" t="str">
        <f>IF(F673="","",OR(IFERROR(SEARCH("CG",Tabla1[[#This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3" s="309" t="str">
        <f>IF(F673&lt;&gt;"",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3" s="309" t="str">
        <f>IF(F673&lt;&gt;"",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3" s="309" t="str">
        <f>IF(Tabla1[[#This Row],[Fecha Inicio grupo]]="","",IFERROR(VLOOKUP(Tabla1[[#This Row],[Mes de Alta como miembro]],Parámetros!$AM$2:$AN$16,2,0),"01/01/1900"))</f>
        <v/>
      </c>
    </row>
    <row r="674" spans="1:63" ht="14.45">
      <c r="A674" s="68">
        <v>671</v>
      </c>
      <c r="B674" s="29"/>
      <c r="C674" s="34"/>
      <c r="D674" s="42"/>
      <c r="E674" s="64"/>
      <c r="F674" s="45"/>
      <c r="G674" s="45"/>
      <c r="H674" s="163"/>
      <c r="I674" s="42"/>
      <c r="J674" s="28"/>
      <c r="K674" s="69"/>
      <c r="L674" s="68"/>
      <c r="M674" s="46"/>
      <c r="N674" s="238" t="str">
        <f ca="1">IF(Tabla1[[#This Row],[Fecha de nac]]="","",IF(Tabla1[[#This Row],[Fecha Finalización]] &gt;=TODAY(), DATEDIF(Tabla1[[#This Row],[Fecha de nac]],TODAY(),"y"), ROUNDDOWN((Tabla1[[#This Row],[Fecha Finalización]] -Tabla1[[#This Row],[Fecha de nac]])/365,0)))</f>
        <v/>
      </c>
      <c r="O674" s="169"/>
      <c r="P674" s="34"/>
      <c r="Q674" s="67"/>
      <c r="R674" s="67"/>
      <c r="S674" s="67"/>
      <c r="T674" s="67"/>
      <c r="U674" s="243" t="str">
        <f>IF(F674="","",Tabla1[[#This Row],[Fecha Inicio grupo]]+3*7-7)</f>
        <v/>
      </c>
      <c r="V674" s="244" t="str">
        <f>IF(F674="","",EDATE(Tabla1[[#This Row],[Fecha Inicio grupo]],3))</f>
        <v/>
      </c>
      <c r="W674" s="29"/>
      <c r="X674" s="29"/>
      <c r="Y674" s="75"/>
      <c r="Z674" s="75"/>
      <c r="AA674" s="75"/>
      <c r="AB674" s="75"/>
      <c r="AC674" s="75"/>
      <c r="AD674" s="75"/>
      <c r="AE674" s="75"/>
      <c r="AF674" s="75"/>
      <c r="AG674" s="75"/>
      <c r="AH674" s="75"/>
      <c r="AI674" s="75"/>
      <c r="AJ674" s="75"/>
      <c r="AK674" s="75"/>
      <c r="AL674" s="75"/>
      <c r="AM674" s="75"/>
      <c r="AN674" s="75"/>
      <c r="AO674" s="144"/>
      <c r="AP674" s="246" t="str">
        <f>IF(F674="","",IFERROR(VLOOKUP(SUBSTITUTE(SUBSTITUTE(Tabla1[[#This Row],[Uso Sistemas]],"T","P"),"N","F"),Parámetros!$M$2:$N$17,2,0),"Completar hasta 3ra sem. para evaluar a Probacionista"))</f>
        <v/>
      </c>
      <c r="AQ674" s="39"/>
      <c r="AR674" s="39"/>
      <c r="AS674" s="39"/>
      <c r="AT674" s="28"/>
      <c r="AU674" s="55"/>
      <c r="AV674" s="55"/>
      <c r="AW674" s="55"/>
      <c r="AX674" s="248" t="str">
        <f>IF(V674="","",EOMONTH(EDATE(Tabla1[[#This Row],[Fecha Finalización]],2),0))</f>
        <v/>
      </c>
      <c r="AY674" s="39"/>
      <c r="AZ674" s="249" t="str">
        <f>IF(V674="","",EOMONTH(EDATE(Tabla1[[#This Row],[Fecha Finalización]],3),0))</f>
        <v/>
      </c>
      <c r="BA674" s="39"/>
      <c r="BB674" s="39"/>
      <c r="BC674" s="235"/>
      <c r="BD674" s="233" t="str">
        <f>IF(F674="","",Tabla1[[#This Row],[sem 01]]&amp;Tabla1[[#This Row],[sem 02]]&amp;Tabla1[[#This Row],[sem 03]])</f>
        <v/>
      </c>
      <c r="BE674" s="234" t="str">
        <f>IF(TRIM(F674)="","",$B$1&amp;"-"&amp;SUBSTITUTE(Tabla1[[#This Row],[Mes Inscrito]]," ","")&amp;"-"&amp;SUBSTITUTE(Tabla1[[#This Row],[Dia de clases Inscrito]]," ","")&amp;"-"&amp;SUBSTITUTE(Tabla1[[#This Row],[Horario Inscrito]]," ","")&amp;"-"&amp;Tabla1[[#This Row],[Fecha Inicio grupo]])</f>
        <v/>
      </c>
      <c r="BF674" s="251" t="str">
        <f>IF(F674="","",Tabla1[[#This Row],[Curso]])</f>
        <v/>
      </c>
      <c r="BG674" s="252" t="str">
        <f>+IF(TRIM(F674)="","",$B$1&amp;"-"&amp;TRIM(Tabla1[[#This Row],[Mes Inscrito]])&amp;"-"&amp;TRIM(Tabla1[[#This Row],[Dia de clases Inscrito]])&amp;"-"&amp;TRIM(Tabla1[[#This Row],[Horario Inscrito]])&amp;"-"&amp;TRIM(Tabla1[[#This Row],[Fecha Inicio grupo]])&amp;"-"&amp;TRIM(Tabla1[[#This Row],[Tipo Incrito]]))</f>
        <v/>
      </c>
      <c r="BH674" s="308" t="str">
        <f>IF(F674="","",OR(IFERROR(SEARCH("CG",Tabla1[[#This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4" s="309" t="str">
        <f>IF(F674&lt;&gt;"",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4" s="309" t="str">
        <f>IF(F674&lt;&gt;"",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4" s="309" t="str">
        <f>IF(Tabla1[[#This Row],[Fecha Inicio grupo]]="","",IFERROR(VLOOKUP(Tabla1[[#This Row],[Mes de Alta como miembro]],Parámetros!$AM$2:$AN$16,2,0),"01/01/1900"))</f>
        <v/>
      </c>
    </row>
    <row r="675" spans="1:63" ht="14.45">
      <c r="A675" s="68">
        <v>672</v>
      </c>
      <c r="B675" s="29"/>
      <c r="C675" s="34"/>
      <c r="D675" s="42"/>
      <c r="E675" s="64"/>
      <c r="F675" s="45"/>
      <c r="G675" s="45"/>
      <c r="H675" s="163"/>
      <c r="I675" s="42"/>
      <c r="J675" s="28"/>
      <c r="K675" s="69"/>
      <c r="L675" s="68"/>
      <c r="M675" s="46"/>
      <c r="N675" s="238" t="str">
        <f ca="1">IF(Tabla1[[#This Row],[Fecha de nac]]="","",IF(Tabla1[[#This Row],[Fecha Finalización]] &gt;=TODAY(), DATEDIF(Tabla1[[#This Row],[Fecha de nac]],TODAY(),"y"), ROUNDDOWN((Tabla1[[#This Row],[Fecha Finalización]] -Tabla1[[#This Row],[Fecha de nac]])/365,0)))</f>
        <v/>
      </c>
      <c r="O675" s="169"/>
      <c r="P675" s="34"/>
      <c r="Q675" s="67"/>
      <c r="R675" s="67"/>
      <c r="S675" s="67"/>
      <c r="T675" s="67"/>
      <c r="U675" s="243" t="str">
        <f>IF(F675="","",Tabla1[[#This Row],[Fecha Inicio grupo]]+3*7-7)</f>
        <v/>
      </c>
      <c r="V675" s="244" t="str">
        <f>IF(F675="","",EDATE(Tabla1[[#This Row],[Fecha Inicio grupo]],3))</f>
        <v/>
      </c>
      <c r="W675" s="29"/>
      <c r="X675" s="29"/>
      <c r="Y675" s="75"/>
      <c r="Z675" s="75"/>
      <c r="AA675" s="75"/>
      <c r="AB675" s="75"/>
      <c r="AC675" s="75"/>
      <c r="AD675" s="75"/>
      <c r="AE675" s="75"/>
      <c r="AF675" s="75"/>
      <c r="AG675" s="75"/>
      <c r="AH675" s="75"/>
      <c r="AI675" s="75"/>
      <c r="AJ675" s="75"/>
      <c r="AK675" s="75"/>
      <c r="AL675" s="75"/>
      <c r="AM675" s="75"/>
      <c r="AN675" s="75"/>
      <c r="AO675" s="144"/>
      <c r="AP675" s="246" t="str">
        <f>IF(F675="","",IFERROR(VLOOKUP(SUBSTITUTE(SUBSTITUTE(Tabla1[[#This Row],[Uso Sistemas]],"T","P"),"N","F"),Parámetros!$M$2:$N$17,2,0),"Completar hasta 3ra sem. para evaluar a Probacionista"))</f>
        <v/>
      </c>
      <c r="AQ675" s="39"/>
      <c r="AR675" s="39"/>
      <c r="AS675" s="39"/>
      <c r="AT675" s="28"/>
      <c r="AU675" s="55"/>
      <c r="AV675" s="55"/>
      <c r="AW675" s="55"/>
      <c r="AX675" s="248" t="str">
        <f>IF(V675="","",EOMONTH(EDATE(Tabla1[[#This Row],[Fecha Finalización]],2),0))</f>
        <v/>
      </c>
      <c r="AY675" s="39"/>
      <c r="AZ675" s="249" t="str">
        <f>IF(V675="","",EOMONTH(EDATE(Tabla1[[#This Row],[Fecha Finalización]],3),0))</f>
        <v/>
      </c>
      <c r="BA675" s="39"/>
      <c r="BB675" s="39"/>
      <c r="BC675" s="235"/>
      <c r="BD675" s="233" t="str">
        <f>IF(F675="","",Tabla1[[#This Row],[sem 01]]&amp;Tabla1[[#This Row],[sem 02]]&amp;Tabla1[[#This Row],[sem 03]])</f>
        <v/>
      </c>
      <c r="BE675" s="234" t="str">
        <f>IF(TRIM(F675)="","",$B$1&amp;"-"&amp;SUBSTITUTE(Tabla1[[#This Row],[Mes Inscrito]]," ","")&amp;"-"&amp;SUBSTITUTE(Tabla1[[#This Row],[Dia de clases Inscrito]]," ","")&amp;"-"&amp;SUBSTITUTE(Tabla1[[#This Row],[Horario Inscrito]]," ","")&amp;"-"&amp;Tabla1[[#This Row],[Fecha Inicio grupo]])</f>
        <v/>
      </c>
      <c r="BF675" s="251" t="str">
        <f>IF(F675="","",Tabla1[[#This Row],[Curso]])</f>
        <v/>
      </c>
      <c r="BG675" s="252" t="str">
        <f>+IF(TRIM(F675)="","",$B$1&amp;"-"&amp;TRIM(Tabla1[[#This Row],[Mes Inscrito]])&amp;"-"&amp;TRIM(Tabla1[[#This Row],[Dia de clases Inscrito]])&amp;"-"&amp;TRIM(Tabla1[[#This Row],[Horario Inscrito]])&amp;"-"&amp;TRIM(Tabla1[[#This Row],[Fecha Inicio grupo]])&amp;"-"&amp;TRIM(Tabla1[[#This Row],[Tipo Incrito]]))</f>
        <v/>
      </c>
      <c r="BH675" s="308" t="str">
        <f>IF(F675="","",OR(IFERROR(SEARCH("CG",Tabla1[[#This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5" s="309" t="str">
        <f>IF(F675&lt;&gt;"",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5" s="309" t="str">
        <f>IF(F675&lt;&gt;"",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5" s="309" t="str">
        <f>IF(Tabla1[[#This Row],[Fecha Inicio grupo]]="","",IFERROR(VLOOKUP(Tabla1[[#This Row],[Mes de Alta como miembro]],Parámetros!$AM$2:$AN$16,2,0),"01/01/1900"))</f>
        <v/>
      </c>
    </row>
    <row r="676" spans="1:63" ht="14.45">
      <c r="A676" s="68">
        <v>673</v>
      </c>
      <c r="B676" s="29"/>
      <c r="C676" s="34"/>
      <c r="D676" s="42"/>
      <c r="E676" s="64"/>
      <c r="F676" s="45"/>
      <c r="G676" s="45"/>
      <c r="H676" s="163"/>
      <c r="I676" s="42"/>
      <c r="J676" s="28"/>
      <c r="K676" s="69"/>
      <c r="L676" s="68"/>
      <c r="M676" s="46"/>
      <c r="N676" s="238" t="str">
        <f ca="1">IF(Tabla1[[#This Row],[Fecha de nac]]="","",IF(Tabla1[[#This Row],[Fecha Finalización]] &gt;=TODAY(), DATEDIF(Tabla1[[#This Row],[Fecha de nac]],TODAY(),"y"), ROUNDDOWN((Tabla1[[#This Row],[Fecha Finalización]] -Tabla1[[#This Row],[Fecha de nac]])/365,0)))</f>
        <v/>
      </c>
      <c r="O676" s="169"/>
      <c r="P676" s="34"/>
      <c r="Q676" s="67"/>
      <c r="R676" s="67"/>
      <c r="S676" s="67"/>
      <c r="T676" s="67"/>
      <c r="U676" s="243" t="str">
        <f>IF(F676="","",Tabla1[[#This Row],[Fecha Inicio grupo]]+3*7-7)</f>
        <v/>
      </c>
      <c r="V676" s="244" t="str">
        <f>IF(F676="","",EDATE(Tabla1[[#This Row],[Fecha Inicio grupo]],3))</f>
        <v/>
      </c>
      <c r="W676" s="29"/>
      <c r="X676" s="29"/>
      <c r="Y676" s="75"/>
      <c r="Z676" s="75"/>
      <c r="AA676" s="75"/>
      <c r="AB676" s="75"/>
      <c r="AC676" s="75"/>
      <c r="AD676" s="75"/>
      <c r="AE676" s="75"/>
      <c r="AF676" s="75"/>
      <c r="AG676" s="75"/>
      <c r="AH676" s="75"/>
      <c r="AI676" s="75"/>
      <c r="AJ676" s="75"/>
      <c r="AK676" s="75"/>
      <c r="AL676" s="75"/>
      <c r="AM676" s="75"/>
      <c r="AN676" s="75"/>
      <c r="AO676" s="144"/>
      <c r="AP676" s="246" t="str">
        <f>IF(F676="","",IFERROR(VLOOKUP(SUBSTITUTE(SUBSTITUTE(Tabla1[[#This Row],[Uso Sistemas]],"T","P"),"N","F"),Parámetros!$M$2:$N$17,2,0),"Completar hasta 3ra sem. para evaluar a Probacionista"))</f>
        <v/>
      </c>
      <c r="AQ676" s="39"/>
      <c r="AR676" s="39"/>
      <c r="AS676" s="39"/>
      <c r="AT676" s="28"/>
      <c r="AU676" s="55"/>
      <c r="AV676" s="55"/>
      <c r="AW676" s="55"/>
      <c r="AX676" s="248" t="str">
        <f>IF(V676="","",EOMONTH(EDATE(Tabla1[[#This Row],[Fecha Finalización]],2),0))</f>
        <v/>
      </c>
      <c r="AY676" s="39"/>
      <c r="AZ676" s="249" t="str">
        <f>IF(V676="","",EOMONTH(EDATE(Tabla1[[#This Row],[Fecha Finalización]],3),0))</f>
        <v/>
      </c>
      <c r="BA676" s="39"/>
      <c r="BB676" s="39"/>
      <c r="BC676" s="235"/>
      <c r="BD676" s="233" t="str">
        <f>IF(F676="","",Tabla1[[#This Row],[sem 01]]&amp;Tabla1[[#This Row],[sem 02]]&amp;Tabla1[[#This Row],[sem 03]])</f>
        <v/>
      </c>
      <c r="BE676" s="234" t="str">
        <f>IF(TRIM(F676)="","",$B$1&amp;"-"&amp;SUBSTITUTE(Tabla1[[#This Row],[Mes Inscrito]]," ","")&amp;"-"&amp;SUBSTITUTE(Tabla1[[#This Row],[Dia de clases Inscrito]]," ","")&amp;"-"&amp;SUBSTITUTE(Tabla1[[#This Row],[Horario Inscrito]]," ","")&amp;"-"&amp;Tabla1[[#This Row],[Fecha Inicio grupo]])</f>
        <v/>
      </c>
      <c r="BF676" s="251" t="str">
        <f>IF(F676="","",Tabla1[[#This Row],[Curso]])</f>
        <v/>
      </c>
      <c r="BG676" s="252" t="str">
        <f>+IF(TRIM(F676)="","",$B$1&amp;"-"&amp;TRIM(Tabla1[[#This Row],[Mes Inscrito]])&amp;"-"&amp;TRIM(Tabla1[[#This Row],[Dia de clases Inscrito]])&amp;"-"&amp;TRIM(Tabla1[[#This Row],[Horario Inscrito]])&amp;"-"&amp;TRIM(Tabla1[[#This Row],[Fecha Inicio grupo]])&amp;"-"&amp;TRIM(Tabla1[[#This Row],[Tipo Incrito]]))</f>
        <v/>
      </c>
      <c r="BH676" s="308" t="str">
        <f>IF(F676="","",OR(IFERROR(SEARCH("CG",Tabla1[[#This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6" s="309" t="str">
        <f>IF(F676&lt;&gt;"",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6" s="309" t="str">
        <f>IF(F676&lt;&gt;"",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6" s="309" t="str">
        <f>IF(Tabla1[[#This Row],[Fecha Inicio grupo]]="","",IFERROR(VLOOKUP(Tabla1[[#This Row],[Mes de Alta como miembro]],Parámetros!$AM$2:$AN$16,2,0),"01/01/1900"))</f>
        <v/>
      </c>
    </row>
    <row r="677" spans="1:63" ht="14.45">
      <c r="A677" s="68">
        <v>674</v>
      </c>
      <c r="B677" s="29"/>
      <c r="C677" s="34"/>
      <c r="D677" s="42"/>
      <c r="E677" s="64"/>
      <c r="F677" s="45"/>
      <c r="G677" s="45"/>
      <c r="H677" s="163"/>
      <c r="I677" s="42"/>
      <c r="J677" s="28"/>
      <c r="K677" s="69"/>
      <c r="L677" s="68"/>
      <c r="M677" s="46"/>
      <c r="N677" s="238" t="str">
        <f ca="1">IF(Tabla1[[#This Row],[Fecha de nac]]="","",IF(Tabla1[[#This Row],[Fecha Finalización]] &gt;=TODAY(), DATEDIF(Tabla1[[#This Row],[Fecha de nac]],TODAY(),"y"), ROUNDDOWN((Tabla1[[#This Row],[Fecha Finalización]] -Tabla1[[#This Row],[Fecha de nac]])/365,0)))</f>
        <v/>
      </c>
      <c r="O677" s="169"/>
      <c r="P677" s="34"/>
      <c r="Q677" s="67"/>
      <c r="R677" s="67"/>
      <c r="S677" s="67"/>
      <c r="T677" s="67"/>
      <c r="U677" s="243" t="str">
        <f>IF(F677="","",Tabla1[[#This Row],[Fecha Inicio grupo]]+3*7-7)</f>
        <v/>
      </c>
      <c r="V677" s="244" t="str">
        <f>IF(F677="","",EDATE(Tabla1[[#This Row],[Fecha Inicio grupo]],3))</f>
        <v/>
      </c>
      <c r="W677" s="29"/>
      <c r="X677" s="29"/>
      <c r="Y677" s="75"/>
      <c r="Z677" s="75"/>
      <c r="AA677" s="75"/>
      <c r="AB677" s="75"/>
      <c r="AC677" s="75"/>
      <c r="AD677" s="75"/>
      <c r="AE677" s="75"/>
      <c r="AF677" s="75"/>
      <c r="AG677" s="75"/>
      <c r="AH677" s="75"/>
      <c r="AI677" s="75"/>
      <c r="AJ677" s="75"/>
      <c r="AK677" s="75"/>
      <c r="AL677" s="75"/>
      <c r="AM677" s="75"/>
      <c r="AN677" s="75"/>
      <c r="AO677" s="144"/>
      <c r="AP677" s="246" t="str">
        <f>IF(F677="","",IFERROR(VLOOKUP(SUBSTITUTE(SUBSTITUTE(Tabla1[[#This Row],[Uso Sistemas]],"T","P"),"N","F"),Parámetros!$M$2:$N$17,2,0),"Completar hasta 3ra sem. para evaluar a Probacionista"))</f>
        <v/>
      </c>
      <c r="AQ677" s="39"/>
      <c r="AR677" s="39"/>
      <c r="AS677" s="39"/>
      <c r="AT677" s="28"/>
      <c r="AU677" s="55"/>
      <c r="AV677" s="55"/>
      <c r="AW677" s="55"/>
      <c r="AX677" s="248" t="str">
        <f>IF(V677="","",EOMONTH(EDATE(Tabla1[[#This Row],[Fecha Finalización]],2),0))</f>
        <v/>
      </c>
      <c r="AY677" s="39"/>
      <c r="AZ677" s="249" t="str">
        <f>IF(V677="","",EOMONTH(EDATE(Tabla1[[#This Row],[Fecha Finalización]],3),0))</f>
        <v/>
      </c>
      <c r="BA677" s="39"/>
      <c r="BB677" s="39"/>
      <c r="BC677" s="235"/>
      <c r="BD677" s="233" t="str">
        <f>IF(F677="","",Tabla1[[#This Row],[sem 01]]&amp;Tabla1[[#This Row],[sem 02]]&amp;Tabla1[[#This Row],[sem 03]])</f>
        <v/>
      </c>
      <c r="BE677" s="234" t="str">
        <f>IF(TRIM(F677)="","",$B$1&amp;"-"&amp;SUBSTITUTE(Tabla1[[#This Row],[Mes Inscrito]]," ","")&amp;"-"&amp;SUBSTITUTE(Tabla1[[#This Row],[Dia de clases Inscrito]]," ","")&amp;"-"&amp;SUBSTITUTE(Tabla1[[#This Row],[Horario Inscrito]]," ","")&amp;"-"&amp;Tabla1[[#This Row],[Fecha Inicio grupo]])</f>
        <v/>
      </c>
      <c r="BF677" s="251" t="str">
        <f>IF(F677="","",Tabla1[[#This Row],[Curso]])</f>
        <v/>
      </c>
      <c r="BG677" s="252" t="str">
        <f>+IF(TRIM(F677)="","",$B$1&amp;"-"&amp;TRIM(Tabla1[[#This Row],[Mes Inscrito]])&amp;"-"&amp;TRIM(Tabla1[[#This Row],[Dia de clases Inscrito]])&amp;"-"&amp;TRIM(Tabla1[[#This Row],[Horario Inscrito]])&amp;"-"&amp;TRIM(Tabla1[[#This Row],[Fecha Inicio grupo]])&amp;"-"&amp;TRIM(Tabla1[[#This Row],[Tipo Incrito]]))</f>
        <v/>
      </c>
      <c r="BH677" s="308" t="str">
        <f>IF(F677="","",OR(IFERROR(SEARCH("CG",Tabla1[[#This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7" s="309" t="str">
        <f>IF(F677&lt;&gt;"",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7" s="309" t="str">
        <f>IF(F677&lt;&gt;"",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7" s="309" t="str">
        <f>IF(Tabla1[[#This Row],[Fecha Inicio grupo]]="","",IFERROR(VLOOKUP(Tabla1[[#This Row],[Mes de Alta como miembro]],Parámetros!$AM$2:$AN$16,2,0),"01/01/1900"))</f>
        <v/>
      </c>
    </row>
    <row r="678" spans="1:63" ht="14.45">
      <c r="A678" s="68">
        <v>675</v>
      </c>
      <c r="B678" s="29"/>
      <c r="C678" s="34"/>
      <c r="D678" s="42"/>
      <c r="E678" s="64"/>
      <c r="F678" s="45"/>
      <c r="G678" s="45"/>
      <c r="H678" s="163"/>
      <c r="I678" s="42"/>
      <c r="J678" s="28"/>
      <c r="K678" s="69"/>
      <c r="L678" s="68"/>
      <c r="M678" s="46"/>
      <c r="N678" s="238" t="str">
        <f ca="1">IF(Tabla1[[#This Row],[Fecha de nac]]="","",IF(Tabla1[[#This Row],[Fecha Finalización]] &gt;=TODAY(), DATEDIF(Tabla1[[#This Row],[Fecha de nac]],TODAY(),"y"), ROUNDDOWN((Tabla1[[#This Row],[Fecha Finalización]] -Tabla1[[#This Row],[Fecha de nac]])/365,0)))</f>
        <v/>
      </c>
      <c r="O678" s="169"/>
      <c r="P678" s="34"/>
      <c r="Q678" s="67"/>
      <c r="R678" s="67"/>
      <c r="S678" s="67"/>
      <c r="T678" s="67"/>
      <c r="U678" s="243" t="str">
        <f>IF(F678="","",Tabla1[[#This Row],[Fecha Inicio grupo]]+3*7-7)</f>
        <v/>
      </c>
      <c r="V678" s="244" t="str">
        <f>IF(F678="","",EDATE(Tabla1[[#This Row],[Fecha Inicio grupo]],3))</f>
        <v/>
      </c>
      <c r="W678" s="29"/>
      <c r="X678" s="29"/>
      <c r="Y678" s="75"/>
      <c r="Z678" s="75"/>
      <c r="AA678" s="75"/>
      <c r="AB678" s="75"/>
      <c r="AC678" s="75"/>
      <c r="AD678" s="75"/>
      <c r="AE678" s="75"/>
      <c r="AF678" s="75"/>
      <c r="AG678" s="75"/>
      <c r="AH678" s="75"/>
      <c r="AI678" s="75"/>
      <c r="AJ678" s="75"/>
      <c r="AK678" s="75"/>
      <c r="AL678" s="75"/>
      <c r="AM678" s="75"/>
      <c r="AN678" s="75"/>
      <c r="AO678" s="144"/>
      <c r="AP678" s="246" t="str">
        <f>IF(F678="","",IFERROR(VLOOKUP(SUBSTITUTE(SUBSTITUTE(Tabla1[[#This Row],[Uso Sistemas]],"T","P"),"N","F"),Parámetros!$M$2:$N$17,2,0),"Completar hasta 3ra sem. para evaluar a Probacionista"))</f>
        <v/>
      </c>
      <c r="AQ678" s="39"/>
      <c r="AR678" s="39"/>
      <c r="AS678" s="39"/>
      <c r="AT678" s="28"/>
      <c r="AU678" s="55"/>
      <c r="AV678" s="55"/>
      <c r="AW678" s="55"/>
      <c r="AX678" s="248" t="str">
        <f>IF(V678="","",EOMONTH(EDATE(Tabla1[[#This Row],[Fecha Finalización]],2),0))</f>
        <v/>
      </c>
      <c r="AY678" s="39"/>
      <c r="AZ678" s="249" t="str">
        <f>IF(V678="","",EOMONTH(EDATE(Tabla1[[#This Row],[Fecha Finalización]],3),0))</f>
        <v/>
      </c>
      <c r="BA678" s="39"/>
      <c r="BB678" s="39"/>
      <c r="BC678" s="235"/>
      <c r="BD678" s="233" t="str">
        <f>IF(F678="","",Tabla1[[#This Row],[sem 01]]&amp;Tabla1[[#This Row],[sem 02]]&amp;Tabla1[[#This Row],[sem 03]])</f>
        <v/>
      </c>
      <c r="BE678" s="234" t="str">
        <f>IF(TRIM(F678)="","",$B$1&amp;"-"&amp;SUBSTITUTE(Tabla1[[#This Row],[Mes Inscrito]]," ","")&amp;"-"&amp;SUBSTITUTE(Tabla1[[#This Row],[Dia de clases Inscrito]]," ","")&amp;"-"&amp;SUBSTITUTE(Tabla1[[#This Row],[Horario Inscrito]]," ","")&amp;"-"&amp;Tabla1[[#This Row],[Fecha Inicio grupo]])</f>
        <v/>
      </c>
      <c r="BF678" s="251" t="str">
        <f>IF(F678="","",Tabla1[[#This Row],[Curso]])</f>
        <v/>
      </c>
      <c r="BG678" s="252" t="str">
        <f>+IF(TRIM(F678)="","",$B$1&amp;"-"&amp;TRIM(Tabla1[[#This Row],[Mes Inscrito]])&amp;"-"&amp;TRIM(Tabla1[[#This Row],[Dia de clases Inscrito]])&amp;"-"&amp;TRIM(Tabla1[[#This Row],[Horario Inscrito]])&amp;"-"&amp;TRIM(Tabla1[[#This Row],[Fecha Inicio grupo]])&amp;"-"&amp;TRIM(Tabla1[[#This Row],[Tipo Incrito]]))</f>
        <v/>
      </c>
      <c r="BH678" s="308" t="str">
        <f>IF(F678="","",OR(IFERROR(SEARCH("CG",Tabla1[[#This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8" s="309" t="str">
        <f>IF(F678&lt;&gt;"",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8" s="309" t="str">
        <f>IF(F678&lt;&gt;"",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8" s="309" t="str">
        <f>IF(Tabla1[[#This Row],[Fecha Inicio grupo]]="","",IFERROR(VLOOKUP(Tabla1[[#This Row],[Mes de Alta como miembro]],Parámetros!$AM$2:$AN$16,2,0),"01/01/1900"))</f>
        <v/>
      </c>
    </row>
    <row r="679" spans="1:63" ht="14.45">
      <c r="A679" s="68">
        <v>676</v>
      </c>
      <c r="B679" s="29"/>
      <c r="C679" s="34"/>
      <c r="D679" s="42"/>
      <c r="E679" s="64"/>
      <c r="F679" s="45"/>
      <c r="G679" s="45"/>
      <c r="H679" s="163"/>
      <c r="I679" s="42"/>
      <c r="J679" s="28"/>
      <c r="K679" s="69"/>
      <c r="L679" s="68"/>
      <c r="M679" s="46"/>
      <c r="N679" s="238" t="str">
        <f ca="1">IF(Tabla1[[#This Row],[Fecha de nac]]="","",IF(Tabla1[[#This Row],[Fecha Finalización]] &gt;=TODAY(), DATEDIF(Tabla1[[#This Row],[Fecha de nac]],TODAY(),"y"), ROUNDDOWN((Tabla1[[#This Row],[Fecha Finalización]] -Tabla1[[#This Row],[Fecha de nac]])/365,0)))</f>
        <v/>
      </c>
      <c r="O679" s="169"/>
      <c r="P679" s="34"/>
      <c r="Q679" s="67"/>
      <c r="R679" s="67"/>
      <c r="S679" s="67"/>
      <c r="T679" s="67"/>
      <c r="U679" s="243" t="str">
        <f>IF(F679="","",Tabla1[[#This Row],[Fecha Inicio grupo]]+3*7-7)</f>
        <v/>
      </c>
      <c r="V679" s="244" t="str">
        <f>IF(F679="","",EDATE(Tabla1[[#This Row],[Fecha Inicio grupo]],3))</f>
        <v/>
      </c>
      <c r="W679" s="29"/>
      <c r="X679" s="29"/>
      <c r="Y679" s="75"/>
      <c r="Z679" s="75"/>
      <c r="AA679" s="75"/>
      <c r="AB679" s="75"/>
      <c r="AC679" s="75"/>
      <c r="AD679" s="75"/>
      <c r="AE679" s="75"/>
      <c r="AF679" s="75"/>
      <c r="AG679" s="75"/>
      <c r="AH679" s="75"/>
      <c r="AI679" s="75"/>
      <c r="AJ679" s="75"/>
      <c r="AK679" s="75"/>
      <c r="AL679" s="75"/>
      <c r="AM679" s="75"/>
      <c r="AN679" s="75"/>
      <c r="AO679" s="144"/>
      <c r="AP679" s="246" t="str">
        <f>IF(F679="","",IFERROR(VLOOKUP(SUBSTITUTE(SUBSTITUTE(Tabla1[[#This Row],[Uso Sistemas]],"T","P"),"N","F"),Parámetros!$M$2:$N$17,2,0),"Completar hasta 3ra sem. para evaluar a Probacionista"))</f>
        <v/>
      </c>
      <c r="AQ679" s="39"/>
      <c r="AR679" s="39"/>
      <c r="AS679" s="39"/>
      <c r="AT679" s="28"/>
      <c r="AU679" s="55"/>
      <c r="AV679" s="55"/>
      <c r="AW679" s="55"/>
      <c r="AX679" s="248" t="str">
        <f>IF(V679="","",EOMONTH(EDATE(Tabla1[[#This Row],[Fecha Finalización]],2),0))</f>
        <v/>
      </c>
      <c r="AY679" s="39"/>
      <c r="AZ679" s="249" t="str">
        <f>IF(V679="","",EOMONTH(EDATE(Tabla1[[#This Row],[Fecha Finalización]],3),0))</f>
        <v/>
      </c>
      <c r="BA679" s="39"/>
      <c r="BB679" s="39"/>
      <c r="BC679" s="235"/>
      <c r="BD679" s="233" t="str">
        <f>IF(F679="","",Tabla1[[#This Row],[sem 01]]&amp;Tabla1[[#This Row],[sem 02]]&amp;Tabla1[[#This Row],[sem 03]])</f>
        <v/>
      </c>
      <c r="BE679" s="234" t="str">
        <f>IF(TRIM(F679)="","",$B$1&amp;"-"&amp;SUBSTITUTE(Tabla1[[#This Row],[Mes Inscrito]]," ","")&amp;"-"&amp;SUBSTITUTE(Tabla1[[#This Row],[Dia de clases Inscrito]]," ","")&amp;"-"&amp;SUBSTITUTE(Tabla1[[#This Row],[Horario Inscrito]]," ","")&amp;"-"&amp;Tabla1[[#This Row],[Fecha Inicio grupo]])</f>
        <v/>
      </c>
      <c r="BF679" s="251" t="str">
        <f>IF(F679="","",Tabla1[[#This Row],[Curso]])</f>
        <v/>
      </c>
      <c r="BG679" s="252" t="str">
        <f>+IF(TRIM(F679)="","",$B$1&amp;"-"&amp;TRIM(Tabla1[[#This Row],[Mes Inscrito]])&amp;"-"&amp;TRIM(Tabla1[[#This Row],[Dia de clases Inscrito]])&amp;"-"&amp;TRIM(Tabla1[[#This Row],[Horario Inscrito]])&amp;"-"&amp;TRIM(Tabla1[[#This Row],[Fecha Inicio grupo]])&amp;"-"&amp;TRIM(Tabla1[[#This Row],[Tipo Incrito]]))</f>
        <v/>
      </c>
      <c r="BH679" s="308" t="str">
        <f>IF(F679="","",OR(IFERROR(SEARCH("CG",Tabla1[[#This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9" s="309" t="str">
        <f>IF(F679&lt;&gt;"",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9" s="309" t="str">
        <f>IF(F679&lt;&gt;"",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9" s="309" t="str">
        <f>IF(Tabla1[[#This Row],[Fecha Inicio grupo]]="","",IFERROR(VLOOKUP(Tabla1[[#This Row],[Mes de Alta como miembro]],Parámetros!$AM$2:$AN$16,2,0),"01/01/1900"))</f>
        <v/>
      </c>
    </row>
    <row r="680" spans="1:63" ht="14.45">
      <c r="A680" s="68">
        <v>677</v>
      </c>
      <c r="B680" s="29"/>
      <c r="C680" s="34"/>
      <c r="D680" s="42"/>
      <c r="E680" s="64"/>
      <c r="F680" s="45"/>
      <c r="G680" s="45"/>
      <c r="H680" s="163"/>
      <c r="I680" s="42"/>
      <c r="J680" s="28"/>
      <c r="K680" s="69"/>
      <c r="L680" s="68"/>
      <c r="M680" s="46"/>
      <c r="N680" s="238" t="str">
        <f ca="1">IF(Tabla1[[#This Row],[Fecha de nac]]="","",IF(Tabla1[[#This Row],[Fecha Finalización]] &gt;=TODAY(), DATEDIF(Tabla1[[#This Row],[Fecha de nac]],TODAY(),"y"), ROUNDDOWN((Tabla1[[#This Row],[Fecha Finalización]] -Tabla1[[#This Row],[Fecha de nac]])/365,0)))</f>
        <v/>
      </c>
      <c r="O680" s="169"/>
      <c r="P680" s="34"/>
      <c r="Q680" s="67"/>
      <c r="R680" s="67"/>
      <c r="S680" s="67"/>
      <c r="T680" s="67"/>
      <c r="U680" s="243" t="str">
        <f>IF(F680="","",Tabla1[[#This Row],[Fecha Inicio grupo]]+3*7-7)</f>
        <v/>
      </c>
      <c r="V680" s="244" t="str">
        <f>IF(F680="","",EDATE(Tabla1[[#This Row],[Fecha Inicio grupo]],3))</f>
        <v/>
      </c>
      <c r="W680" s="29"/>
      <c r="X680" s="29"/>
      <c r="Y680" s="75"/>
      <c r="Z680" s="75"/>
      <c r="AA680" s="75"/>
      <c r="AB680" s="75"/>
      <c r="AC680" s="75"/>
      <c r="AD680" s="75"/>
      <c r="AE680" s="75"/>
      <c r="AF680" s="75"/>
      <c r="AG680" s="75"/>
      <c r="AH680" s="75"/>
      <c r="AI680" s="75"/>
      <c r="AJ680" s="75"/>
      <c r="AK680" s="75"/>
      <c r="AL680" s="75"/>
      <c r="AM680" s="75"/>
      <c r="AN680" s="75"/>
      <c r="AO680" s="144"/>
      <c r="AP680" s="246" t="str">
        <f>IF(F680="","",IFERROR(VLOOKUP(SUBSTITUTE(SUBSTITUTE(Tabla1[[#This Row],[Uso Sistemas]],"T","P"),"N","F"),Parámetros!$M$2:$N$17,2,0),"Completar hasta 3ra sem. para evaluar a Probacionista"))</f>
        <v/>
      </c>
      <c r="AQ680" s="39"/>
      <c r="AR680" s="39"/>
      <c r="AS680" s="39"/>
      <c r="AT680" s="28"/>
      <c r="AU680" s="55"/>
      <c r="AV680" s="55"/>
      <c r="AW680" s="55"/>
      <c r="AX680" s="248" t="str">
        <f>IF(V680="","",EOMONTH(EDATE(Tabla1[[#This Row],[Fecha Finalización]],2),0))</f>
        <v/>
      </c>
      <c r="AY680" s="39"/>
      <c r="AZ680" s="249" t="str">
        <f>IF(V680="","",EOMONTH(EDATE(Tabla1[[#This Row],[Fecha Finalización]],3),0))</f>
        <v/>
      </c>
      <c r="BA680" s="39"/>
      <c r="BB680" s="39"/>
      <c r="BC680" s="235"/>
      <c r="BD680" s="233" t="str">
        <f>IF(F680="","",Tabla1[[#This Row],[sem 01]]&amp;Tabla1[[#This Row],[sem 02]]&amp;Tabla1[[#This Row],[sem 03]])</f>
        <v/>
      </c>
      <c r="BE680" s="234" t="str">
        <f>IF(TRIM(F680)="","",$B$1&amp;"-"&amp;SUBSTITUTE(Tabla1[[#This Row],[Mes Inscrito]]," ","")&amp;"-"&amp;SUBSTITUTE(Tabla1[[#This Row],[Dia de clases Inscrito]]," ","")&amp;"-"&amp;SUBSTITUTE(Tabla1[[#This Row],[Horario Inscrito]]," ","")&amp;"-"&amp;Tabla1[[#This Row],[Fecha Inicio grupo]])</f>
        <v/>
      </c>
      <c r="BF680" s="251" t="str">
        <f>IF(F680="","",Tabla1[[#This Row],[Curso]])</f>
        <v/>
      </c>
      <c r="BG680" s="252" t="str">
        <f>+IF(TRIM(F680)="","",$B$1&amp;"-"&amp;TRIM(Tabla1[[#This Row],[Mes Inscrito]])&amp;"-"&amp;TRIM(Tabla1[[#This Row],[Dia de clases Inscrito]])&amp;"-"&amp;TRIM(Tabla1[[#This Row],[Horario Inscrito]])&amp;"-"&amp;TRIM(Tabla1[[#This Row],[Fecha Inicio grupo]])&amp;"-"&amp;TRIM(Tabla1[[#This Row],[Tipo Incrito]]))</f>
        <v/>
      </c>
      <c r="BH680" s="308" t="str">
        <f>IF(F680="","",OR(IFERROR(SEARCH("CG",Tabla1[[#This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0" s="309" t="str">
        <f>IF(F680&lt;&gt;"",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0" s="309" t="str">
        <f>IF(F680&lt;&gt;"",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0" s="309" t="str">
        <f>IF(Tabla1[[#This Row],[Fecha Inicio grupo]]="","",IFERROR(VLOOKUP(Tabla1[[#This Row],[Mes de Alta como miembro]],Parámetros!$AM$2:$AN$16,2,0),"01/01/1900"))</f>
        <v/>
      </c>
    </row>
    <row r="681" spans="1:63" ht="14.45">
      <c r="A681" s="68">
        <v>678</v>
      </c>
      <c r="B681" s="29"/>
      <c r="C681" s="34"/>
      <c r="D681" s="42"/>
      <c r="E681" s="64"/>
      <c r="F681" s="45"/>
      <c r="G681" s="45"/>
      <c r="H681" s="163"/>
      <c r="I681" s="42"/>
      <c r="J681" s="28"/>
      <c r="K681" s="69"/>
      <c r="L681" s="68"/>
      <c r="M681" s="46"/>
      <c r="N681" s="238" t="str">
        <f ca="1">IF(Tabla1[[#This Row],[Fecha de nac]]="","",IF(Tabla1[[#This Row],[Fecha Finalización]] &gt;=TODAY(), DATEDIF(Tabla1[[#This Row],[Fecha de nac]],TODAY(),"y"), ROUNDDOWN((Tabla1[[#This Row],[Fecha Finalización]] -Tabla1[[#This Row],[Fecha de nac]])/365,0)))</f>
        <v/>
      </c>
      <c r="O681" s="169"/>
      <c r="P681" s="34"/>
      <c r="Q681" s="67"/>
      <c r="R681" s="67"/>
      <c r="S681" s="67"/>
      <c r="T681" s="67"/>
      <c r="U681" s="243" t="str">
        <f>IF(F681="","",Tabla1[[#This Row],[Fecha Inicio grupo]]+3*7-7)</f>
        <v/>
      </c>
      <c r="V681" s="244" t="str">
        <f>IF(F681="","",EDATE(Tabla1[[#This Row],[Fecha Inicio grupo]],3))</f>
        <v/>
      </c>
      <c r="W681" s="29"/>
      <c r="X681" s="29"/>
      <c r="Y681" s="75"/>
      <c r="Z681" s="75"/>
      <c r="AA681" s="75"/>
      <c r="AB681" s="75"/>
      <c r="AC681" s="75"/>
      <c r="AD681" s="75"/>
      <c r="AE681" s="75"/>
      <c r="AF681" s="75"/>
      <c r="AG681" s="75"/>
      <c r="AH681" s="75"/>
      <c r="AI681" s="75"/>
      <c r="AJ681" s="75"/>
      <c r="AK681" s="75"/>
      <c r="AL681" s="75"/>
      <c r="AM681" s="75"/>
      <c r="AN681" s="75"/>
      <c r="AO681" s="144"/>
      <c r="AP681" s="246" t="str">
        <f>IF(F681="","",IFERROR(VLOOKUP(SUBSTITUTE(SUBSTITUTE(Tabla1[[#This Row],[Uso Sistemas]],"T","P"),"N","F"),Parámetros!$M$2:$N$17,2,0),"Completar hasta 3ra sem. para evaluar a Probacionista"))</f>
        <v/>
      </c>
      <c r="AQ681" s="39"/>
      <c r="AR681" s="39"/>
      <c r="AS681" s="39"/>
      <c r="AT681" s="28"/>
      <c r="AU681" s="55"/>
      <c r="AV681" s="55"/>
      <c r="AW681" s="55"/>
      <c r="AX681" s="248" t="str">
        <f>IF(V681="","",EOMONTH(EDATE(Tabla1[[#This Row],[Fecha Finalización]],2),0))</f>
        <v/>
      </c>
      <c r="AY681" s="39"/>
      <c r="AZ681" s="249" t="str">
        <f>IF(V681="","",EOMONTH(EDATE(Tabla1[[#This Row],[Fecha Finalización]],3),0))</f>
        <v/>
      </c>
      <c r="BA681" s="39"/>
      <c r="BB681" s="39"/>
      <c r="BC681" s="235"/>
      <c r="BD681" s="233" t="str">
        <f>IF(F681="","",Tabla1[[#This Row],[sem 01]]&amp;Tabla1[[#This Row],[sem 02]]&amp;Tabla1[[#This Row],[sem 03]])</f>
        <v/>
      </c>
      <c r="BE681" s="234" t="str">
        <f>IF(TRIM(F681)="","",$B$1&amp;"-"&amp;SUBSTITUTE(Tabla1[[#This Row],[Mes Inscrito]]," ","")&amp;"-"&amp;SUBSTITUTE(Tabla1[[#This Row],[Dia de clases Inscrito]]," ","")&amp;"-"&amp;SUBSTITUTE(Tabla1[[#This Row],[Horario Inscrito]]," ","")&amp;"-"&amp;Tabla1[[#This Row],[Fecha Inicio grupo]])</f>
        <v/>
      </c>
      <c r="BF681" s="251" t="str">
        <f>IF(F681="","",Tabla1[[#This Row],[Curso]])</f>
        <v/>
      </c>
      <c r="BG681" s="252" t="str">
        <f>+IF(TRIM(F681)="","",$B$1&amp;"-"&amp;TRIM(Tabla1[[#This Row],[Mes Inscrito]])&amp;"-"&amp;TRIM(Tabla1[[#This Row],[Dia de clases Inscrito]])&amp;"-"&amp;TRIM(Tabla1[[#This Row],[Horario Inscrito]])&amp;"-"&amp;TRIM(Tabla1[[#This Row],[Fecha Inicio grupo]])&amp;"-"&amp;TRIM(Tabla1[[#This Row],[Tipo Incrito]]))</f>
        <v/>
      </c>
      <c r="BH681" s="308" t="str">
        <f>IF(F681="","",OR(IFERROR(SEARCH("CG",Tabla1[[#This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1" s="309" t="str">
        <f>IF(F681&lt;&gt;"",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1" s="309" t="str">
        <f>IF(F681&lt;&gt;"",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1" s="309" t="str">
        <f>IF(Tabla1[[#This Row],[Fecha Inicio grupo]]="","",IFERROR(VLOOKUP(Tabla1[[#This Row],[Mes de Alta como miembro]],Parámetros!$AM$2:$AN$16,2,0),"01/01/1900"))</f>
        <v/>
      </c>
    </row>
    <row r="682" spans="1:63" ht="14.45">
      <c r="A682" s="68">
        <v>679</v>
      </c>
      <c r="B682" s="29"/>
      <c r="C682" s="34"/>
      <c r="D682" s="42"/>
      <c r="E682" s="64"/>
      <c r="F682" s="45"/>
      <c r="G682" s="45"/>
      <c r="H682" s="163"/>
      <c r="I682" s="42"/>
      <c r="J682" s="28"/>
      <c r="K682" s="69"/>
      <c r="L682" s="68"/>
      <c r="M682" s="46"/>
      <c r="N682" s="238" t="str">
        <f ca="1">IF(Tabla1[[#This Row],[Fecha de nac]]="","",IF(Tabla1[[#This Row],[Fecha Finalización]] &gt;=TODAY(), DATEDIF(Tabla1[[#This Row],[Fecha de nac]],TODAY(),"y"), ROUNDDOWN((Tabla1[[#This Row],[Fecha Finalización]] -Tabla1[[#This Row],[Fecha de nac]])/365,0)))</f>
        <v/>
      </c>
      <c r="O682" s="169"/>
      <c r="P682" s="34"/>
      <c r="Q682" s="67"/>
      <c r="R682" s="67"/>
      <c r="S682" s="67"/>
      <c r="T682" s="67"/>
      <c r="U682" s="243" t="str">
        <f>IF(F682="","",Tabla1[[#This Row],[Fecha Inicio grupo]]+3*7-7)</f>
        <v/>
      </c>
      <c r="V682" s="244" t="str">
        <f>IF(F682="","",EDATE(Tabla1[[#This Row],[Fecha Inicio grupo]],3))</f>
        <v/>
      </c>
      <c r="W682" s="29"/>
      <c r="X682" s="29"/>
      <c r="Y682" s="75"/>
      <c r="Z682" s="75"/>
      <c r="AA682" s="75"/>
      <c r="AB682" s="75"/>
      <c r="AC682" s="75"/>
      <c r="AD682" s="75"/>
      <c r="AE682" s="75"/>
      <c r="AF682" s="75"/>
      <c r="AG682" s="75"/>
      <c r="AH682" s="75"/>
      <c r="AI682" s="75"/>
      <c r="AJ682" s="75"/>
      <c r="AK682" s="75"/>
      <c r="AL682" s="75"/>
      <c r="AM682" s="75"/>
      <c r="AN682" s="75"/>
      <c r="AO682" s="144"/>
      <c r="AP682" s="246" t="str">
        <f>IF(F682="","",IFERROR(VLOOKUP(SUBSTITUTE(SUBSTITUTE(Tabla1[[#This Row],[Uso Sistemas]],"T","P"),"N","F"),Parámetros!$M$2:$N$17,2,0),"Completar hasta 3ra sem. para evaluar a Probacionista"))</f>
        <v/>
      </c>
      <c r="AQ682" s="39"/>
      <c r="AR682" s="39"/>
      <c r="AS682" s="39"/>
      <c r="AT682" s="28"/>
      <c r="AU682" s="55"/>
      <c r="AV682" s="55"/>
      <c r="AW682" s="55"/>
      <c r="AX682" s="248" t="str">
        <f>IF(V682="","",EOMONTH(EDATE(Tabla1[[#This Row],[Fecha Finalización]],2),0))</f>
        <v/>
      </c>
      <c r="AY682" s="39"/>
      <c r="AZ682" s="249" t="str">
        <f>IF(V682="","",EOMONTH(EDATE(Tabla1[[#This Row],[Fecha Finalización]],3),0))</f>
        <v/>
      </c>
      <c r="BA682" s="39"/>
      <c r="BB682" s="39"/>
      <c r="BC682" s="235"/>
      <c r="BD682" s="233" t="str">
        <f>IF(F682="","",Tabla1[[#This Row],[sem 01]]&amp;Tabla1[[#This Row],[sem 02]]&amp;Tabla1[[#This Row],[sem 03]])</f>
        <v/>
      </c>
      <c r="BE682" s="234" t="str">
        <f>IF(TRIM(F682)="","",$B$1&amp;"-"&amp;SUBSTITUTE(Tabla1[[#This Row],[Mes Inscrito]]," ","")&amp;"-"&amp;SUBSTITUTE(Tabla1[[#This Row],[Dia de clases Inscrito]]," ","")&amp;"-"&amp;SUBSTITUTE(Tabla1[[#This Row],[Horario Inscrito]]," ","")&amp;"-"&amp;Tabla1[[#This Row],[Fecha Inicio grupo]])</f>
        <v/>
      </c>
      <c r="BF682" s="251" t="str">
        <f>IF(F682="","",Tabla1[[#This Row],[Curso]])</f>
        <v/>
      </c>
      <c r="BG682" s="252" t="str">
        <f>+IF(TRIM(F682)="","",$B$1&amp;"-"&amp;TRIM(Tabla1[[#This Row],[Mes Inscrito]])&amp;"-"&amp;TRIM(Tabla1[[#This Row],[Dia de clases Inscrito]])&amp;"-"&amp;TRIM(Tabla1[[#This Row],[Horario Inscrito]])&amp;"-"&amp;TRIM(Tabla1[[#This Row],[Fecha Inicio grupo]])&amp;"-"&amp;TRIM(Tabla1[[#This Row],[Tipo Incrito]]))</f>
        <v/>
      </c>
      <c r="BH682" s="308" t="str">
        <f>IF(F682="","",OR(IFERROR(SEARCH("CG",Tabla1[[#This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2" s="309" t="str">
        <f>IF(F682&lt;&gt;"",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2" s="309" t="str">
        <f>IF(F682&lt;&gt;"",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2" s="309" t="str">
        <f>IF(Tabla1[[#This Row],[Fecha Inicio grupo]]="","",IFERROR(VLOOKUP(Tabla1[[#This Row],[Mes de Alta como miembro]],Parámetros!$AM$2:$AN$16,2,0),"01/01/1900"))</f>
        <v/>
      </c>
    </row>
    <row r="683" spans="1:63" ht="14.45">
      <c r="A683" s="68">
        <v>680</v>
      </c>
      <c r="B683" s="29"/>
      <c r="C683" s="34"/>
      <c r="D683" s="42"/>
      <c r="E683" s="64"/>
      <c r="F683" s="45"/>
      <c r="G683" s="45"/>
      <c r="H683" s="163"/>
      <c r="I683" s="42"/>
      <c r="J683" s="28"/>
      <c r="K683" s="69"/>
      <c r="L683" s="68"/>
      <c r="M683" s="46"/>
      <c r="N683" s="238" t="str">
        <f ca="1">IF(Tabla1[[#This Row],[Fecha de nac]]="","",IF(Tabla1[[#This Row],[Fecha Finalización]] &gt;=TODAY(), DATEDIF(Tabla1[[#This Row],[Fecha de nac]],TODAY(),"y"), ROUNDDOWN((Tabla1[[#This Row],[Fecha Finalización]] -Tabla1[[#This Row],[Fecha de nac]])/365,0)))</f>
        <v/>
      </c>
      <c r="O683" s="169"/>
      <c r="P683" s="34"/>
      <c r="Q683" s="67"/>
      <c r="R683" s="67"/>
      <c r="S683" s="67"/>
      <c r="T683" s="67"/>
      <c r="U683" s="243" t="str">
        <f>IF(F683="","",Tabla1[[#This Row],[Fecha Inicio grupo]]+3*7-7)</f>
        <v/>
      </c>
      <c r="V683" s="244" t="str">
        <f>IF(F683="","",EDATE(Tabla1[[#This Row],[Fecha Inicio grupo]],3))</f>
        <v/>
      </c>
      <c r="W683" s="29"/>
      <c r="X683" s="29"/>
      <c r="Y683" s="75"/>
      <c r="Z683" s="75"/>
      <c r="AA683" s="75"/>
      <c r="AB683" s="75"/>
      <c r="AC683" s="75"/>
      <c r="AD683" s="75"/>
      <c r="AE683" s="75"/>
      <c r="AF683" s="75"/>
      <c r="AG683" s="75"/>
      <c r="AH683" s="75"/>
      <c r="AI683" s="75"/>
      <c r="AJ683" s="75"/>
      <c r="AK683" s="75"/>
      <c r="AL683" s="75"/>
      <c r="AM683" s="75"/>
      <c r="AN683" s="75"/>
      <c r="AO683" s="144"/>
      <c r="AP683" s="246" t="str">
        <f>IF(F683="","",IFERROR(VLOOKUP(SUBSTITUTE(SUBSTITUTE(Tabla1[[#This Row],[Uso Sistemas]],"T","P"),"N","F"),Parámetros!$M$2:$N$17,2,0),"Completar hasta 3ra sem. para evaluar a Probacionista"))</f>
        <v/>
      </c>
      <c r="AQ683" s="39"/>
      <c r="AR683" s="39"/>
      <c r="AS683" s="39"/>
      <c r="AT683" s="28"/>
      <c r="AU683" s="55"/>
      <c r="AV683" s="55"/>
      <c r="AW683" s="55"/>
      <c r="AX683" s="248" t="str">
        <f>IF(V683="","",EOMONTH(EDATE(Tabla1[[#This Row],[Fecha Finalización]],2),0))</f>
        <v/>
      </c>
      <c r="AY683" s="39"/>
      <c r="AZ683" s="249" t="str">
        <f>IF(V683="","",EOMONTH(EDATE(Tabla1[[#This Row],[Fecha Finalización]],3),0))</f>
        <v/>
      </c>
      <c r="BA683" s="39"/>
      <c r="BB683" s="39"/>
      <c r="BC683" s="235"/>
      <c r="BD683" s="233" t="str">
        <f>IF(F683="","",Tabla1[[#This Row],[sem 01]]&amp;Tabla1[[#This Row],[sem 02]]&amp;Tabla1[[#This Row],[sem 03]])</f>
        <v/>
      </c>
      <c r="BE683" s="234" t="str">
        <f>IF(TRIM(F683)="","",$B$1&amp;"-"&amp;SUBSTITUTE(Tabla1[[#This Row],[Mes Inscrito]]," ","")&amp;"-"&amp;SUBSTITUTE(Tabla1[[#This Row],[Dia de clases Inscrito]]," ","")&amp;"-"&amp;SUBSTITUTE(Tabla1[[#This Row],[Horario Inscrito]]," ","")&amp;"-"&amp;Tabla1[[#This Row],[Fecha Inicio grupo]])</f>
        <v/>
      </c>
      <c r="BF683" s="251" t="str">
        <f>IF(F683="","",Tabla1[[#This Row],[Curso]])</f>
        <v/>
      </c>
      <c r="BG683" s="252" t="str">
        <f>+IF(TRIM(F683)="","",$B$1&amp;"-"&amp;TRIM(Tabla1[[#This Row],[Mes Inscrito]])&amp;"-"&amp;TRIM(Tabla1[[#This Row],[Dia de clases Inscrito]])&amp;"-"&amp;TRIM(Tabla1[[#This Row],[Horario Inscrito]])&amp;"-"&amp;TRIM(Tabla1[[#This Row],[Fecha Inicio grupo]])&amp;"-"&amp;TRIM(Tabla1[[#This Row],[Tipo Incrito]]))</f>
        <v/>
      </c>
      <c r="BH683" s="308" t="str">
        <f>IF(F683="","",OR(IFERROR(SEARCH("CG",Tabla1[[#This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3" s="309" t="str">
        <f>IF(F683&lt;&gt;"",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3" s="309" t="str">
        <f>IF(F683&lt;&gt;"",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3" s="309" t="str">
        <f>IF(Tabla1[[#This Row],[Fecha Inicio grupo]]="","",IFERROR(VLOOKUP(Tabla1[[#This Row],[Mes de Alta como miembro]],Parámetros!$AM$2:$AN$16,2,0),"01/01/1900"))</f>
        <v/>
      </c>
    </row>
    <row r="684" spans="1:63" ht="14.45">
      <c r="A684" s="68">
        <v>681</v>
      </c>
      <c r="B684" s="29"/>
      <c r="C684" s="34"/>
      <c r="D684" s="42"/>
      <c r="E684" s="64"/>
      <c r="F684" s="45"/>
      <c r="G684" s="45"/>
      <c r="H684" s="163"/>
      <c r="I684" s="42"/>
      <c r="J684" s="28"/>
      <c r="K684" s="69"/>
      <c r="L684" s="68"/>
      <c r="M684" s="46"/>
      <c r="N684" s="238" t="str">
        <f ca="1">IF(Tabla1[[#This Row],[Fecha de nac]]="","",IF(Tabla1[[#This Row],[Fecha Finalización]] &gt;=TODAY(), DATEDIF(Tabla1[[#This Row],[Fecha de nac]],TODAY(),"y"), ROUNDDOWN((Tabla1[[#This Row],[Fecha Finalización]] -Tabla1[[#This Row],[Fecha de nac]])/365,0)))</f>
        <v/>
      </c>
      <c r="O684" s="169"/>
      <c r="P684" s="34"/>
      <c r="Q684" s="67"/>
      <c r="R684" s="67"/>
      <c r="S684" s="67"/>
      <c r="T684" s="67"/>
      <c r="U684" s="243" t="str">
        <f>IF(F684="","",Tabla1[[#This Row],[Fecha Inicio grupo]]+3*7-7)</f>
        <v/>
      </c>
      <c r="V684" s="244" t="str">
        <f>IF(F684="","",EDATE(Tabla1[[#This Row],[Fecha Inicio grupo]],3))</f>
        <v/>
      </c>
      <c r="W684" s="29"/>
      <c r="X684" s="29"/>
      <c r="Y684" s="75"/>
      <c r="Z684" s="75"/>
      <c r="AA684" s="75"/>
      <c r="AB684" s="75"/>
      <c r="AC684" s="75"/>
      <c r="AD684" s="75"/>
      <c r="AE684" s="75"/>
      <c r="AF684" s="75"/>
      <c r="AG684" s="75"/>
      <c r="AH684" s="75"/>
      <c r="AI684" s="75"/>
      <c r="AJ684" s="75"/>
      <c r="AK684" s="75"/>
      <c r="AL684" s="75"/>
      <c r="AM684" s="75"/>
      <c r="AN684" s="75"/>
      <c r="AO684" s="144"/>
      <c r="AP684" s="246" t="str">
        <f>IF(F684="","",IFERROR(VLOOKUP(SUBSTITUTE(SUBSTITUTE(Tabla1[[#This Row],[Uso Sistemas]],"T","P"),"N","F"),Parámetros!$M$2:$N$17,2,0),"Completar hasta 3ra sem. para evaluar a Probacionista"))</f>
        <v/>
      </c>
      <c r="AQ684" s="39"/>
      <c r="AR684" s="39"/>
      <c r="AS684" s="39"/>
      <c r="AT684" s="28"/>
      <c r="AU684" s="55"/>
      <c r="AV684" s="55"/>
      <c r="AW684" s="55"/>
      <c r="AX684" s="248" t="str">
        <f>IF(V684="","",EOMONTH(EDATE(Tabla1[[#This Row],[Fecha Finalización]],2),0))</f>
        <v/>
      </c>
      <c r="AY684" s="39"/>
      <c r="AZ684" s="249" t="str">
        <f>IF(V684="","",EOMONTH(EDATE(Tabla1[[#This Row],[Fecha Finalización]],3),0))</f>
        <v/>
      </c>
      <c r="BA684" s="39"/>
      <c r="BB684" s="39"/>
      <c r="BC684" s="235"/>
      <c r="BD684" s="233" t="str">
        <f>IF(F684="","",Tabla1[[#This Row],[sem 01]]&amp;Tabla1[[#This Row],[sem 02]]&amp;Tabla1[[#This Row],[sem 03]])</f>
        <v/>
      </c>
      <c r="BE684" s="234" t="str">
        <f>IF(TRIM(F684)="","",$B$1&amp;"-"&amp;SUBSTITUTE(Tabla1[[#This Row],[Mes Inscrito]]," ","")&amp;"-"&amp;SUBSTITUTE(Tabla1[[#This Row],[Dia de clases Inscrito]]," ","")&amp;"-"&amp;SUBSTITUTE(Tabla1[[#This Row],[Horario Inscrito]]," ","")&amp;"-"&amp;Tabla1[[#This Row],[Fecha Inicio grupo]])</f>
        <v/>
      </c>
      <c r="BF684" s="251" t="str">
        <f>IF(F684="","",Tabla1[[#This Row],[Curso]])</f>
        <v/>
      </c>
      <c r="BG684" s="252" t="str">
        <f>+IF(TRIM(F684)="","",$B$1&amp;"-"&amp;TRIM(Tabla1[[#This Row],[Mes Inscrito]])&amp;"-"&amp;TRIM(Tabla1[[#This Row],[Dia de clases Inscrito]])&amp;"-"&amp;TRIM(Tabla1[[#This Row],[Horario Inscrito]])&amp;"-"&amp;TRIM(Tabla1[[#This Row],[Fecha Inicio grupo]])&amp;"-"&amp;TRIM(Tabla1[[#This Row],[Tipo Incrito]]))</f>
        <v/>
      </c>
      <c r="BH684" s="308" t="str">
        <f>IF(F684="","",OR(IFERROR(SEARCH("CG",Tabla1[[#This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4" s="309" t="str">
        <f>IF(F684&lt;&gt;"",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4" s="309" t="str">
        <f>IF(F684&lt;&gt;"",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4" s="309" t="str">
        <f>IF(Tabla1[[#This Row],[Fecha Inicio grupo]]="","",IFERROR(VLOOKUP(Tabla1[[#This Row],[Mes de Alta como miembro]],Parámetros!$AM$2:$AN$16,2,0),"01/01/1900"))</f>
        <v/>
      </c>
    </row>
    <row r="685" spans="1:63" ht="14.45">
      <c r="A685" s="68">
        <v>682</v>
      </c>
      <c r="B685" s="29"/>
      <c r="C685" s="34"/>
      <c r="D685" s="42"/>
      <c r="E685" s="64"/>
      <c r="F685" s="45"/>
      <c r="G685" s="45"/>
      <c r="H685" s="163"/>
      <c r="I685" s="42"/>
      <c r="J685" s="28"/>
      <c r="K685" s="69"/>
      <c r="L685" s="68"/>
      <c r="M685" s="46"/>
      <c r="N685" s="238" t="str">
        <f ca="1">IF(Tabla1[[#This Row],[Fecha de nac]]="","",IF(Tabla1[[#This Row],[Fecha Finalización]] &gt;=TODAY(), DATEDIF(Tabla1[[#This Row],[Fecha de nac]],TODAY(),"y"), ROUNDDOWN((Tabla1[[#This Row],[Fecha Finalización]] -Tabla1[[#This Row],[Fecha de nac]])/365,0)))</f>
        <v/>
      </c>
      <c r="O685" s="169"/>
      <c r="P685" s="34"/>
      <c r="Q685" s="67"/>
      <c r="R685" s="67"/>
      <c r="S685" s="67"/>
      <c r="T685" s="67"/>
      <c r="U685" s="243" t="str">
        <f>IF(F685="","",Tabla1[[#This Row],[Fecha Inicio grupo]]+3*7-7)</f>
        <v/>
      </c>
      <c r="V685" s="244" t="str">
        <f>IF(F685="","",EDATE(Tabla1[[#This Row],[Fecha Inicio grupo]],3))</f>
        <v/>
      </c>
      <c r="W685" s="29"/>
      <c r="X685" s="29"/>
      <c r="Y685" s="75"/>
      <c r="Z685" s="75"/>
      <c r="AA685" s="75"/>
      <c r="AB685" s="75"/>
      <c r="AC685" s="75"/>
      <c r="AD685" s="75"/>
      <c r="AE685" s="75"/>
      <c r="AF685" s="75"/>
      <c r="AG685" s="75"/>
      <c r="AH685" s="75"/>
      <c r="AI685" s="75"/>
      <c r="AJ685" s="75"/>
      <c r="AK685" s="75"/>
      <c r="AL685" s="75"/>
      <c r="AM685" s="75"/>
      <c r="AN685" s="75"/>
      <c r="AO685" s="144"/>
      <c r="AP685" s="246" t="str">
        <f>IF(F685="","",IFERROR(VLOOKUP(SUBSTITUTE(SUBSTITUTE(Tabla1[[#This Row],[Uso Sistemas]],"T","P"),"N","F"),Parámetros!$M$2:$N$17,2,0),"Completar hasta 3ra sem. para evaluar a Probacionista"))</f>
        <v/>
      </c>
      <c r="AQ685" s="39"/>
      <c r="AR685" s="39"/>
      <c r="AS685" s="39"/>
      <c r="AT685" s="28"/>
      <c r="AU685" s="55"/>
      <c r="AV685" s="55"/>
      <c r="AW685" s="55"/>
      <c r="AX685" s="248" t="str">
        <f>IF(V685="","",EOMONTH(EDATE(Tabla1[[#This Row],[Fecha Finalización]],2),0))</f>
        <v/>
      </c>
      <c r="AY685" s="39"/>
      <c r="AZ685" s="249" t="str">
        <f>IF(V685="","",EOMONTH(EDATE(Tabla1[[#This Row],[Fecha Finalización]],3),0))</f>
        <v/>
      </c>
      <c r="BA685" s="39"/>
      <c r="BB685" s="39"/>
      <c r="BC685" s="235"/>
      <c r="BD685" s="233" t="str">
        <f>IF(F685="","",Tabla1[[#This Row],[sem 01]]&amp;Tabla1[[#This Row],[sem 02]]&amp;Tabla1[[#This Row],[sem 03]])</f>
        <v/>
      </c>
      <c r="BE685" s="234" t="str">
        <f>IF(TRIM(F685)="","",$B$1&amp;"-"&amp;SUBSTITUTE(Tabla1[[#This Row],[Mes Inscrito]]," ","")&amp;"-"&amp;SUBSTITUTE(Tabla1[[#This Row],[Dia de clases Inscrito]]," ","")&amp;"-"&amp;SUBSTITUTE(Tabla1[[#This Row],[Horario Inscrito]]," ","")&amp;"-"&amp;Tabla1[[#This Row],[Fecha Inicio grupo]])</f>
        <v/>
      </c>
      <c r="BF685" s="251" t="str">
        <f>IF(F685="","",Tabla1[[#This Row],[Curso]])</f>
        <v/>
      </c>
      <c r="BG685" s="252" t="str">
        <f>+IF(TRIM(F685)="","",$B$1&amp;"-"&amp;TRIM(Tabla1[[#This Row],[Mes Inscrito]])&amp;"-"&amp;TRIM(Tabla1[[#This Row],[Dia de clases Inscrito]])&amp;"-"&amp;TRIM(Tabla1[[#This Row],[Horario Inscrito]])&amp;"-"&amp;TRIM(Tabla1[[#This Row],[Fecha Inicio grupo]])&amp;"-"&amp;TRIM(Tabla1[[#This Row],[Tipo Incrito]]))</f>
        <v/>
      </c>
      <c r="BH685" s="308" t="str">
        <f>IF(F685="","",OR(IFERROR(SEARCH("CG",Tabla1[[#This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5" s="309" t="str">
        <f>IF(F685&lt;&gt;"",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5" s="309" t="str">
        <f>IF(F685&lt;&gt;"",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5" s="309" t="str">
        <f>IF(Tabla1[[#This Row],[Fecha Inicio grupo]]="","",IFERROR(VLOOKUP(Tabla1[[#This Row],[Mes de Alta como miembro]],Parámetros!$AM$2:$AN$16,2,0),"01/01/1900"))</f>
        <v/>
      </c>
    </row>
    <row r="686" spans="1:63" ht="14.45">
      <c r="A686" s="68">
        <v>683</v>
      </c>
      <c r="B686" s="29"/>
      <c r="C686" s="34"/>
      <c r="D686" s="42"/>
      <c r="E686" s="64"/>
      <c r="F686" s="45"/>
      <c r="G686" s="45"/>
      <c r="H686" s="163"/>
      <c r="I686" s="42"/>
      <c r="J686" s="28"/>
      <c r="K686" s="69"/>
      <c r="L686" s="68"/>
      <c r="M686" s="46"/>
      <c r="N686" s="238" t="str">
        <f ca="1">IF(Tabla1[[#This Row],[Fecha de nac]]="","",IF(Tabla1[[#This Row],[Fecha Finalización]] &gt;=TODAY(), DATEDIF(Tabla1[[#This Row],[Fecha de nac]],TODAY(),"y"), ROUNDDOWN((Tabla1[[#This Row],[Fecha Finalización]] -Tabla1[[#This Row],[Fecha de nac]])/365,0)))</f>
        <v/>
      </c>
      <c r="O686" s="169"/>
      <c r="P686" s="34"/>
      <c r="Q686" s="67"/>
      <c r="R686" s="67"/>
      <c r="S686" s="67"/>
      <c r="T686" s="67"/>
      <c r="U686" s="243" t="str">
        <f>IF(F686="","",Tabla1[[#This Row],[Fecha Inicio grupo]]+3*7-7)</f>
        <v/>
      </c>
      <c r="V686" s="244" t="str">
        <f>IF(F686="","",EDATE(Tabla1[[#This Row],[Fecha Inicio grupo]],3))</f>
        <v/>
      </c>
      <c r="W686" s="29"/>
      <c r="X686" s="29"/>
      <c r="Y686" s="75"/>
      <c r="Z686" s="75"/>
      <c r="AA686" s="75"/>
      <c r="AB686" s="75"/>
      <c r="AC686" s="75"/>
      <c r="AD686" s="75"/>
      <c r="AE686" s="75"/>
      <c r="AF686" s="75"/>
      <c r="AG686" s="75"/>
      <c r="AH686" s="75"/>
      <c r="AI686" s="75"/>
      <c r="AJ686" s="75"/>
      <c r="AK686" s="75"/>
      <c r="AL686" s="75"/>
      <c r="AM686" s="75"/>
      <c r="AN686" s="75"/>
      <c r="AO686" s="144"/>
      <c r="AP686" s="246" t="str">
        <f>IF(F686="","",IFERROR(VLOOKUP(SUBSTITUTE(SUBSTITUTE(Tabla1[[#This Row],[Uso Sistemas]],"T","P"),"N","F"),Parámetros!$M$2:$N$17,2,0),"Completar hasta 3ra sem. para evaluar a Probacionista"))</f>
        <v/>
      </c>
      <c r="AQ686" s="39"/>
      <c r="AR686" s="39"/>
      <c r="AS686" s="39"/>
      <c r="AT686" s="28"/>
      <c r="AU686" s="55"/>
      <c r="AV686" s="55"/>
      <c r="AW686" s="55"/>
      <c r="AX686" s="248" t="str">
        <f>IF(V686="","",EOMONTH(EDATE(Tabla1[[#This Row],[Fecha Finalización]],2),0))</f>
        <v/>
      </c>
      <c r="AY686" s="39"/>
      <c r="AZ686" s="249" t="str">
        <f>IF(V686="","",EOMONTH(EDATE(Tabla1[[#This Row],[Fecha Finalización]],3),0))</f>
        <v/>
      </c>
      <c r="BA686" s="39"/>
      <c r="BB686" s="39"/>
      <c r="BC686" s="235"/>
      <c r="BD686" s="233" t="str">
        <f>IF(F686="","",Tabla1[[#This Row],[sem 01]]&amp;Tabla1[[#This Row],[sem 02]]&amp;Tabla1[[#This Row],[sem 03]])</f>
        <v/>
      </c>
      <c r="BE686" s="234" t="str">
        <f>IF(TRIM(F686)="","",$B$1&amp;"-"&amp;SUBSTITUTE(Tabla1[[#This Row],[Mes Inscrito]]," ","")&amp;"-"&amp;SUBSTITUTE(Tabla1[[#This Row],[Dia de clases Inscrito]]," ","")&amp;"-"&amp;SUBSTITUTE(Tabla1[[#This Row],[Horario Inscrito]]," ","")&amp;"-"&amp;Tabla1[[#This Row],[Fecha Inicio grupo]])</f>
        <v/>
      </c>
      <c r="BF686" s="251" t="str">
        <f>IF(F686="","",Tabla1[[#This Row],[Curso]])</f>
        <v/>
      </c>
      <c r="BG686" s="252" t="str">
        <f>+IF(TRIM(F686)="","",$B$1&amp;"-"&amp;TRIM(Tabla1[[#This Row],[Mes Inscrito]])&amp;"-"&amp;TRIM(Tabla1[[#This Row],[Dia de clases Inscrito]])&amp;"-"&amp;TRIM(Tabla1[[#This Row],[Horario Inscrito]])&amp;"-"&amp;TRIM(Tabla1[[#This Row],[Fecha Inicio grupo]])&amp;"-"&amp;TRIM(Tabla1[[#This Row],[Tipo Incrito]]))</f>
        <v/>
      </c>
      <c r="BH686" s="308" t="str">
        <f>IF(F686="","",OR(IFERROR(SEARCH("CG",Tabla1[[#This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6" s="309" t="str">
        <f>IF(F686&lt;&gt;"",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6" s="309" t="str">
        <f>IF(F686&lt;&gt;"",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6" s="309" t="str">
        <f>IF(Tabla1[[#This Row],[Fecha Inicio grupo]]="","",IFERROR(VLOOKUP(Tabla1[[#This Row],[Mes de Alta como miembro]],Parámetros!$AM$2:$AN$16,2,0),"01/01/1900"))</f>
        <v/>
      </c>
    </row>
    <row r="687" spans="1:63" ht="14.45">
      <c r="A687" s="68">
        <v>684</v>
      </c>
      <c r="B687" s="29"/>
      <c r="C687" s="34"/>
      <c r="D687" s="42"/>
      <c r="E687" s="64"/>
      <c r="F687" s="45"/>
      <c r="G687" s="45"/>
      <c r="H687" s="163"/>
      <c r="I687" s="42"/>
      <c r="J687" s="28"/>
      <c r="K687" s="69"/>
      <c r="L687" s="68"/>
      <c r="M687" s="46"/>
      <c r="N687" s="238" t="str">
        <f ca="1">IF(Tabla1[[#This Row],[Fecha de nac]]="","",IF(Tabla1[[#This Row],[Fecha Finalización]] &gt;=TODAY(), DATEDIF(Tabla1[[#This Row],[Fecha de nac]],TODAY(),"y"), ROUNDDOWN((Tabla1[[#This Row],[Fecha Finalización]] -Tabla1[[#This Row],[Fecha de nac]])/365,0)))</f>
        <v/>
      </c>
      <c r="O687" s="169"/>
      <c r="P687" s="34"/>
      <c r="Q687" s="67"/>
      <c r="R687" s="67"/>
      <c r="S687" s="67"/>
      <c r="T687" s="67"/>
      <c r="U687" s="243" t="str">
        <f>IF(F687="","",Tabla1[[#This Row],[Fecha Inicio grupo]]+3*7-7)</f>
        <v/>
      </c>
      <c r="V687" s="244" t="str">
        <f>IF(F687="","",EDATE(Tabla1[[#This Row],[Fecha Inicio grupo]],3))</f>
        <v/>
      </c>
      <c r="W687" s="29"/>
      <c r="X687" s="29"/>
      <c r="Y687" s="75"/>
      <c r="Z687" s="75"/>
      <c r="AA687" s="75"/>
      <c r="AB687" s="75"/>
      <c r="AC687" s="75"/>
      <c r="AD687" s="75"/>
      <c r="AE687" s="75"/>
      <c r="AF687" s="75"/>
      <c r="AG687" s="75"/>
      <c r="AH687" s="75"/>
      <c r="AI687" s="75"/>
      <c r="AJ687" s="75"/>
      <c r="AK687" s="75"/>
      <c r="AL687" s="75"/>
      <c r="AM687" s="75"/>
      <c r="AN687" s="75"/>
      <c r="AO687" s="144"/>
      <c r="AP687" s="246" t="str">
        <f>IF(F687="","",IFERROR(VLOOKUP(SUBSTITUTE(SUBSTITUTE(Tabla1[[#This Row],[Uso Sistemas]],"T","P"),"N","F"),Parámetros!$M$2:$N$17,2,0),"Completar hasta 3ra sem. para evaluar a Probacionista"))</f>
        <v/>
      </c>
      <c r="AQ687" s="39"/>
      <c r="AR687" s="39"/>
      <c r="AS687" s="39"/>
      <c r="AT687" s="28"/>
      <c r="AU687" s="55"/>
      <c r="AV687" s="55"/>
      <c r="AW687" s="55"/>
      <c r="AX687" s="248" t="str">
        <f>IF(V687="","",EOMONTH(EDATE(Tabla1[[#This Row],[Fecha Finalización]],2),0))</f>
        <v/>
      </c>
      <c r="AY687" s="39"/>
      <c r="AZ687" s="249" t="str">
        <f>IF(V687="","",EOMONTH(EDATE(Tabla1[[#This Row],[Fecha Finalización]],3),0))</f>
        <v/>
      </c>
      <c r="BA687" s="39"/>
      <c r="BB687" s="39"/>
      <c r="BC687" s="235"/>
      <c r="BD687" s="233" t="str">
        <f>IF(F687="","",Tabla1[[#This Row],[sem 01]]&amp;Tabla1[[#This Row],[sem 02]]&amp;Tabla1[[#This Row],[sem 03]])</f>
        <v/>
      </c>
      <c r="BE687" s="234" t="str">
        <f>IF(TRIM(F687)="","",$B$1&amp;"-"&amp;SUBSTITUTE(Tabla1[[#This Row],[Mes Inscrito]]," ","")&amp;"-"&amp;SUBSTITUTE(Tabla1[[#This Row],[Dia de clases Inscrito]]," ","")&amp;"-"&amp;SUBSTITUTE(Tabla1[[#This Row],[Horario Inscrito]]," ","")&amp;"-"&amp;Tabla1[[#This Row],[Fecha Inicio grupo]])</f>
        <v/>
      </c>
      <c r="BF687" s="251" t="str">
        <f>IF(F687="","",Tabla1[[#This Row],[Curso]])</f>
        <v/>
      </c>
      <c r="BG687" s="252" t="str">
        <f>+IF(TRIM(F687)="","",$B$1&amp;"-"&amp;TRIM(Tabla1[[#This Row],[Mes Inscrito]])&amp;"-"&amp;TRIM(Tabla1[[#This Row],[Dia de clases Inscrito]])&amp;"-"&amp;TRIM(Tabla1[[#This Row],[Horario Inscrito]])&amp;"-"&amp;TRIM(Tabla1[[#This Row],[Fecha Inicio grupo]])&amp;"-"&amp;TRIM(Tabla1[[#This Row],[Tipo Incrito]]))</f>
        <v/>
      </c>
      <c r="BH687" s="308" t="str">
        <f>IF(F687="","",OR(IFERROR(SEARCH("CG",Tabla1[[#This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7" s="309" t="str">
        <f>IF(F687&lt;&gt;"",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7" s="309" t="str">
        <f>IF(F687&lt;&gt;"",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7" s="309" t="str">
        <f>IF(Tabla1[[#This Row],[Fecha Inicio grupo]]="","",IFERROR(VLOOKUP(Tabla1[[#This Row],[Mes de Alta como miembro]],Parámetros!$AM$2:$AN$16,2,0),"01/01/1900"))</f>
        <v/>
      </c>
    </row>
    <row r="688" spans="1:63" ht="14.45">
      <c r="A688" s="68">
        <v>685</v>
      </c>
      <c r="B688" s="29"/>
      <c r="C688" s="34"/>
      <c r="D688" s="42"/>
      <c r="E688" s="64"/>
      <c r="F688" s="45"/>
      <c r="G688" s="45"/>
      <c r="H688" s="163"/>
      <c r="I688" s="42"/>
      <c r="J688" s="28"/>
      <c r="K688" s="69"/>
      <c r="L688" s="68"/>
      <c r="M688" s="46"/>
      <c r="N688" s="238" t="str">
        <f ca="1">IF(Tabla1[[#This Row],[Fecha de nac]]="","",IF(Tabla1[[#This Row],[Fecha Finalización]] &gt;=TODAY(), DATEDIF(Tabla1[[#This Row],[Fecha de nac]],TODAY(),"y"), ROUNDDOWN((Tabla1[[#This Row],[Fecha Finalización]] -Tabla1[[#This Row],[Fecha de nac]])/365,0)))</f>
        <v/>
      </c>
      <c r="O688" s="169"/>
      <c r="P688" s="34"/>
      <c r="Q688" s="67"/>
      <c r="R688" s="67"/>
      <c r="S688" s="67"/>
      <c r="T688" s="67"/>
      <c r="U688" s="243" t="str">
        <f>IF(F688="","",Tabla1[[#This Row],[Fecha Inicio grupo]]+3*7-7)</f>
        <v/>
      </c>
      <c r="V688" s="244" t="str">
        <f>IF(F688="","",EDATE(Tabla1[[#This Row],[Fecha Inicio grupo]],3))</f>
        <v/>
      </c>
      <c r="W688" s="29"/>
      <c r="X688" s="29"/>
      <c r="Y688" s="75"/>
      <c r="Z688" s="75"/>
      <c r="AA688" s="75"/>
      <c r="AB688" s="75"/>
      <c r="AC688" s="75"/>
      <c r="AD688" s="75"/>
      <c r="AE688" s="75"/>
      <c r="AF688" s="75"/>
      <c r="AG688" s="75"/>
      <c r="AH688" s="75"/>
      <c r="AI688" s="75"/>
      <c r="AJ688" s="75"/>
      <c r="AK688" s="75"/>
      <c r="AL688" s="75"/>
      <c r="AM688" s="75"/>
      <c r="AN688" s="75"/>
      <c r="AO688" s="144"/>
      <c r="AP688" s="246" t="str">
        <f>IF(F688="","",IFERROR(VLOOKUP(SUBSTITUTE(SUBSTITUTE(Tabla1[[#This Row],[Uso Sistemas]],"T","P"),"N","F"),Parámetros!$M$2:$N$17,2,0),"Completar hasta 3ra sem. para evaluar a Probacionista"))</f>
        <v/>
      </c>
      <c r="AQ688" s="39"/>
      <c r="AR688" s="39"/>
      <c r="AS688" s="39"/>
      <c r="AT688" s="28"/>
      <c r="AU688" s="55"/>
      <c r="AV688" s="55"/>
      <c r="AW688" s="55"/>
      <c r="AX688" s="248" t="str">
        <f>IF(V688="","",EOMONTH(EDATE(Tabla1[[#This Row],[Fecha Finalización]],2),0))</f>
        <v/>
      </c>
      <c r="AY688" s="39"/>
      <c r="AZ688" s="249" t="str">
        <f>IF(V688="","",EOMONTH(EDATE(Tabla1[[#This Row],[Fecha Finalización]],3),0))</f>
        <v/>
      </c>
      <c r="BA688" s="39"/>
      <c r="BB688" s="39"/>
      <c r="BC688" s="235"/>
      <c r="BD688" s="233" t="str">
        <f>IF(F688="","",Tabla1[[#This Row],[sem 01]]&amp;Tabla1[[#This Row],[sem 02]]&amp;Tabla1[[#This Row],[sem 03]])</f>
        <v/>
      </c>
      <c r="BE688" s="234" t="str">
        <f>IF(TRIM(F688)="","",$B$1&amp;"-"&amp;SUBSTITUTE(Tabla1[[#This Row],[Mes Inscrito]]," ","")&amp;"-"&amp;SUBSTITUTE(Tabla1[[#This Row],[Dia de clases Inscrito]]," ","")&amp;"-"&amp;SUBSTITUTE(Tabla1[[#This Row],[Horario Inscrito]]," ","")&amp;"-"&amp;Tabla1[[#This Row],[Fecha Inicio grupo]])</f>
        <v/>
      </c>
      <c r="BF688" s="251" t="str">
        <f>IF(F688="","",Tabla1[[#This Row],[Curso]])</f>
        <v/>
      </c>
      <c r="BG688" s="252" t="str">
        <f>+IF(TRIM(F688)="","",$B$1&amp;"-"&amp;TRIM(Tabla1[[#This Row],[Mes Inscrito]])&amp;"-"&amp;TRIM(Tabla1[[#This Row],[Dia de clases Inscrito]])&amp;"-"&amp;TRIM(Tabla1[[#This Row],[Horario Inscrito]])&amp;"-"&amp;TRIM(Tabla1[[#This Row],[Fecha Inicio grupo]])&amp;"-"&amp;TRIM(Tabla1[[#This Row],[Tipo Incrito]]))</f>
        <v/>
      </c>
      <c r="BH688" s="308" t="str">
        <f>IF(F688="","",OR(IFERROR(SEARCH("CG",Tabla1[[#This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8" s="309" t="str">
        <f>IF(F688&lt;&gt;"",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8" s="309" t="str">
        <f>IF(F688&lt;&gt;"",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8" s="309" t="str">
        <f>IF(Tabla1[[#This Row],[Fecha Inicio grupo]]="","",IFERROR(VLOOKUP(Tabla1[[#This Row],[Mes de Alta como miembro]],Parámetros!$AM$2:$AN$16,2,0),"01/01/1900"))</f>
        <v/>
      </c>
    </row>
    <row r="689" spans="1:63" ht="14.45">
      <c r="A689" s="68">
        <v>686</v>
      </c>
      <c r="B689" s="29"/>
      <c r="C689" s="34"/>
      <c r="D689" s="42"/>
      <c r="E689" s="64"/>
      <c r="F689" s="45"/>
      <c r="G689" s="45"/>
      <c r="H689" s="163"/>
      <c r="I689" s="42"/>
      <c r="J689" s="28"/>
      <c r="K689" s="69"/>
      <c r="L689" s="68"/>
      <c r="M689" s="46"/>
      <c r="N689" s="238" t="str">
        <f ca="1">IF(Tabla1[[#This Row],[Fecha de nac]]="","",IF(Tabla1[[#This Row],[Fecha Finalización]] &gt;=TODAY(), DATEDIF(Tabla1[[#This Row],[Fecha de nac]],TODAY(),"y"), ROUNDDOWN((Tabla1[[#This Row],[Fecha Finalización]] -Tabla1[[#This Row],[Fecha de nac]])/365,0)))</f>
        <v/>
      </c>
      <c r="O689" s="169"/>
      <c r="P689" s="34"/>
      <c r="Q689" s="67"/>
      <c r="R689" s="67"/>
      <c r="S689" s="67"/>
      <c r="T689" s="67"/>
      <c r="U689" s="243" t="str">
        <f>IF(F689="","",Tabla1[[#This Row],[Fecha Inicio grupo]]+3*7-7)</f>
        <v/>
      </c>
      <c r="V689" s="244" t="str">
        <f>IF(F689="","",EDATE(Tabla1[[#This Row],[Fecha Inicio grupo]],3))</f>
        <v/>
      </c>
      <c r="W689" s="29"/>
      <c r="X689" s="29"/>
      <c r="Y689" s="75"/>
      <c r="Z689" s="75"/>
      <c r="AA689" s="75"/>
      <c r="AB689" s="75"/>
      <c r="AC689" s="75"/>
      <c r="AD689" s="75"/>
      <c r="AE689" s="75"/>
      <c r="AF689" s="75"/>
      <c r="AG689" s="75"/>
      <c r="AH689" s="75"/>
      <c r="AI689" s="75"/>
      <c r="AJ689" s="75"/>
      <c r="AK689" s="75"/>
      <c r="AL689" s="75"/>
      <c r="AM689" s="75"/>
      <c r="AN689" s="75"/>
      <c r="AO689" s="144"/>
      <c r="AP689" s="246" t="str">
        <f>IF(F689="","",IFERROR(VLOOKUP(SUBSTITUTE(SUBSTITUTE(Tabla1[[#This Row],[Uso Sistemas]],"T","P"),"N","F"),Parámetros!$M$2:$N$17,2,0),"Completar hasta 3ra sem. para evaluar a Probacionista"))</f>
        <v/>
      </c>
      <c r="AQ689" s="39"/>
      <c r="AR689" s="39"/>
      <c r="AS689" s="39"/>
      <c r="AT689" s="28"/>
      <c r="AU689" s="55"/>
      <c r="AV689" s="55"/>
      <c r="AW689" s="55"/>
      <c r="AX689" s="248" t="str">
        <f>IF(V689="","",EOMONTH(EDATE(Tabla1[[#This Row],[Fecha Finalización]],2),0))</f>
        <v/>
      </c>
      <c r="AY689" s="39"/>
      <c r="AZ689" s="249" t="str">
        <f>IF(V689="","",EOMONTH(EDATE(Tabla1[[#This Row],[Fecha Finalización]],3),0))</f>
        <v/>
      </c>
      <c r="BA689" s="39"/>
      <c r="BB689" s="39"/>
      <c r="BC689" s="235"/>
      <c r="BD689" s="233" t="str">
        <f>IF(F689="","",Tabla1[[#This Row],[sem 01]]&amp;Tabla1[[#This Row],[sem 02]]&amp;Tabla1[[#This Row],[sem 03]])</f>
        <v/>
      </c>
      <c r="BE689" s="234" t="str">
        <f>IF(TRIM(F689)="","",$B$1&amp;"-"&amp;SUBSTITUTE(Tabla1[[#This Row],[Mes Inscrito]]," ","")&amp;"-"&amp;SUBSTITUTE(Tabla1[[#This Row],[Dia de clases Inscrito]]," ","")&amp;"-"&amp;SUBSTITUTE(Tabla1[[#This Row],[Horario Inscrito]]," ","")&amp;"-"&amp;Tabla1[[#This Row],[Fecha Inicio grupo]])</f>
        <v/>
      </c>
      <c r="BF689" s="251" t="str">
        <f>IF(F689="","",Tabla1[[#This Row],[Curso]])</f>
        <v/>
      </c>
      <c r="BG689" s="252" t="str">
        <f>+IF(TRIM(F689)="","",$B$1&amp;"-"&amp;TRIM(Tabla1[[#This Row],[Mes Inscrito]])&amp;"-"&amp;TRIM(Tabla1[[#This Row],[Dia de clases Inscrito]])&amp;"-"&amp;TRIM(Tabla1[[#This Row],[Horario Inscrito]])&amp;"-"&amp;TRIM(Tabla1[[#This Row],[Fecha Inicio grupo]])&amp;"-"&amp;TRIM(Tabla1[[#This Row],[Tipo Incrito]]))</f>
        <v/>
      </c>
      <c r="BH689" s="308" t="str">
        <f>IF(F689="","",OR(IFERROR(SEARCH("CG",Tabla1[[#This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9" s="309" t="str">
        <f>IF(F689&lt;&gt;"",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9" s="309" t="str">
        <f>IF(F689&lt;&gt;"",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9" s="309" t="str">
        <f>IF(Tabla1[[#This Row],[Fecha Inicio grupo]]="","",IFERROR(VLOOKUP(Tabla1[[#This Row],[Mes de Alta como miembro]],Parámetros!$AM$2:$AN$16,2,0),"01/01/1900"))</f>
        <v/>
      </c>
    </row>
    <row r="690" spans="1:63" ht="14.45">
      <c r="A690" s="68">
        <v>687</v>
      </c>
      <c r="B690" s="29"/>
      <c r="C690" s="34"/>
      <c r="D690" s="42"/>
      <c r="E690" s="64"/>
      <c r="F690" s="45"/>
      <c r="G690" s="45"/>
      <c r="H690" s="163"/>
      <c r="I690" s="42"/>
      <c r="J690" s="28"/>
      <c r="K690" s="69"/>
      <c r="L690" s="68"/>
      <c r="M690" s="46"/>
      <c r="N690" s="238" t="str">
        <f ca="1">IF(Tabla1[[#This Row],[Fecha de nac]]="","",IF(Tabla1[[#This Row],[Fecha Finalización]] &gt;=TODAY(), DATEDIF(Tabla1[[#This Row],[Fecha de nac]],TODAY(),"y"), ROUNDDOWN((Tabla1[[#This Row],[Fecha Finalización]] -Tabla1[[#This Row],[Fecha de nac]])/365,0)))</f>
        <v/>
      </c>
      <c r="O690" s="169"/>
      <c r="P690" s="34"/>
      <c r="Q690" s="67"/>
      <c r="R690" s="67"/>
      <c r="S690" s="67"/>
      <c r="T690" s="67"/>
      <c r="U690" s="243" t="str">
        <f>IF(F690="","",Tabla1[[#This Row],[Fecha Inicio grupo]]+3*7-7)</f>
        <v/>
      </c>
      <c r="V690" s="244" t="str">
        <f>IF(F690="","",EDATE(Tabla1[[#This Row],[Fecha Inicio grupo]],3))</f>
        <v/>
      </c>
      <c r="W690" s="29"/>
      <c r="X690" s="29"/>
      <c r="Y690" s="75"/>
      <c r="Z690" s="75"/>
      <c r="AA690" s="75"/>
      <c r="AB690" s="75"/>
      <c r="AC690" s="75"/>
      <c r="AD690" s="75"/>
      <c r="AE690" s="75"/>
      <c r="AF690" s="75"/>
      <c r="AG690" s="75"/>
      <c r="AH690" s="75"/>
      <c r="AI690" s="75"/>
      <c r="AJ690" s="75"/>
      <c r="AK690" s="75"/>
      <c r="AL690" s="75"/>
      <c r="AM690" s="75"/>
      <c r="AN690" s="75"/>
      <c r="AO690" s="144"/>
      <c r="AP690" s="246" t="str">
        <f>IF(F690="","",IFERROR(VLOOKUP(SUBSTITUTE(SUBSTITUTE(Tabla1[[#This Row],[Uso Sistemas]],"T","P"),"N","F"),Parámetros!$M$2:$N$17,2,0),"Completar hasta 3ra sem. para evaluar a Probacionista"))</f>
        <v/>
      </c>
      <c r="AQ690" s="39"/>
      <c r="AR690" s="39"/>
      <c r="AS690" s="39"/>
      <c r="AT690" s="28"/>
      <c r="AU690" s="55"/>
      <c r="AV690" s="55"/>
      <c r="AW690" s="55"/>
      <c r="AX690" s="248" t="str">
        <f>IF(V690="","",EOMONTH(EDATE(Tabla1[[#This Row],[Fecha Finalización]],2),0))</f>
        <v/>
      </c>
      <c r="AY690" s="39"/>
      <c r="AZ690" s="249" t="str">
        <f>IF(V690="","",EOMONTH(EDATE(Tabla1[[#This Row],[Fecha Finalización]],3),0))</f>
        <v/>
      </c>
      <c r="BA690" s="39"/>
      <c r="BB690" s="39"/>
      <c r="BC690" s="235"/>
      <c r="BD690" s="233" t="str">
        <f>IF(F690="","",Tabla1[[#This Row],[sem 01]]&amp;Tabla1[[#This Row],[sem 02]]&amp;Tabla1[[#This Row],[sem 03]])</f>
        <v/>
      </c>
      <c r="BE690" s="234" t="str">
        <f>IF(TRIM(F690)="","",$B$1&amp;"-"&amp;SUBSTITUTE(Tabla1[[#This Row],[Mes Inscrito]]," ","")&amp;"-"&amp;SUBSTITUTE(Tabla1[[#This Row],[Dia de clases Inscrito]]," ","")&amp;"-"&amp;SUBSTITUTE(Tabla1[[#This Row],[Horario Inscrito]]," ","")&amp;"-"&amp;Tabla1[[#This Row],[Fecha Inicio grupo]])</f>
        <v/>
      </c>
      <c r="BF690" s="251" t="str">
        <f>IF(F690="","",Tabla1[[#This Row],[Curso]])</f>
        <v/>
      </c>
      <c r="BG690" s="252" t="str">
        <f>+IF(TRIM(F690)="","",$B$1&amp;"-"&amp;TRIM(Tabla1[[#This Row],[Mes Inscrito]])&amp;"-"&amp;TRIM(Tabla1[[#This Row],[Dia de clases Inscrito]])&amp;"-"&amp;TRIM(Tabla1[[#This Row],[Horario Inscrito]])&amp;"-"&amp;TRIM(Tabla1[[#This Row],[Fecha Inicio grupo]])&amp;"-"&amp;TRIM(Tabla1[[#This Row],[Tipo Incrito]]))</f>
        <v/>
      </c>
      <c r="BH690" s="308" t="str">
        <f>IF(F690="","",OR(IFERROR(SEARCH("CG",Tabla1[[#This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0" s="309" t="str">
        <f>IF(F690&lt;&gt;"",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0" s="309" t="str">
        <f>IF(F690&lt;&gt;"",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0" s="309" t="str">
        <f>IF(Tabla1[[#This Row],[Fecha Inicio grupo]]="","",IFERROR(VLOOKUP(Tabla1[[#This Row],[Mes de Alta como miembro]],Parámetros!$AM$2:$AN$16,2,0),"01/01/1900"))</f>
        <v/>
      </c>
    </row>
    <row r="691" spans="1:63" ht="14.45">
      <c r="A691" s="68">
        <v>688</v>
      </c>
      <c r="B691" s="29"/>
      <c r="C691" s="34"/>
      <c r="D691" s="42"/>
      <c r="E691" s="64"/>
      <c r="F691" s="45"/>
      <c r="G691" s="45"/>
      <c r="H691" s="163"/>
      <c r="I691" s="42"/>
      <c r="J691" s="28"/>
      <c r="K691" s="69"/>
      <c r="L691" s="68"/>
      <c r="M691" s="46"/>
      <c r="N691" s="238" t="str">
        <f ca="1">IF(Tabla1[[#This Row],[Fecha de nac]]="","",IF(Tabla1[[#This Row],[Fecha Finalización]] &gt;=TODAY(), DATEDIF(Tabla1[[#This Row],[Fecha de nac]],TODAY(),"y"), ROUNDDOWN((Tabla1[[#This Row],[Fecha Finalización]] -Tabla1[[#This Row],[Fecha de nac]])/365,0)))</f>
        <v/>
      </c>
      <c r="O691" s="169"/>
      <c r="P691" s="34"/>
      <c r="Q691" s="67"/>
      <c r="R691" s="67"/>
      <c r="S691" s="67"/>
      <c r="T691" s="67"/>
      <c r="U691" s="243" t="str">
        <f>IF(F691="","",Tabla1[[#This Row],[Fecha Inicio grupo]]+3*7-7)</f>
        <v/>
      </c>
      <c r="V691" s="244" t="str">
        <f>IF(F691="","",EDATE(Tabla1[[#This Row],[Fecha Inicio grupo]],3))</f>
        <v/>
      </c>
      <c r="W691" s="29"/>
      <c r="X691" s="29"/>
      <c r="Y691" s="75"/>
      <c r="Z691" s="75"/>
      <c r="AA691" s="75"/>
      <c r="AB691" s="75"/>
      <c r="AC691" s="75"/>
      <c r="AD691" s="75"/>
      <c r="AE691" s="75"/>
      <c r="AF691" s="75"/>
      <c r="AG691" s="75"/>
      <c r="AH691" s="75"/>
      <c r="AI691" s="75"/>
      <c r="AJ691" s="75"/>
      <c r="AK691" s="75"/>
      <c r="AL691" s="75"/>
      <c r="AM691" s="75"/>
      <c r="AN691" s="75"/>
      <c r="AO691" s="144"/>
      <c r="AP691" s="246" t="str">
        <f>IF(F691="","",IFERROR(VLOOKUP(SUBSTITUTE(SUBSTITUTE(Tabla1[[#This Row],[Uso Sistemas]],"T","P"),"N","F"),Parámetros!$M$2:$N$17,2,0),"Completar hasta 3ra sem. para evaluar a Probacionista"))</f>
        <v/>
      </c>
      <c r="AQ691" s="39"/>
      <c r="AR691" s="39"/>
      <c r="AS691" s="39"/>
      <c r="AT691" s="28"/>
      <c r="AU691" s="55"/>
      <c r="AV691" s="55"/>
      <c r="AW691" s="55"/>
      <c r="AX691" s="248" t="str">
        <f>IF(V691="","",EOMONTH(EDATE(Tabla1[[#This Row],[Fecha Finalización]],2),0))</f>
        <v/>
      </c>
      <c r="AY691" s="39"/>
      <c r="AZ691" s="249" t="str">
        <f>IF(V691="","",EOMONTH(EDATE(Tabla1[[#This Row],[Fecha Finalización]],3),0))</f>
        <v/>
      </c>
      <c r="BA691" s="39"/>
      <c r="BB691" s="39"/>
      <c r="BC691" s="235"/>
      <c r="BD691" s="233" t="str">
        <f>IF(F691="","",Tabla1[[#This Row],[sem 01]]&amp;Tabla1[[#This Row],[sem 02]]&amp;Tabla1[[#This Row],[sem 03]])</f>
        <v/>
      </c>
      <c r="BE691" s="234" t="str">
        <f>IF(TRIM(F691)="","",$B$1&amp;"-"&amp;SUBSTITUTE(Tabla1[[#This Row],[Mes Inscrito]]," ","")&amp;"-"&amp;SUBSTITUTE(Tabla1[[#This Row],[Dia de clases Inscrito]]," ","")&amp;"-"&amp;SUBSTITUTE(Tabla1[[#This Row],[Horario Inscrito]]," ","")&amp;"-"&amp;Tabla1[[#This Row],[Fecha Inicio grupo]])</f>
        <v/>
      </c>
      <c r="BF691" s="251" t="str">
        <f>IF(F691="","",Tabla1[[#This Row],[Curso]])</f>
        <v/>
      </c>
      <c r="BG691" s="252" t="str">
        <f>+IF(TRIM(F691)="","",$B$1&amp;"-"&amp;TRIM(Tabla1[[#This Row],[Mes Inscrito]])&amp;"-"&amp;TRIM(Tabla1[[#This Row],[Dia de clases Inscrito]])&amp;"-"&amp;TRIM(Tabla1[[#This Row],[Horario Inscrito]])&amp;"-"&amp;TRIM(Tabla1[[#This Row],[Fecha Inicio grupo]])&amp;"-"&amp;TRIM(Tabla1[[#This Row],[Tipo Incrito]]))</f>
        <v/>
      </c>
      <c r="BH691" s="308" t="str">
        <f>IF(F691="","",OR(IFERROR(SEARCH("CG",Tabla1[[#This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1" s="309" t="str">
        <f>IF(F691&lt;&gt;"",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1" s="309" t="str">
        <f>IF(F691&lt;&gt;"",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1" s="309" t="str">
        <f>IF(Tabla1[[#This Row],[Fecha Inicio grupo]]="","",IFERROR(VLOOKUP(Tabla1[[#This Row],[Mes de Alta como miembro]],Parámetros!$AM$2:$AN$16,2,0),"01/01/1900"))</f>
        <v/>
      </c>
    </row>
    <row r="692" spans="1:63" ht="14.45">
      <c r="A692" s="68">
        <v>689</v>
      </c>
      <c r="B692" s="29"/>
      <c r="C692" s="34"/>
      <c r="D692" s="42"/>
      <c r="E692" s="64"/>
      <c r="F692" s="45"/>
      <c r="G692" s="45"/>
      <c r="H692" s="163"/>
      <c r="I692" s="42"/>
      <c r="J692" s="28"/>
      <c r="K692" s="69"/>
      <c r="L692" s="68"/>
      <c r="M692" s="46"/>
      <c r="N692" s="238" t="str">
        <f ca="1">IF(Tabla1[[#This Row],[Fecha de nac]]="","",IF(Tabla1[[#This Row],[Fecha Finalización]] &gt;=TODAY(), DATEDIF(Tabla1[[#This Row],[Fecha de nac]],TODAY(),"y"), ROUNDDOWN((Tabla1[[#This Row],[Fecha Finalización]] -Tabla1[[#This Row],[Fecha de nac]])/365,0)))</f>
        <v/>
      </c>
      <c r="O692" s="169"/>
      <c r="P692" s="34"/>
      <c r="Q692" s="67"/>
      <c r="R692" s="67"/>
      <c r="S692" s="67"/>
      <c r="T692" s="67"/>
      <c r="U692" s="243" t="str">
        <f>IF(F692="","",Tabla1[[#This Row],[Fecha Inicio grupo]]+3*7-7)</f>
        <v/>
      </c>
      <c r="V692" s="244" t="str">
        <f>IF(F692="","",EDATE(Tabla1[[#This Row],[Fecha Inicio grupo]],3))</f>
        <v/>
      </c>
      <c r="W692" s="29"/>
      <c r="X692" s="29"/>
      <c r="Y692" s="75"/>
      <c r="Z692" s="75"/>
      <c r="AA692" s="75"/>
      <c r="AB692" s="75"/>
      <c r="AC692" s="75"/>
      <c r="AD692" s="75"/>
      <c r="AE692" s="75"/>
      <c r="AF692" s="75"/>
      <c r="AG692" s="75"/>
      <c r="AH692" s="75"/>
      <c r="AI692" s="75"/>
      <c r="AJ692" s="75"/>
      <c r="AK692" s="75"/>
      <c r="AL692" s="75"/>
      <c r="AM692" s="75"/>
      <c r="AN692" s="75"/>
      <c r="AO692" s="144"/>
      <c r="AP692" s="246" t="str">
        <f>IF(F692="","",IFERROR(VLOOKUP(SUBSTITUTE(SUBSTITUTE(Tabla1[[#This Row],[Uso Sistemas]],"T","P"),"N","F"),Parámetros!$M$2:$N$17,2,0),"Completar hasta 3ra sem. para evaluar a Probacionista"))</f>
        <v/>
      </c>
      <c r="AQ692" s="39"/>
      <c r="AR692" s="39"/>
      <c r="AS692" s="39"/>
      <c r="AT692" s="28"/>
      <c r="AU692" s="55"/>
      <c r="AV692" s="55"/>
      <c r="AW692" s="55"/>
      <c r="AX692" s="248" t="str">
        <f>IF(V692="","",EOMONTH(EDATE(Tabla1[[#This Row],[Fecha Finalización]],2),0))</f>
        <v/>
      </c>
      <c r="AY692" s="39"/>
      <c r="AZ692" s="249" t="str">
        <f>IF(V692="","",EOMONTH(EDATE(Tabla1[[#This Row],[Fecha Finalización]],3),0))</f>
        <v/>
      </c>
      <c r="BA692" s="39"/>
      <c r="BB692" s="39"/>
      <c r="BC692" s="235"/>
      <c r="BD692" s="233" t="str">
        <f>IF(F692="","",Tabla1[[#This Row],[sem 01]]&amp;Tabla1[[#This Row],[sem 02]]&amp;Tabla1[[#This Row],[sem 03]])</f>
        <v/>
      </c>
      <c r="BE692" s="234" t="str">
        <f>IF(TRIM(F692)="","",$B$1&amp;"-"&amp;SUBSTITUTE(Tabla1[[#This Row],[Mes Inscrito]]," ","")&amp;"-"&amp;SUBSTITUTE(Tabla1[[#This Row],[Dia de clases Inscrito]]," ","")&amp;"-"&amp;SUBSTITUTE(Tabla1[[#This Row],[Horario Inscrito]]," ","")&amp;"-"&amp;Tabla1[[#This Row],[Fecha Inicio grupo]])</f>
        <v/>
      </c>
      <c r="BF692" s="251" t="str">
        <f>IF(F692="","",Tabla1[[#This Row],[Curso]])</f>
        <v/>
      </c>
      <c r="BG692" s="252" t="str">
        <f>+IF(TRIM(F692)="","",$B$1&amp;"-"&amp;TRIM(Tabla1[[#This Row],[Mes Inscrito]])&amp;"-"&amp;TRIM(Tabla1[[#This Row],[Dia de clases Inscrito]])&amp;"-"&amp;TRIM(Tabla1[[#This Row],[Horario Inscrito]])&amp;"-"&amp;TRIM(Tabla1[[#This Row],[Fecha Inicio grupo]])&amp;"-"&amp;TRIM(Tabla1[[#This Row],[Tipo Incrito]]))</f>
        <v/>
      </c>
      <c r="BH692" s="308" t="str">
        <f>IF(F692="","",OR(IFERROR(SEARCH("CG",Tabla1[[#This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2" s="309" t="str">
        <f>IF(F692&lt;&gt;"",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2" s="309" t="str">
        <f>IF(F692&lt;&gt;"",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2" s="309" t="str">
        <f>IF(Tabla1[[#This Row],[Fecha Inicio grupo]]="","",IFERROR(VLOOKUP(Tabla1[[#This Row],[Mes de Alta como miembro]],Parámetros!$AM$2:$AN$16,2,0),"01/01/1900"))</f>
        <v/>
      </c>
    </row>
    <row r="693" spans="1:63" ht="14.45">
      <c r="A693" s="68">
        <v>690</v>
      </c>
      <c r="B693" s="29"/>
      <c r="C693" s="34"/>
      <c r="D693" s="42"/>
      <c r="E693" s="64"/>
      <c r="F693" s="45"/>
      <c r="G693" s="45"/>
      <c r="H693" s="163"/>
      <c r="I693" s="42"/>
      <c r="J693" s="28"/>
      <c r="K693" s="69"/>
      <c r="L693" s="68"/>
      <c r="M693" s="46"/>
      <c r="N693" s="238" t="str">
        <f ca="1">IF(Tabla1[[#This Row],[Fecha de nac]]="","",IF(Tabla1[[#This Row],[Fecha Finalización]] &gt;=TODAY(), DATEDIF(Tabla1[[#This Row],[Fecha de nac]],TODAY(),"y"), ROUNDDOWN((Tabla1[[#This Row],[Fecha Finalización]] -Tabla1[[#This Row],[Fecha de nac]])/365,0)))</f>
        <v/>
      </c>
      <c r="O693" s="169"/>
      <c r="P693" s="34"/>
      <c r="Q693" s="67"/>
      <c r="R693" s="67"/>
      <c r="S693" s="67"/>
      <c r="T693" s="67"/>
      <c r="U693" s="243" t="str">
        <f>IF(F693="","",Tabla1[[#This Row],[Fecha Inicio grupo]]+3*7-7)</f>
        <v/>
      </c>
      <c r="V693" s="244" t="str">
        <f>IF(F693="","",EDATE(Tabla1[[#This Row],[Fecha Inicio grupo]],3))</f>
        <v/>
      </c>
      <c r="W693" s="29"/>
      <c r="X693" s="29"/>
      <c r="Y693" s="75"/>
      <c r="Z693" s="75"/>
      <c r="AA693" s="75"/>
      <c r="AB693" s="75"/>
      <c r="AC693" s="75"/>
      <c r="AD693" s="75"/>
      <c r="AE693" s="75"/>
      <c r="AF693" s="75"/>
      <c r="AG693" s="75"/>
      <c r="AH693" s="75"/>
      <c r="AI693" s="75"/>
      <c r="AJ693" s="75"/>
      <c r="AK693" s="75"/>
      <c r="AL693" s="75"/>
      <c r="AM693" s="75"/>
      <c r="AN693" s="75"/>
      <c r="AO693" s="144"/>
      <c r="AP693" s="246" t="str">
        <f>IF(F693="","",IFERROR(VLOOKUP(SUBSTITUTE(SUBSTITUTE(Tabla1[[#This Row],[Uso Sistemas]],"T","P"),"N","F"),Parámetros!$M$2:$N$17,2,0),"Completar hasta 3ra sem. para evaluar a Probacionista"))</f>
        <v/>
      </c>
      <c r="AQ693" s="39"/>
      <c r="AR693" s="39"/>
      <c r="AS693" s="39"/>
      <c r="AT693" s="28"/>
      <c r="AU693" s="55"/>
      <c r="AV693" s="55"/>
      <c r="AW693" s="55"/>
      <c r="AX693" s="248" t="str">
        <f>IF(V693="","",EOMONTH(EDATE(Tabla1[[#This Row],[Fecha Finalización]],2),0))</f>
        <v/>
      </c>
      <c r="AY693" s="39"/>
      <c r="AZ693" s="249" t="str">
        <f>IF(V693="","",EOMONTH(EDATE(Tabla1[[#This Row],[Fecha Finalización]],3),0))</f>
        <v/>
      </c>
      <c r="BA693" s="39"/>
      <c r="BB693" s="39"/>
      <c r="BC693" s="235"/>
      <c r="BD693" s="233" t="str">
        <f>IF(F693="","",Tabla1[[#This Row],[sem 01]]&amp;Tabla1[[#This Row],[sem 02]]&amp;Tabla1[[#This Row],[sem 03]])</f>
        <v/>
      </c>
      <c r="BE693" s="234" t="str">
        <f>IF(TRIM(F693)="","",$B$1&amp;"-"&amp;SUBSTITUTE(Tabla1[[#This Row],[Mes Inscrito]]," ","")&amp;"-"&amp;SUBSTITUTE(Tabla1[[#This Row],[Dia de clases Inscrito]]," ","")&amp;"-"&amp;SUBSTITUTE(Tabla1[[#This Row],[Horario Inscrito]]," ","")&amp;"-"&amp;Tabla1[[#This Row],[Fecha Inicio grupo]])</f>
        <v/>
      </c>
      <c r="BF693" s="251" t="str">
        <f>IF(F693="","",Tabla1[[#This Row],[Curso]])</f>
        <v/>
      </c>
      <c r="BG693" s="252" t="str">
        <f>+IF(TRIM(F693)="","",$B$1&amp;"-"&amp;TRIM(Tabla1[[#This Row],[Mes Inscrito]])&amp;"-"&amp;TRIM(Tabla1[[#This Row],[Dia de clases Inscrito]])&amp;"-"&amp;TRIM(Tabla1[[#This Row],[Horario Inscrito]])&amp;"-"&amp;TRIM(Tabla1[[#This Row],[Fecha Inicio grupo]])&amp;"-"&amp;TRIM(Tabla1[[#This Row],[Tipo Incrito]]))</f>
        <v/>
      </c>
      <c r="BH693" s="308" t="str">
        <f>IF(F693="","",OR(IFERROR(SEARCH("CG",Tabla1[[#This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3" s="309" t="str">
        <f>IF(F693&lt;&gt;"",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3" s="309" t="str">
        <f>IF(F693&lt;&gt;"",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3" s="309" t="str">
        <f>IF(Tabla1[[#This Row],[Fecha Inicio grupo]]="","",IFERROR(VLOOKUP(Tabla1[[#This Row],[Mes de Alta como miembro]],Parámetros!$AM$2:$AN$16,2,0),"01/01/1900"))</f>
        <v/>
      </c>
    </row>
    <row r="694" spans="1:63" ht="14.45">
      <c r="A694" s="68">
        <v>691</v>
      </c>
      <c r="B694" s="29"/>
      <c r="C694" s="34"/>
      <c r="D694" s="42"/>
      <c r="E694" s="64"/>
      <c r="F694" s="45"/>
      <c r="G694" s="45"/>
      <c r="H694" s="163"/>
      <c r="I694" s="42"/>
      <c r="J694" s="28"/>
      <c r="K694" s="69"/>
      <c r="L694" s="68"/>
      <c r="M694" s="46"/>
      <c r="N694" s="238" t="str">
        <f ca="1">IF(Tabla1[[#This Row],[Fecha de nac]]="","",IF(Tabla1[[#This Row],[Fecha Finalización]] &gt;=TODAY(), DATEDIF(Tabla1[[#This Row],[Fecha de nac]],TODAY(),"y"), ROUNDDOWN((Tabla1[[#This Row],[Fecha Finalización]] -Tabla1[[#This Row],[Fecha de nac]])/365,0)))</f>
        <v/>
      </c>
      <c r="O694" s="169"/>
      <c r="P694" s="34"/>
      <c r="Q694" s="67"/>
      <c r="R694" s="67"/>
      <c r="S694" s="67"/>
      <c r="T694" s="67"/>
      <c r="U694" s="243" t="str">
        <f>IF(F694="","",Tabla1[[#This Row],[Fecha Inicio grupo]]+3*7-7)</f>
        <v/>
      </c>
      <c r="V694" s="244" t="str">
        <f>IF(F694="","",EDATE(Tabla1[[#This Row],[Fecha Inicio grupo]],3))</f>
        <v/>
      </c>
      <c r="W694" s="29"/>
      <c r="X694" s="29"/>
      <c r="Y694" s="75"/>
      <c r="Z694" s="75"/>
      <c r="AA694" s="75"/>
      <c r="AB694" s="75"/>
      <c r="AC694" s="75"/>
      <c r="AD694" s="75"/>
      <c r="AE694" s="75"/>
      <c r="AF694" s="75"/>
      <c r="AG694" s="75"/>
      <c r="AH694" s="75"/>
      <c r="AI694" s="75"/>
      <c r="AJ694" s="75"/>
      <c r="AK694" s="75"/>
      <c r="AL694" s="75"/>
      <c r="AM694" s="75"/>
      <c r="AN694" s="75"/>
      <c r="AO694" s="144"/>
      <c r="AP694" s="246" t="str">
        <f>IF(F694="","",IFERROR(VLOOKUP(SUBSTITUTE(SUBSTITUTE(Tabla1[[#This Row],[Uso Sistemas]],"T","P"),"N","F"),Parámetros!$M$2:$N$17,2,0),"Completar hasta 3ra sem. para evaluar a Probacionista"))</f>
        <v/>
      </c>
      <c r="AQ694" s="39"/>
      <c r="AR694" s="39"/>
      <c r="AS694" s="39"/>
      <c r="AT694" s="28"/>
      <c r="AU694" s="55"/>
      <c r="AV694" s="55"/>
      <c r="AW694" s="55"/>
      <c r="AX694" s="248" t="str">
        <f>IF(V694="","",EOMONTH(EDATE(Tabla1[[#This Row],[Fecha Finalización]],2),0))</f>
        <v/>
      </c>
      <c r="AY694" s="39"/>
      <c r="AZ694" s="249" t="str">
        <f>IF(V694="","",EOMONTH(EDATE(Tabla1[[#This Row],[Fecha Finalización]],3),0))</f>
        <v/>
      </c>
      <c r="BA694" s="39"/>
      <c r="BB694" s="39"/>
      <c r="BC694" s="235"/>
      <c r="BD694" s="233" t="str">
        <f>IF(F694="","",Tabla1[[#This Row],[sem 01]]&amp;Tabla1[[#This Row],[sem 02]]&amp;Tabla1[[#This Row],[sem 03]])</f>
        <v/>
      </c>
      <c r="BE694" s="234" t="str">
        <f>IF(TRIM(F694)="","",$B$1&amp;"-"&amp;SUBSTITUTE(Tabla1[[#This Row],[Mes Inscrito]]," ","")&amp;"-"&amp;SUBSTITUTE(Tabla1[[#This Row],[Dia de clases Inscrito]]," ","")&amp;"-"&amp;SUBSTITUTE(Tabla1[[#This Row],[Horario Inscrito]]," ","")&amp;"-"&amp;Tabla1[[#This Row],[Fecha Inicio grupo]])</f>
        <v/>
      </c>
      <c r="BF694" s="251" t="str">
        <f>IF(F694="","",Tabla1[[#This Row],[Curso]])</f>
        <v/>
      </c>
      <c r="BG694" s="252" t="str">
        <f>+IF(TRIM(F694)="","",$B$1&amp;"-"&amp;TRIM(Tabla1[[#This Row],[Mes Inscrito]])&amp;"-"&amp;TRIM(Tabla1[[#This Row],[Dia de clases Inscrito]])&amp;"-"&amp;TRIM(Tabla1[[#This Row],[Horario Inscrito]])&amp;"-"&amp;TRIM(Tabla1[[#This Row],[Fecha Inicio grupo]])&amp;"-"&amp;TRIM(Tabla1[[#This Row],[Tipo Incrito]]))</f>
        <v/>
      </c>
      <c r="BH694" s="308" t="str">
        <f>IF(F694="","",OR(IFERROR(SEARCH("CG",Tabla1[[#This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4" s="309" t="str">
        <f>IF(F694&lt;&gt;"",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4" s="309" t="str">
        <f>IF(F694&lt;&gt;"",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4" s="309" t="str">
        <f>IF(Tabla1[[#This Row],[Fecha Inicio grupo]]="","",IFERROR(VLOOKUP(Tabla1[[#This Row],[Mes de Alta como miembro]],Parámetros!$AM$2:$AN$16,2,0),"01/01/1900"))</f>
        <v/>
      </c>
    </row>
    <row r="695" spans="1:63" ht="14.45">
      <c r="A695" s="68">
        <v>692</v>
      </c>
      <c r="B695" s="29"/>
      <c r="C695" s="34"/>
      <c r="D695" s="42"/>
      <c r="E695" s="64"/>
      <c r="F695" s="45"/>
      <c r="G695" s="45"/>
      <c r="H695" s="163"/>
      <c r="I695" s="42"/>
      <c r="J695" s="28"/>
      <c r="K695" s="69"/>
      <c r="L695" s="68"/>
      <c r="M695" s="46"/>
      <c r="N695" s="238" t="str">
        <f ca="1">IF(Tabla1[[#This Row],[Fecha de nac]]="","",IF(Tabla1[[#This Row],[Fecha Finalización]] &gt;=TODAY(), DATEDIF(Tabla1[[#This Row],[Fecha de nac]],TODAY(),"y"), ROUNDDOWN((Tabla1[[#This Row],[Fecha Finalización]] -Tabla1[[#This Row],[Fecha de nac]])/365,0)))</f>
        <v/>
      </c>
      <c r="O695" s="169"/>
      <c r="P695" s="34"/>
      <c r="Q695" s="67"/>
      <c r="R695" s="67"/>
      <c r="S695" s="67"/>
      <c r="T695" s="67"/>
      <c r="U695" s="243" t="str">
        <f>IF(F695="","",Tabla1[[#This Row],[Fecha Inicio grupo]]+3*7-7)</f>
        <v/>
      </c>
      <c r="V695" s="244" t="str">
        <f>IF(F695="","",EDATE(Tabla1[[#This Row],[Fecha Inicio grupo]],3))</f>
        <v/>
      </c>
      <c r="W695" s="29"/>
      <c r="X695" s="29"/>
      <c r="Y695" s="75"/>
      <c r="Z695" s="75"/>
      <c r="AA695" s="75"/>
      <c r="AB695" s="75"/>
      <c r="AC695" s="75"/>
      <c r="AD695" s="75"/>
      <c r="AE695" s="75"/>
      <c r="AF695" s="75"/>
      <c r="AG695" s="75"/>
      <c r="AH695" s="75"/>
      <c r="AI695" s="75"/>
      <c r="AJ695" s="75"/>
      <c r="AK695" s="75"/>
      <c r="AL695" s="75"/>
      <c r="AM695" s="75"/>
      <c r="AN695" s="75"/>
      <c r="AO695" s="144"/>
      <c r="AP695" s="246" t="str">
        <f>IF(F695="","",IFERROR(VLOOKUP(SUBSTITUTE(SUBSTITUTE(Tabla1[[#This Row],[Uso Sistemas]],"T","P"),"N","F"),Parámetros!$M$2:$N$17,2,0),"Completar hasta 3ra sem. para evaluar a Probacionista"))</f>
        <v/>
      </c>
      <c r="AQ695" s="39"/>
      <c r="AR695" s="39"/>
      <c r="AS695" s="39"/>
      <c r="AT695" s="28"/>
      <c r="AU695" s="55"/>
      <c r="AV695" s="55"/>
      <c r="AW695" s="55"/>
      <c r="AX695" s="248" t="str">
        <f>IF(V695="","",EOMONTH(EDATE(Tabla1[[#This Row],[Fecha Finalización]],2),0))</f>
        <v/>
      </c>
      <c r="AY695" s="39"/>
      <c r="AZ695" s="249" t="str">
        <f>IF(V695="","",EOMONTH(EDATE(Tabla1[[#This Row],[Fecha Finalización]],3),0))</f>
        <v/>
      </c>
      <c r="BA695" s="39"/>
      <c r="BB695" s="39"/>
      <c r="BC695" s="235"/>
      <c r="BD695" s="233" t="str">
        <f>IF(F695="","",Tabla1[[#This Row],[sem 01]]&amp;Tabla1[[#This Row],[sem 02]]&amp;Tabla1[[#This Row],[sem 03]])</f>
        <v/>
      </c>
      <c r="BE695" s="234" t="str">
        <f>IF(TRIM(F695)="","",$B$1&amp;"-"&amp;SUBSTITUTE(Tabla1[[#This Row],[Mes Inscrito]]," ","")&amp;"-"&amp;SUBSTITUTE(Tabla1[[#This Row],[Dia de clases Inscrito]]," ","")&amp;"-"&amp;SUBSTITUTE(Tabla1[[#This Row],[Horario Inscrito]]," ","")&amp;"-"&amp;Tabla1[[#This Row],[Fecha Inicio grupo]])</f>
        <v/>
      </c>
      <c r="BF695" s="251" t="str">
        <f>IF(F695="","",Tabla1[[#This Row],[Curso]])</f>
        <v/>
      </c>
      <c r="BG695" s="252" t="str">
        <f>+IF(TRIM(F695)="","",$B$1&amp;"-"&amp;TRIM(Tabla1[[#This Row],[Mes Inscrito]])&amp;"-"&amp;TRIM(Tabla1[[#This Row],[Dia de clases Inscrito]])&amp;"-"&amp;TRIM(Tabla1[[#This Row],[Horario Inscrito]])&amp;"-"&amp;TRIM(Tabla1[[#This Row],[Fecha Inicio grupo]])&amp;"-"&amp;TRIM(Tabla1[[#This Row],[Tipo Incrito]]))</f>
        <v/>
      </c>
      <c r="BH695" s="308" t="str">
        <f>IF(F695="","",OR(IFERROR(SEARCH("CG",Tabla1[[#This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5" s="309" t="str">
        <f>IF(F695&lt;&gt;"",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5" s="309" t="str">
        <f>IF(F695&lt;&gt;"",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5" s="309" t="str">
        <f>IF(Tabla1[[#This Row],[Fecha Inicio grupo]]="","",IFERROR(VLOOKUP(Tabla1[[#This Row],[Mes de Alta como miembro]],Parámetros!$AM$2:$AN$16,2,0),"01/01/1900"))</f>
        <v/>
      </c>
    </row>
    <row r="696" spans="1:63" ht="14.45">
      <c r="A696" s="68">
        <v>693</v>
      </c>
      <c r="B696" s="29"/>
      <c r="C696" s="34"/>
      <c r="D696" s="42"/>
      <c r="E696" s="64"/>
      <c r="F696" s="45"/>
      <c r="G696" s="45"/>
      <c r="H696" s="163"/>
      <c r="I696" s="42"/>
      <c r="J696" s="28"/>
      <c r="K696" s="69"/>
      <c r="L696" s="68"/>
      <c r="M696" s="46"/>
      <c r="N696" s="238" t="str">
        <f ca="1">IF(Tabla1[[#This Row],[Fecha de nac]]="","",IF(Tabla1[[#This Row],[Fecha Finalización]] &gt;=TODAY(), DATEDIF(Tabla1[[#This Row],[Fecha de nac]],TODAY(),"y"), ROUNDDOWN((Tabla1[[#This Row],[Fecha Finalización]] -Tabla1[[#This Row],[Fecha de nac]])/365,0)))</f>
        <v/>
      </c>
      <c r="O696" s="169"/>
      <c r="P696" s="34"/>
      <c r="Q696" s="67"/>
      <c r="R696" s="67"/>
      <c r="S696" s="67"/>
      <c r="T696" s="67"/>
      <c r="U696" s="243" t="str">
        <f>IF(F696="","",Tabla1[[#This Row],[Fecha Inicio grupo]]+3*7-7)</f>
        <v/>
      </c>
      <c r="V696" s="244" t="str">
        <f>IF(F696="","",EDATE(Tabla1[[#This Row],[Fecha Inicio grupo]],3))</f>
        <v/>
      </c>
      <c r="W696" s="29"/>
      <c r="X696" s="29"/>
      <c r="Y696" s="75"/>
      <c r="Z696" s="75"/>
      <c r="AA696" s="75"/>
      <c r="AB696" s="75"/>
      <c r="AC696" s="75"/>
      <c r="AD696" s="75"/>
      <c r="AE696" s="75"/>
      <c r="AF696" s="75"/>
      <c r="AG696" s="75"/>
      <c r="AH696" s="75"/>
      <c r="AI696" s="75"/>
      <c r="AJ696" s="75"/>
      <c r="AK696" s="75"/>
      <c r="AL696" s="75"/>
      <c r="AM696" s="75"/>
      <c r="AN696" s="75"/>
      <c r="AO696" s="144"/>
      <c r="AP696" s="246" t="str">
        <f>IF(F696="","",IFERROR(VLOOKUP(SUBSTITUTE(SUBSTITUTE(Tabla1[[#This Row],[Uso Sistemas]],"T","P"),"N","F"),Parámetros!$M$2:$N$17,2,0),"Completar hasta 3ra sem. para evaluar a Probacionista"))</f>
        <v/>
      </c>
      <c r="AQ696" s="39"/>
      <c r="AR696" s="39"/>
      <c r="AS696" s="39"/>
      <c r="AT696" s="28"/>
      <c r="AU696" s="55"/>
      <c r="AV696" s="55"/>
      <c r="AW696" s="55"/>
      <c r="AX696" s="248" t="str">
        <f>IF(V696="","",EOMONTH(EDATE(Tabla1[[#This Row],[Fecha Finalización]],2),0))</f>
        <v/>
      </c>
      <c r="AY696" s="39"/>
      <c r="AZ696" s="249" t="str">
        <f>IF(V696="","",EOMONTH(EDATE(Tabla1[[#This Row],[Fecha Finalización]],3),0))</f>
        <v/>
      </c>
      <c r="BA696" s="39"/>
      <c r="BB696" s="39"/>
      <c r="BC696" s="235"/>
      <c r="BD696" s="233" t="str">
        <f>IF(F696="","",Tabla1[[#This Row],[sem 01]]&amp;Tabla1[[#This Row],[sem 02]]&amp;Tabla1[[#This Row],[sem 03]])</f>
        <v/>
      </c>
      <c r="BE696" s="234" t="str">
        <f>IF(TRIM(F696)="","",$B$1&amp;"-"&amp;SUBSTITUTE(Tabla1[[#This Row],[Mes Inscrito]]," ","")&amp;"-"&amp;SUBSTITUTE(Tabla1[[#This Row],[Dia de clases Inscrito]]," ","")&amp;"-"&amp;SUBSTITUTE(Tabla1[[#This Row],[Horario Inscrito]]," ","")&amp;"-"&amp;Tabla1[[#This Row],[Fecha Inicio grupo]])</f>
        <v/>
      </c>
      <c r="BF696" s="251" t="str">
        <f>IF(F696="","",Tabla1[[#This Row],[Curso]])</f>
        <v/>
      </c>
      <c r="BG696" s="252" t="str">
        <f>+IF(TRIM(F696)="","",$B$1&amp;"-"&amp;TRIM(Tabla1[[#This Row],[Mes Inscrito]])&amp;"-"&amp;TRIM(Tabla1[[#This Row],[Dia de clases Inscrito]])&amp;"-"&amp;TRIM(Tabla1[[#This Row],[Horario Inscrito]])&amp;"-"&amp;TRIM(Tabla1[[#This Row],[Fecha Inicio grupo]])&amp;"-"&amp;TRIM(Tabla1[[#This Row],[Tipo Incrito]]))</f>
        <v/>
      </c>
      <c r="BH696" s="308" t="str">
        <f>IF(F696="","",OR(IFERROR(SEARCH("CG",Tabla1[[#This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6" s="309" t="str">
        <f>IF(F696&lt;&gt;"",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6" s="309" t="str">
        <f>IF(F696&lt;&gt;"",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6" s="309" t="str">
        <f>IF(Tabla1[[#This Row],[Fecha Inicio grupo]]="","",IFERROR(VLOOKUP(Tabla1[[#This Row],[Mes de Alta como miembro]],Parámetros!$AM$2:$AN$16,2,0),"01/01/1900"))</f>
        <v/>
      </c>
    </row>
    <row r="697" spans="1:63" ht="14.45">
      <c r="A697" s="68">
        <v>694</v>
      </c>
      <c r="B697" s="29"/>
      <c r="C697" s="34"/>
      <c r="D697" s="42"/>
      <c r="E697" s="64"/>
      <c r="F697" s="45"/>
      <c r="G697" s="45"/>
      <c r="H697" s="163"/>
      <c r="I697" s="42"/>
      <c r="J697" s="28"/>
      <c r="K697" s="69"/>
      <c r="L697" s="68"/>
      <c r="M697" s="46"/>
      <c r="N697" s="238" t="str">
        <f ca="1">IF(Tabla1[[#This Row],[Fecha de nac]]="","",IF(Tabla1[[#This Row],[Fecha Finalización]] &gt;=TODAY(), DATEDIF(Tabla1[[#This Row],[Fecha de nac]],TODAY(),"y"), ROUNDDOWN((Tabla1[[#This Row],[Fecha Finalización]] -Tabla1[[#This Row],[Fecha de nac]])/365,0)))</f>
        <v/>
      </c>
      <c r="O697" s="169"/>
      <c r="P697" s="34"/>
      <c r="Q697" s="67"/>
      <c r="R697" s="67"/>
      <c r="S697" s="67"/>
      <c r="T697" s="67"/>
      <c r="U697" s="243" t="str">
        <f>IF(F697="","",Tabla1[[#This Row],[Fecha Inicio grupo]]+3*7-7)</f>
        <v/>
      </c>
      <c r="V697" s="244" t="str">
        <f>IF(F697="","",EDATE(Tabla1[[#This Row],[Fecha Inicio grupo]],3))</f>
        <v/>
      </c>
      <c r="W697" s="29"/>
      <c r="X697" s="29"/>
      <c r="Y697" s="75"/>
      <c r="Z697" s="75"/>
      <c r="AA697" s="75"/>
      <c r="AB697" s="75"/>
      <c r="AC697" s="75"/>
      <c r="AD697" s="75"/>
      <c r="AE697" s="75"/>
      <c r="AF697" s="75"/>
      <c r="AG697" s="75"/>
      <c r="AH697" s="75"/>
      <c r="AI697" s="75"/>
      <c r="AJ697" s="75"/>
      <c r="AK697" s="75"/>
      <c r="AL697" s="75"/>
      <c r="AM697" s="75"/>
      <c r="AN697" s="75"/>
      <c r="AO697" s="144"/>
      <c r="AP697" s="246" t="str">
        <f>IF(F697="","",IFERROR(VLOOKUP(SUBSTITUTE(SUBSTITUTE(Tabla1[[#This Row],[Uso Sistemas]],"T","P"),"N","F"),Parámetros!$M$2:$N$17,2,0),"Completar hasta 3ra sem. para evaluar a Probacionista"))</f>
        <v/>
      </c>
      <c r="AQ697" s="39"/>
      <c r="AR697" s="39"/>
      <c r="AS697" s="39"/>
      <c r="AT697" s="28"/>
      <c r="AU697" s="55"/>
      <c r="AV697" s="55"/>
      <c r="AW697" s="55"/>
      <c r="AX697" s="248" t="str">
        <f>IF(V697="","",EOMONTH(EDATE(Tabla1[[#This Row],[Fecha Finalización]],2),0))</f>
        <v/>
      </c>
      <c r="AY697" s="39"/>
      <c r="AZ697" s="249" t="str">
        <f>IF(V697="","",EOMONTH(EDATE(Tabla1[[#This Row],[Fecha Finalización]],3),0))</f>
        <v/>
      </c>
      <c r="BA697" s="39"/>
      <c r="BB697" s="39"/>
      <c r="BC697" s="235"/>
      <c r="BD697" s="233" t="str">
        <f>IF(F697="","",Tabla1[[#This Row],[sem 01]]&amp;Tabla1[[#This Row],[sem 02]]&amp;Tabla1[[#This Row],[sem 03]])</f>
        <v/>
      </c>
      <c r="BE697" s="234" t="str">
        <f>IF(TRIM(F697)="","",$B$1&amp;"-"&amp;SUBSTITUTE(Tabla1[[#This Row],[Mes Inscrito]]," ","")&amp;"-"&amp;SUBSTITUTE(Tabla1[[#This Row],[Dia de clases Inscrito]]," ","")&amp;"-"&amp;SUBSTITUTE(Tabla1[[#This Row],[Horario Inscrito]]," ","")&amp;"-"&amp;Tabla1[[#This Row],[Fecha Inicio grupo]])</f>
        <v/>
      </c>
      <c r="BF697" s="251" t="str">
        <f>IF(F697="","",Tabla1[[#This Row],[Curso]])</f>
        <v/>
      </c>
      <c r="BG697" s="252" t="str">
        <f>+IF(TRIM(F697)="","",$B$1&amp;"-"&amp;TRIM(Tabla1[[#This Row],[Mes Inscrito]])&amp;"-"&amp;TRIM(Tabla1[[#This Row],[Dia de clases Inscrito]])&amp;"-"&amp;TRIM(Tabla1[[#This Row],[Horario Inscrito]])&amp;"-"&amp;TRIM(Tabla1[[#This Row],[Fecha Inicio grupo]])&amp;"-"&amp;TRIM(Tabla1[[#This Row],[Tipo Incrito]]))</f>
        <v/>
      </c>
      <c r="BH697" s="308" t="str">
        <f>IF(F697="","",OR(IFERROR(SEARCH("CG",Tabla1[[#This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7" s="309" t="str">
        <f>IF(F697&lt;&gt;"",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7" s="309" t="str">
        <f>IF(F697&lt;&gt;"",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7" s="309" t="str">
        <f>IF(Tabla1[[#This Row],[Fecha Inicio grupo]]="","",IFERROR(VLOOKUP(Tabla1[[#This Row],[Mes de Alta como miembro]],Parámetros!$AM$2:$AN$16,2,0),"01/01/1900"))</f>
        <v/>
      </c>
    </row>
    <row r="698" spans="1:63" ht="14.45">
      <c r="A698" s="68">
        <v>695</v>
      </c>
      <c r="B698" s="29"/>
      <c r="C698" s="34"/>
      <c r="D698" s="42"/>
      <c r="E698" s="64"/>
      <c r="F698" s="45"/>
      <c r="G698" s="45"/>
      <c r="H698" s="163"/>
      <c r="I698" s="42"/>
      <c r="J698" s="28"/>
      <c r="K698" s="69"/>
      <c r="L698" s="68"/>
      <c r="M698" s="46"/>
      <c r="N698" s="238" t="str">
        <f ca="1">IF(Tabla1[[#This Row],[Fecha de nac]]="","",IF(Tabla1[[#This Row],[Fecha Finalización]] &gt;=TODAY(), DATEDIF(Tabla1[[#This Row],[Fecha de nac]],TODAY(),"y"), ROUNDDOWN((Tabla1[[#This Row],[Fecha Finalización]] -Tabla1[[#This Row],[Fecha de nac]])/365,0)))</f>
        <v/>
      </c>
      <c r="O698" s="169"/>
      <c r="P698" s="34"/>
      <c r="Q698" s="67"/>
      <c r="R698" s="67"/>
      <c r="S698" s="67"/>
      <c r="T698" s="67"/>
      <c r="U698" s="243" t="str">
        <f>IF(F698="","",Tabla1[[#This Row],[Fecha Inicio grupo]]+3*7-7)</f>
        <v/>
      </c>
      <c r="V698" s="244" t="str">
        <f>IF(F698="","",EDATE(Tabla1[[#This Row],[Fecha Inicio grupo]],3))</f>
        <v/>
      </c>
      <c r="W698" s="29"/>
      <c r="X698" s="29"/>
      <c r="Y698" s="75"/>
      <c r="Z698" s="75"/>
      <c r="AA698" s="75"/>
      <c r="AB698" s="75"/>
      <c r="AC698" s="75"/>
      <c r="AD698" s="75"/>
      <c r="AE698" s="75"/>
      <c r="AF698" s="75"/>
      <c r="AG698" s="75"/>
      <c r="AH698" s="75"/>
      <c r="AI698" s="75"/>
      <c r="AJ698" s="75"/>
      <c r="AK698" s="75"/>
      <c r="AL698" s="75"/>
      <c r="AM698" s="75"/>
      <c r="AN698" s="75"/>
      <c r="AO698" s="144"/>
      <c r="AP698" s="246" t="str">
        <f>IF(F698="","",IFERROR(VLOOKUP(SUBSTITUTE(SUBSTITUTE(Tabla1[[#This Row],[Uso Sistemas]],"T","P"),"N","F"),Parámetros!$M$2:$N$17,2,0),"Completar hasta 3ra sem. para evaluar a Probacionista"))</f>
        <v/>
      </c>
      <c r="AQ698" s="39"/>
      <c r="AR698" s="39"/>
      <c r="AS698" s="39"/>
      <c r="AT698" s="28"/>
      <c r="AU698" s="55"/>
      <c r="AV698" s="55"/>
      <c r="AW698" s="55"/>
      <c r="AX698" s="248" t="str">
        <f>IF(V698="","",EOMONTH(EDATE(Tabla1[[#This Row],[Fecha Finalización]],2),0))</f>
        <v/>
      </c>
      <c r="AY698" s="39"/>
      <c r="AZ698" s="249" t="str">
        <f>IF(V698="","",EOMONTH(EDATE(Tabla1[[#This Row],[Fecha Finalización]],3),0))</f>
        <v/>
      </c>
      <c r="BA698" s="39"/>
      <c r="BB698" s="39"/>
      <c r="BC698" s="235"/>
      <c r="BD698" s="233" t="str">
        <f>IF(F698="","",Tabla1[[#This Row],[sem 01]]&amp;Tabla1[[#This Row],[sem 02]]&amp;Tabla1[[#This Row],[sem 03]])</f>
        <v/>
      </c>
      <c r="BE698" s="234" t="str">
        <f>IF(TRIM(F698)="","",$B$1&amp;"-"&amp;SUBSTITUTE(Tabla1[[#This Row],[Mes Inscrito]]," ","")&amp;"-"&amp;SUBSTITUTE(Tabla1[[#This Row],[Dia de clases Inscrito]]," ","")&amp;"-"&amp;SUBSTITUTE(Tabla1[[#This Row],[Horario Inscrito]]," ","")&amp;"-"&amp;Tabla1[[#This Row],[Fecha Inicio grupo]])</f>
        <v/>
      </c>
      <c r="BF698" s="251" t="str">
        <f>IF(F698="","",Tabla1[[#This Row],[Curso]])</f>
        <v/>
      </c>
      <c r="BG698" s="252" t="str">
        <f>+IF(TRIM(F698)="","",$B$1&amp;"-"&amp;TRIM(Tabla1[[#This Row],[Mes Inscrito]])&amp;"-"&amp;TRIM(Tabla1[[#This Row],[Dia de clases Inscrito]])&amp;"-"&amp;TRIM(Tabla1[[#This Row],[Horario Inscrito]])&amp;"-"&amp;TRIM(Tabla1[[#This Row],[Fecha Inicio grupo]])&amp;"-"&amp;TRIM(Tabla1[[#This Row],[Tipo Incrito]]))</f>
        <v/>
      </c>
      <c r="BH698" s="308" t="str">
        <f>IF(F698="","",OR(IFERROR(SEARCH("CG",Tabla1[[#This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8" s="309" t="str">
        <f>IF(F698&lt;&gt;"",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8" s="309" t="str">
        <f>IF(F698&lt;&gt;"",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8" s="309" t="str">
        <f>IF(Tabla1[[#This Row],[Fecha Inicio grupo]]="","",IFERROR(VLOOKUP(Tabla1[[#This Row],[Mes de Alta como miembro]],Parámetros!$AM$2:$AN$16,2,0),"01/01/1900"))</f>
        <v/>
      </c>
    </row>
    <row r="699" spans="1:63" ht="14.45">
      <c r="A699" s="68">
        <v>696</v>
      </c>
      <c r="B699" s="29"/>
      <c r="C699" s="34"/>
      <c r="D699" s="42"/>
      <c r="E699" s="64"/>
      <c r="F699" s="45"/>
      <c r="G699" s="45"/>
      <c r="H699" s="163"/>
      <c r="I699" s="42"/>
      <c r="J699" s="28"/>
      <c r="K699" s="69"/>
      <c r="L699" s="68"/>
      <c r="M699" s="46"/>
      <c r="N699" s="238" t="str">
        <f ca="1">IF(Tabla1[[#This Row],[Fecha de nac]]="","",IF(Tabla1[[#This Row],[Fecha Finalización]] &gt;=TODAY(), DATEDIF(Tabla1[[#This Row],[Fecha de nac]],TODAY(),"y"), ROUNDDOWN((Tabla1[[#This Row],[Fecha Finalización]] -Tabla1[[#This Row],[Fecha de nac]])/365,0)))</f>
        <v/>
      </c>
      <c r="O699" s="169"/>
      <c r="P699" s="34"/>
      <c r="Q699" s="67"/>
      <c r="R699" s="67"/>
      <c r="S699" s="67"/>
      <c r="T699" s="67"/>
      <c r="U699" s="243" t="str">
        <f>IF(F699="","",Tabla1[[#This Row],[Fecha Inicio grupo]]+3*7-7)</f>
        <v/>
      </c>
      <c r="V699" s="244" t="str">
        <f>IF(F699="","",EDATE(Tabla1[[#This Row],[Fecha Inicio grupo]],3))</f>
        <v/>
      </c>
      <c r="W699" s="29"/>
      <c r="X699" s="29"/>
      <c r="Y699" s="75"/>
      <c r="Z699" s="75"/>
      <c r="AA699" s="75"/>
      <c r="AB699" s="75"/>
      <c r="AC699" s="75"/>
      <c r="AD699" s="75"/>
      <c r="AE699" s="75"/>
      <c r="AF699" s="75"/>
      <c r="AG699" s="75"/>
      <c r="AH699" s="75"/>
      <c r="AI699" s="75"/>
      <c r="AJ699" s="75"/>
      <c r="AK699" s="75"/>
      <c r="AL699" s="75"/>
      <c r="AM699" s="75"/>
      <c r="AN699" s="75"/>
      <c r="AO699" s="144"/>
      <c r="AP699" s="246" t="str">
        <f>IF(F699="","",IFERROR(VLOOKUP(SUBSTITUTE(SUBSTITUTE(Tabla1[[#This Row],[Uso Sistemas]],"T","P"),"N","F"),Parámetros!$M$2:$N$17,2,0),"Completar hasta 3ra sem. para evaluar a Probacionista"))</f>
        <v/>
      </c>
      <c r="AQ699" s="39"/>
      <c r="AR699" s="39"/>
      <c r="AS699" s="39"/>
      <c r="AT699" s="28"/>
      <c r="AU699" s="55"/>
      <c r="AV699" s="55"/>
      <c r="AW699" s="55"/>
      <c r="AX699" s="248" t="str">
        <f>IF(V699="","",EOMONTH(EDATE(Tabla1[[#This Row],[Fecha Finalización]],2),0))</f>
        <v/>
      </c>
      <c r="AY699" s="39"/>
      <c r="AZ699" s="249" t="str">
        <f>IF(V699="","",EOMONTH(EDATE(Tabla1[[#This Row],[Fecha Finalización]],3),0))</f>
        <v/>
      </c>
      <c r="BA699" s="39"/>
      <c r="BB699" s="39"/>
      <c r="BC699" s="235"/>
      <c r="BD699" s="233" t="str">
        <f>IF(F699="","",Tabla1[[#This Row],[sem 01]]&amp;Tabla1[[#This Row],[sem 02]]&amp;Tabla1[[#This Row],[sem 03]])</f>
        <v/>
      </c>
      <c r="BE699" s="234" t="str">
        <f>IF(TRIM(F699)="","",$B$1&amp;"-"&amp;SUBSTITUTE(Tabla1[[#This Row],[Mes Inscrito]]," ","")&amp;"-"&amp;SUBSTITUTE(Tabla1[[#This Row],[Dia de clases Inscrito]]," ","")&amp;"-"&amp;SUBSTITUTE(Tabla1[[#This Row],[Horario Inscrito]]," ","")&amp;"-"&amp;Tabla1[[#This Row],[Fecha Inicio grupo]])</f>
        <v/>
      </c>
      <c r="BF699" s="251" t="str">
        <f>IF(F699="","",Tabla1[[#This Row],[Curso]])</f>
        <v/>
      </c>
      <c r="BG699" s="252" t="str">
        <f>+IF(TRIM(F699)="","",$B$1&amp;"-"&amp;TRIM(Tabla1[[#This Row],[Mes Inscrito]])&amp;"-"&amp;TRIM(Tabla1[[#This Row],[Dia de clases Inscrito]])&amp;"-"&amp;TRIM(Tabla1[[#This Row],[Horario Inscrito]])&amp;"-"&amp;TRIM(Tabla1[[#This Row],[Fecha Inicio grupo]])&amp;"-"&amp;TRIM(Tabla1[[#This Row],[Tipo Incrito]]))</f>
        <v/>
      </c>
      <c r="BH699" s="308" t="str">
        <f>IF(F699="","",OR(IFERROR(SEARCH("CG",Tabla1[[#This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9" s="309" t="str">
        <f>IF(F699&lt;&gt;"",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9" s="309" t="str">
        <f>IF(F699&lt;&gt;"",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9" s="309" t="str">
        <f>IF(Tabla1[[#This Row],[Fecha Inicio grupo]]="","",IFERROR(VLOOKUP(Tabla1[[#This Row],[Mes de Alta como miembro]],Parámetros!$AM$2:$AN$16,2,0),"01/01/1900"))</f>
        <v/>
      </c>
    </row>
    <row r="700" spans="1:63" ht="14.45">
      <c r="A700" s="68">
        <v>697</v>
      </c>
      <c r="B700" s="29"/>
      <c r="C700" s="34"/>
      <c r="D700" s="42"/>
      <c r="E700" s="64"/>
      <c r="F700" s="45"/>
      <c r="G700" s="45"/>
      <c r="H700" s="163"/>
      <c r="I700" s="42"/>
      <c r="J700" s="28"/>
      <c r="K700" s="69"/>
      <c r="L700" s="68"/>
      <c r="M700" s="46"/>
      <c r="N700" s="238" t="str">
        <f ca="1">IF(Tabla1[[#This Row],[Fecha de nac]]="","",IF(Tabla1[[#This Row],[Fecha Finalización]] &gt;=TODAY(), DATEDIF(Tabla1[[#This Row],[Fecha de nac]],TODAY(),"y"), ROUNDDOWN((Tabla1[[#This Row],[Fecha Finalización]] -Tabla1[[#This Row],[Fecha de nac]])/365,0)))</f>
        <v/>
      </c>
      <c r="O700" s="169"/>
      <c r="P700" s="34"/>
      <c r="Q700" s="67"/>
      <c r="R700" s="67"/>
      <c r="S700" s="67"/>
      <c r="T700" s="67"/>
      <c r="U700" s="243" t="str">
        <f>IF(F700="","",Tabla1[[#This Row],[Fecha Inicio grupo]]+3*7-7)</f>
        <v/>
      </c>
      <c r="V700" s="244" t="str">
        <f>IF(F700="","",EDATE(Tabla1[[#This Row],[Fecha Inicio grupo]],3))</f>
        <v/>
      </c>
      <c r="W700" s="29"/>
      <c r="X700" s="29"/>
      <c r="Y700" s="75"/>
      <c r="Z700" s="75"/>
      <c r="AA700" s="75"/>
      <c r="AB700" s="75"/>
      <c r="AC700" s="75"/>
      <c r="AD700" s="75"/>
      <c r="AE700" s="75"/>
      <c r="AF700" s="75"/>
      <c r="AG700" s="75"/>
      <c r="AH700" s="75"/>
      <c r="AI700" s="75"/>
      <c r="AJ700" s="75"/>
      <c r="AK700" s="75"/>
      <c r="AL700" s="75"/>
      <c r="AM700" s="75"/>
      <c r="AN700" s="75"/>
      <c r="AO700" s="144"/>
      <c r="AP700" s="246" t="str">
        <f>IF(F700="","",IFERROR(VLOOKUP(SUBSTITUTE(SUBSTITUTE(Tabla1[[#This Row],[Uso Sistemas]],"T","P"),"N","F"),Parámetros!$M$2:$N$17,2,0),"Completar hasta 3ra sem. para evaluar a Probacionista"))</f>
        <v/>
      </c>
      <c r="AQ700" s="39"/>
      <c r="AR700" s="39"/>
      <c r="AS700" s="39"/>
      <c r="AT700" s="28"/>
      <c r="AU700" s="55"/>
      <c r="AV700" s="55"/>
      <c r="AW700" s="55"/>
      <c r="AX700" s="248" t="str">
        <f>IF(V700="","",EOMONTH(EDATE(Tabla1[[#This Row],[Fecha Finalización]],2),0))</f>
        <v/>
      </c>
      <c r="AY700" s="39"/>
      <c r="AZ700" s="249" t="str">
        <f>IF(V700="","",EOMONTH(EDATE(Tabla1[[#This Row],[Fecha Finalización]],3),0))</f>
        <v/>
      </c>
      <c r="BA700" s="39"/>
      <c r="BB700" s="39"/>
      <c r="BC700" s="235"/>
      <c r="BD700" s="233" t="str">
        <f>IF(F700="","",Tabla1[[#This Row],[sem 01]]&amp;Tabla1[[#This Row],[sem 02]]&amp;Tabla1[[#This Row],[sem 03]])</f>
        <v/>
      </c>
      <c r="BE700" s="234" t="str">
        <f>IF(TRIM(F700)="","",$B$1&amp;"-"&amp;SUBSTITUTE(Tabla1[[#This Row],[Mes Inscrito]]," ","")&amp;"-"&amp;SUBSTITUTE(Tabla1[[#This Row],[Dia de clases Inscrito]]," ","")&amp;"-"&amp;SUBSTITUTE(Tabla1[[#This Row],[Horario Inscrito]]," ","")&amp;"-"&amp;Tabla1[[#This Row],[Fecha Inicio grupo]])</f>
        <v/>
      </c>
      <c r="BF700" s="251" t="str">
        <f>IF(F700="","",Tabla1[[#This Row],[Curso]])</f>
        <v/>
      </c>
      <c r="BG700" s="252" t="str">
        <f>+IF(TRIM(F700)="","",$B$1&amp;"-"&amp;TRIM(Tabla1[[#This Row],[Mes Inscrito]])&amp;"-"&amp;TRIM(Tabla1[[#This Row],[Dia de clases Inscrito]])&amp;"-"&amp;TRIM(Tabla1[[#This Row],[Horario Inscrito]])&amp;"-"&amp;TRIM(Tabla1[[#This Row],[Fecha Inicio grupo]])&amp;"-"&amp;TRIM(Tabla1[[#This Row],[Tipo Incrito]]))</f>
        <v/>
      </c>
      <c r="BH700" s="308" t="str">
        <f>IF(F700="","",OR(IFERROR(SEARCH("CG",Tabla1[[#This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0" s="309" t="str">
        <f>IF(F700&lt;&gt;"",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0" s="309" t="str">
        <f>IF(F700&lt;&gt;"",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0" s="309" t="str">
        <f>IF(Tabla1[[#This Row],[Fecha Inicio grupo]]="","",IFERROR(VLOOKUP(Tabla1[[#This Row],[Mes de Alta como miembro]],Parámetros!$AM$2:$AN$16,2,0),"01/01/1900"))</f>
        <v/>
      </c>
    </row>
    <row r="701" spans="1:63" ht="14.45">
      <c r="A701" s="68">
        <v>698</v>
      </c>
      <c r="B701" s="29"/>
      <c r="C701" s="34"/>
      <c r="D701" s="42"/>
      <c r="E701" s="64"/>
      <c r="F701" s="45"/>
      <c r="G701" s="45"/>
      <c r="H701" s="163"/>
      <c r="I701" s="42"/>
      <c r="J701" s="28"/>
      <c r="K701" s="69"/>
      <c r="L701" s="68"/>
      <c r="M701" s="46"/>
      <c r="N701" s="238" t="str">
        <f ca="1">IF(Tabla1[[#This Row],[Fecha de nac]]="","",IF(Tabla1[[#This Row],[Fecha Finalización]] &gt;=TODAY(), DATEDIF(Tabla1[[#This Row],[Fecha de nac]],TODAY(),"y"), ROUNDDOWN((Tabla1[[#This Row],[Fecha Finalización]] -Tabla1[[#This Row],[Fecha de nac]])/365,0)))</f>
        <v/>
      </c>
      <c r="O701" s="169"/>
      <c r="P701" s="34"/>
      <c r="Q701" s="67"/>
      <c r="R701" s="67"/>
      <c r="S701" s="67"/>
      <c r="T701" s="67"/>
      <c r="U701" s="243" t="str">
        <f>IF(F701="","",Tabla1[[#This Row],[Fecha Inicio grupo]]+3*7-7)</f>
        <v/>
      </c>
      <c r="V701" s="244" t="str">
        <f>IF(F701="","",EDATE(Tabla1[[#This Row],[Fecha Inicio grupo]],3))</f>
        <v/>
      </c>
      <c r="W701" s="29"/>
      <c r="X701" s="29"/>
      <c r="Y701" s="75"/>
      <c r="Z701" s="75"/>
      <c r="AA701" s="75"/>
      <c r="AB701" s="75"/>
      <c r="AC701" s="75"/>
      <c r="AD701" s="75"/>
      <c r="AE701" s="75"/>
      <c r="AF701" s="75"/>
      <c r="AG701" s="75"/>
      <c r="AH701" s="75"/>
      <c r="AI701" s="75"/>
      <c r="AJ701" s="75"/>
      <c r="AK701" s="75"/>
      <c r="AL701" s="75"/>
      <c r="AM701" s="75"/>
      <c r="AN701" s="75"/>
      <c r="AO701" s="144"/>
      <c r="AP701" s="246" t="str">
        <f>IF(F701="","",IFERROR(VLOOKUP(SUBSTITUTE(SUBSTITUTE(Tabla1[[#This Row],[Uso Sistemas]],"T","P"),"N","F"),Parámetros!$M$2:$N$17,2,0),"Completar hasta 3ra sem. para evaluar a Probacionista"))</f>
        <v/>
      </c>
      <c r="AQ701" s="39"/>
      <c r="AR701" s="39"/>
      <c r="AS701" s="39"/>
      <c r="AT701" s="28"/>
      <c r="AU701" s="55"/>
      <c r="AV701" s="55"/>
      <c r="AW701" s="55"/>
      <c r="AX701" s="248" t="str">
        <f>IF(V701="","",EOMONTH(EDATE(Tabla1[[#This Row],[Fecha Finalización]],2),0))</f>
        <v/>
      </c>
      <c r="AY701" s="39"/>
      <c r="AZ701" s="249" t="str">
        <f>IF(V701="","",EOMONTH(EDATE(Tabla1[[#This Row],[Fecha Finalización]],3),0))</f>
        <v/>
      </c>
      <c r="BA701" s="39"/>
      <c r="BB701" s="39"/>
      <c r="BC701" s="235"/>
      <c r="BD701" s="233" t="str">
        <f>IF(F701="","",Tabla1[[#This Row],[sem 01]]&amp;Tabla1[[#This Row],[sem 02]]&amp;Tabla1[[#This Row],[sem 03]])</f>
        <v/>
      </c>
      <c r="BE701" s="234" t="str">
        <f>IF(TRIM(F701)="","",$B$1&amp;"-"&amp;SUBSTITUTE(Tabla1[[#This Row],[Mes Inscrito]]," ","")&amp;"-"&amp;SUBSTITUTE(Tabla1[[#This Row],[Dia de clases Inscrito]]," ","")&amp;"-"&amp;SUBSTITUTE(Tabla1[[#This Row],[Horario Inscrito]]," ","")&amp;"-"&amp;Tabla1[[#This Row],[Fecha Inicio grupo]])</f>
        <v/>
      </c>
      <c r="BF701" s="251" t="str">
        <f>IF(F701="","",Tabla1[[#This Row],[Curso]])</f>
        <v/>
      </c>
      <c r="BG701" s="252" t="str">
        <f>+IF(TRIM(F701)="","",$B$1&amp;"-"&amp;TRIM(Tabla1[[#This Row],[Mes Inscrito]])&amp;"-"&amp;TRIM(Tabla1[[#This Row],[Dia de clases Inscrito]])&amp;"-"&amp;TRIM(Tabla1[[#This Row],[Horario Inscrito]])&amp;"-"&amp;TRIM(Tabla1[[#This Row],[Fecha Inicio grupo]])&amp;"-"&amp;TRIM(Tabla1[[#This Row],[Tipo Incrito]]))</f>
        <v/>
      </c>
      <c r="BH701" s="308" t="str">
        <f>IF(F701="","",OR(IFERROR(SEARCH("CG",Tabla1[[#This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1" s="309" t="str">
        <f>IF(F701&lt;&gt;"",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1" s="309" t="str">
        <f>IF(F701&lt;&gt;"",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1" s="309" t="str">
        <f>IF(Tabla1[[#This Row],[Fecha Inicio grupo]]="","",IFERROR(VLOOKUP(Tabla1[[#This Row],[Mes de Alta como miembro]],Parámetros!$AM$2:$AN$16,2,0),"01/01/1900"))</f>
        <v/>
      </c>
    </row>
    <row r="702" spans="1:63" ht="14.45">
      <c r="A702" s="68">
        <v>699</v>
      </c>
      <c r="B702" s="29"/>
      <c r="C702" s="34"/>
      <c r="D702" s="42"/>
      <c r="E702" s="64"/>
      <c r="F702" s="45"/>
      <c r="G702" s="45"/>
      <c r="H702" s="163"/>
      <c r="I702" s="42"/>
      <c r="J702" s="28"/>
      <c r="K702" s="69"/>
      <c r="L702" s="68"/>
      <c r="M702" s="46"/>
      <c r="N702" s="238" t="str">
        <f ca="1">IF(Tabla1[[#This Row],[Fecha de nac]]="","",IF(Tabla1[[#This Row],[Fecha Finalización]] &gt;=TODAY(), DATEDIF(Tabla1[[#This Row],[Fecha de nac]],TODAY(),"y"), ROUNDDOWN((Tabla1[[#This Row],[Fecha Finalización]] -Tabla1[[#This Row],[Fecha de nac]])/365,0)))</f>
        <v/>
      </c>
      <c r="O702" s="169"/>
      <c r="P702" s="34"/>
      <c r="Q702" s="67"/>
      <c r="R702" s="67"/>
      <c r="S702" s="67"/>
      <c r="T702" s="67"/>
      <c r="U702" s="243" t="str">
        <f>IF(F702="","",Tabla1[[#This Row],[Fecha Inicio grupo]]+3*7-7)</f>
        <v/>
      </c>
      <c r="V702" s="244" t="str">
        <f>IF(F702="","",EDATE(Tabla1[[#This Row],[Fecha Inicio grupo]],3))</f>
        <v/>
      </c>
      <c r="W702" s="29"/>
      <c r="X702" s="29"/>
      <c r="Y702" s="75"/>
      <c r="Z702" s="75"/>
      <c r="AA702" s="75"/>
      <c r="AB702" s="75"/>
      <c r="AC702" s="75"/>
      <c r="AD702" s="75"/>
      <c r="AE702" s="75"/>
      <c r="AF702" s="75"/>
      <c r="AG702" s="75"/>
      <c r="AH702" s="75"/>
      <c r="AI702" s="75"/>
      <c r="AJ702" s="75"/>
      <c r="AK702" s="75"/>
      <c r="AL702" s="75"/>
      <c r="AM702" s="75"/>
      <c r="AN702" s="75"/>
      <c r="AO702" s="144"/>
      <c r="AP702" s="246" t="str">
        <f>IF(F702="","",IFERROR(VLOOKUP(SUBSTITUTE(SUBSTITUTE(Tabla1[[#This Row],[Uso Sistemas]],"T","P"),"N","F"),Parámetros!$M$2:$N$17,2,0),"Completar hasta 3ra sem. para evaluar a Probacionista"))</f>
        <v/>
      </c>
      <c r="AQ702" s="39"/>
      <c r="AR702" s="39"/>
      <c r="AS702" s="39"/>
      <c r="AT702" s="28"/>
      <c r="AU702" s="55"/>
      <c r="AV702" s="55"/>
      <c r="AW702" s="55"/>
      <c r="AX702" s="248" t="str">
        <f>IF(V702="","",EOMONTH(EDATE(Tabla1[[#This Row],[Fecha Finalización]],2),0))</f>
        <v/>
      </c>
      <c r="AY702" s="39"/>
      <c r="AZ702" s="249" t="str">
        <f>IF(V702="","",EOMONTH(EDATE(Tabla1[[#This Row],[Fecha Finalización]],3),0))</f>
        <v/>
      </c>
      <c r="BA702" s="39"/>
      <c r="BB702" s="39"/>
      <c r="BC702" s="235"/>
      <c r="BD702" s="233" t="str">
        <f>IF(F702="","",Tabla1[[#This Row],[sem 01]]&amp;Tabla1[[#This Row],[sem 02]]&amp;Tabla1[[#This Row],[sem 03]])</f>
        <v/>
      </c>
      <c r="BE702" s="234" t="str">
        <f>IF(TRIM(F702)="","",$B$1&amp;"-"&amp;SUBSTITUTE(Tabla1[[#This Row],[Mes Inscrito]]," ","")&amp;"-"&amp;SUBSTITUTE(Tabla1[[#This Row],[Dia de clases Inscrito]]," ","")&amp;"-"&amp;SUBSTITUTE(Tabla1[[#This Row],[Horario Inscrito]]," ","")&amp;"-"&amp;Tabla1[[#This Row],[Fecha Inicio grupo]])</f>
        <v/>
      </c>
      <c r="BF702" s="251" t="str">
        <f>IF(F702="","",Tabla1[[#This Row],[Curso]])</f>
        <v/>
      </c>
      <c r="BG702" s="252" t="str">
        <f>+IF(TRIM(F702)="","",$B$1&amp;"-"&amp;TRIM(Tabla1[[#This Row],[Mes Inscrito]])&amp;"-"&amp;TRIM(Tabla1[[#This Row],[Dia de clases Inscrito]])&amp;"-"&amp;TRIM(Tabla1[[#This Row],[Horario Inscrito]])&amp;"-"&amp;TRIM(Tabla1[[#This Row],[Fecha Inicio grupo]])&amp;"-"&amp;TRIM(Tabla1[[#This Row],[Tipo Incrito]]))</f>
        <v/>
      </c>
      <c r="BH702" s="308" t="str">
        <f>IF(F702="","",OR(IFERROR(SEARCH("CG",Tabla1[[#This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2" s="309" t="str">
        <f>IF(F702&lt;&gt;"",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2" s="309" t="str">
        <f>IF(F702&lt;&gt;"",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2" s="309" t="str">
        <f>IF(Tabla1[[#This Row],[Fecha Inicio grupo]]="","",IFERROR(VLOOKUP(Tabla1[[#This Row],[Mes de Alta como miembro]],Parámetros!$AM$2:$AN$16,2,0),"01/01/1900"))</f>
        <v/>
      </c>
    </row>
    <row r="703" spans="1:63" ht="14.45">
      <c r="A703" s="68">
        <v>700</v>
      </c>
      <c r="B703" s="29"/>
      <c r="C703" s="34"/>
      <c r="D703" s="42"/>
      <c r="E703" s="64"/>
      <c r="F703" s="45"/>
      <c r="G703" s="45"/>
      <c r="H703" s="163"/>
      <c r="I703" s="42"/>
      <c r="J703" s="28"/>
      <c r="K703" s="69"/>
      <c r="L703" s="68"/>
      <c r="M703" s="46"/>
      <c r="N703" s="238" t="str">
        <f ca="1">IF(Tabla1[[#This Row],[Fecha de nac]]="","",IF(Tabla1[[#This Row],[Fecha Finalización]] &gt;=TODAY(), DATEDIF(Tabla1[[#This Row],[Fecha de nac]],TODAY(),"y"), ROUNDDOWN((Tabla1[[#This Row],[Fecha Finalización]] -Tabla1[[#This Row],[Fecha de nac]])/365,0)))</f>
        <v/>
      </c>
      <c r="O703" s="169"/>
      <c r="P703" s="34"/>
      <c r="Q703" s="67"/>
      <c r="R703" s="67"/>
      <c r="S703" s="67"/>
      <c r="T703" s="67"/>
      <c r="U703" s="243" t="str">
        <f>IF(F703="","",Tabla1[[#This Row],[Fecha Inicio grupo]]+3*7-7)</f>
        <v/>
      </c>
      <c r="V703" s="244" t="str">
        <f>IF(F703="","",EDATE(Tabla1[[#This Row],[Fecha Inicio grupo]],3))</f>
        <v/>
      </c>
      <c r="W703" s="29"/>
      <c r="X703" s="29"/>
      <c r="Y703" s="75"/>
      <c r="Z703" s="75"/>
      <c r="AA703" s="75"/>
      <c r="AB703" s="75"/>
      <c r="AC703" s="75"/>
      <c r="AD703" s="75"/>
      <c r="AE703" s="75"/>
      <c r="AF703" s="75"/>
      <c r="AG703" s="75"/>
      <c r="AH703" s="75"/>
      <c r="AI703" s="75"/>
      <c r="AJ703" s="75"/>
      <c r="AK703" s="75"/>
      <c r="AL703" s="75"/>
      <c r="AM703" s="75"/>
      <c r="AN703" s="75"/>
      <c r="AO703" s="144"/>
      <c r="AP703" s="246" t="str">
        <f>IF(F703="","",IFERROR(VLOOKUP(SUBSTITUTE(SUBSTITUTE(Tabla1[[#This Row],[Uso Sistemas]],"T","P"),"N","F"),Parámetros!$M$2:$N$17,2,0),"Completar hasta 3ra sem. para evaluar a Probacionista"))</f>
        <v/>
      </c>
      <c r="AQ703" s="39"/>
      <c r="AR703" s="39"/>
      <c r="AS703" s="39"/>
      <c r="AT703" s="28"/>
      <c r="AU703" s="55"/>
      <c r="AV703" s="55"/>
      <c r="AW703" s="55"/>
      <c r="AX703" s="248" t="str">
        <f>IF(V703="","",EOMONTH(EDATE(Tabla1[[#This Row],[Fecha Finalización]],2),0))</f>
        <v/>
      </c>
      <c r="AY703" s="39"/>
      <c r="AZ703" s="249" t="str">
        <f>IF(V703="","",EOMONTH(EDATE(Tabla1[[#This Row],[Fecha Finalización]],3),0))</f>
        <v/>
      </c>
      <c r="BA703" s="39"/>
      <c r="BB703" s="39"/>
      <c r="BC703" s="235"/>
      <c r="BD703" s="233" t="str">
        <f>IF(F703="","",Tabla1[[#This Row],[sem 01]]&amp;Tabla1[[#This Row],[sem 02]]&amp;Tabla1[[#This Row],[sem 03]])</f>
        <v/>
      </c>
      <c r="BE703" s="234" t="str">
        <f>IF(TRIM(F703)="","",$B$1&amp;"-"&amp;SUBSTITUTE(Tabla1[[#This Row],[Mes Inscrito]]," ","")&amp;"-"&amp;SUBSTITUTE(Tabla1[[#This Row],[Dia de clases Inscrito]]," ","")&amp;"-"&amp;SUBSTITUTE(Tabla1[[#This Row],[Horario Inscrito]]," ","")&amp;"-"&amp;Tabla1[[#This Row],[Fecha Inicio grupo]])</f>
        <v/>
      </c>
      <c r="BF703" s="251" t="str">
        <f>IF(F703="","",Tabla1[[#This Row],[Curso]])</f>
        <v/>
      </c>
      <c r="BG703" s="252" t="str">
        <f>+IF(TRIM(F703)="","",$B$1&amp;"-"&amp;TRIM(Tabla1[[#This Row],[Mes Inscrito]])&amp;"-"&amp;TRIM(Tabla1[[#This Row],[Dia de clases Inscrito]])&amp;"-"&amp;TRIM(Tabla1[[#This Row],[Horario Inscrito]])&amp;"-"&amp;TRIM(Tabla1[[#This Row],[Fecha Inicio grupo]])&amp;"-"&amp;TRIM(Tabla1[[#This Row],[Tipo Incrito]]))</f>
        <v/>
      </c>
      <c r="BH703" s="308" t="str">
        <f>IF(F703="","",OR(IFERROR(SEARCH("CG",Tabla1[[#This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3" s="309" t="str">
        <f>IF(F703&lt;&gt;"",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3" s="309" t="str">
        <f>IF(F703&lt;&gt;"",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3" s="309" t="str">
        <f>IF(Tabla1[[#This Row],[Fecha Inicio grupo]]="","",IFERROR(VLOOKUP(Tabla1[[#This Row],[Mes de Alta como miembro]],Parámetros!$AM$2:$AN$16,2,0),"01/01/1900"))</f>
        <v/>
      </c>
    </row>
    <row r="704" spans="1:63" ht="14.45">
      <c r="A704" s="68">
        <v>701</v>
      </c>
      <c r="B704" s="29"/>
      <c r="C704" s="34"/>
      <c r="D704" s="42"/>
      <c r="E704" s="64"/>
      <c r="F704" s="45"/>
      <c r="G704" s="45"/>
      <c r="H704" s="163"/>
      <c r="I704" s="42"/>
      <c r="J704" s="28"/>
      <c r="K704" s="69"/>
      <c r="L704" s="68"/>
      <c r="M704" s="46"/>
      <c r="N704" s="238" t="str">
        <f ca="1">IF(Tabla1[[#This Row],[Fecha de nac]]="","",IF(Tabla1[[#This Row],[Fecha Finalización]] &gt;=TODAY(), DATEDIF(Tabla1[[#This Row],[Fecha de nac]],TODAY(),"y"), ROUNDDOWN((Tabla1[[#This Row],[Fecha Finalización]] -Tabla1[[#This Row],[Fecha de nac]])/365,0)))</f>
        <v/>
      </c>
      <c r="O704" s="169"/>
      <c r="P704" s="34"/>
      <c r="Q704" s="67"/>
      <c r="R704" s="67"/>
      <c r="S704" s="67"/>
      <c r="T704" s="67"/>
      <c r="U704" s="243" t="str">
        <f>IF(F704="","",Tabla1[[#This Row],[Fecha Inicio grupo]]+3*7-7)</f>
        <v/>
      </c>
      <c r="V704" s="244" t="str">
        <f>IF(F704="","",EDATE(Tabla1[[#This Row],[Fecha Inicio grupo]],3))</f>
        <v/>
      </c>
      <c r="W704" s="29"/>
      <c r="X704" s="29"/>
      <c r="Y704" s="75"/>
      <c r="Z704" s="75"/>
      <c r="AA704" s="75"/>
      <c r="AB704" s="75"/>
      <c r="AC704" s="75"/>
      <c r="AD704" s="75"/>
      <c r="AE704" s="75"/>
      <c r="AF704" s="75"/>
      <c r="AG704" s="75"/>
      <c r="AH704" s="75"/>
      <c r="AI704" s="75"/>
      <c r="AJ704" s="75"/>
      <c r="AK704" s="75"/>
      <c r="AL704" s="75"/>
      <c r="AM704" s="75"/>
      <c r="AN704" s="75"/>
      <c r="AO704" s="144"/>
      <c r="AP704" s="246" t="str">
        <f>IF(F704="","",IFERROR(VLOOKUP(SUBSTITUTE(SUBSTITUTE(Tabla1[[#This Row],[Uso Sistemas]],"T","P"),"N","F"),Parámetros!$M$2:$N$17,2,0),"Completar hasta 3ra sem. para evaluar a Probacionista"))</f>
        <v/>
      </c>
      <c r="AQ704" s="39"/>
      <c r="AR704" s="39"/>
      <c r="AS704" s="39"/>
      <c r="AT704" s="28"/>
      <c r="AU704" s="55"/>
      <c r="AV704" s="55"/>
      <c r="AW704" s="55"/>
      <c r="AX704" s="248" t="str">
        <f>IF(V704="","",EOMONTH(EDATE(Tabla1[[#This Row],[Fecha Finalización]],2),0))</f>
        <v/>
      </c>
      <c r="AY704" s="39"/>
      <c r="AZ704" s="249" t="str">
        <f>IF(V704="","",EOMONTH(EDATE(Tabla1[[#This Row],[Fecha Finalización]],3),0))</f>
        <v/>
      </c>
      <c r="BA704" s="39"/>
      <c r="BB704" s="39"/>
      <c r="BC704" s="235"/>
      <c r="BD704" s="233" t="str">
        <f>IF(F704="","",Tabla1[[#This Row],[sem 01]]&amp;Tabla1[[#This Row],[sem 02]]&amp;Tabla1[[#This Row],[sem 03]])</f>
        <v/>
      </c>
      <c r="BE704" s="234" t="str">
        <f>IF(TRIM(F704)="","",$B$1&amp;"-"&amp;SUBSTITUTE(Tabla1[[#This Row],[Mes Inscrito]]," ","")&amp;"-"&amp;SUBSTITUTE(Tabla1[[#This Row],[Dia de clases Inscrito]]," ","")&amp;"-"&amp;SUBSTITUTE(Tabla1[[#This Row],[Horario Inscrito]]," ","")&amp;"-"&amp;Tabla1[[#This Row],[Fecha Inicio grupo]])</f>
        <v/>
      </c>
      <c r="BF704" s="251" t="str">
        <f>IF(F704="","",Tabla1[[#This Row],[Curso]])</f>
        <v/>
      </c>
      <c r="BG704" s="252" t="str">
        <f>+IF(TRIM(F704)="","",$B$1&amp;"-"&amp;TRIM(Tabla1[[#This Row],[Mes Inscrito]])&amp;"-"&amp;TRIM(Tabla1[[#This Row],[Dia de clases Inscrito]])&amp;"-"&amp;TRIM(Tabla1[[#This Row],[Horario Inscrito]])&amp;"-"&amp;TRIM(Tabla1[[#This Row],[Fecha Inicio grupo]])&amp;"-"&amp;TRIM(Tabla1[[#This Row],[Tipo Incrito]]))</f>
        <v/>
      </c>
      <c r="BH704" s="308" t="str">
        <f>IF(F704="","",OR(IFERROR(SEARCH("CG",Tabla1[[#This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4" s="309" t="str">
        <f>IF(F704&lt;&gt;"",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4" s="309" t="str">
        <f>IF(F704&lt;&gt;"",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4" s="309" t="str">
        <f>IF(Tabla1[[#This Row],[Fecha Inicio grupo]]="","",IFERROR(VLOOKUP(Tabla1[[#This Row],[Mes de Alta como miembro]],Parámetros!$AM$2:$AN$16,2,0),"01/01/1900"))</f>
        <v/>
      </c>
    </row>
    <row r="705" spans="1:63" ht="14.45">
      <c r="A705" s="68">
        <v>702</v>
      </c>
      <c r="B705" s="29"/>
      <c r="C705" s="34"/>
      <c r="D705" s="42"/>
      <c r="E705" s="64"/>
      <c r="F705" s="45"/>
      <c r="G705" s="45"/>
      <c r="H705" s="163"/>
      <c r="I705" s="42"/>
      <c r="J705" s="28"/>
      <c r="K705" s="69"/>
      <c r="L705" s="68"/>
      <c r="M705" s="46"/>
      <c r="N705" s="238" t="str">
        <f ca="1">IF(Tabla1[[#This Row],[Fecha de nac]]="","",IF(Tabla1[[#This Row],[Fecha Finalización]] &gt;=TODAY(), DATEDIF(Tabla1[[#This Row],[Fecha de nac]],TODAY(),"y"), ROUNDDOWN((Tabla1[[#This Row],[Fecha Finalización]] -Tabla1[[#This Row],[Fecha de nac]])/365,0)))</f>
        <v/>
      </c>
      <c r="O705" s="169"/>
      <c r="P705" s="34"/>
      <c r="Q705" s="67"/>
      <c r="R705" s="67"/>
      <c r="S705" s="67"/>
      <c r="T705" s="67"/>
      <c r="U705" s="243" t="str">
        <f>IF(F705="","",Tabla1[[#This Row],[Fecha Inicio grupo]]+3*7-7)</f>
        <v/>
      </c>
      <c r="V705" s="244" t="str">
        <f>IF(F705="","",EDATE(Tabla1[[#This Row],[Fecha Inicio grupo]],3))</f>
        <v/>
      </c>
      <c r="W705" s="29"/>
      <c r="X705" s="29"/>
      <c r="Y705" s="75"/>
      <c r="Z705" s="75"/>
      <c r="AA705" s="75"/>
      <c r="AB705" s="75"/>
      <c r="AC705" s="75"/>
      <c r="AD705" s="75"/>
      <c r="AE705" s="75"/>
      <c r="AF705" s="75"/>
      <c r="AG705" s="75"/>
      <c r="AH705" s="75"/>
      <c r="AI705" s="75"/>
      <c r="AJ705" s="75"/>
      <c r="AK705" s="75"/>
      <c r="AL705" s="75"/>
      <c r="AM705" s="75"/>
      <c r="AN705" s="75"/>
      <c r="AO705" s="144"/>
      <c r="AP705" s="246" t="str">
        <f>IF(F705="","",IFERROR(VLOOKUP(SUBSTITUTE(SUBSTITUTE(Tabla1[[#This Row],[Uso Sistemas]],"T","P"),"N","F"),Parámetros!$M$2:$N$17,2,0),"Completar hasta 3ra sem. para evaluar a Probacionista"))</f>
        <v/>
      </c>
      <c r="AQ705" s="39"/>
      <c r="AR705" s="39"/>
      <c r="AS705" s="39"/>
      <c r="AT705" s="28"/>
      <c r="AU705" s="55"/>
      <c r="AV705" s="55"/>
      <c r="AW705" s="55"/>
      <c r="AX705" s="248" t="str">
        <f>IF(V705="","",EOMONTH(EDATE(Tabla1[[#This Row],[Fecha Finalización]],2),0))</f>
        <v/>
      </c>
      <c r="AY705" s="39"/>
      <c r="AZ705" s="249" t="str">
        <f>IF(V705="","",EOMONTH(EDATE(Tabla1[[#This Row],[Fecha Finalización]],3),0))</f>
        <v/>
      </c>
      <c r="BA705" s="39"/>
      <c r="BB705" s="39"/>
      <c r="BC705" s="235"/>
      <c r="BD705" s="233" t="str">
        <f>IF(F705="","",Tabla1[[#This Row],[sem 01]]&amp;Tabla1[[#This Row],[sem 02]]&amp;Tabla1[[#This Row],[sem 03]])</f>
        <v/>
      </c>
      <c r="BE705" s="234" t="str">
        <f>IF(TRIM(F705)="","",$B$1&amp;"-"&amp;SUBSTITUTE(Tabla1[[#This Row],[Mes Inscrito]]," ","")&amp;"-"&amp;SUBSTITUTE(Tabla1[[#This Row],[Dia de clases Inscrito]]," ","")&amp;"-"&amp;SUBSTITUTE(Tabla1[[#This Row],[Horario Inscrito]]," ","")&amp;"-"&amp;Tabla1[[#This Row],[Fecha Inicio grupo]])</f>
        <v/>
      </c>
      <c r="BF705" s="251" t="str">
        <f>IF(F705="","",Tabla1[[#This Row],[Curso]])</f>
        <v/>
      </c>
      <c r="BG705" s="252" t="str">
        <f>+IF(TRIM(F705)="","",$B$1&amp;"-"&amp;TRIM(Tabla1[[#This Row],[Mes Inscrito]])&amp;"-"&amp;TRIM(Tabla1[[#This Row],[Dia de clases Inscrito]])&amp;"-"&amp;TRIM(Tabla1[[#This Row],[Horario Inscrito]])&amp;"-"&amp;TRIM(Tabla1[[#This Row],[Fecha Inicio grupo]])&amp;"-"&amp;TRIM(Tabla1[[#This Row],[Tipo Incrito]]))</f>
        <v/>
      </c>
      <c r="BH705" s="308" t="str">
        <f>IF(F705="","",OR(IFERROR(SEARCH("CG",Tabla1[[#This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5" s="309" t="str">
        <f>IF(F705&lt;&gt;"",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5" s="309" t="str">
        <f>IF(F705&lt;&gt;"",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5" s="309" t="str">
        <f>IF(Tabla1[[#This Row],[Fecha Inicio grupo]]="","",IFERROR(VLOOKUP(Tabla1[[#This Row],[Mes de Alta como miembro]],Parámetros!$AM$2:$AN$16,2,0),"01/01/1900"))</f>
        <v/>
      </c>
    </row>
    <row r="706" spans="1:63" ht="14.45">
      <c r="A706" s="68">
        <v>703</v>
      </c>
      <c r="B706" s="29"/>
      <c r="C706" s="34"/>
      <c r="D706" s="42"/>
      <c r="E706" s="64"/>
      <c r="F706" s="45"/>
      <c r="G706" s="45"/>
      <c r="H706" s="163"/>
      <c r="I706" s="42"/>
      <c r="J706" s="28"/>
      <c r="K706" s="69"/>
      <c r="L706" s="68"/>
      <c r="M706" s="46"/>
      <c r="N706" s="238" t="str">
        <f ca="1">IF(Tabla1[[#This Row],[Fecha de nac]]="","",IF(Tabla1[[#This Row],[Fecha Finalización]] &gt;=TODAY(), DATEDIF(Tabla1[[#This Row],[Fecha de nac]],TODAY(),"y"), ROUNDDOWN((Tabla1[[#This Row],[Fecha Finalización]] -Tabla1[[#This Row],[Fecha de nac]])/365,0)))</f>
        <v/>
      </c>
      <c r="O706" s="169"/>
      <c r="P706" s="34"/>
      <c r="Q706" s="67"/>
      <c r="R706" s="67"/>
      <c r="S706" s="67"/>
      <c r="T706" s="67"/>
      <c r="U706" s="243" t="str">
        <f>IF(F706="","",Tabla1[[#This Row],[Fecha Inicio grupo]]+3*7-7)</f>
        <v/>
      </c>
      <c r="V706" s="244" t="str">
        <f>IF(F706="","",EDATE(Tabla1[[#This Row],[Fecha Inicio grupo]],3))</f>
        <v/>
      </c>
      <c r="W706" s="29"/>
      <c r="X706" s="29"/>
      <c r="Y706" s="75"/>
      <c r="Z706" s="75"/>
      <c r="AA706" s="75"/>
      <c r="AB706" s="75"/>
      <c r="AC706" s="75"/>
      <c r="AD706" s="75"/>
      <c r="AE706" s="75"/>
      <c r="AF706" s="75"/>
      <c r="AG706" s="75"/>
      <c r="AH706" s="75"/>
      <c r="AI706" s="75"/>
      <c r="AJ706" s="75"/>
      <c r="AK706" s="75"/>
      <c r="AL706" s="75"/>
      <c r="AM706" s="75"/>
      <c r="AN706" s="75"/>
      <c r="AO706" s="144"/>
      <c r="AP706" s="246" t="str">
        <f>IF(F706="","",IFERROR(VLOOKUP(SUBSTITUTE(SUBSTITUTE(Tabla1[[#This Row],[Uso Sistemas]],"T","P"),"N","F"),Parámetros!$M$2:$N$17,2,0),"Completar hasta 3ra sem. para evaluar a Probacionista"))</f>
        <v/>
      </c>
      <c r="AQ706" s="39"/>
      <c r="AR706" s="39"/>
      <c r="AS706" s="39"/>
      <c r="AT706" s="28"/>
      <c r="AU706" s="55"/>
      <c r="AV706" s="55"/>
      <c r="AW706" s="55"/>
      <c r="AX706" s="248" t="str">
        <f>IF(V706="","",EOMONTH(EDATE(Tabla1[[#This Row],[Fecha Finalización]],2),0))</f>
        <v/>
      </c>
      <c r="AY706" s="39"/>
      <c r="AZ706" s="249" t="str">
        <f>IF(V706="","",EOMONTH(EDATE(Tabla1[[#This Row],[Fecha Finalización]],3),0))</f>
        <v/>
      </c>
      <c r="BA706" s="39"/>
      <c r="BB706" s="39"/>
      <c r="BC706" s="235"/>
      <c r="BD706" s="233" t="str">
        <f>IF(F706="","",Tabla1[[#This Row],[sem 01]]&amp;Tabla1[[#This Row],[sem 02]]&amp;Tabla1[[#This Row],[sem 03]])</f>
        <v/>
      </c>
      <c r="BE706" s="234" t="str">
        <f>IF(TRIM(F706)="","",$B$1&amp;"-"&amp;SUBSTITUTE(Tabla1[[#This Row],[Mes Inscrito]]," ","")&amp;"-"&amp;SUBSTITUTE(Tabla1[[#This Row],[Dia de clases Inscrito]]," ","")&amp;"-"&amp;SUBSTITUTE(Tabla1[[#This Row],[Horario Inscrito]]," ","")&amp;"-"&amp;Tabla1[[#This Row],[Fecha Inicio grupo]])</f>
        <v/>
      </c>
      <c r="BF706" s="251" t="str">
        <f>IF(F706="","",Tabla1[[#This Row],[Curso]])</f>
        <v/>
      </c>
      <c r="BG706" s="252" t="str">
        <f>+IF(TRIM(F706)="","",$B$1&amp;"-"&amp;TRIM(Tabla1[[#This Row],[Mes Inscrito]])&amp;"-"&amp;TRIM(Tabla1[[#This Row],[Dia de clases Inscrito]])&amp;"-"&amp;TRIM(Tabla1[[#This Row],[Horario Inscrito]])&amp;"-"&amp;TRIM(Tabla1[[#This Row],[Fecha Inicio grupo]])&amp;"-"&amp;TRIM(Tabla1[[#This Row],[Tipo Incrito]]))</f>
        <v/>
      </c>
      <c r="BH706" s="308" t="str">
        <f>IF(F706="","",OR(IFERROR(SEARCH("CG",Tabla1[[#This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6" s="309" t="str">
        <f>IF(F706&lt;&gt;"",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6" s="309" t="str">
        <f>IF(F706&lt;&gt;"",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6" s="309" t="str">
        <f>IF(Tabla1[[#This Row],[Fecha Inicio grupo]]="","",IFERROR(VLOOKUP(Tabla1[[#This Row],[Mes de Alta como miembro]],Parámetros!$AM$2:$AN$16,2,0),"01/01/1900"))</f>
        <v/>
      </c>
    </row>
    <row r="707" spans="1:63" ht="14.45">
      <c r="A707" s="68">
        <v>704</v>
      </c>
      <c r="B707" s="29"/>
      <c r="C707" s="34"/>
      <c r="D707" s="42"/>
      <c r="E707" s="64"/>
      <c r="F707" s="45"/>
      <c r="G707" s="45"/>
      <c r="H707" s="163"/>
      <c r="I707" s="42"/>
      <c r="J707" s="28"/>
      <c r="K707" s="69"/>
      <c r="L707" s="68"/>
      <c r="M707" s="46"/>
      <c r="N707" s="238" t="str">
        <f ca="1">IF(Tabla1[[#This Row],[Fecha de nac]]="","",IF(Tabla1[[#This Row],[Fecha Finalización]] &gt;=TODAY(), DATEDIF(Tabla1[[#This Row],[Fecha de nac]],TODAY(),"y"), ROUNDDOWN((Tabla1[[#This Row],[Fecha Finalización]] -Tabla1[[#This Row],[Fecha de nac]])/365,0)))</f>
        <v/>
      </c>
      <c r="O707" s="169"/>
      <c r="P707" s="34"/>
      <c r="Q707" s="67"/>
      <c r="R707" s="67"/>
      <c r="S707" s="67"/>
      <c r="T707" s="67"/>
      <c r="U707" s="243" t="str">
        <f>IF(F707="","",Tabla1[[#This Row],[Fecha Inicio grupo]]+3*7-7)</f>
        <v/>
      </c>
      <c r="V707" s="244" t="str">
        <f>IF(F707="","",EDATE(Tabla1[[#This Row],[Fecha Inicio grupo]],3))</f>
        <v/>
      </c>
      <c r="W707" s="29"/>
      <c r="X707" s="29"/>
      <c r="Y707" s="75"/>
      <c r="Z707" s="75"/>
      <c r="AA707" s="75"/>
      <c r="AB707" s="75"/>
      <c r="AC707" s="75"/>
      <c r="AD707" s="75"/>
      <c r="AE707" s="75"/>
      <c r="AF707" s="75"/>
      <c r="AG707" s="75"/>
      <c r="AH707" s="75"/>
      <c r="AI707" s="75"/>
      <c r="AJ707" s="75"/>
      <c r="AK707" s="75"/>
      <c r="AL707" s="75"/>
      <c r="AM707" s="75"/>
      <c r="AN707" s="75"/>
      <c r="AO707" s="144"/>
      <c r="AP707" s="246" t="str">
        <f>IF(F707="","",IFERROR(VLOOKUP(SUBSTITUTE(SUBSTITUTE(Tabla1[[#This Row],[Uso Sistemas]],"T","P"),"N","F"),Parámetros!$M$2:$N$17,2,0),"Completar hasta 3ra sem. para evaluar a Probacionista"))</f>
        <v/>
      </c>
      <c r="AQ707" s="39"/>
      <c r="AR707" s="39"/>
      <c r="AS707" s="39"/>
      <c r="AT707" s="28"/>
      <c r="AU707" s="55"/>
      <c r="AV707" s="55"/>
      <c r="AW707" s="55"/>
      <c r="AX707" s="248" t="str">
        <f>IF(V707="","",EOMONTH(EDATE(Tabla1[[#This Row],[Fecha Finalización]],2),0))</f>
        <v/>
      </c>
      <c r="AY707" s="39"/>
      <c r="AZ707" s="249" t="str">
        <f>IF(V707="","",EOMONTH(EDATE(Tabla1[[#This Row],[Fecha Finalización]],3),0))</f>
        <v/>
      </c>
      <c r="BA707" s="39"/>
      <c r="BB707" s="39"/>
      <c r="BC707" s="235"/>
      <c r="BD707" s="233" t="str">
        <f>IF(F707="","",Tabla1[[#This Row],[sem 01]]&amp;Tabla1[[#This Row],[sem 02]]&amp;Tabla1[[#This Row],[sem 03]])</f>
        <v/>
      </c>
      <c r="BE707" s="234" t="str">
        <f>IF(TRIM(F707)="","",$B$1&amp;"-"&amp;SUBSTITUTE(Tabla1[[#This Row],[Mes Inscrito]]," ","")&amp;"-"&amp;SUBSTITUTE(Tabla1[[#This Row],[Dia de clases Inscrito]]," ","")&amp;"-"&amp;SUBSTITUTE(Tabla1[[#This Row],[Horario Inscrito]]," ","")&amp;"-"&amp;Tabla1[[#This Row],[Fecha Inicio grupo]])</f>
        <v/>
      </c>
      <c r="BF707" s="251" t="str">
        <f>IF(F707="","",Tabla1[[#This Row],[Curso]])</f>
        <v/>
      </c>
      <c r="BG707" s="252" t="str">
        <f>+IF(TRIM(F707)="","",$B$1&amp;"-"&amp;TRIM(Tabla1[[#This Row],[Mes Inscrito]])&amp;"-"&amp;TRIM(Tabla1[[#This Row],[Dia de clases Inscrito]])&amp;"-"&amp;TRIM(Tabla1[[#This Row],[Horario Inscrito]])&amp;"-"&amp;TRIM(Tabla1[[#This Row],[Fecha Inicio grupo]])&amp;"-"&amp;TRIM(Tabla1[[#This Row],[Tipo Incrito]]))</f>
        <v/>
      </c>
      <c r="BH707" s="308" t="str">
        <f>IF(F707="","",OR(IFERROR(SEARCH("CG",Tabla1[[#This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7" s="309" t="str">
        <f>IF(F707&lt;&gt;"",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7" s="309" t="str">
        <f>IF(F707&lt;&gt;"",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7" s="309" t="str">
        <f>IF(Tabla1[[#This Row],[Fecha Inicio grupo]]="","",IFERROR(VLOOKUP(Tabla1[[#This Row],[Mes de Alta como miembro]],Parámetros!$AM$2:$AN$16,2,0),"01/01/1900"))</f>
        <v/>
      </c>
    </row>
    <row r="708" spans="1:63" ht="14.45">
      <c r="A708" s="68">
        <v>705</v>
      </c>
      <c r="B708" s="29"/>
      <c r="C708" s="34"/>
      <c r="D708" s="42"/>
      <c r="E708" s="64"/>
      <c r="F708" s="45"/>
      <c r="G708" s="45"/>
      <c r="H708" s="163"/>
      <c r="I708" s="42"/>
      <c r="J708" s="28"/>
      <c r="K708" s="69"/>
      <c r="L708" s="68"/>
      <c r="M708" s="46"/>
      <c r="N708" s="238" t="str">
        <f ca="1">IF(Tabla1[[#This Row],[Fecha de nac]]="","",IF(Tabla1[[#This Row],[Fecha Finalización]] &gt;=TODAY(), DATEDIF(Tabla1[[#This Row],[Fecha de nac]],TODAY(),"y"), ROUNDDOWN((Tabla1[[#This Row],[Fecha Finalización]] -Tabla1[[#This Row],[Fecha de nac]])/365,0)))</f>
        <v/>
      </c>
      <c r="O708" s="169"/>
      <c r="P708" s="34"/>
      <c r="Q708" s="67"/>
      <c r="R708" s="67"/>
      <c r="S708" s="67"/>
      <c r="T708" s="67"/>
      <c r="U708" s="243" t="str">
        <f>IF(F708="","",Tabla1[[#This Row],[Fecha Inicio grupo]]+3*7-7)</f>
        <v/>
      </c>
      <c r="V708" s="244" t="str">
        <f>IF(F708="","",EDATE(Tabla1[[#This Row],[Fecha Inicio grupo]],3))</f>
        <v/>
      </c>
      <c r="W708" s="29"/>
      <c r="X708" s="29"/>
      <c r="Y708" s="75"/>
      <c r="Z708" s="75"/>
      <c r="AA708" s="75"/>
      <c r="AB708" s="75"/>
      <c r="AC708" s="75"/>
      <c r="AD708" s="75"/>
      <c r="AE708" s="75"/>
      <c r="AF708" s="75"/>
      <c r="AG708" s="75"/>
      <c r="AH708" s="75"/>
      <c r="AI708" s="75"/>
      <c r="AJ708" s="75"/>
      <c r="AK708" s="75"/>
      <c r="AL708" s="75"/>
      <c r="AM708" s="75"/>
      <c r="AN708" s="75"/>
      <c r="AO708" s="144"/>
      <c r="AP708" s="246" t="str">
        <f>IF(F708="","",IFERROR(VLOOKUP(SUBSTITUTE(SUBSTITUTE(Tabla1[[#This Row],[Uso Sistemas]],"T","P"),"N","F"),Parámetros!$M$2:$N$17,2,0),"Completar hasta 3ra sem. para evaluar a Probacionista"))</f>
        <v/>
      </c>
      <c r="AQ708" s="39"/>
      <c r="AR708" s="39"/>
      <c r="AS708" s="39"/>
      <c r="AT708" s="28"/>
      <c r="AU708" s="55"/>
      <c r="AV708" s="55"/>
      <c r="AW708" s="55"/>
      <c r="AX708" s="248" t="str">
        <f>IF(V708="","",EOMONTH(EDATE(Tabla1[[#This Row],[Fecha Finalización]],2),0))</f>
        <v/>
      </c>
      <c r="AY708" s="39"/>
      <c r="AZ708" s="249" t="str">
        <f>IF(V708="","",EOMONTH(EDATE(Tabla1[[#This Row],[Fecha Finalización]],3),0))</f>
        <v/>
      </c>
      <c r="BA708" s="39"/>
      <c r="BB708" s="39"/>
      <c r="BC708" s="235"/>
      <c r="BD708" s="233" t="str">
        <f>IF(F708="","",Tabla1[[#This Row],[sem 01]]&amp;Tabla1[[#This Row],[sem 02]]&amp;Tabla1[[#This Row],[sem 03]])</f>
        <v/>
      </c>
      <c r="BE708" s="234" t="str">
        <f>IF(TRIM(F708)="","",$B$1&amp;"-"&amp;SUBSTITUTE(Tabla1[[#This Row],[Mes Inscrito]]," ","")&amp;"-"&amp;SUBSTITUTE(Tabla1[[#This Row],[Dia de clases Inscrito]]," ","")&amp;"-"&amp;SUBSTITUTE(Tabla1[[#This Row],[Horario Inscrito]]," ","")&amp;"-"&amp;Tabla1[[#This Row],[Fecha Inicio grupo]])</f>
        <v/>
      </c>
      <c r="BF708" s="251" t="str">
        <f>IF(F708="","",Tabla1[[#This Row],[Curso]])</f>
        <v/>
      </c>
      <c r="BG708" s="252" t="str">
        <f>+IF(TRIM(F708)="","",$B$1&amp;"-"&amp;TRIM(Tabla1[[#This Row],[Mes Inscrito]])&amp;"-"&amp;TRIM(Tabla1[[#This Row],[Dia de clases Inscrito]])&amp;"-"&amp;TRIM(Tabla1[[#This Row],[Horario Inscrito]])&amp;"-"&amp;TRIM(Tabla1[[#This Row],[Fecha Inicio grupo]])&amp;"-"&amp;TRIM(Tabla1[[#This Row],[Tipo Incrito]]))</f>
        <v/>
      </c>
      <c r="BH708" s="308" t="str">
        <f>IF(F708="","",OR(IFERROR(SEARCH("CG",Tabla1[[#This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8" s="309" t="str">
        <f>IF(F708&lt;&gt;"",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8" s="309" t="str">
        <f>IF(F708&lt;&gt;"",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8" s="309" t="str">
        <f>IF(Tabla1[[#This Row],[Fecha Inicio grupo]]="","",IFERROR(VLOOKUP(Tabla1[[#This Row],[Mes de Alta como miembro]],Parámetros!$AM$2:$AN$16,2,0),"01/01/1900"))</f>
        <v/>
      </c>
    </row>
    <row r="709" spans="1:63" ht="14.45">
      <c r="A709" s="68">
        <v>706</v>
      </c>
      <c r="B709" s="29"/>
      <c r="C709" s="34"/>
      <c r="D709" s="42"/>
      <c r="E709" s="64"/>
      <c r="F709" s="45"/>
      <c r="G709" s="45"/>
      <c r="H709" s="163"/>
      <c r="I709" s="42"/>
      <c r="J709" s="28"/>
      <c r="K709" s="69"/>
      <c r="L709" s="68"/>
      <c r="M709" s="46"/>
      <c r="N709" s="238" t="str">
        <f ca="1">IF(Tabla1[[#This Row],[Fecha de nac]]="","",IF(Tabla1[[#This Row],[Fecha Finalización]] &gt;=TODAY(), DATEDIF(Tabla1[[#This Row],[Fecha de nac]],TODAY(),"y"), ROUNDDOWN((Tabla1[[#This Row],[Fecha Finalización]] -Tabla1[[#This Row],[Fecha de nac]])/365,0)))</f>
        <v/>
      </c>
      <c r="O709" s="169"/>
      <c r="P709" s="34"/>
      <c r="Q709" s="67"/>
      <c r="R709" s="67"/>
      <c r="S709" s="67"/>
      <c r="T709" s="67"/>
      <c r="U709" s="243" t="str">
        <f>IF(F709="","",Tabla1[[#This Row],[Fecha Inicio grupo]]+3*7-7)</f>
        <v/>
      </c>
      <c r="V709" s="244" t="str">
        <f>IF(F709="","",EDATE(Tabla1[[#This Row],[Fecha Inicio grupo]],3))</f>
        <v/>
      </c>
      <c r="W709" s="29"/>
      <c r="X709" s="29"/>
      <c r="Y709" s="75"/>
      <c r="Z709" s="75"/>
      <c r="AA709" s="75"/>
      <c r="AB709" s="75"/>
      <c r="AC709" s="75"/>
      <c r="AD709" s="75"/>
      <c r="AE709" s="75"/>
      <c r="AF709" s="75"/>
      <c r="AG709" s="75"/>
      <c r="AH709" s="75"/>
      <c r="AI709" s="75"/>
      <c r="AJ709" s="75"/>
      <c r="AK709" s="75"/>
      <c r="AL709" s="75"/>
      <c r="AM709" s="75"/>
      <c r="AN709" s="75"/>
      <c r="AO709" s="144"/>
      <c r="AP709" s="246" t="str">
        <f>IF(F709="","",IFERROR(VLOOKUP(SUBSTITUTE(SUBSTITUTE(Tabla1[[#This Row],[Uso Sistemas]],"T","P"),"N","F"),Parámetros!$M$2:$N$17,2,0),"Completar hasta 3ra sem. para evaluar a Probacionista"))</f>
        <v/>
      </c>
      <c r="AQ709" s="39"/>
      <c r="AR709" s="39"/>
      <c r="AS709" s="39"/>
      <c r="AT709" s="28"/>
      <c r="AU709" s="55"/>
      <c r="AV709" s="55"/>
      <c r="AW709" s="55"/>
      <c r="AX709" s="248" t="str">
        <f>IF(V709="","",EOMONTH(EDATE(Tabla1[[#This Row],[Fecha Finalización]],2),0))</f>
        <v/>
      </c>
      <c r="AY709" s="39"/>
      <c r="AZ709" s="249" t="str">
        <f>IF(V709="","",EOMONTH(EDATE(Tabla1[[#This Row],[Fecha Finalización]],3),0))</f>
        <v/>
      </c>
      <c r="BA709" s="39"/>
      <c r="BB709" s="39"/>
      <c r="BC709" s="235"/>
      <c r="BD709" s="233" t="str">
        <f>IF(F709="","",Tabla1[[#This Row],[sem 01]]&amp;Tabla1[[#This Row],[sem 02]]&amp;Tabla1[[#This Row],[sem 03]])</f>
        <v/>
      </c>
      <c r="BE709" s="234" t="str">
        <f>IF(TRIM(F709)="","",$B$1&amp;"-"&amp;SUBSTITUTE(Tabla1[[#This Row],[Mes Inscrito]]," ","")&amp;"-"&amp;SUBSTITUTE(Tabla1[[#This Row],[Dia de clases Inscrito]]," ","")&amp;"-"&amp;SUBSTITUTE(Tabla1[[#This Row],[Horario Inscrito]]," ","")&amp;"-"&amp;Tabla1[[#This Row],[Fecha Inicio grupo]])</f>
        <v/>
      </c>
      <c r="BF709" s="251" t="str">
        <f>IF(F709="","",Tabla1[[#This Row],[Curso]])</f>
        <v/>
      </c>
      <c r="BG709" s="252" t="str">
        <f>+IF(TRIM(F709)="","",$B$1&amp;"-"&amp;TRIM(Tabla1[[#This Row],[Mes Inscrito]])&amp;"-"&amp;TRIM(Tabla1[[#This Row],[Dia de clases Inscrito]])&amp;"-"&amp;TRIM(Tabla1[[#This Row],[Horario Inscrito]])&amp;"-"&amp;TRIM(Tabla1[[#This Row],[Fecha Inicio grupo]])&amp;"-"&amp;TRIM(Tabla1[[#This Row],[Tipo Incrito]]))</f>
        <v/>
      </c>
      <c r="BH709" s="308" t="str">
        <f>IF(F709="","",OR(IFERROR(SEARCH("CG",Tabla1[[#This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9" s="309" t="str">
        <f>IF(F709&lt;&gt;"",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9" s="309" t="str">
        <f>IF(F709&lt;&gt;"",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9" s="309" t="str">
        <f>IF(Tabla1[[#This Row],[Fecha Inicio grupo]]="","",IFERROR(VLOOKUP(Tabla1[[#This Row],[Mes de Alta como miembro]],Parámetros!$AM$2:$AN$16,2,0),"01/01/1900"))</f>
        <v/>
      </c>
    </row>
    <row r="710" spans="1:63" ht="14.45">
      <c r="A710" s="68">
        <v>707</v>
      </c>
      <c r="B710" s="29"/>
      <c r="C710" s="34"/>
      <c r="D710" s="42"/>
      <c r="E710" s="64"/>
      <c r="F710" s="45"/>
      <c r="G710" s="45"/>
      <c r="H710" s="163"/>
      <c r="I710" s="42"/>
      <c r="J710" s="28"/>
      <c r="K710" s="69"/>
      <c r="L710" s="68"/>
      <c r="M710" s="46"/>
      <c r="N710" s="238" t="str">
        <f ca="1">IF(Tabla1[[#This Row],[Fecha de nac]]="","",IF(Tabla1[[#This Row],[Fecha Finalización]] &gt;=TODAY(), DATEDIF(Tabla1[[#This Row],[Fecha de nac]],TODAY(),"y"), ROUNDDOWN((Tabla1[[#This Row],[Fecha Finalización]] -Tabla1[[#This Row],[Fecha de nac]])/365,0)))</f>
        <v/>
      </c>
      <c r="O710" s="169"/>
      <c r="P710" s="34"/>
      <c r="Q710" s="67"/>
      <c r="R710" s="67"/>
      <c r="S710" s="67"/>
      <c r="T710" s="67"/>
      <c r="U710" s="243" t="str">
        <f>IF(F710="","",Tabla1[[#This Row],[Fecha Inicio grupo]]+3*7-7)</f>
        <v/>
      </c>
      <c r="V710" s="244" t="str">
        <f>IF(F710="","",EDATE(Tabla1[[#This Row],[Fecha Inicio grupo]],3))</f>
        <v/>
      </c>
      <c r="W710" s="29"/>
      <c r="X710" s="29"/>
      <c r="Y710" s="75"/>
      <c r="Z710" s="75"/>
      <c r="AA710" s="75"/>
      <c r="AB710" s="75"/>
      <c r="AC710" s="75"/>
      <c r="AD710" s="75"/>
      <c r="AE710" s="75"/>
      <c r="AF710" s="75"/>
      <c r="AG710" s="75"/>
      <c r="AH710" s="75"/>
      <c r="AI710" s="75"/>
      <c r="AJ710" s="75"/>
      <c r="AK710" s="75"/>
      <c r="AL710" s="75"/>
      <c r="AM710" s="75"/>
      <c r="AN710" s="75"/>
      <c r="AO710" s="144"/>
      <c r="AP710" s="246" t="str">
        <f>IF(F710="","",IFERROR(VLOOKUP(SUBSTITUTE(SUBSTITUTE(Tabla1[[#This Row],[Uso Sistemas]],"T","P"),"N","F"),Parámetros!$M$2:$N$17,2,0),"Completar hasta 3ra sem. para evaluar a Probacionista"))</f>
        <v/>
      </c>
      <c r="AQ710" s="39"/>
      <c r="AR710" s="39"/>
      <c r="AS710" s="39"/>
      <c r="AT710" s="28"/>
      <c r="AU710" s="55"/>
      <c r="AV710" s="55"/>
      <c r="AW710" s="55"/>
      <c r="AX710" s="248" t="str">
        <f>IF(V710="","",EOMONTH(EDATE(Tabla1[[#This Row],[Fecha Finalización]],2),0))</f>
        <v/>
      </c>
      <c r="AY710" s="39"/>
      <c r="AZ710" s="249" t="str">
        <f>IF(V710="","",EOMONTH(EDATE(Tabla1[[#This Row],[Fecha Finalización]],3),0))</f>
        <v/>
      </c>
      <c r="BA710" s="39"/>
      <c r="BB710" s="39"/>
      <c r="BC710" s="235"/>
      <c r="BD710" s="233" t="str">
        <f>IF(F710="","",Tabla1[[#This Row],[sem 01]]&amp;Tabla1[[#This Row],[sem 02]]&amp;Tabla1[[#This Row],[sem 03]])</f>
        <v/>
      </c>
      <c r="BE710" s="234" t="str">
        <f>IF(TRIM(F710)="","",$B$1&amp;"-"&amp;SUBSTITUTE(Tabla1[[#This Row],[Mes Inscrito]]," ","")&amp;"-"&amp;SUBSTITUTE(Tabla1[[#This Row],[Dia de clases Inscrito]]," ","")&amp;"-"&amp;SUBSTITUTE(Tabla1[[#This Row],[Horario Inscrito]]," ","")&amp;"-"&amp;Tabla1[[#This Row],[Fecha Inicio grupo]])</f>
        <v/>
      </c>
      <c r="BF710" s="251" t="str">
        <f>IF(F710="","",Tabla1[[#This Row],[Curso]])</f>
        <v/>
      </c>
      <c r="BG710" s="252" t="str">
        <f>+IF(TRIM(F710)="","",$B$1&amp;"-"&amp;TRIM(Tabla1[[#This Row],[Mes Inscrito]])&amp;"-"&amp;TRIM(Tabla1[[#This Row],[Dia de clases Inscrito]])&amp;"-"&amp;TRIM(Tabla1[[#This Row],[Horario Inscrito]])&amp;"-"&amp;TRIM(Tabla1[[#This Row],[Fecha Inicio grupo]])&amp;"-"&amp;TRIM(Tabla1[[#This Row],[Tipo Incrito]]))</f>
        <v/>
      </c>
      <c r="BH710" s="308" t="str">
        <f>IF(F710="","",OR(IFERROR(SEARCH("CG",Tabla1[[#This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0" s="309" t="str">
        <f>IF(F710&lt;&gt;"",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0" s="309" t="str">
        <f>IF(F710&lt;&gt;"",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0" s="309" t="str">
        <f>IF(Tabla1[[#This Row],[Fecha Inicio grupo]]="","",IFERROR(VLOOKUP(Tabla1[[#This Row],[Mes de Alta como miembro]],Parámetros!$AM$2:$AN$16,2,0),"01/01/1900"))</f>
        <v/>
      </c>
    </row>
    <row r="711" spans="1:63" ht="14.45">
      <c r="A711" s="68">
        <v>708</v>
      </c>
      <c r="B711" s="29"/>
      <c r="C711" s="34"/>
      <c r="D711" s="42"/>
      <c r="E711" s="64"/>
      <c r="F711" s="45"/>
      <c r="G711" s="45"/>
      <c r="H711" s="163"/>
      <c r="I711" s="42"/>
      <c r="J711" s="28"/>
      <c r="K711" s="69"/>
      <c r="L711" s="68"/>
      <c r="M711" s="46"/>
      <c r="N711" s="238" t="str">
        <f ca="1">IF(Tabla1[[#This Row],[Fecha de nac]]="","",IF(Tabla1[[#This Row],[Fecha Finalización]] &gt;=TODAY(), DATEDIF(Tabla1[[#This Row],[Fecha de nac]],TODAY(),"y"), ROUNDDOWN((Tabla1[[#This Row],[Fecha Finalización]] -Tabla1[[#This Row],[Fecha de nac]])/365,0)))</f>
        <v/>
      </c>
      <c r="O711" s="169"/>
      <c r="P711" s="34"/>
      <c r="Q711" s="67"/>
      <c r="R711" s="67"/>
      <c r="S711" s="67"/>
      <c r="T711" s="67"/>
      <c r="U711" s="243" t="str">
        <f>IF(F711="","",Tabla1[[#This Row],[Fecha Inicio grupo]]+3*7-7)</f>
        <v/>
      </c>
      <c r="V711" s="244" t="str">
        <f>IF(F711="","",EDATE(Tabla1[[#This Row],[Fecha Inicio grupo]],3))</f>
        <v/>
      </c>
      <c r="W711" s="29"/>
      <c r="X711" s="29"/>
      <c r="Y711" s="75"/>
      <c r="Z711" s="75"/>
      <c r="AA711" s="75"/>
      <c r="AB711" s="75"/>
      <c r="AC711" s="75"/>
      <c r="AD711" s="75"/>
      <c r="AE711" s="75"/>
      <c r="AF711" s="75"/>
      <c r="AG711" s="75"/>
      <c r="AH711" s="75"/>
      <c r="AI711" s="75"/>
      <c r="AJ711" s="75"/>
      <c r="AK711" s="75"/>
      <c r="AL711" s="75"/>
      <c r="AM711" s="75"/>
      <c r="AN711" s="75"/>
      <c r="AO711" s="144"/>
      <c r="AP711" s="246" t="str">
        <f>IF(F711="","",IFERROR(VLOOKUP(SUBSTITUTE(SUBSTITUTE(Tabla1[[#This Row],[Uso Sistemas]],"T","P"),"N","F"),Parámetros!$M$2:$N$17,2,0),"Completar hasta 3ra sem. para evaluar a Probacionista"))</f>
        <v/>
      </c>
      <c r="AQ711" s="39"/>
      <c r="AR711" s="39"/>
      <c r="AS711" s="39"/>
      <c r="AT711" s="28"/>
      <c r="AU711" s="55"/>
      <c r="AV711" s="55"/>
      <c r="AW711" s="55"/>
      <c r="AX711" s="248" t="str">
        <f>IF(V711="","",EOMONTH(EDATE(Tabla1[[#This Row],[Fecha Finalización]],2),0))</f>
        <v/>
      </c>
      <c r="AY711" s="39"/>
      <c r="AZ711" s="249" t="str">
        <f>IF(V711="","",EOMONTH(EDATE(Tabla1[[#This Row],[Fecha Finalización]],3),0))</f>
        <v/>
      </c>
      <c r="BA711" s="39"/>
      <c r="BB711" s="39"/>
      <c r="BC711" s="235"/>
      <c r="BD711" s="233" t="str">
        <f>IF(F711="","",Tabla1[[#This Row],[sem 01]]&amp;Tabla1[[#This Row],[sem 02]]&amp;Tabla1[[#This Row],[sem 03]])</f>
        <v/>
      </c>
      <c r="BE711" s="234" t="str">
        <f>IF(TRIM(F711)="","",$B$1&amp;"-"&amp;SUBSTITUTE(Tabla1[[#This Row],[Mes Inscrito]]," ","")&amp;"-"&amp;SUBSTITUTE(Tabla1[[#This Row],[Dia de clases Inscrito]]," ","")&amp;"-"&amp;SUBSTITUTE(Tabla1[[#This Row],[Horario Inscrito]]," ","")&amp;"-"&amp;Tabla1[[#This Row],[Fecha Inicio grupo]])</f>
        <v/>
      </c>
      <c r="BF711" s="251" t="str">
        <f>IF(F711="","",Tabla1[[#This Row],[Curso]])</f>
        <v/>
      </c>
      <c r="BG711" s="252" t="str">
        <f>+IF(TRIM(F711)="","",$B$1&amp;"-"&amp;TRIM(Tabla1[[#This Row],[Mes Inscrito]])&amp;"-"&amp;TRIM(Tabla1[[#This Row],[Dia de clases Inscrito]])&amp;"-"&amp;TRIM(Tabla1[[#This Row],[Horario Inscrito]])&amp;"-"&amp;TRIM(Tabla1[[#This Row],[Fecha Inicio grupo]])&amp;"-"&amp;TRIM(Tabla1[[#This Row],[Tipo Incrito]]))</f>
        <v/>
      </c>
      <c r="BH711" s="308" t="str">
        <f>IF(F711="","",OR(IFERROR(SEARCH("CG",Tabla1[[#This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1" s="309" t="str">
        <f>IF(F711&lt;&gt;"",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1" s="309" t="str">
        <f>IF(F711&lt;&gt;"",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1" s="309" t="str">
        <f>IF(Tabla1[[#This Row],[Fecha Inicio grupo]]="","",IFERROR(VLOOKUP(Tabla1[[#This Row],[Mes de Alta como miembro]],Parámetros!$AM$2:$AN$16,2,0),"01/01/1900"))</f>
        <v/>
      </c>
    </row>
    <row r="712" spans="1:63" ht="14.45">
      <c r="A712" s="68">
        <v>709</v>
      </c>
      <c r="B712" s="29"/>
      <c r="C712" s="34"/>
      <c r="D712" s="42"/>
      <c r="E712" s="64"/>
      <c r="F712" s="45"/>
      <c r="G712" s="45"/>
      <c r="H712" s="163"/>
      <c r="I712" s="42"/>
      <c r="J712" s="28"/>
      <c r="K712" s="69"/>
      <c r="L712" s="68"/>
      <c r="M712" s="46"/>
      <c r="N712" s="238" t="str">
        <f ca="1">IF(Tabla1[[#This Row],[Fecha de nac]]="","",IF(Tabla1[[#This Row],[Fecha Finalización]] &gt;=TODAY(), DATEDIF(Tabla1[[#This Row],[Fecha de nac]],TODAY(),"y"), ROUNDDOWN((Tabla1[[#This Row],[Fecha Finalización]] -Tabla1[[#This Row],[Fecha de nac]])/365,0)))</f>
        <v/>
      </c>
      <c r="O712" s="169"/>
      <c r="P712" s="34"/>
      <c r="Q712" s="67"/>
      <c r="R712" s="67"/>
      <c r="S712" s="67"/>
      <c r="T712" s="67"/>
      <c r="U712" s="243" t="str">
        <f>IF(F712="","",Tabla1[[#This Row],[Fecha Inicio grupo]]+3*7-7)</f>
        <v/>
      </c>
      <c r="V712" s="244" t="str">
        <f>IF(F712="","",EDATE(Tabla1[[#This Row],[Fecha Inicio grupo]],3))</f>
        <v/>
      </c>
      <c r="W712" s="29"/>
      <c r="X712" s="29"/>
      <c r="Y712" s="75"/>
      <c r="Z712" s="75"/>
      <c r="AA712" s="75"/>
      <c r="AB712" s="75"/>
      <c r="AC712" s="75"/>
      <c r="AD712" s="75"/>
      <c r="AE712" s="75"/>
      <c r="AF712" s="75"/>
      <c r="AG712" s="75"/>
      <c r="AH712" s="75"/>
      <c r="AI712" s="75"/>
      <c r="AJ712" s="75"/>
      <c r="AK712" s="75"/>
      <c r="AL712" s="75"/>
      <c r="AM712" s="75"/>
      <c r="AN712" s="75"/>
      <c r="AO712" s="144"/>
      <c r="AP712" s="246" t="str">
        <f>IF(F712="","",IFERROR(VLOOKUP(SUBSTITUTE(SUBSTITUTE(Tabla1[[#This Row],[Uso Sistemas]],"T","P"),"N","F"),Parámetros!$M$2:$N$17,2,0),"Completar hasta 3ra sem. para evaluar a Probacionista"))</f>
        <v/>
      </c>
      <c r="AQ712" s="39"/>
      <c r="AR712" s="39"/>
      <c r="AS712" s="39"/>
      <c r="AT712" s="28"/>
      <c r="AU712" s="55"/>
      <c r="AV712" s="55"/>
      <c r="AW712" s="55"/>
      <c r="AX712" s="248" t="str">
        <f>IF(V712="","",EOMONTH(EDATE(Tabla1[[#This Row],[Fecha Finalización]],2),0))</f>
        <v/>
      </c>
      <c r="AY712" s="39"/>
      <c r="AZ712" s="249" t="str">
        <f>IF(V712="","",EOMONTH(EDATE(Tabla1[[#This Row],[Fecha Finalización]],3),0))</f>
        <v/>
      </c>
      <c r="BA712" s="39"/>
      <c r="BB712" s="39"/>
      <c r="BC712" s="235"/>
      <c r="BD712" s="233" t="str">
        <f>IF(F712="","",Tabla1[[#This Row],[sem 01]]&amp;Tabla1[[#This Row],[sem 02]]&amp;Tabla1[[#This Row],[sem 03]])</f>
        <v/>
      </c>
      <c r="BE712" s="234" t="str">
        <f>IF(TRIM(F712)="","",$B$1&amp;"-"&amp;SUBSTITUTE(Tabla1[[#This Row],[Mes Inscrito]]," ","")&amp;"-"&amp;SUBSTITUTE(Tabla1[[#This Row],[Dia de clases Inscrito]]," ","")&amp;"-"&amp;SUBSTITUTE(Tabla1[[#This Row],[Horario Inscrito]]," ","")&amp;"-"&amp;Tabla1[[#This Row],[Fecha Inicio grupo]])</f>
        <v/>
      </c>
      <c r="BF712" s="251" t="str">
        <f>IF(F712="","",Tabla1[[#This Row],[Curso]])</f>
        <v/>
      </c>
      <c r="BG712" s="252" t="str">
        <f>+IF(TRIM(F712)="","",$B$1&amp;"-"&amp;TRIM(Tabla1[[#This Row],[Mes Inscrito]])&amp;"-"&amp;TRIM(Tabla1[[#This Row],[Dia de clases Inscrito]])&amp;"-"&amp;TRIM(Tabla1[[#This Row],[Horario Inscrito]])&amp;"-"&amp;TRIM(Tabla1[[#This Row],[Fecha Inicio grupo]])&amp;"-"&amp;TRIM(Tabla1[[#This Row],[Tipo Incrito]]))</f>
        <v/>
      </c>
      <c r="BH712" s="308" t="str">
        <f>IF(F712="","",OR(IFERROR(SEARCH("CG",Tabla1[[#This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2" s="309" t="str">
        <f>IF(F712&lt;&gt;"",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2" s="309" t="str">
        <f>IF(F712&lt;&gt;"",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2" s="309" t="str">
        <f>IF(Tabla1[[#This Row],[Fecha Inicio grupo]]="","",IFERROR(VLOOKUP(Tabla1[[#This Row],[Mes de Alta como miembro]],Parámetros!$AM$2:$AN$16,2,0),"01/01/1900"))</f>
        <v/>
      </c>
    </row>
    <row r="713" spans="1:63" ht="14.45">
      <c r="A713" s="68">
        <v>710</v>
      </c>
      <c r="B713" s="29"/>
      <c r="C713" s="34"/>
      <c r="D713" s="42"/>
      <c r="E713" s="64"/>
      <c r="F713" s="45"/>
      <c r="G713" s="45"/>
      <c r="H713" s="163"/>
      <c r="I713" s="42"/>
      <c r="J713" s="28"/>
      <c r="K713" s="69"/>
      <c r="L713" s="68"/>
      <c r="M713" s="46"/>
      <c r="N713" s="238" t="str">
        <f ca="1">IF(Tabla1[[#This Row],[Fecha de nac]]="","",IF(Tabla1[[#This Row],[Fecha Finalización]] &gt;=TODAY(), DATEDIF(Tabla1[[#This Row],[Fecha de nac]],TODAY(),"y"), ROUNDDOWN((Tabla1[[#This Row],[Fecha Finalización]] -Tabla1[[#This Row],[Fecha de nac]])/365,0)))</f>
        <v/>
      </c>
      <c r="O713" s="169"/>
      <c r="P713" s="34"/>
      <c r="Q713" s="67"/>
      <c r="R713" s="67"/>
      <c r="S713" s="67"/>
      <c r="T713" s="67"/>
      <c r="U713" s="243" t="str">
        <f>IF(F713="","",Tabla1[[#This Row],[Fecha Inicio grupo]]+3*7-7)</f>
        <v/>
      </c>
      <c r="V713" s="244" t="str">
        <f>IF(F713="","",EDATE(Tabla1[[#This Row],[Fecha Inicio grupo]],3))</f>
        <v/>
      </c>
      <c r="W713" s="29"/>
      <c r="X713" s="29"/>
      <c r="Y713" s="75"/>
      <c r="Z713" s="75"/>
      <c r="AA713" s="75"/>
      <c r="AB713" s="75"/>
      <c r="AC713" s="75"/>
      <c r="AD713" s="75"/>
      <c r="AE713" s="75"/>
      <c r="AF713" s="75"/>
      <c r="AG713" s="75"/>
      <c r="AH713" s="75"/>
      <c r="AI713" s="75"/>
      <c r="AJ713" s="75"/>
      <c r="AK713" s="75"/>
      <c r="AL713" s="75"/>
      <c r="AM713" s="75"/>
      <c r="AN713" s="75"/>
      <c r="AO713" s="144"/>
      <c r="AP713" s="246" t="str">
        <f>IF(F713="","",IFERROR(VLOOKUP(SUBSTITUTE(SUBSTITUTE(Tabla1[[#This Row],[Uso Sistemas]],"T","P"),"N","F"),Parámetros!$M$2:$N$17,2,0),"Completar hasta 3ra sem. para evaluar a Probacionista"))</f>
        <v/>
      </c>
      <c r="AQ713" s="39"/>
      <c r="AR713" s="39"/>
      <c r="AS713" s="39"/>
      <c r="AT713" s="28"/>
      <c r="AU713" s="55"/>
      <c r="AV713" s="55"/>
      <c r="AW713" s="55"/>
      <c r="AX713" s="248" t="str">
        <f>IF(V713="","",EOMONTH(EDATE(Tabla1[[#This Row],[Fecha Finalización]],2),0))</f>
        <v/>
      </c>
      <c r="AY713" s="39"/>
      <c r="AZ713" s="249" t="str">
        <f>IF(V713="","",EOMONTH(EDATE(Tabla1[[#This Row],[Fecha Finalización]],3),0))</f>
        <v/>
      </c>
      <c r="BA713" s="39"/>
      <c r="BB713" s="39"/>
      <c r="BC713" s="235"/>
      <c r="BD713" s="233" t="str">
        <f>IF(F713="","",Tabla1[[#This Row],[sem 01]]&amp;Tabla1[[#This Row],[sem 02]]&amp;Tabla1[[#This Row],[sem 03]])</f>
        <v/>
      </c>
      <c r="BE713" s="234" t="str">
        <f>IF(TRIM(F713)="","",$B$1&amp;"-"&amp;SUBSTITUTE(Tabla1[[#This Row],[Mes Inscrito]]," ","")&amp;"-"&amp;SUBSTITUTE(Tabla1[[#This Row],[Dia de clases Inscrito]]," ","")&amp;"-"&amp;SUBSTITUTE(Tabla1[[#This Row],[Horario Inscrito]]," ","")&amp;"-"&amp;Tabla1[[#This Row],[Fecha Inicio grupo]])</f>
        <v/>
      </c>
      <c r="BF713" s="251" t="str">
        <f>IF(F713="","",Tabla1[[#This Row],[Curso]])</f>
        <v/>
      </c>
      <c r="BG713" s="252" t="str">
        <f>+IF(TRIM(F713)="","",$B$1&amp;"-"&amp;TRIM(Tabla1[[#This Row],[Mes Inscrito]])&amp;"-"&amp;TRIM(Tabla1[[#This Row],[Dia de clases Inscrito]])&amp;"-"&amp;TRIM(Tabla1[[#This Row],[Horario Inscrito]])&amp;"-"&amp;TRIM(Tabla1[[#This Row],[Fecha Inicio grupo]])&amp;"-"&amp;TRIM(Tabla1[[#This Row],[Tipo Incrito]]))</f>
        <v/>
      </c>
      <c r="BH713" s="308" t="str">
        <f>IF(F713="","",OR(IFERROR(SEARCH("CG",Tabla1[[#This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3" s="309" t="str">
        <f>IF(F713&lt;&gt;"",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3" s="309" t="str">
        <f>IF(F713&lt;&gt;"",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3" s="309" t="str">
        <f>IF(Tabla1[[#This Row],[Fecha Inicio grupo]]="","",IFERROR(VLOOKUP(Tabla1[[#This Row],[Mes de Alta como miembro]],Parámetros!$AM$2:$AN$16,2,0),"01/01/1900"))</f>
        <v/>
      </c>
    </row>
    <row r="714" spans="1:63" ht="14.45">
      <c r="A714" s="68">
        <v>711</v>
      </c>
      <c r="B714" s="29"/>
      <c r="C714" s="34"/>
      <c r="D714" s="42"/>
      <c r="E714" s="64"/>
      <c r="F714" s="45"/>
      <c r="G714" s="45"/>
      <c r="H714" s="163"/>
      <c r="I714" s="42"/>
      <c r="J714" s="28"/>
      <c r="K714" s="69"/>
      <c r="L714" s="68"/>
      <c r="M714" s="46"/>
      <c r="N714" s="238" t="str">
        <f ca="1">IF(Tabla1[[#This Row],[Fecha de nac]]="","",IF(Tabla1[[#This Row],[Fecha Finalización]] &gt;=TODAY(), DATEDIF(Tabla1[[#This Row],[Fecha de nac]],TODAY(),"y"), ROUNDDOWN((Tabla1[[#This Row],[Fecha Finalización]] -Tabla1[[#This Row],[Fecha de nac]])/365,0)))</f>
        <v/>
      </c>
      <c r="O714" s="169"/>
      <c r="P714" s="34"/>
      <c r="Q714" s="67"/>
      <c r="R714" s="67"/>
      <c r="S714" s="67"/>
      <c r="T714" s="67"/>
      <c r="U714" s="243" t="str">
        <f>IF(F714="","",Tabla1[[#This Row],[Fecha Inicio grupo]]+3*7-7)</f>
        <v/>
      </c>
      <c r="V714" s="244" t="str">
        <f>IF(F714="","",EDATE(Tabla1[[#This Row],[Fecha Inicio grupo]],3))</f>
        <v/>
      </c>
      <c r="W714" s="29"/>
      <c r="X714" s="29"/>
      <c r="Y714" s="75"/>
      <c r="Z714" s="75"/>
      <c r="AA714" s="75"/>
      <c r="AB714" s="75"/>
      <c r="AC714" s="75"/>
      <c r="AD714" s="75"/>
      <c r="AE714" s="75"/>
      <c r="AF714" s="75"/>
      <c r="AG714" s="75"/>
      <c r="AH714" s="75"/>
      <c r="AI714" s="75"/>
      <c r="AJ714" s="75"/>
      <c r="AK714" s="75"/>
      <c r="AL714" s="75"/>
      <c r="AM714" s="75"/>
      <c r="AN714" s="75"/>
      <c r="AO714" s="144"/>
      <c r="AP714" s="246" t="str">
        <f>IF(F714="","",IFERROR(VLOOKUP(SUBSTITUTE(SUBSTITUTE(Tabla1[[#This Row],[Uso Sistemas]],"T","P"),"N","F"),Parámetros!$M$2:$N$17,2,0),"Completar hasta 3ra sem. para evaluar a Probacionista"))</f>
        <v/>
      </c>
      <c r="AQ714" s="39"/>
      <c r="AR714" s="39"/>
      <c r="AS714" s="39"/>
      <c r="AT714" s="28"/>
      <c r="AU714" s="55"/>
      <c r="AV714" s="55"/>
      <c r="AW714" s="55"/>
      <c r="AX714" s="248" t="str">
        <f>IF(V714="","",EOMONTH(EDATE(Tabla1[[#This Row],[Fecha Finalización]],2),0))</f>
        <v/>
      </c>
      <c r="AY714" s="39"/>
      <c r="AZ714" s="249" t="str">
        <f>IF(V714="","",EOMONTH(EDATE(Tabla1[[#This Row],[Fecha Finalización]],3),0))</f>
        <v/>
      </c>
      <c r="BA714" s="39"/>
      <c r="BB714" s="39"/>
      <c r="BC714" s="235"/>
      <c r="BD714" s="233" t="str">
        <f>IF(F714="","",Tabla1[[#This Row],[sem 01]]&amp;Tabla1[[#This Row],[sem 02]]&amp;Tabla1[[#This Row],[sem 03]])</f>
        <v/>
      </c>
      <c r="BE714" s="234" t="str">
        <f>IF(TRIM(F714)="","",$B$1&amp;"-"&amp;SUBSTITUTE(Tabla1[[#This Row],[Mes Inscrito]]," ","")&amp;"-"&amp;SUBSTITUTE(Tabla1[[#This Row],[Dia de clases Inscrito]]," ","")&amp;"-"&amp;SUBSTITUTE(Tabla1[[#This Row],[Horario Inscrito]]," ","")&amp;"-"&amp;Tabla1[[#This Row],[Fecha Inicio grupo]])</f>
        <v/>
      </c>
      <c r="BF714" s="251" t="str">
        <f>IF(F714="","",Tabla1[[#This Row],[Curso]])</f>
        <v/>
      </c>
      <c r="BG714" s="252" t="str">
        <f>+IF(TRIM(F714)="","",$B$1&amp;"-"&amp;TRIM(Tabla1[[#This Row],[Mes Inscrito]])&amp;"-"&amp;TRIM(Tabla1[[#This Row],[Dia de clases Inscrito]])&amp;"-"&amp;TRIM(Tabla1[[#This Row],[Horario Inscrito]])&amp;"-"&amp;TRIM(Tabla1[[#This Row],[Fecha Inicio grupo]])&amp;"-"&amp;TRIM(Tabla1[[#This Row],[Tipo Incrito]]))</f>
        <v/>
      </c>
      <c r="BH714" s="308" t="str">
        <f>IF(F714="","",OR(IFERROR(SEARCH("CG",Tabla1[[#This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4" s="309" t="str">
        <f>IF(F714&lt;&gt;"",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4" s="309" t="str">
        <f>IF(F714&lt;&gt;"",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4" s="309" t="str">
        <f>IF(Tabla1[[#This Row],[Fecha Inicio grupo]]="","",IFERROR(VLOOKUP(Tabla1[[#This Row],[Mes de Alta como miembro]],Parámetros!$AM$2:$AN$16,2,0),"01/01/1900"))</f>
        <v/>
      </c>
    </row>
    <row r="715" spans="1:63" ht="14.45">
      <c r="A715" s="68">
        <v>712</v>
      </c>
      <c r="B715" s="29"/>
      <c r="C715" s="34"/>
      <c r="D715" s="42"/>
      <c r="E715" s="64"/>
      <c r="F715" s="45"/>
      <c r="G715" s="45"/>
      <c r="H715" s="163"/>
      <c r="I715" s="42"/>
      <c r="J715" s="28"/>
      <c r="K715" s="69"/>
      <c r="L715" s="68"/>
      <c r="M715" s="46"/>
      <c r="N715" s="238" t="str">
        <f ca="1">IF(Tabla1[[#This Row],[Fecha de nac]]="","",IF(Tabla1[[#This Row],[Fecha Finalización]] &gt;=TODAY(), DATEDIF(Tabla1[[#This Row],[Fecha de nac]],TODAY(),"y"), ROUNDDOWN((Tabla1[[#This Row],[Fecha Finalización]] -Tabla1[[#This Row],[Fecha de nac]])/365,0)))</f>
        <v/>
      </c>
      <c r="O715" s="169"/>
      <c r="P715" s="34"/>
      <c r="Q715" s="67"/>
      <c r="R715" s="67"/>
      <c r="S715" s="67"/>
      <c r="T715" s="67"/>
      <c r="U715" s="243" t="str">
        <f>IF(F715="","",Tabla1[[#This Row],[Fecha Inicio grupo]]+3*7-7)</f>
        <v/>
      </c>
      <c r="V715" s="244" t="str">
        <f>IF(F715="","",EDATE(Tabla1[[#This Row],[Fecha Inicio grupo]],3))</f>
        <v/>
      </c>
      <c r="W715" s="29"/>
      <c r="X715" s="29"/>
      <c r="Y715" s="75"/>
      <c r="Z715" s="75"/>
      <c r="AA715" s="75"/>
      <c r="AB715" s="75"/>
      <c r="AC715" s="75"/>
      <c r="AD715" s="75"/>
      <c r="AE715" s="75"/>
      <c r="AF715" s="75"/>
      <c r="AG715" s="75"/>
      <c r="AH715" s="75"/>
      <c r="AI715" s="75"/>
      <c r="AJ715" s="75"/>
      <c r="AK715" s="75"/>
      <c r="AL715" s="75"/>
      <c r="AM715" s="75"/>
      <c r="AN715" s="75"/>
      <c r="AO715" s="144"/>
      <c r="AP715" s="246" t="str">
        <f>IF(F715="","",IFERROR(VLOOKUP(SUBSTITUTE(SUBSTITUTE(Tabla1[[#This Row],[Uso Sistemas]],"T","P"),"N","F"),Parámetros!$M$2:$N$17,2,0),"Completar hasta 3ra sem. para evaluar a Probacionista"))</f>
        <v/>
      </c>
      <c r="AQ715" s="39"/>
      <c r="AR715" s="39"/>
      <c r="AS715" s="39"/>
      <c r="AT715" s="28"/>
      <c r="AU715" s="55"/>
      <c r="AV715" s="55"/>
      <c r="AW715" s="55"/>
      <c r="AX715" s="248" t="str">
        <f>IF(V715="","",EOMONTH(EDATE(Tabla1[[#This Row],[Fecha Finalización]],2),0))</f>
        <v/>
      </c>
      <c r="AY715" s="39"/>
      <c r="AZ715" s="249" t="str">
        <f>IF(V715="","",EOMONTH(EDATE(Tabla1[[#This Row],[Fecha Finalización]],3),0))</f>
        <v/>
      </c>
      <c r="BA715" s="39"/>
      <c r="BB715" s="39"/>
      <c r="BC715" s="235"/>
      <c r="BD715" s="233" t="str">
        <f>IF(F715="","",Tabla1[[#This Row],[sem 01]]&amp;Tabla1[[#This Row],[sem 02]]&amp;Tabla1[[#This Row],[sem 03]])</f>
        <v/>
      </c>
      <c r="BE715" s="234" t="str">
        <f>IF(TRIM(F715)="","",$B$1&amp;"-"&amp;SUBSTITUTE(Tabla1[[#This Row],[Mes Inscrito]]," ","")&amp;"-"&amp;SUBSTITUTE(Tabla1[[#This Row],[Dia de clases Inscrito]]," ","")&amp;"-"&amp;SUBSTITUTE(Tabla1[[#This Row],[Horario Inscrito]]," ","")&amp;"-"&amp;Tabla1[[#This Row],[Fecha Inicio grupo]])</f>
        <v/>
      </c>
      <c r="BF715" s="251" t="str">
        <f>IF(F715="","",Tabla1[[#This Row],[Curso]])</f>
        <v/>
      </c>
      <c r="BG715" s="252" t="str">
        <f>+IF(TRIM(F715)="","",$B$1&amp;"-"&amp;TRIM(Tabla1[[#This Row],[Mes Inscrito]])&amp;"-"&amp;TRIM(Tabla1[[#This Row],[Dia de clases Inscrito]])&amp;"-"&amp;TRIM(Tabla1[[#This Row],[Horario Inscrito]])&amp;"-"&amp;TRIM(Tabla1[[#This Row],[Fecha Inicio grupo]])&amp;"-"&amp;TRIM(Tabla1[[#This Row],[Tipo Incrito]]))</f>
        <v/>
      </c>
      <c r="BH715" s="308" t="str">
        <f>IF(F715="","",OR(IFERROR(SEARCH("CG",Tabla1[[#This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5" s="309" t="str">
        <f>IF(F715&lt;&gt;"",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5" s="309" t="str">
        <f>IF(F715&lt;&gt;"",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5" s="309" t="str">
        <f>IF(Tabla1[[#This Row],[Fecha Inicio grupo]]="","",IFERROR(VLOOKUP(Tabla1[[#This Row],[Mes de Alta como miembro]],Parámetros!$AM$2:$AN$16,2,0),"01/01/1900"))</f>
        <v/>
      </c>
    </row>
    <row r="716" spans="1:63" ht="14.45">
      <c r="A716" s="68">
        <v>713</v>
      </c>
      <c r="B716" s="29"/>
      <c r="C716" s="34"/>
      <c r="D716" s="42"/>
      <c r="E716" s="64"/>
      <c r="F716" s="45"/>
      <c r="G716" s="45"/>
      <c r="H716" s="163"/>
      <c r="I716" s="42"/>
      <c r="J716" s="28"/>
      <c r="K716" s="69"/>
      <c r="L716" s="68"/>
      <c r="M716" s="46"/>
      <c r="N716" s="238" t="str">
        <f ca="1">IF(Tabla1[[#This Row],[Fecha de nac]]="","",IF(Tabla1[[#This Row],[Fecha Finalización]] &gt;=TODAY(), DATEDIF(Tabla1[[#This Row],[Fecha de nac]],TODAY(),"y"), ROUNDDOWN((Tabla1[[#This Row],[Fecha Finalización]] -Tabla1[[#This Row],[Fecha de nac]])/365,0)))</f>
        <v/>
      </c>
      <c r="O716" s="169"/>
      <c r="P716" s="34"/>
      <c r="Q716" s="67"/>
      <c r="R716" s="67"/>
      <c r="S716" s="67"/>
      <c r="T716" s="67"/>
      <c r="U716" s="243" t="str">
        <f>IF(F716="","",Tabla1[[#This Row],[Fecha Inicio grupo]]+3*7-7)</f>
        <v/>
      </c>
      <c r="V716" s="244" t="str">
        <f>IF(F716="","",EDATE(Tabla1[[#This Row],[Fecha Inicio grupo]],3))</f>
        <v/>
      </c>
      <c r="W716" s="29"/>
      <c r="X716" s="29"/>
      <c r="Y716" s="75"/>
      <c r="Z716" s="75"/>
      <c r="AA716" s="75"/>
      <c r="AB716" s="75"/>
      <c r="AC716" s="75"/>
      <c r="AD716" s="75"/>
      <c r="AE716" s="75"/>
      <c r="AF716" s="75"/>
      <c r="AG716" s="75"/>
      <c r="AH716" s="75"/>
      <c r="AI716" s="75"/>
      <c r="AJ716" s="75"/>
      <c r="AK716" s="75"/>
      <c r="AL716" s="75"/>
      <c r="AM716" s="75"/>
      <c r="AN716" s="75"/>
      <c r="AO716" s="144"/>
      <c r="AP716" s="246" t="str">
        <f>IF(F716="","",IFERROR(VLOOKUP(SUBSTITUTE(SUBSTITUTE(Tabla1[[#This Row],[Uso Sistemas]],"T","P"),"N","F"),Parámetros!$M$2:$N$17,2,0),"Completar hasta 3ra sem. para evaluar a Probacionista"))</f>
        <v/>
      </c>
      <c r="AQ716" s="39"/>
      <c r="AR716" s="39"/>
      <c r="AS716" s="39"/>
      <c r="AT716" s="28"/>
      <c r="AU716" s="55"/>
      <c r="AV716" s="55"/>
      <c r="AW716" s="55"/>
      <c r="AX716" s="248" t="str">
        <f>IF(V716="","",EOMONTH(EDATE(Tabla1[[#This Row],[Fecha Finalización]],2),0))</f>
        <v/>
      </c>
      <c r="AY716" s="39"/>
      <c r="AZ716" s="249" t="str">
        <f>IF(V716="","",EOMONTH(EDATE(Tabla1[[#This Row],[Fecha Finalización]],3),0))</f>
        <v/>
      </c>
      <c r="BA716" s="39"/>
      <c r="BB716" s="39"/>
      <c r="BC716" s="235"/>
      <c r="BD716" s="233" t="str">
        <f>IF(F716="","",Tabla1[[#This Row],[sem 01]]&amp;Tabla1[[#This Row],[sem 02]]&amp;Tabla1[[#This Row],[sem 03]])</f>
        <v/>
      </c>
      <c r="BE716" s="234" t="str">
        <f>IF(TRIM(F716)="","",$B$1&amp;"-"&amp;SUBSTITUTE(Tabla1[[#This Row],[Mes Inscrito]]," ","")&amp;"-"&amp;SUBSTITUTE(Tabla1[[#This Row],[Dia de clases Inscrito]]," ","")&amp;"-"&amp;SUBSTITUTE(Tabla1[[#This Row],[Horario Inscrito]]," ","")&amp;"-"&amp;Tabla1[[#This Row],[Fecha Inicio grupo]])</f>
        <v/>
      </c>
      <c r="BF716" s="251" t="str">
        <f>IF(F716="","",Tabla1[[#This Row],[Curso]])</f>
        <v/>
      </c>
      <c r="BG716" s="252" t="str">
        <f>+IF(TRIM(F716)="","",$B$1&amp;"-"&amp;TRIM(Tabla1[[#This Row],[Mes Inscrito]])&amp;"-"&amp;TRIM(Tabla1[[#This Row],[Dia de clases Inscrito]])&amp;"-"&amp;TRIM(Tabla1[[#This Row],[Horario Inscrito]])&amp;"-"&amp;TRIM(Tabla1[[#This Row],[Fecha Inicio grupo]])&amp;"-"&amp;TRIM(Tabla1[[#This Row],[Tipo Incrito]]))</f>
        <v/>
      </c>
      <c r="BH716" s="308" t="str">
        <f>IF(F716="","",OR(IFERROR(SEARCH("CG",Tabla1[[#This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6" s="309" t="str">
        <f>IF(F716&lt;&gt;"",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6" s="309" t="str">
        <f>IF(F716&lt;&gt;"",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6" s="309" t="str">
        <f>IF(Tabla1[[#This Row],[Fecha Inicio grupo]]="","",IFERROR(VLOOKUP(Tabla1[[#This Row],[Mes de Alta como miembro]],Parámetros!$AM$2:$AN$16,2,0),"01/01/1900"))</f>
        <v/>
      </c>
    </row>
    <row r="717" spans="1:63" ht="14.45">
      <c r="A717" s="68">
        <v>714</v>
      </c>
      <c r="B717" s="29"/>
      <c r="C717" s="34"/>
      <c r="D717" s="42"/>
      <c r="E717" s="64"/>
      <c r="F717" s="45"/>
      <c r="G717" s="45"/>
      <c r="H717" s="163"/>
      <c r="I717" s="42"/>
      <c r="J717" s="28"/>
      <c r="K717" s="69"/>
      <c r="L717" s="68"/>
      <c r="M717" s="46"/>
      <c r="N717" s="238" t="str">
        <f ca="1">IF(Tabla1[[#This Row],[Fecha de nac]]="","",IF(Tabla1[[#This Row],[Fecha Finalización]] &gt;=TODAY(), DATEDIF(Tabla1[[#This Row],[Fecha de nac]],TODAY(),"y"), ROUNDDOWN((Tabla1[[#This Row],[Fecha Finalización]] -Tabla1[[#This Row],[Fecha de nac]])/365,0)))</f>
        <v/>
      </c>
      <c r="O717" s="169"/>
      <c r="P717" s="34"/>
      <c r="Q717" s="67"/>
      <c r="R717" s="67"/>
      <c r="S717" s="67"/>
      <c r="T717" s="67"/>
      <c r="U717" s="243" t="str">
        <f>IF(F717="","",Tabla1[[#This Row],[Fecha Inicio grupo]]+3*7-7)</f>
        <v/>
      </c>
      <c r="V717" s="244" t="str">
        <f>IF(F717="","",EDATE(Tabla1[[#This Row],[Fecha Inicio grupo]],3))</f>
        <v/>
      </c>
      <c r="W717" s="29"/>
      <c r="X717" s="29"/>
      <c r="Y717" s="75"/>
      <c r="Z717" s="75"/>
      <c r="AA717" s="75"/>
      <c r="AB717" s="75"/>
      <c r="AC717" s="75"/>
      <c r="AD717" s="75"/>
      <c r="AE717" s="75"/>
      <c r="AF717" s="75"/>
      <c r="AG717" s="75"/>
      <c r="AH717" s="75"/>
      <c r="AI717" s="75"/>
      <c r="AJ717" s="75"/>
      <c r="AK717" s="75"/>
      <c r="AL717" s="75"/>
      <c r="AM717" s="75"/>
      <c r="AN717" s="75"/>
      <c r="AO717" s="144"/>
      <c r="AP717" s="246" t="str">
        <f>IF(F717="","",IFERROR(VLOOKUP(SUBSTITUTE(SUBSTITUTE(Tabla1[[#This Row],[Uso Sistemas]],"T","P"),"N","F"),Parámetros!$M$2:$N$17,2,0),"Completar hasta 3ra sem. para evaluar a Probacionista"))</f>
        <v/>
      </c>
      <c r="AQ717" s="39"/>
      <c r="AR717" s="39"/>
      <c r="AS717" s="39"/>
      <c r="AT717" s="28"/>
      <c r="AU717" s="55"/>
      <c r="AV717" s="55"/>
      <c r="AW717" s="55"/>
      <c r="AX717" s="248" t="str">
        <f>IF(V717="","",EOMONTH(EDATE(Tabla1[[#This Row],[Fecha Finalización]],2),0))</f>
        <v/>
      </c>
      <c r="AY717" s="39"/>
      <c r="AZ717" s="249" t="str">
        <f>IF(V717="","",EOMONTH(EDATE(Tabla1[[#This Row],[Fecha Finalización]],3),0))</f>
        <v/>
      </c>
      <c r="BA717" s="39"/>
      <c r="BB717" s="39"/>
      <c r="BC717" s="235"/>
      <c r="BD717" s="233" t="str">
        <f>IF(F717="","",Tabla1[[#This Row],[sem 01]]&amp;Tabla1[[#This Row],[sem 02]]&amp;Tabla1[[#This Row],[sem 03]])</f>
        <v/>
      </c>
      <c r="BE717" s="234" t="str">
        <f>IF(TRIM(F717)="","",$B$1&amp;"-"&amp;SUBSTITUTE(Tabla1[[#This Row],[Mes Inscrito]]," ","")&amp;"-"&amp;SUBSTITUTE(Tabla1[[#This Row],[Dia de clases Inscrito]]," ","")&amp;"-"&amp;SUBSTITUTE(Tabla1[[#This Row],[Horario Inscrito]]," ","")&amp;"-"&amp;Tabla1[[#This Row],[Fecha Inicio grupo]])</f>
        <v/>
      </c>
      <c r="BF717" s="251" t="str">
        <f>IF(F717="","",Tabla1[[#This Row],[Curso]])</f>
        <v/>
      </c>
      <c r="BG717" s="252" t="str">
        <f>+IF(TRIM(F717)="","",$B$1&amp;"-"&amp;TRIM(Tabla1[[#This Row],[Mes Inscrito]])&amp;"-"&amp;TRIM(Tabla1[[#This Row],[Dia de clases Inscrito]])&amp;"-"&amp;TRIM(Tabla1[[#This Row],[Horario Inscrito]])&amp;"-"&amp;TRIM(Tabla1[[#This Row],[Fecha Inicio grupo]])&amp;"-"&amp;TRIM(Tabla1[[#This Row],[Tipo Incrito]]))</f>
        <v/>
      </c>
      <c r="BH717" s="308" t="str">
        <f>IF(F717="","",OR(IFERROR(SEARCH("CG",Tabla1[[#This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7" s="309" t="str">
        <f>IF(F717&lt;&gt;"",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7" s="309" t="str">
        <f>IF(F717&lt;&gt;"",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7" s="309" t="str">
        <f>IF(Tabla1[[#This Row],[Fecha Inicio grupo]]="","",IFERROR(VLOOKUP(Tabla1[[#This Row],[Mes de Alta como miembro]],Parámetros!$AM$2:$AN$16,2,0),"01/01/1900"))</f>
        <v/>
      </c>
    </row>
    <row r="718" spans="1:63" ht="14.45">
      <c r="A718" s="68">
        <v>715</v>
      </c>
      <c r="B718" s="29"/>
      <c r="C718" s="34"/>
      <c r="D718" s="42"/>
      <c r="E718" s="64"/>
      <c r="F718" s="45"/>
      <c r="G718" s="45"/>
      <c r="H718" s="163"/>
      <c r="I718" s="42"/>
      <c r="J718" s="28"/>
      <c r="K718" s="69"/>
      <c r="L718" s="68"/>
      <c r="M718" s="46"/>
      <c r="N718" s="238" t="str">
        <f ca="1">IF(Tabla1[[#This Row],[Fecha de nac]]="","",IF(Tabla1[[#This Row],[Fecha Finalización]] &gt;=TODAY(), DATEDIF(Tabla1[[#This Row],[Fecha de nac]],TODAY(),"y"), ROUNDDOWN((Tabla1[[#This Row],[Fecha Finalización]] -Tabla1[[#This Row],[Fecha de nac]])/365,0)))</f>
        <v/>
      </c>
      <c r="O718" s="169"/>
      <c r="P718" s="34"/>
      <c r="Q718" s="67"/>
      <c r="R718" s="67"/>
      <c r="S718" s="67"/>
      <c r="T718" s="67"/>
      <c r="U718" s="243" t="str">
        <f>IF(F718="","",Tabla1[[#This Row],[Fecha Inicio grupo]]+3*7-7)</f>
        <v/>
      </c>
      <c r="V718" s="244" t="str">
        <f>IF(F718="","",EDATE(Tabla1[[#This Row],[Fecha Inicio grupo]],3))</f>
        <v/>
      </c>
      <c r="W718" s="29"/>
      <c r="X718" s="29"/>
      <c r="Y718" s="75"/>
      <c r="Z718" s="75"/>
      <c r="AA718" s="75"/>
      <c r="AB718" s="75"/>
      <c r="AC718" s="75"/>
      <c r="AD718" s="75"/>
      <c r="AE718" s="75"/>
      <c r="AF718" s="75"/>
      <c r="AG718" s="75"/>
      <c r="AH718" s="75"/>
      <c r="AI718" s="75"/>
      <c r="AJ718" s="75"/>
      <c r="AK718" s="75"/>
      <c r="AL718" s="75"/>
      <c r="AM718" s="75"/>
      <c r="AN718" s="75"/>
      <c r="AO718" s="144"/>
      <c r="AP718" s="246" t="str">
        <f>IF(F718="","",IFERROR(VLOOKUP(SUBSTITUTE(SUBSTITUTE(Tabla1[[#This Row],[Uso Sistemas]],"T","P"),"N","F"),Parámetros!$M$2:$N$17,2,0),"Completar hasta 3ra sem. para evaluar a Probacionista"))</f>
        <v/>
      </c>
      <c r="AQ718" s="39"/>
      <c r="AR718" s="39"/>
      <c r="AS718" s="39"/>
      <c r="AT718" s="28"/>
      <c r="AU718" s="55"/>
      <c r="AV718" s="55"/>
      <c r="AW718" s="55"/>
      <c r="AX718" s="248" t="str">
        <f>IF(V718="","",EOMONTH(EDATE(Tabla1[[#This Row],[Fecha Finalización]],2),0))</f>
        <v/>
      </c>
      <c r="AY718" s="39"/>
      <c r="AZ718" s="249" t="str">
        <f>IF(V718="","",EOMONTH(EDATE(Tabla1[[#This Row],[Fecha Finalización]],3),0))</f>
        <v/>
      </c>
      <c r="BA718" s="39"/>
      <c r="BB718" s="39"/>
      <c r="BC718" s="235"/>
      <c r="BD718" s="233" t="str">
        <f>IF(F718="","",Tabla1[[#This Row],[sem 01]]&amp;Tabla1[[#This Row],[sem 02]]&amp;Tabla1[[#This Row],[sem 03]])</f>
        <v/>
      </c>
      <c r="BE718" s="234" t="str">
        <f>IF(TRIM(F718)="","",$B$1&amp;"-"&amp;SUBSTITUTE(Tabla1[[#This Row],[Mes Inscrito]]," ","")&amp;"-"&amp;SUBSTITUTE(Tabla1[[#This Row],[Dia de clases Inscrito]]," ","")&amp;"-"&amp;SUBSTITUTE(Tabla1[[#This Row],[Horario Inscrito]]," ","")&amp;"-"&amp;Tabla1[[#This Row],[Fecha Inicio grupo]])</f>
        <v/>
      </c>
      <c r="BF718" s="251" t="str">
        <f>IF(F718="","",Tabla1[[#This Row],[Curso]])</f>
        <v/>
      </c>
      <c r="BG718" s="252" t="str">
        <f>+IF(TRIM(F718)="","",$B$1&amp;"-"&amp;TRIM(Tabla1[[#This Row],[Mes Inscrito]])&amp;"-"&amp;TRIM(Tabla1[[#This Row],[Dia de clases Inscrito]])&amp;"-"&amp;TRIM(Tabla1[[#This Row],[Horario Inscrito]])&amp;"-"&amp;TRIM(Tabla1[[#This Row],[Fecha Inicio grupo]])&amp;"-"&amp;TRIM(Tabla1[[#This Row],[Tipo Incrito]]))</f>
        <v/>
      </c>
      <c r="BH718" s="308" t="str">
        <f>IF(F718="","",OR(IFERROR(SEARCH("CG",Tabla1[[#This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8" s="309" t="str">
        <f>IF(F718&lt;&gt;"",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8" s="309" t="str">
        <f>IF(F718&lt;&gt;"",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8" s="309" t="str">
        <f>IF(Tabla1[[#This Row],[Fecha Inicio grupo]]="","",IFERROR(VLOOKUP(Tabla1[[#This Row],[Mes de Alta como miembro]],Parámetros!$AM$2:$AN$16,2,0),"01/01/1900"))</f>
        <v/>
      </c>
    </row>
    <row r="719" spans="1:63" ht="14.45">
      <c r="A719" s="68">
        <v>716</v>
      </c>
      <c r="B719" s="29"/>
      <c r="C719" s="34"/>
      <c r="D719" s="42"/>
      <c r="E719" s="64"/>
      <c r="F719" s="45"/>
      <c r="G719" s="45"/>
      <c r="H719" s="163"/>
      <c r="I719" s="42"/>
      <c r="J719" s="28"/>
      <c r="K719" s="69"/>
      <c r="L719" s="68"/>
      <c r="M719" s="46"/>
      <c r="N719" s="238" t="str">
        <f ca="1">IF(Tabla1[[#This Row],[Fecha de nac]]="","",IF(Tabla1[[#This Row],[Fecha Finalización]] &gt;=TODAY(), DATEDIF(Tabla1[[#This Row],[Fecha de nac]],TODAY(),"y"), ROUNDDOWN((Tabla1[[#This Row],[Fecha Finalización]] -Tabla1[[#This Row],[Fecha de nac]])/365,0)))</f>
        <v/>
      </c>
      <c r="O719" s="169"/>
      <c r="P719" s="34"/>
      <c r="Q719" s="67"/>
      <c r="R719" s="67"/>
      <c r="S719" s="67"/>
      <c r="T719" s="67"/>
      <c r="U719" s="243" t="str">
        <f>IF(F719="","",Tabla1[[#This Row],[Fecha Inicio grupo]]+3*7-7)</f>
        <v/>
      </c>
      <c r="V719" s="244" t="str">
        <f>IF(F719="","",EDATE(Tabla1[[#This Row],[Fecha Inicio grupo]],3))</f>
        <v/>
      </c>
      <c r="W719" s="29"/>
      <c r="X719" s="29"/>
      <c r="Y719" s="75"/>
      <c r="Z719" s="75"/>
      <c r="AA719" s="75"/>
      <c r="AB719" s="75"/>
      <c r="AC719" s="75"/>
      <c r="AD719" s="75"/>
      <c r="AE719" s="75"/>
      <c r="AF719" s="75"/>
      <c r="AG719" s="75"/>
      <c r="AH719" s="75"/>
      <c r="AI719" s="75"/>
      <c r="AJ719" s="75"/>
      <c r="AK719" s="75"/>
      <c r="AL719" s="75"/>
      <c r="AM719" s="75"/>
      <c r="AN719" s="75"/>
      <c r="AO719" s="144"/>
      <c r="AP719" s="246" t="str">
        <f>IF(F719="","",IFERROR(VLOOKUP(SUBSTITUTE(SUBSTITUTE(Tabla1[[#This Row],[Uso Sistemas]],"T","P"),"N","F"),Parámetros!$M$2:$N$17,2,0),"Completar hasta 3ra sem. para evaluar a Probacionista"))</f>
        <v/>
      </c>
      <c r="AQ719" s="39"/>
      <c r="AR719" s="39"/>
      <c r="AS719" s="39"/>
      <c r="AT719" s="28"/>
      <c r="AU719" s="55"/>
      <c r="AV719" s="55"/>
      <c r="AW719" s="55"/>
      <c r="AX719" s="248" t="str">
        <f>IF(V719="","",EOMONTH(EDATE(Tabla1[[#This Row],[Fecha Finalización]],2),0))</f>
        <v/>
      </c>
      <c r="AY719" s="39"/>
      <c r="AZ719" s="249" t="str">
        <f>IF(V719="","",EOMONTH(EDATE(Tabla1[[#This Row],[Fecha Finalización]],3),0))</f>
        <v/>
      </c>
      <c r="BA719" s="39"/>
      <c r="BB719" s="39"/>
      <c r="BC719" s="235"/>
      <c r="BD719" s="233" t="str">
        <f>IF(F719="","",Tabla1[[#This Row],[sem 01]]&amp;Tabla1[[#This Row],[sem 02]]&amp;Tabla1[[#This Row],[sem 03]])</f>
        <v/>
      </c>
      <c r="BE719" s="234" t="str">
        <f>IF(TRIM(F719)="","",$B$1&amp;"-"&amp;SUBSTITUTE(Tabla1[[#This Row],[Mes Inscrito]]," ","")&amp;"-"&amp;SUBSTITUTE(Tabla1[[#This Row],[Dia de clases Inscrito]]," ","")&amp;"-"&amp;SUBSTITUTE(Tabla1[[#This Row],[Horario Inscrito]]," ","")&amp;"-"&amp;Tabla1[[#This Row],[Fecha Inicio grupo]])</f>
        <v/>
      </c>
      <c r="BF719" s="251" t="str">
        <f>IF(F719="","",Tabla1[[#This Row],[Curso]])</f>
        <v/>
      </c>
      <c r="BG719" s="252" t="str">
        <f>+IF(TRIM(F719)="","",$B$1&amp;"-"&amp;TRIM(Tabla1[[#This Row],[Mes Inscrito]])&amp;"-"&amp;TRIM(Tabla1[[#This Row],[Dia de clases Inscrito]])&amp;"-"&amp;TRIM(Tabla1[[#This Row],[Horario Inscrito]])&amp;"-"&amp;TRIM(Tabla1[[#This Row],[Fecha Inicio grupo]])&amp;"-"&amp;TRIM(Tabla1[[#This Row],[Tipo Incrito]]))</f>
        <v/>
      </c>
      <c r="BH719" s="308" t="str">
        <f>IF(F719="","",OR(IFERROR(SEARCH("CG",Tabla1[[#This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9" s="309" t="str">
        <f>IF(F719&lt;&gt;"",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9" s="309" t="str">
        <f>IF(F719&lt;&gt;"",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9" s="309" t="str">
        <f>IF(Tabla1[[#This Row],[Fecha Inicio grupo]]="","",IFERROR(VLOOKUP(Tabla1[[#This Row],[Mes de Alta como miembro]],Parámetros!$AM$2:$AN$16,2,0),"01/01/1900"))</f>
        <v/>
      </c>
    </row>
    <row r="720" spans="1:63" ht="14.45">
      <c r="A720" s="68">
        <v>717</v>
      </c>
      <c r="B720" s="29"/>
      <c r="C720" s="34"/>
      <c r="D720" s="42"/>
      <c r="E720" s="64"/>
      <c r="F720" s="45"/>
      <c r="G720" s="45"/>
      <c r="H720" s="163"/>
      <c r="I720" s="42"/>
      <c r="J720" s="28"/>
      <c r="K720" s="69"/>
      <c r="L720" s="68"/>
      <c r="M720" s="46"/>
      <c r="N720" s="238" t="str">
        <f ca="1">IF(Tabla1[[#This Row],[Fecha de nac]]="","",IF(Tabla1[[#This Row],[Fecha Finalización]] &gt;=TODAY(), DATEDIF(Tabla1[[#This Row],[Fecha de nac]],TODAY(),"y"), ROUNDDOWN((Tabla1[[#This Row],[Fecha Finalización]] -Tabla1[[#This Row],[Fecha de nac]])/365,0)))</f>
        <v/>
      </c>
      <c r="O720" s="169"/>
      <c r="P720" s="34"/>
      <c r="Q720" s="67"/>
      <c r="R720" s="67"/>
      <c r="S720" s="67"/>
      <c r="T720" s="67"/>
      <c r="U720" s="243" t="str">
        <f>IF(F720="","",Tabla1[[#This Row],[Fecha Inicio grupo]]+3*7-7)</f>
        <v/>
      </c>
      <c r="V720" s="244" t="str">
        <f>IF(F720="","",EDATE(Tabla1[[#This Row],[Fecha Inicio grupo]],3))</f>
        <v/>
      </c>
      <c r="W720" s="29"/>
      <c r="X720" s="29"/>
      <c r="Y720" s="75"/>
      <c r="Z720" s="75"/>
      <c r="AA720" s="75"/>
      <c r="AB720" s="75"/>
      <c r="AC720" s="75"/>
      <c r="AD720" s="75"/>
      <c r="AE720" s="75"/>
      <c r="AF720" s="75"/>
      <c r="AG720" s="75"/>
      <c r="AH720" s="75"/>
      <c r="AI720" s="75"/>
      <c r="AJ720" s="75"/>
      <c r="AK720" s="75"/>
      <c r="AL720" s="75"/>
      <c r="AM720" s="75"/>
      <c r="AN720" s="75"/>
      <c r="AO720" s="144"/>
      <c r="AP720" s="246" t="str">
        <f>IF(F720="","",IFERROR(VLOOKUP(SUBSTITUTE(SUBSTITUTE(Tabla1[[#This Row],[Uso Sistemas]],"T","P"),"N","F"),Parámetros!$M$2:$N$17,2,0),"Completar hasta 3ra sem. para evaluar a Probacionista"))</f>
        <v/>
      </c>
      <c r="AQ720" s="39"/>
      <c r="AR720" s="39"/>
      <c r="AS720" s="39"/>
      <c r="AT720" s="28"/>
      <c r="AU720" s="55"/>
      <c r="AV720" s="55"/>
      <c r="AW720" s="55"/>
      <c r="AX720" s="248" t="str">
        <f>IF(V720="","",EOMONTH(EDATE(Tabla1[[#This Row],[Fecha Finalización]],2),0))</f>
        <v/>
      </c>
      <c r="AY720" s="39"/>
      <c r="AZ720" s="249" t="str">
        <f>IF(V720="","",EOMONTH(EDATE(Tabla1[[#This Row],[Fecha Finalización]],3),0))</f>
        <v/>
      </c>
      <c r="BA720" s="39"/>
      <c r="BB720" s="39"/>
      <c r="BC720" s="235"/>
      <c r="BD720" s="233" t="str">
        <f>IF(F720="","",Tabla1[[#This Row],[sem 01]]&amp;Tabla1[[#This Row],[sem 02]]&amp;Tabla1[[#This Row],[sem 03]])</f>
        <v/>
      </c>
      <c r="BE720" s="234" t="str">
        <f>IF(TRIM(F720)="","",$B$1&amp;"-"&amp;SUBSTITUTE(Tabla1[[#This Row],[Mes Inscrito]]," ","")&amp;"-"&amp;SUBSTITUTE(Tabla1[[#This Row],[Dia de clases Inscrito]]," ","")&amp;"-"&amp;SUBSTITUTE(Tabla1[[#This Row],[Horario Inscrito]]," ","")&amp;"-"&amp;Tabla1[[#This Row],[Fecha Inicio grupo]])</f>
        <v/>
      </c>
      <c r="BF720" s="251" t="str">
        <f>IF(F720="","",Tabla1[[#This Row],[Curso]])</f>
        <v/>
      </c>
      <c r="BG720" s="252" t="str">
        <f>+IF(TRIM(F720)="","",$B$1&amp;"-"&amp;TRIM(Tabla1[[#This Row],[Mes Inscrito]])&amp;"-"&amp;TRIM(Tabla1[[#This Row],[Dia de clases Inscrito]])&amp;"-"&amp;TRIM(Tabla1[[#This Row],[Horario Inscrito]])&amp;"-"&amp;TRIM(Tabla1[[#This Row],[Fecha Inicio grupo]])&amp;"-"&amp;TRIM(Tabla1[[#This Row],[Tipo Incrito]]))</f>
        <v/>
      </c>
      <c r="BH720" s="308" t="str">
        <f>IF(F720="","",OR(IFERROR(SEARCH("CG",Tabla1[[#This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0" s="309" t="str">
        <f>IF(F720&lt;&gt;"",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0" s="309" t="str">
        <f>IF(F720&lt;&gt;"",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0" s="309" t="str">
        <f>IF(Tabla1[[#This Row],[Fecha Inicio grupo]]="","",IFERROR(VLOOKUP(Tabla1[[#This Row],[Mes de Alta como miembro]],Parámetros!$AM$2:$AN$16,2,0),"01/01/1900"))</f>
        <v/>
      </c>
    </row>
    <row r="721" spans="1:63" ht="14.45">
      <c r="A721" s="68">
        <v>718</v>
      </c>
      <c r="B721" s="29"/>
      <c r="C721" s="34"/>
      <c r="D721" s="42"/>
      <c r="E721" s="64"/>
      <c r="F721" s="45"/>
      <c r="G721" s="45"/>
      <c r="H721" s="163"/>
      <c r="I721" s="42"/>
      <c r="J721" s="28"/>
      <c r="K721" s="69"/>
      <c r="L721" s="68"/>
      <c r="M721" s="46"/>
      <c r="N721" s="238" t="str">
        <f ca="1">IF(Tabla1[[#This Row],[Fecha de nac]]="","",IF(Tabla1[[#This Row],[Fecha Finalización]] &gt;=TODAY(), DATEDIF(Tabla1[[#This Row],[Fecha de nac]],TODAY(),"y"), ROUNDDOWN((Tabla1[[#This Row],[Fecha Finalización]] -Tabla1[[#This Row],[Fecha de nac]])/365,0)))</f>
        <v/>
      </c>
      <c r="O721" s="169"/>
      <c r="P721" s="34"/>
      <c r="Q721" s="67"/>
      <c r="R721" s="67"/>
      <c r="S721" s="67"/>
      <c r="T721" s="67"/>
      <c r="U721" s="243" t="str">
        <f>IF(F721="","",Tabla1[[#This Row],[Fecha Inicio grupo]]+3*7-7)</f>
        <v/>
      </c>
      <c r="V721" s="244" t="str">
        <f>IF(F721="","",EDATE(Tabla1[[#This Row],[Fecha Inicio grupo]],3))</f>
        <v/>
      </c>
      <c r="W721" s="29"/>
      <c r="X721" s="29"/>
      <c r="Y721" s="75"/>
      <c r="Z721" s="75"/>
      <c r="AA721" s="75"/>
      <c r="AB721" s="75"/>
      <c r="AC721" s="75"/>
      <c r="AD721" s="75"/>
      <c r="AE721" s="75"/>
      <c r="AF721" s="75"/>
      <c r="AG721" s="75"/>
      <c r="AH721" s="75"/>
      <c r="AI721" s="75"/>
      <c r="AJ721" s="75"/>
      <c r="AK721" s="75"/>
      <c r="AL721" s="75"/>
      <c r="AM721" s="75"/>
      <c r="AN721" s="75"/>
      <c r="AO721" s="144"/>
      <c r="AP721" s="246" t="str">
        <f>IF(F721="","",IFERROR(VLOOKUP(SUBSTITUTE(SUBSTITUTE(Tabla1[[#This Row],[Uso Sistemas]],"T","P"),"N","F"),Parámetros!$M$2:$N$17,2,0),"Completar hasta 3ra sem. para evaluar a Probacionista"))</f>
        <v/>
      </c>
      <c r="AQ721" s="39"/>
      <c r="AR721" s="39"/>
      <c r="AS721" s="39"/>
      <c r="AT721" s="28"/>
      <c r="AU721" s="55"/>
      <c r="AV721" s="55"/>
      <c r="AW721" s="55"/>
      <c r="AX721" s="248" t="str">
        <f>IF(V721="","",EOMONTH(EDATE(Tabla1[[#This Row],[Fecha Finalización]],2),0))</f>
        <v/>
      </c>
      <c r="AY721" s="39"/>
      <c r="AZ721" s="249" t="str">
        <f>IF(V721="","",EOMONTH(EDATE(Tabla1[[#This Row],[Fecha Finalización]],3),0))</f>
        <v/>
      </c>
      <c r="BA721" s="39"/>
      <c r="BB721" s="39"/>
      <c r="BC721" s="235"/>
      <c r="BD721" s="233" t="str">
        <f>IF(F721="","",Tabla1[[#This Row],[sem 01]]&amp;Tabla1[[#This Row],[sem 02]]&amp;Tabla1[[#This Row],[sem 03]])</f>
        <v/>
      </c>
      <c r="BE721" s="234" t="str">
        <f>IF(TRIM(F721)="","",$B$1&amp;"-"&amp;SUBSTITUTE(Tabla1[[#This Row],[Mes Inscrito]]," ","")&amp;"-"&amp;SUBSTITUTE(Tabla1[[#This Row],[Dia de clases Inscrito]]," ","")&amp;"-"&amp;SUBSTITUTE(Tabla1[[#This Row],[Horario Inscrito]]," ","")&amp;"-"&amp;Tabla1[[#This Row],[Fecha Inicio grupo]])</f>
        <v/>
      </c>
      <c r="BF721" s="251" t="str">
        <f>IF(F721="","",Tabla1[[#This Row],[Curso]])</f>
        <v/>
      </c>
      <c r="BG721" s="252" t="str">
        <f>+IF(TRIM(F721)="","",$B$1&amp;"-"&amp;TRIM(Tabla1[[#This Row],[Mes Inscrito]])&amp;"-"&amp;TRIM(Tabla1[[#This Row],[Dia de clases Inscrito]])&amp;"-"&amp;TRIM(Tabla1[[#This Row],[Horario Inscrito]])&amp;"-"&amp;TRIM(Tabla1[[#This Row],[Fecha Inicio grupo]])&amp;"-"&amp;TRIM(Tabla1[[#This Row],[Tipo Incrito]]))</f>
        <v/>
      </c>
      <c r="BH721" s="308" t="str">
        <f>IF(F721="","",OR(IFERROR(SEARCH("CG",Tabla1[[#This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1" s="309" t="str">
        <f>IF(F721&lt;&gt;"",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1" s="309" t="str">
        <f>IF(F721&lt;&gt;"",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1" s="309" t="str">
        <f>IF(Tabla1[[#This Row],[Fecha Inicio grupo]]="","",IFERROR(VLOOKUP(Tabla1[[#This Row],[Mes de Alta como miembro]],Parámetros!$AM$2:$AN$16,2,0),"01/01/1900"))</f>
        <v/>
      </c>
    </row>
    <row r="722" spans="1:63" ht="14.45">
      <c r="A722" s="68">
        <v>719</v>
      </c>
      <c r="B722" s="29"/>
      <c r="C722" s="34"/>
      <c r="D722" s="42"/>
      <c r="E722" s="64"/>
      <c r="F722" s="45"/>
      <c r="G722" s="45"/>
      <c r="H722" s="163"/>
      <c r="I722" s="42"/>
      <c r="J722" s="28"/>
      <c r="K722" s="69"/>
      <c r="L722" s="68"/>
      <c r="M722" s="46"/>
      <c r="N722" s="238" t="str">
        <f ca="1">IF(Tabla1[[#This Row],[Fecha de nac]]="","",IF(Tabla1[[#This Row],[Fecha Finalización]] &gt;=TODAY(), DATEDIF(Tabla1[[#This Row],[Fecha de nac]],TODAY(),"y"), ROUNDDOWN((Tabla1[[#This Row],[Fecha Finalización]] -Tabla1[[#This Row],[Fecha de nac]])/365,0)))</f>
        <v/>
      </c>
      <c r="O722" s="169"/>
      <c r="P722" s="34"/>
      <c r="Q722" s="67"/>
      <c r="R722" s="67"/>
      <c r="S722" s="67"/>
      <c r="T722" s="67"/>
      <c r="U722" s="243" t="str">
        <f>IF(F722="","",Tabla1[[#This Row],[Fecha Inicio grupo]]+3*7-7)</f>
        <v/>
      </c>
      <c r="V722" s="244" t="str">
        <f>IF(F722="","",EDATE(Tabla1[[#This Row],[Fecha Inicio grupo]],3))</f>
        <v/>
      </c>
      <c r="W722" s="29"/>
      <c r="X722" s="29"/>
      <c r="Y722" s="75"/>
      <c r="Z722" s="75"/>
      <c r="AA722" s="75"/>
      <c r="AB722" s="75"/>
      <c r="AC722" s="75"/>
      <c r="AD722" s="75"/>
      <c r="AE722" s="75"/>
      <c r="AF722" s="75"/>
      <c r="AG722" s="75"/>
      <c r="AH722" s="75"/>
      <c r="AI722" s="75"/>
      <c r="AJ722" s="75"/>
      <c r="AK722" s="75"/>
      <c r="AL722" s="75"/>
      <c r="AM722" s="75"/>
      <c r="AN722" s="75"/>
      <c r="AO722" s="144"/>
      <c r="AP722" s="246" t="str">
        <f>IF(F722="","",IFERROR(VLOOKUP(SUBSTITUTE(SUBSTITUTE(Tabla1[[#This Row],[Uso Sistemas]],"T","P"),"N","F"),Parámetros!$M$2:$N$17,2,0),"Completar hasta 3ra sem. para evaluar a Probacionista"))</f>
        <v/>
      </c>
      <c r="AQ722" s="39"/>
      <c r="AR722" s="39"/>
      <c r="AS722" s="39"/>
      <c r="AT722" s="28"/>
      <c r="AU722" s="55"/>
      <c r="AV722" s="55"/>
      <c r="AW722" s="55"/>
      <c r="AX722" s="248" t="str">
        <f>IF(V722="","",EOMONTH(EDATE(Tabla1[[#This Row],[Fecha Finalización]],2),0))</f>
        <v/>
      </c>
      <c r="AY722" s="39"/>
      <c r="AZ722" s="249" t="str">
        <f>IF(V722="","",EOMONTH(EDATE(Tabla1[[#This Row],[Fecha Finalización]],3),0))</f>
        <v/>
      </c>
      <c r="BA722" s="39"/>
      <c r="BB722" s="39"/>
      <c r="BC722" s="235"/>
      <c r="BD722" s="233" t="str">
        <f>IF(F722="","",Tabla1[[#This Row],[sem 01]]&amp;Tabla1[[#This Row],[sem 02]]&amp;Tabla1[[#This Row],[sem 03]])</f>
        <v/>
      </c>
      <c r="BE722" s="234" t="str">
        <f>IF(TRIM(F722)="","",$B$1&amp;"-"&amp;SUBSTITUTE(Tabla1[[#This Row],[Mes Inscrito]]," ","")&amp;"-"&amp;SUBSTITUTE(Tabla1[[#This Row],[Dia de clases Inscrito]]," ","")&amp;"-"&amp;SUBSTITUTE(Tabla1[[#This Row],[Horario Inscrito]]," ","")&amp;"-"&amp;Tabla1[[#This Row],[Fecha Inicio grupo]])</f>
        <v/>
      </c>
      <c r="BF722" s="251" t="str">
        <f>IF(F722="","",Tabla1[[#This Row],[Curso]])</f>
        <v/>
      </c>
      <c r="BG722" s="252" t="str">
        <f>+IF(TRIM(F722)="","",$B$1&amp;"-"&amp;TRIM(Tabla1[[#This Row],[Mes Inscrito]])&amp;"-"&amp;TRIM(Tabla1[[#This Row],[Dia de clases Inscrito]])&amp;"-"&amp;TRIM(Tabla1[[#This Row],[Horario Inscrito]])&amp;"-"&amp;TRIM(Tabla1[[#This Row],[Fecha Inicio grupo]])&amp;"-"&amp;TRIM(Tabla1[[#This Row],[Tipo Incrito]]))</f>
        <v/>
      </c>
      <c r="BH722" s="308" t="str">
        <f>IF(F722="","",OR(IFERROR(SEARCH("CG",Tabla1[[#This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2" s="309" t="str">
        <f>IF(F722&lt;&gt;"",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2" s="309" t="str">
        <f>IF(F722&lt;&gt;"",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2" s="309" t="str">
        <f>IF(Tabla1[[#This Row],[Fecha Inicio grupo]]="","",IFERROR(VLOOKUP(Tabla1[[#This Row],[Mes de Alta como miembro]],Parámetros!$AM$2:$AN$16,2,0),"01/01/1900"))</f>
        <v/>
      </c>
    </row>
    <row r="723" spans="1:63" ht="14.45">
      <c r="A723" s="68">
        <v>720</v>
      </c>
      <c r="B723" s="29"/>
      <c r="C723" s="34"/>
      <c r="D723" s="42"/>
      <c r="E723" s="64"/>
      <c r="F723" s="45"/>
      <c r="G723" s="45"/>
      <c r="H723" s="163"/>
      <c r="I723" s="42"/>
      <c r="J723" s="28"/>
      <c r="K723" s="69"/>
      <c r="L723" s="68"/>
      <c r="M723" s="46"/>
      <c r="N723" s="238" t="str">
        <f ca="1">IF(Tabla1[[#This Row],[Fecha de nac]]="","",IF(Tabla1[[#This Row],[Fecha Finalización]] &gt;=TODAY(), DATEDIF(Tabla1[[#This Row],[Fecha de nac]],TODAY(),"y"), ROUNDDOWN((Tabla1[[#This Row],[Fecha Finalización]] -Tabla1[[#This Row],[Fecha de nac]])/365,0)))</f>
        <v/>
      </c>
      <c r="O723" s="169"/>
      <c r="P723" s="34"/>
      <c r="Q723" s="67"/>
      <c r="R723" s="67"/>
      <c r="S723" s="67"/>
      <c r="T723" s="67"/>
      <c r="U723" s="243" t="str">
        <f>IF(F723="","",Tabla1[[#This Row],[Fecha Inicio grupo]]+3*7-7)</f>
        <v/>
      </c>
      <c r="V723" s="244" t="str">
        <f>IF(F723="","",EDATE(Tabla1[[#This Row],[Fecha Inicio grupo]],3))</f>
        <v/>
      </c>
      <c r="W723" s="29"/>
      <c r="X723" s="29"/>
      <c r="Y723" s="75"/>
      <c r="Z723" s="75"/>
      <c r="AA723" s="75"/>
      <c r="AB723" s="75"/>
      <c r="AC723" s="75"/>
      <c r="AD723" s="75"/>
      <c r="AE723" s="75"/>
      <c r="AF723" s="75"/>
      <c r="AG723" s="75"/>
      <c r="AH723" s="75"/>
      <c r="AI723" s="75"/>
      <c r="AJ723" s="75"/>
      <c r="AK723" s="75"/>
      <c r="AL723" s="75"/>
      <c r="AM723" s="75"/>
      <c r="AN723" s="75"/>
      <c r="AO723" s="144"/>
      <c r="AP723" s="246" t="str">
        <f>IF(F723="","",IFERROR(VLOOKUP(SUBSTITUTE(SUBSTITUTE(Tabla1[[#This Row],[Uso Sistemas]],"T","P"),"N","F"),Parámetros!$M$2:$N$17,2,0),"Completar hasta 3ra sem. para evaluar a Probacionista"))</f>
        <v/>
      </c>
      <c r="AQ723" s="39"/>
      <c r="AR723" s="39"/>
      <c r="AS723" s="39"/>
      <c r="AT723" s="28"/>
      <c r="AU723" s="55"/>
      <c r="AV723" s="55"/>
      <c r="AW723" s="55"/>
      <c r="AX723" s="248" t="str">
        <f>IF(V723="","",EOMONTH(EDATE(Tabla1[[#This Row],[Fecha Finalización]],2),0))</f>
        <v/>
      </c>
      <c r="AY723" s="39"/>
      <c r="AZ723" s="249" t="str">
        <f>IF(V723="","",EOMONTH(EDATE(Tabla1[[#This Row],[Fecha Finalización]],3),0))</f>
        <v/>
      </c>
      <c r="BA723" s="39"/>
      <c r="BB723" s="39"/>
      <c r="BC723" s="235"/>
      <c r="BD723" s="233" t="str">
        <f>IF(F723="","",Tabla1[[#This Row],[sem 01]]&amp;Tabla1[[#This Row],[sem 02]]&amp;Tabla1[[#This Row],[sem 03]])</f>
        <v/>
      </c>
      <c r="BE723" s="234" t="str">
        <f>IF(TRIM(F723)="","",$B$1&amp;"-"&amp;SUBSTITUTE(Tabla1[[#This Row],[Mes Inscrito]]," ","")&amp;"-"&amp;SUBSTITUTE(Tabla1[[#This Row],[Dia de clases Inscrito]]," ","")&amp;"-"&amp;SUBSTITUTE(Tabla1[[#This Row],[Horario Inscrito]]," ","")&amp;"-"&amp;Tabla1[[#This Row],[Fecha Inicio grupo]])</f>
        <v/>
      </c>
      <c r="BF723" s="251" t="str">
        <f>IF(F723="","",Tabla1[[#This Row],[Curso]])</f>
        <v/>
      </c>
      <c r="BG723" s="252" t="str">
        <f>+IF(TRIM(F723)="","",$B$1&amp;"-"&amp;TRIM(Tabla1[[#This Row],[Mes Inscrito]])&amp;"-"&amp;TRIM(Tabla1[[#This Row],[Dia de clases Inscrito]])&amp;"-"&amp;TRIM(Tabla1[[#This Row],[Horario Inscrito]])&amp;"-"&amp;TRIM(Tabla1[[#This Row],[Fecha Inicio grupo]])&amp;"-"&amp;TRIM(Tabla1[[#This Row],[Tipo Incrito]]))</f>
        <v/>
      </c>
      <c r="BH723" s="308" t="str">
        <f>IF(F723="","",OR(IFERROR(SEARCH("CG",Tabla1[[#This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3" s="309" t="str">
        <f>IF(F723&lt;&gt;"",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3" s="309" t="str">
        <f>IF(F723&lt;&gt;"",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3" s="309" t="str">
        <f>IF(Tabla1[[#This Row],[Fecha Inicio grupo]]="","",IFERROR(VLOOKUP(Tabla1[[#This Row],[Mes de Alta como miembro]],Parámetros!$AM$2:$AN$16,2,0),"01/01/1900"))</f>
        <v/>
      </c>
    </row>
    <row r="724" spans="1:63" ht="14.45">
      <c r="A724" s="68">
        <v>721</v>
      </c>
      <c r="B724" s="29"/>
      <c r="C724" s="34"/>
      <c r="D724" s="42"/>
      <c r="E724" s="64"/>
      <c r="F724" s="45"/>
      <c r="G724" s="45"/>
      <c r="H724" s="163"/>
      <c r="I724" s="42"/>
      <c r="J724" s="28"/>
      <c r="K724" s="69"/>
      <c r="L724" s="68"/>
      <c r="M724" s="46"/>
      <c r="N724" s="238" t="str">
        <f ca="1">IF(Tabla1[[#This Row],[Fecha de nac]]="","",IF(Tabla1[[#This Row],[Fecha Finalización]] &gt;=TODAY(), DATEDIF(Tabla1[[#This Row],[Fecha de nac]],TODAY(),"y"), ROUNDDOWN((Tabla1[[#This Row],[Fecha Finalización]] -Tabla1[[#This Row],[Fecha de nac]])/365,0)))</f>
        <v/>
      </c>
      <c r="O724" s="169"/>
      <c r="P724" s="34"/>
      <c r="Q724" s="67"/>
      <c r="R724" s="67"/>
      <c r="S724" s="67"/>
      <c r="T724" s="67"/>
      <c r="U724" s="243" t="str">
        <f>IF(F724="","",Tabla1[[#This Row],[Fecha Inicio grupo]]+3*7-7)</f>
        <v/>
      </c>
      <c r="V724" s="244" t="str">
        <f>IF(F724="","",EDATE(Tabla1[[#This Row],[Fecha Inicio grupo]],3))</f>
        <v/>
      </c>
      <c r="W724" s="29"/>
      <c r="X724" s="29"/>
      <c r="Y724" s="75"/>
      <c r="Z724" s="75"/>
      <c r="AA724" s="75"/>
      <c r="AB724" s="75"/>
      <c r="AC724" s="75"/>
      <c r="AD724" s="75"/>
      <c r="AE724" s="75"/>
      <c r="AF724" s="75"/>
      <c r="AG724" s="75"/>
      <c r="AH724" s="75"/>
      <c r="AI724" s="75"/>
      <c r="AJ724" s="75"/>
      <c r="AK724" s="75"/>
      <c r="AL724" s="75"/>
      <c r="AM724" s="75"/>
      <c r="AN724" s="75"/>
      <c r="AO724" s="144"/>
      <c r="AP724" s="246" t="str">
        <f>IF(F724="","",IFERROR(VLOOKUP(SUBSTITUTE(SUBSTITUTE(Tabla1[[#This Row],[Uso Sistemas]],"T","P"),"N","F"),Parámetros!$M$2:$N$17,2,0),"Completar hasta 3ra sem. para evaluar a Probacionista"))</f>
        <v/>
      </c>
      <c r="AQ724" s="39"/>
      <c r="AR724" s="39"/>
      <c r="AS724" s="39"/>
      <c r="AT724" s="28"/>
      <c r="AU724" s="55"/>
      <c r="AV724" s="55"/>
      <c r="AW724" s="55"/>
      <c r="AX724" s="248" t="str">
        <f>IF(V724="","",EOMONTH(EDATE(Tabla1[[#This Row],[Fecha Finalización]],2),0))</f>
        <v/>
      </c>
      <c r="AY724" s="39"/>
      <c r="AZ724" s="249" t="str">
        <f>IF(V724="","",EOMONTH(EDATE(Tabla1[[#This Row],[Fecha Finalización]],3),0))</f>
        <v/>
      </c>
      <c r="BA724" s="39"/>
      <c r="BB724" s="39"/>
      <c r="BC724" s="235"/>
      <c r="BD724" s="233" t="str">
        <f>IF(F724="","",Tabla1[[#This Row],[sem 01]]&amp;Tabla1[[#This Row],[sem 02]]&amp;Tabla1[[#This Row],[sem 03]])</f>
        <v/>
      </c>
      <c r="BE724" s="234" t="str">
        <f>IF(TRIM(F724)="","",$B$1&amp;"-"&amp;SUBSTITUTE(Tabla1[[#This Row],[Mes Inscrito]]," ","")&amp;"-"&amp;SUBSTITUTE(Tabla1[[#This Row],[Dia de clases Inscrito]]," ","")&amp;"-"&amp;SUBSTITUTE(Tabla1[[#This Row],[Horario Inscrito]]," ","")&amp;"-"&amp;Tabla1[[#This Row],[Fecha Inicio grupo]])</f>
        <v/>
      </c>
      <c r="BF724" s="251" t="str">
        <f>IF(F724="","",Tabla1[[#This Row],[Curso]])</f>
        <v/>
      </c>
      <c r="BG724" s="252" t="str">
        <f>+IF(TRIM(F724)="","",$B$1&amp;"-"&amp;TRIM(Tabla1[[#This Row],[Mes Inscrito]])&amp;"-"&amp;TRIM(Tabla1[[#This Row],[Dia de clases Inscrito]])&amp;"-"&amp;TRIM(Tabla1[[#This Row],[Horario Inscrito]])&amp;"-"&amp;TRIM(Tabla1[[#This Row],[Fecha Inicio grupo]])&amp;"-"&amp;TRIM(Tabla1[[#This Row],[Tipo Incrito]]))</f>
        <v/>
      </c>
      <c r="BH724" s="308" t="str">
        <f>IF(F724="","",OR(IFERROR(SEARCH("CG",Tabla1[[#This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4" s="309" t="str">
        <f>IF(F724&lt;&gt;"",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4" s="309" t="str">
        <f>IF(F724&lt;&gt;"",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4" s="309" t="str">
        <f>IF(Tabla1[[#This Row],[Fecha Inicio grupo]]="","",IFERROR(VLOOKUP(Tabla1[[#This Row],[Mes de Alta como miembro]],Parámetros!$AM$2:$AN$16,2,0),"01/01/1900"))</f>
        <v/>
      </c>
    </row>
    <row r="725" spans="1:63" ht="14.45">
      <c r="A725" s="68">
        <v>722</v>
      </c>
      <c r="B725" s="29"/>
      <c r="C725" s="34"/>
      <c r="D725" s="42"/>
      <c r="E725" s="64"/>
      <c r="F725" s="45"/>
      <c r="G725" s="45"/>
      <c r="H725" s="163"/>
      <c r="I725" s="42"/>
      <c r="J725" s="28"/>
      <c r="K725" s="69"/>
      <c r="L725" s="68"/>
      <c r="M725" s="46"/>
      <c r="N725" s="238" t="str">
        <f ca="1">IF(Tabla1[[#This Row],[Fecha de nac]]="","",IF(Tabla1[[#This Row],[Fecha Finalización]] &gt;=TODAY(), DATEDIF(Tabla1[[#This Row],[Fecha de nac]],TODAY(),"y"), ROUNDDOWN((Tabla1[[#This Row],[Fecha Finalización]] -Tabla1[[#This Row],[Fecha de nac]])/365,0)))</f>
        <v/>
      </c>
      <c r="O725" s="169"/>
      <c r="P725" s="34"/>
      <c r="Q725" s="67"/>
      <c r="R725" s="67"/>
      <c r="S725" s="67"/>
      <c r="T725" s="67"/>
      <c r="U725" s="243" t="str">
        <f>IF(F725="","",Tabla1[[#This Row],[Fecha Inicio grupo]]+3*7-7)</f>
        <v/>
      </c>
      <c r="V725" s="244" t="str">
        <f>IF(F725="","",EDATE(Tabla1[[#This Row],[Fecha Inicio grupo]],3))</f>
        <v/>
      </c>
      <c r="W725" s="29"/>
      <c r="X725" s="29"/>
      <c r="Y725" s="75"/>
      <c r="Z725" s="75"/>
      <c r="AA725" s="75"/>
      <c r="AB725" s="75"/>
      <c r="AC725" s="75"/>
      <c r="AD725" s="75"/>
      <c r="AE725" s="75"/>
      <c r="AF725" s="75"/>
      <c r="AG725" s="75"/>
      <c r="AH725" s="75"/>
      <c r="AI725" s="75"/>
      <c r="AJ725" s="75"/>
      <c r="AK725" s="75"/>
      <c r="AL725" s="75"/>
      <c r="AM725" s="75"/>
      <c r="AN725" s="75"/>
      <c r="AO725" s="144"/>
      <c r="AP725" s="246" t="str">
        <f>IF(F725="","",IFERROR(VLOOKUP(SUBSTITUTE(SUBSTITUTE(Tabla1[[#This Row],[Uso Sistemas]],"T","P"),"N","F"),Parámetros!$M$2:$N$17,2,0),"Completar hasta 3ra sem. para evaluar a Probacionista"))</f>
        <v/>
      </c>
      <c r="AQ725" s="39"/>
      <c r="AR725" s="39"/>
      <c r="AS725" s="39"/>
      <c r="AT725" s="28"/>
      <c r="AU725" s="55"/>
      <c r="AV725" s="55"/>
      <c r="AW725" s="55"/>
      <c r="AX725" s="248" t="str">
        <f>IF(V725="","",EOMONTH(EDATE(Tabla1[[#This Row],[Fecha Finalización]],2),0))</f>
        <v/>
      </c>
      <c r="AY725" s="39"/>
      <c r="AZ725" s="249" t="str">
        <f>IF(V725="","",EOMONTH(EDATE(Tabla1[[#This Row],[Fecha Finalización]],3),0))</f>
        <v/>
      </c>
      <c r="BA725" s="39"/>
      <c r="BB725" s="39"/>
      <c r="BC725" s="235"/>
      <c r="BD725" s="233" t="str">
        <f>IF(F725="","",Tabla1[[#This Row],[sem 01]]&amp;Tabla1[[#This Row],[sem 02]]&amp;Tabla1[[#This Row],[sem 03]])</f>
        <v/>
      </c>
      <c r="BE725" s="234" t="str">
        <f>IF(TRIM(F725)="","",$B$1&amp;"-"&amp;SUBSTITUTE(Tabla1[[#This Row],[Mes Inscrito]]," ","")&amp;"-"&amp;SUBSTITUTE(Tabla1[[#This Row],[Dia de clases Inscrito]]," ","")&amp;"-"&amp;SUBSTITUTE(Tabla1[[#This Row],[Horario Inscrito]]," ","")&amp;"-"&amp;Tabla1[[#This Row],[Fecha Inicio grupo]])</f>
        <v/>
      </c>
      <c r="BF725" s="251" t="str">
        <f>IF(F725="","",Tabla1[[#This Row],[Curso]])</f>
        <v/>
      </c>
      <c r="BG725" s="252" t="str">
        <f>+IF(TRIM(F725)="","",$B$1&amp;"-"&amp;TRIM(Tabla1[[#This Row],[Mes Inscrito]])&amp;"-"&amp;TRIM(Tabla1[[#This Row],[Dia de clases Inscrito]])&amp;"-"&amp;TRIM(Tabla1[[#This Row],[Horario Inscrito]])&amp;"-"&amp;TRIM(Tabla1[[#This Row],[Fecha Inicio grupo]])&amp;"-"&amp;TRIM(Tabla1[[#This Row],[Tipo Incrito]]))</f>
        <v/>
      </c>
      <c r="BH725" s="308" t="str">
        <f>IF(F725="","",OR(IFERROR(SEARCH("CG",Tabla1[[#This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5" s="309" t="str">
        <f>IF(F725&lt;&gt;"",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5" s="309" t="str">
        <f>IF(F725&lt;&gt;"",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5" s="309" t="str">
        <f>IF(Tabla1[[#This Row],[Fecha Inicio grupo]]="","",IFERROR(VLOOKUP(Tabla1[[#This Row],[Mes de Alta como miembro]],Parámetros!$AM$2:$AN$16,2,0),"01/01/1900"))</f>
        <v/>
      </c>
    </row>
    <row r="726" spans="1:63" ht="14.45">
      <c r="A726" s="68">
        <v>723</v>
      </c>
      <c r="B726" s="29"/>
      <c r="C726" s="34"/>
      <c r="D726" s="42"/>
      <c r="E726" s="64"/>
      <c r="F726" s="45"/>
      <c r="G726" s="45"/>
      <c r="H726" s="163"/>
      <c r="I726" s="42"/>
      <c r="J726" s="28"/>
      <c r="K726" s="69"/>
      <c r="L726" s="68"/>
      <c r="M726" s="46"/>
      <c r="N726" s="238" t="str">
        <f ca="1">IF(Tabla1[[#This Row],[Fecha de nac]]="","",IF(Tabla1[[#This Row],[Fecha Finalización]] &gt;=TODAY(), DATEDIF(Tabla1[[#This Row],[Fecha de nac]],TODAY(),"y"), ROUNDDOWN((Tabla1[[#This Row],[Fecha Finalización]] -Tabla1[[#This Row],[Fecha de nac]])/365,0)))</f>
        <v/>
      </c>
      <c r="O726" s="169"/>
      <c r="P726" s="34"/>
      <c r="Q726" s="67"/>
      <c r="R726" s="67"/>
      <c r="S726" s="67"/>
      <c r="T726" s="67"/>
      <c r="U726" s="243" t="str">
        <f>IF(F726="","",Tabla1[[#This Row],[Fecha Inicio grupo]]+3*7-7)</f>
        <v/>
      </c>
      <c r="V726" s="244" t="str">
        <f>IF(F726="","",EDATE(Tabla1[[#This Row],[Fecha Inicio grupo]],3))</f>
        <v/>
      </c>
      <c r="W726" s="29"/>
      <c r="X726" s="29"/>
      <c r="Y726" s="75"/>
      <c r="Z726" s="75"/>
      <c r="AA726" s="75"/>
      <c r="AB726" s="75"/>
      <c r="AC726" s="75"/>
      <c r="AD726" s="75"/>
      <c r="AE726" s="75"/>
      <c r="AF726" s="75"/>
      <c r="AG726" s="75"/>
      <c r="AH726" s="75"/>
      <c r="AI726" s="75"/>
      <c r="AJ726" s="75"/>
      <c r="AK726" s="75"/>
      <c r="AL726" s="75"/>
      <c r="AM726" s="75"/>
      <c r="AN726" s="75"/>
      <c r="AO726" s="144"/>
      <c r="AP726" s="246" t="str">
        <f>IF(F726="","",IFERROR(VLOOKUP(SUBSTITUTE(SUBSTITUTE(Tabla1[[#This Row],[Uso Sistemas]],"T","P"),"N","F"),Parámetros!$M$2:$N$17,2,0),"Completar hasta 3ra sem. para evaluar a Probacionista"))</f>
        <v/>
      </c>
      <c r="AQ726" s="39"/>
      <c r="AR726" s="39"/>
      <c r="AS726" s="39"/>
      <c r="AT726" s="28"/>
      <c r="AU726" s="55"/>
      <c r="AV726" s="55"/>
      <c r="AW726" s="55"/>
      <c r="AX726" s="248" t="str">
        <f>IF(V726="","",EOMONTH(EDATE(Tabla1[[#This Row],[Fecha Finalización]],2),0))</f>
        <v/>
      </c>
      <c r="AY726" s="39"/>
      <c r="AZ726" s="249" t="str">
        <f>IF(V726="","",EOMONTH(EDATE(Tabla1[[#This Row],[Fecha Finalización]],3),0))</f>
        <v/>
      </c>
      <c r="BA726" s="39"/>
      <c r="BB726" s="39"/>
      <c r="BC726" s="235"/>
      <c r="BD726" s="233" t="str">
        <f>IF(F726="","",Tabla1[[#This Row],[sem 01]]&amp;Tabla1[[#This Row],[sem 02]]&amp;Tabla1[[#This Row],[sem 03]])</f>
        <v/>
      </c>
      <c r="BE726" s="234" t="str">
        <f>IF(TRIM(F726)="","",$B$1&amp;"-"&amp;SUBSTITUTE(Tabla1[[#This Row],[Mes Inscrito]]," ","")&amp;"-"&amp;SUBSTITUTE(Tabla1[[#This Row],[Dia de clases Inscrito]]," ","")&amp;"-"&amp;SUBSTITUTE(Tabla1[[#This Row],[Horario Inscrito]]," ","")&amp;"-"&amp;Tabla1[[#This Row],[Fecha Inicio grupo]])</f>
        <v/>
      </c>
      <c r="BF726" s="251" t="str">
        <f>IF(F726="","",Tabla1[[#This Row],[Curso]])</f>
        <v/>
      </c>
      <c r="BG726" s="252" t="str">
        <f>+IF(TRIM(F726)="","",$B$1&amp;"-"&amp;TRIM(Tabla1[[#This Row],[Mes Inscrito]])&amp;"-"&amp;TRIM(Tabla1[[#This Row],[Dia de clases Inscrito]])&amp;"-"&amp;TRIM(Tabla1[[#This Row],[Horario Inscrito]])&amp;"-"&amp;TRIM(Tabla1[[#This Row],[Fecha Inicio grupo]])&amp;"-"&amp;TRIM(Tabla1[[#This Row],[Tipo Incrito]]))</f>
        <v/>
      </c>
      <c r="BH726" s="308" t="str">
        <f>IF(F726="","",OR(IFERROR(SEARCH("CG",Tabla1[[#This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6" s="309" t="str">
        <f>IF(F726&lt;&gt;"",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6" s="309" t="str">
        <f>IF(F726&lt;&gt;"",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6" s="309" t="str">
        <f>IF(Tabla1[[#This Row],[Fecha Inicio grupo]]="","",IFERROR(VLOOKUP(Tabla1[[#This Row],[Mes de Alta como miembro]],Parámetros!$AM$2:$AN$16,2,0),"01/01/1900"))</f>
        <v/>
      </c>
    </row>
    <row r="727" spans="1:63" ht="14.45">
      <c r="A727" s="68">
        <v>724</v>
      </c>
      <c r="B727" s="29"/>
      <c r="C727" s="34"/>
      <c r="D727" s="42"/>
      <c r="E727" s="64"/>
      <c r="F727" s="45"/>
      <c r="G727" s="45"/>
      <c r="H727" s="163"/>
      <c r="I727" s="42"/>
      <c r="J727" s="28"/>
      <c r="K727" s="69"/>
      <c r="L727" s="68"/>
      <c r="M727" s="46"/>
      <c r="N727" s="238" t="str">
        <f ca="1">IF(Tabla1[[#This Row],[Fecha de nac]]="","",IF(Tabla1[[#This Row],[Fecha Finalización]] &gt;=TODAY(), DATEDIF(Tabla1[[#This Row],[Fecha de nac]],TODAY(),"y"), ROUNDDOWN((Tabla1[[#This Row],[Fecha Finalización]] -Tabla1[[#This Row],[Fecha de nac]])/365,0)))</f>
        <v/>
      </c>
      <c r="O727" s="169"/>
      <c r="P727" s="34"/>
      <c r="Q727" s="67"/>
      <c r="R727" s="67"/>
      <c r="S727" s="67"/>
      <c r="T727" s="67"/>
      <c r="U727" s="243" t="str">
        <f>IF(F727="","",Tabla1[[#This Row],[Fecha Inicio grupo]]+3*7-7)</f>
        <v/>
      </c>
      <c r="V727" s="244" t="str">
        <f>IF(F727="","",EDATE(Tabla1[[#This Row],[Fecha Inicio grupo]],3))</f>
        <v/>
      </c>
      <c r="W727" s="29"/>
      <c r="X727" s="29"/>
      <c r="Y727" s="75"/>
      <c r="Z727" s="75"/>
      <c r="AA727" s="75"/>
      <c r="AB727" s="75"/>
      <c r="AC727" s="75"/>
      <c r="AD727" s="75"/>
      <c r="AE727" s="75"/>
      <c r="AF727" s="75"/>
      <c r="AG727" s="75"/>
      <c r="AH727" s="75"/>
      <c r="AI727" s="75"/>
      <c r="AJ727" s="75"/>
      <c r="AK727" s="75"/>
      <c r="AL727" s="75"/>
      <c r="AM727" s="75"/>
      <c r="AN727" s="75"/>
      <c r="AO727" s="144"/>
      <c r="AP727" s="246" t="str">
        <f>IF(F727="","",IFERROR(VLOOKUP(SUBSTITUTE(SUBSTITUTE(Tabla1[[#This Row],[Uso Sistemas]],"T","P"),"N","F"),Parámetros!$M$2:$N$17,2,0),"Completar hasta 3ra sem. para evaluar a Probacionista"))</f>
        <v/>
      </c>
      <c r="AQ727" s="39"/>
      <c r="AR727" s="39"/>
      <c r="AS727" s="39"/>
      <c r="AT727" s="28"/>
      <c r="AU727" s="55"/>
      <c r="AV727" s="55"/>
      <c r="AW727" s="55"/>
      <c r="AX727" s="248" t="str">
        <f>IF(V727="","",EOMONTH(EDATE(Tabla1[[#This Row],[Fecha Finalización]],2),0))</f>
        <v/>
      </c>
      <c r="AY727" s="39"/>
      <c r="AZ727" s="249" t="str">
        <f>IF(V727="","",EOMONTH(EDATE(Tabla1[[#This Row],[Fecha Finalización]],3),0))</f>
        <v/>
      </c>
      <c r="BA727" s="39"/>
      <c r="BB727" s="39"/>
      <c r="BC727" s="235"/>
      <c r="BD727" s="233" t="str">
        <f>IF(F727="","",Tabla1[[#This Row],[sem 01]]&amp;Tabla1[[#This Row],[sem 02]]&amp;Tabla1[[#This Row],[sem 03]])</f>
        <v/>
      </c>
      <c r="BE727" s="234" t="str">
        <f>IF(TRIM(F727)="","",$B$1&amp;"-"&amp;SUBSTITUTE(Tabla1[[#This Row],[Mes Inscrito]]," ","")&amp;"-"&amp;SUBSTITUTE(Tabla1[[#This Row],[Dia de clases Inscrito]]," ","")&amp;"-"&amp;SUBSTITUTE(Tabla1[[#This Row],[Horario Inscrito]]," ","")&amp;"-"&amp;Tabla1[[#This Row],[Fecha Inicio grupo]])</f>
        <v/>
      </c>
      <c r="BF727" s="251" t="str">
        <f>IF(F727="","",Tabla1[[#This Row],[Curso]])</f>
        <v/>
      </c>
      <c r="BG727" s="252" t="str">
        <f>+IF(TRIM(F727)="","",$B$1&amp;"-"&amp;TRIM(Tabla1[[#This Row],[Mes Inscrito]])&amp;"-"&amp;TRIM(Tabla1[[#This Row],[Dia de clases Inscrito]])&amp;"-"&amp;TRIM(Tabla1[[#This Row],[Horario Inscrito]])&amp;"-"&amp;TRIM(Tabla1[[#This Row],[Fecha Inicio grupo]])&amp;"-"&amp;TRIM(Tabla1[[#This Row],[Tipo Incrito]]))</f>
        <v/>
      </c>
      <c r="BH727" s="308" t="str">
        <f>IF(F727="","",OR(IFERROR(SEARCH("CG",Tabla1[[#This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7" s="309" t="str">
        <f>IF(F727&lt;&gt;"",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7" s="309" t="str">
        <f>IF(F727&lt;&gt;"",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7" s="309" t="str">
        <f>IF(Tabla1[[#This Row],[Fecha Inicio grupo]]="","",IFERROR(VLOOKUP(Tabla1[[#This Row],[Mes de Alta como miembro]],Parámetros!$AM$2:$AN$16,2,0),"01/01/1900"))</f>
        <v/>
      </c>
    </row>
    <row r="728" spans="1:63" ht="14.45">
      <c r="A728" s="68">
        <v>725</v>
      </c>
      <c r="B728" s="29"/>
      <c r="C728" s="34"/>
      <c r="D728" s="42"/>
      <c r="E728" s="64"/>
      <c r="F728" s="45"/>
      <c r="G728" s="45"/>
      <c r="H728" s="163"/>
      <c r="I728" s="42"/>
      <c r="J728" s="28"/>
      <c r="K728" s="69"/>
      <c r="L728" s="68"/>
      <c r="M728" s="46"/>
      <c r="N728" s="238" t="str">
        <f ca="1">IF(Tabla1[[#This Row],[Fecha de nac]]="","",IF(Tabla1[[#This Row],[Fecha Finalización]] &gt;=TODAY(), DATEDIF(Tabla1[[#This Row],[Fecha de nac]],TODAY(),"y"), ROUNDDOWN((Tabla1[[#This Row],[Fecha Finalización]] -Tabla1[[#This Row],[Fecha de nac]])/365,0)))</f>
        <v/>
      </c>
      <c r="O728" s="169"/>
      <c r="P728" s="34"/>
      <c r="Q728" s="67"/>
      <c r="R728" s="67"/>
      <c r="S728" s="67"/>
      <c r="T728" s="67"/>
      <c r="U728" s="243" t="str">
        <f>IF(F728="","",Tabla1[[#This Row],[Fecha Inicio grupo]]+3*7-7)</f>
        <v/>
      </c>
      <c r="V728" s="244" t="str">
        <f>IF(F728="","",EDATE(Tabla1[[#This Row],[Fecha Inicio grupo]],3))</f>
        <v/>
      </c>
      <c r="W728" s="29"/>
      <c r="X728" s="29"/>
      <c r="Y728" s="75"/>
      <c r="Z728" s="75"/>
      <c r="AA728" s="75"/>
      <c r="AB728" s="75"/>
      <c r="AC728" s="75"/>
      <c r="AD728" s="75"/>
      <c r="AE728" s="75"/>
      <c r="AF728" s="75"/>
      <c r="AG728" s="75"/>
      <c r="AH728" s="75"/>
      <c r="AI728" s="75"/>
      <c r="AJ728" s="75"/>
      <c r="AK728" s="75"/>
      <c r="AL728" s="75"/>
      <c r="AM728" s="75"/>
      <c r="AN728" s="75"/>
      <c r="AO728" s="144"/>
      <c r="AP728" s="246" t="str">
        <f>IF(F728="","",IFERROR(VLOOKUP(SUBSTITUTE(SUBSTITUTE(Tabla1[[#This Row],[Uso Sistemas]],"T","P"),"N","F"),Parámetros!$M$2:$N$17,2,0),"Completar hasta 3ra sem. para evaluar a Probacionista"))</f>
        <v/>
      </c>
      <c r="AQ728" s="39"/>
      <c r="AR728" s="39"/>
      <c r="AS728" s="39"/>
      <c r="AT728" s="28"/>
      <c r="AU728" s="55"/>
      <c r="AV728" s="55"/>
      <c r="AW728" s="55"/>
      <c r="AX728" s="248" t="str">
        <f>IF(V728="","",EOMONTH(EDATE(Tabla1[[#This Row],[Fecha Finalización]],2),0))</f>
        <v/>
      </c>
      <c r="AY728" s="39"/>
      <c r="AZ728" s="249" t="str">
        <f>IF(V728="","",EOMONTH(EDATE(Tabla1[[#This Row],[Fecha Finalización]],3),0))</f>
        <v/>
      </c>
      <c r="BA728" s="39"/>
      <c r="BB728" s="39"/>
      <c r="BC728" s="235"/>
      <c r="BD728" s="233" t="str">
        <f>IF(F728="","",Tabla1[[#This Row],[sem 01]]&amp;Tabla1[[#This Row],[sem 02]]&amp;Tabla1[[#This Row],[sem 03]])</f>
        <v/>
      </c>
      <c r="BE728" s="234" t="str">
        <f>IF(TRIM(F728)="","",$B$1&amp;"-"&amp;SUBSTITUTE(Tabla1[[#This Row],[Mes Inscrito]]," ","")&amp;"-"&amp;SUBSTITUTE(Tabla1[[#This Row],[Dia de clases Inscrito]]," ","")&amp;"-"&amp;SUBSTITUTE(Tabla1[[#This Row],[Horario Inscrito]]," ","")&amp;"-"&amp;Tabla1[[#This Row],[Fecha Inicio grupo]])</f>
        <v/>
      </c>
      <c r="BF728" s="251" t="str">
        <f>IF(F728="","",Tabla1[[#This Row],[Curso]])</f>
        <v/>
      </c>
      <c r="BG728" s="252" t="str">
        <f>+IF(TRIM(F728)="","",$B$1&amp;"-"&amp;TRIM(Tabla1[[#This Row],[Mes Inscrito]])&amp;"-"&amp;TRIM(Tabla1[[#This Row],[Dia de clases Inscrito]])&amp;"-"&amp;TRIM(Tabla1[[#This Row],[Horario Inscrito]])&amp;"-"&amp;TRIM(Tabla1[[#This Row],[Fecha Inicio grupo]])&amp;"-"&amp;TRIM(Tabla1[[#This Row],[Tipo Incrito]]))</f>
        <v/>
      </c>
      <c r="BH728" s="308" t="str">
        <f>IF(F728="","",OR(IFERROR(SEARCH("CG",Tabla1[[#This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8" s="309" t="str">
        <f>IF(F728&lt;&gt;"",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8" s="309" t="str">
        <f>IF(F728&lt;&gt;"",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8" s="309" t="str">
        <f>IF(Tabla1[[#This Row],[Fecha Inicio grupo]]="","",IFERROR(VLOOKUP(Tabla1[[#This Row],[Mes de Alta como miembro]],Parámetros!$AM$2:$AN$16,2,0),"01/01/1900"))</f>
        <v/>
      </c>
    </row>
    <row r="729" spans="1:63" ht="14.45">
      <c r="A729" s="68">
        <v>726</v>
      </c>
      <c r="B729" s="29"/>
      <c r="C729" s="34"/>
      <c r="D729" s="42"/>
      <c r="E729" s="64"/>
      <c r="F729" s="45"/>
      <c r="G729" s="45"/>
      <c r="H729" s="163"/>
      <c r="I729" s="42"/>
      <c r="J729" s="28"/>
      <c r="K729" s="69"/>
      <c r="L729" s="68"/>
      <c r="M729" s="46"/>
      <c r="N729" s="238" t="str">
        <f ca="1">IF(Tabla1[[#This Row],[Fecha de nac]]="","",IF(Tabla1[[#This Row],[Fecha Finalización]] &gt;=TODAY(), DATEDIF(Tabla1[[#This Row],[Fecha de nac]],TODAY(),"y"), ROUNDDOWN((Tabla1[[#This Row],[Fecha Finalización]] -Tabla1[[#This Row],[Fecha de nac]])/365,0)))</f>
        <v/>
      </c>
      <c r="O729" s="169"/>
      <c r="P729" s="34"/>
      <c r="Q729" s="67"/>
      <c r="R729" s="67"/>
      <c r="S729" s="67"/>
      <c r="T729" s="67"/>
      <c r="U729" s="243" t="str">
        <f>IF(F729="","",Tabla1[[#This Row],[Fecha Inicio grupo]]+3*7-7)</f>
        <v/>
      </c>
      <c r="V729" s="244" t="str">
        <f>IF(F729="","",EDATE(Tabla1[[#This Row],[Fecha Inicio grupo]],3))</f>
        <v/>
      </c>
      <c r="W729" s="29"/>
      <c r="X729" s="29"/>
      <c r="Y729" s="75"/>
      <c r="Z729" s="75"/>
      <c r="AA729" s="75"/>
      <c r="AB729" s="75"/>
      <c r="AC729" s="75"/>
      <c r="AD729" s="75"/>
      <c r="AE729" s="75"/>
      <c r="AF729" s="75"/>
      <c r="AG729" s="75"/>
      <c r="AH729" s="75"/>
      <c r="AI729" s="75"/>
      <c r="AJ729" s="75"/>
      <c r="AK729" s="75"/>
      <c r="AL729" s="75"/>
      <c r="AM729" s="75"/>
      <c r="AN729" s="75"/>
      <c r="AO729" s="144"/>
      <c r="AP729" s="246" t="str">
        <f>IF(F729="","",IFERROR(VLOOKUP(SUBSTITUTE(SUBSTITUTE(Tabla1[[#This Row],[Uso Sistemas]],"T","P"),"N","F"),Parámetros!$M$2:$N$17,2,0),"Completar hasta 3ra sem. para evaluar a Probacionista"))</f>
        <v/>
      </c>
      <c r="AQ729" s="39"/>
      <c r="AR729" s="39"/>
      <c r="AS729" s="39"/>
      <c r="AT729" s="28"/>
      <c r="AU729" s="55"/>
      <c r="AV729" s="55"/>
      <c r="AW729" s="55"/>
      <c r="AX729" s="248" t="str">
        <f>IF(V729="","",EOMONTH(EDATE(Tabla1[[#This Row],[Fecha Finalización]],2),0))</f>
        <v/>
      </c>
      <c r="AY729" s="39"/>
      <c r="AZ729" s="249" t="str">
        <f>IF(V729="","",EOMONTH(EDATE(Tabla1[[#This Row],[Fecha Finalización]],3),0))</f>
        <v/>
      </c>
      <c r="BA729" s="39"/>
      <c r="BB729" s="39"/>
      <c r="BC729" s="235"/>
      <c r="BD729" s="233" t="str">
        <f>IF(F729="","",Tabla1[[#This Row],[sem 01]]&amp;Tabla1[[#This Row],[sem 02]]&amp;Tabla1[[#This Row],[sem 03]])</f>
        <v/>
      </c>
      <c r="BE729" s="234" t="str">
        <f>IF(TRIM(F729)="","",$B$1&amp;"-"&amp;SUBSTITUTE(Tabla1[[#This Row],[Mes Inscrito]]," ","")&amp;"-"&amp;SUBSTITUTE(Tabla1[[#This Row],[Dia de clases Inscrito]]," ","")&amp;"-"&amp;SUBSTITUTE(Tabla1[[#This Row],[Horario Inscrito]]," ","")&amp;"-"&amp;Tabla1[[#This Row],[Fecha Inicio grupo]])</f>
        <v/>
      </c>
      <c r="BF729" s="251" t="str">
        <f>IF(F729="","",Tabla1[[#This Row],[Curso]])</f>
        <v/>
      </c>
      <c r="BG729" s="252" t="str">
        <f>+IF(TRIM(F729)="","",$B$1&amp;"-"&amp;TRIM(Tabla1[[#This Row],[Mes Inscrito]])&amp;"-"&amp;TRIM(Tabla1[[#This Row],[Dia de clases Inscrito]])&amp;"-"&amp;TRIM(Tabla1[[#This Row],[Horario Inscrito]])&amp;"-"&amp;TRIM(Tabla1[[#This Row],[Fecha Inicio grupo]])&amp;"-"&amp;TRIM(Tabla1[[#This Row],[Tipo Incrito]]))</f>
        <v/>
      </c>
      <c r="BH729" s="308" t="str">
        <f>IF(F729="","",OR(IFERROR(SEARCH("CG",Tabla1[[#This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9" s="309" t="str">
        <f>IF(F729&lt;&gt;"",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9" s="309" t="str">
        <f>IF(F729&lt;&gt;"",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9" s="309" t="str">
        <f>IF(Tabla1[[#This Row],[Fecha Inicio grupo]]="","",IFERROR(VLOOKUP(Tabla1[[#This Row],[Mes de Alta como miembro]],Parámetros!$AM$2:$AN$16,2,0),"01/01/1900"))</f>
        <v/>
      </c>
    </row>
    <row r="730" spans="1:63" ht="14.45">
      <c r="A730" s="68">
        <v>727</v>
      </c>
      <c r="B730" s="29"/>
      <c r="C730" s="34"/>
      <c r="D730" s="42"/>
      <c r="E730" s="64"/>
      <c r="F730" s="45"/>
      <c r="G730" s="45"/>
      <c r="H730" s="163"/>
      <c r="I730" s="42"/>
      <c r="J730" s="28"/>
      <c r="K730" s="69"/>
      <c r="L730" s="68"/>
      <c r="M730" s="46"/>
      <c r="N730" s="238" t="str">
        <f ca="1">IF(Tabla1[[#This Row],[Fecha de nac]]="","",IF(Tabla1[[#This Row],[Fecha Finalización]] &gt;=TODAY(), DATEDIF(Tabla1[[#This Row],[Fecha de nac]],TODAY(),"y"), ROUNDDOWN((Tabla1[[#This Row],[Fecha Finalización]] -Tabla1[[#This Row],[Fecha de nac]])/365,0)))</f>
        <v/>
      </c>
      <c r="O730" s="169"/>
      <c r="P730" s="34"/>
      <c r="Q730" s="67"/>
      <c r="R730" s="67"/>
      <c r="S730" s="67"/>
      <c r="T730" s="67"/>
      <c r="U730" s="243" t="str">
        <f>IF(F730="","",Tabla1[[#This Row],[Fecha Inicio grupo]]+3*7-7)</f>
        <v/>
      </c>
      <c r="V730" s="244" t="str">
        <f>IF(F730="","",EDATE(Tabla1[[#This Row],[Fecha Inicio grupo]],3))</f>
        <v/>
      </c>
      <c r="W730" s="29"/>
      <c r="X730" s="29"/>
      <c r="Y730" s="75"/>
      <c r="Z730" s="75"/>
      <c r="AA730" s="75"/>
      <c r="AB730" s="75"/>
      <c r="AC730" s="75"/>
      <c r="AD730" s="75"/>
      <c r="AE730" s="75"/>
      <c r="AF730" s="75"/>
      <c r="AG730" s="75"/>
      <c r="AH730" s="75"/>
      <c r="AI730" s="75"/>
      <c r="AJ730" s="75"/>
      <c r="AK730" s="75"/>
      <c r="AL730" s="75"/>
      <c r="AM730" s="75"/>
      <c r="AN730" s="75"/>
      <c r="AO730" s="144"/>
      <c r="AP730" s="246" t="str">
        <f>IF(F730="","",IFERROR(VLOOKUP(SUBSTITUTE(SUBSTITUTE(Tabla1[[#This Row],[Uso Sistemas]],"T","P"),"N","F"),Parámetros!$M$2:$N$17,2,0),"Completar hasta 3ra sem. para evaluar a Probacionista"))</f>
        <v/>
      </c>
      <c r="AQ730" s="39"/>
      <c r="AR730" s="39"/>
      <c r="AS730" s="39"/>
      <c r="AT730" s="28"/>
      <c r="AU730" s="55"/>
      <c r="AV730" s="55"/>
      <c r="AW730" s="55"/>
      <c r="AX730" s="248" t="str">
        <f>IF(V730="","",EOMONTH(EDATE(Tabla1[[#This Row],[Fecha Finalización]],2),0))</f>
        <v/>
      </c>
      <c r="AY730" s="39"/>
      <c r="AZ730" s="249" t="str">
        <f>IF(V730="","",EOMONTH(EDATE(Tabla1[[#This Row],[Fecha Finalización]],3),0))</f>
        <v/>
      </c>
      <c r="BA730" s="39"/>
      <c r="BB730" s="39"/>
      <c r="BC730" s="235"/>
      <c r="BD730" s="233" t="str">
        <f>IF(F730="","",Tabla1[[#This Row],[sem 01]]&amp;Tabla1[[#This Row],[sem 02]]&amp;Tabla1[[#This Row],[sem 03]])</f>
        <v/>
      </c>
      <c r="BE730" s="234" t="str">
        <f>IF(TRIM(F730)="","",$B$1&amp;"-"&amp;SUBSTITUTE(Tabla1[[#This Row],[Mes Inscrito]]," ","")&amp;"-"&amp;SUBSTITUTE(Tabla1[[#This Row],[Dia de clases Inscrito]]," ","")&amp;"-"&amp;SUBSTITUTE(Tabla1[[#This Row],[Horario Inscrito]]," ","")&amp;"-"&amp;Tabla1[[#This Row],[Fecha Inicio grupo]])</f>
        <v/>
      </c>
      <c r="BF730" s="251" t="str">
        <f>IF(F730="","",Tabla1[[#This Row],[Curso]])</f>
        <v/>
      </c>
      <c r="BG730" s="252" t="str">
        <f>+IF(TRIM(F730)="","",$B$1&amp;"-"&amp;TRIM(Tabla1[[#This Row],[Mes Inscrito]])&amp;"-"&amp;TRIM(Tabla1[[#This Row],[Dia de clases Inscrito]])&amp;"-"&amp;TRIM(Tabla1[[#This Row],[Horario Inscrito]])&amp;"-"&amp;TRIM(Tabla1[[#This Row],[Fecha Inicio grupo]])&amp;"-"&amp;TRIM(Tabla1[[#This Row],[Tipo Incrito]]))</f>
        <v/>
      </c>
      <c r="BH730" s="308" t="str">
        <f>IF(F730="","",OR(IFERROR(SEARCH("CG",Tabla1[[#This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0" s="309" t="str">
        <f>IF(F730&lt;&gt;"",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0" s="309" t="str">
        <f>IF(F730&lt;&gt;"",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0" s="309" t="str">
        <f>IF(Tabla1[[#This Row],[Fecha Inicio grupo]]="","",IFERROR(VLOOKUP(Tabla1[[#This Row],[Mes de Alta como miembro]],Parámetros!$AM$2:$AN$16,2,0),"01/01/1900"))</f>
        <v/>
      </c>
    </row>
    <row r="731" spans="1:63" ht="14.45">
      <c r="A731" s="68">
        <v>728</v>
      </c>
      <c r="B731" s="29"/>
      <c r="C731" s="34"/>
      <c r="D731" s="42"/>
      <c r="E731" s="64"/>
      <c r="F731" s="45"/>
      <c r="G731" s="45"/>
      <c r="H731" s="163"/>
      <c r="I731" s="42"/>
      <c r="J731" s="28"/>
      <c r="K731" s="69"/>
      <c r="L731" s="68"/>
      <c r="M731" s="46"/>
      <c r="N731" s="238" t="str">
        <f ca="1">IF(Tabla1[[#This Row],[Fecha de nac]]="","",IF(Tabla1[[#This Row],[Fecha Finalización]] &gt;=TODAY(), DATEDIF(Tabla1[[#This Row],[Fecha de nac]],TODAY(),"y"), ROUNDDOWN((Tabla1[[#This Row],[Fecha Finalización]] -Tabla1[[#This Row],[Fecha de nac]])/365,0)))</f>
        <v/>
      </c>
      <c r="O731" s="169"/>
      <c r="P731" s="34"/>
      <c r="Q731" s="67"/>
      <c r="R731" s="67"/>
      <c r="S731" s="67"/>
      <c r="T731" s="67"/>
      <c r="U731" s="243" t="str">
        <f>IF(F731="","",Tabla1[[#This Row],[Fecha Inicio grupo]]+3*7-7)</f>
        <v/>
      </c>
      <c r="V731" s="244" t="str">
        <f>IF(F731="","",EDATE(Tabla1[[#This Row],[Fecha Inicio grupo]],3))</f>
        <v/>
      </c>
      <c r="W731" s="29"/>
      <c r="X731" s="29"/>
      <c r="Y731" s="75"/>
      <c r="Z731" s="75"/>
      <c r="AA731" s="75"/>
      <c r="AB731" s="75"/>
      <c r="AC731" s="75"/>
      <c r="AD731" s="75"/>
      <c r="AE731" s="75"/>
      <c r="AF731" s="75"/>
      <c r="AG731" s="75"/>
      <c r="AH731" s="75"/>
      <c r="AI731" s="75"/>
      <c r="AJ731" s="75"/>
      <c r="AK731" s="75"/>
      <c r="AL731" s="75"/>
      <c r="AM731" s="75"/>
      <c r="AN731" s="75"/>
      <c r="AO731" s="144"/>
      <c r="AP731" s="246" t="str">
        <f>IF(F731="","",IFERROR(VLOOKUP(SUBSTITUTE(SUBSTITUTE(Tabla1[[#This Row],[Uso Sistemas]],"T","P"),"N","F"),Parámetros!$M$2:$N$17,2,0),"Completar hasta 3ra sem. para evaluar a Probacionista"))</f>
        <v/>
      </c>
      <c r="AQ731" s="39"/>
      <c r="AR731" s="39"/>
      <c r="AS731" s="39"/>
      <c r="AT731" s="28"/>
      <c r="AU731" s="55"/>
      <c r="AV731" s="55"/>
      <c r="AW731" s="55"/>
      <c r="AX731" s="248" t="str">
        <f>IF(V731="","",EOMONTH(EDATE(Tabla1[[#This Row],[Fecha Finalización]],2),0))</f>
        <v/>
      </c>
      <c r="AY731" s="39"/>
      <c r="AZ731" s="249" t="str">
        <f>IF(V731="","",EOMONTH(EDATE(Tabla1[[#This Row],[Fecha Finalización]],3),0))</f>
        <v/>
      </c>
      <c r="BA731" s="39"/>
      <c r="BB731" s="39"/>
      <c r="BC731" s="235"/>
      <c r="BD731" s="233" t="str">
        <f>IF(F731="","",Tabla1[[#This Row],[sem 01]]&amp;Tabla1[[#This Row],[sem 02]]&amp;Tabla1[[#This Row],[sem 03]])</f>
        <v/>
      </c>
      <c r="BE731" s="234" t="str">
        <f>IF(TRIM(F731)="","",$B$1&amp;"-"&amp;SUBSTITUTE(Tabla1[[#This Row],[Mes Inscrito]]," ","")&amp;"-"&amp;SUBSTITUTE(Tabla1[[#This Row],[Dia de clases Inscrito]]," ","")&amp;"-"&amp;SUBSTITUTE(Tabla1[[#This Row],[Horario Inscrito]]," ","")&amp;"-"&amp;Tabla1[[#This Row],[Fecha Inicio grupo]])</f>
        <v/>
      </c>
      <c r="BF731" s="251" t="str">
        <f>IF(F731="","",Tabla1[[#This Row],[Curso]])</f>
        <v/>
      </c>
      <c r="BG731" s="252" t="str">
        <f>+IF(TRIM(F731)="","",$B$1&amp;"-"&amp;TRIM(Tabla1[[#This Row],[Mes Inscrito]])&amp;"-"&amp;TRIM(Tabla1[[#This Row],[Dia de clases Inscrito]])&amp;"-"&amp;TRIM(Tabla1[[#This Row],[Horario Inscrito]])&amp;"-"&amp;TRIM(Tabla1[[#This Row],[Fecha Inicio grupo]])&amp;"-"&amp;TRIM(Tabla1[[#This Row],[Tipo Incrito]]))</f>
        <v/>
      </c>
      <c r="BH731" s="308" t="str">
        <f>IF(F731="","",OR(IFERROR(SEARCH("CG",Tabla1[[#This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1" s="309" t="str">
        <f>IF(F731&lt;&gt;"",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1" s="309" t="str">
        <f>IF(F731&lt;&gt;"",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1" s="309" t="str">
        <f>IF(Tabla1[[#This Row],[Fecha Inicio grupo]]="","",IFERROR(VLOOKUP(Tabla1[[#This Row],[Mes de Alta como miembro]],Parámetros!$AM$2:$AN$16,2,0),"01/01/1900"))</f>
        <v/>
      </c>
    </row>
    <row r="732" spans="1:63" ht="14.45">
      <c r="A732" s="68">
        <v>729</v>
      </c>
      <c r="B732" s="29"/>
      <c r="C732" s="34"/>
      <c r="D732" s="42"/>
      <c r="E732" s="64"/>
      <c r="F732" s="45"/>
      <c r="G732" s="45"/>
      <c r="H732" s="163"/>
      <c r="I732" s="42"/>
      <c r="J732" s="28"/>
      <c r="K732" s="69"/>
      <c r="L732" s="68"/>
      <c r="M732" s="46"/>
      <c r="N732" s="238" t="str">
        <f ca="1">IF(Tabla1[[#This Row],[Fecha de nac]]="","",IF(Tabla1[[#This Row],[Fecha Finalización]] &gt;=TODAY(), DATEDIF(Tabla1[[#This Row],[Fecha de nac]],TODAY(),"y"), ROUNDDOWN((Tabla1[[#This Row],[Fecha Finalización]] -Tabla1[[#This Row],[Fecha de nac]])/365,0)))</f>
        <v/>
      </c>
      <c r="O732" s="169"/>
      <c r="P732" s="34"/>
      <c r="Q732" s="67"/>
      <c r="R732" s="67"/>
      <c r="S732" s="67"/>
      <c r="T732" s="67"/>
      <c r="U732" s="243" t="str">
        <f>IF(F732="","",Tabla1[[#This Row],[Fecha Inicio grupo]]+3*7-7)</f>
        <v/>
      </c>
      <c r="V732" s="244" t="str">
        <f>IF(F732="","",EDATE(Tabla1[[#This Row],[Fecha Inicio grupo]],3))</f>
        <v/>
      </c>
      <c r="W732" s="29"/>
      <c r="X732" s="29"/>
      <c r="Y732" s="75"/>
      <c r="Z732" s="75"/>
      <c r="AA732" s="75"/>
      <c r="AB732" s="75"/>
      <c r="AC732" s="75"/>
      <c r="AD732" s="75"/>
      <c r="AE732" s="75"/>
      <c r="AF732" s="75"/>
      <c r="AG732" s="75"/>
      <c r="AH732" s="75"/>
      <c r="AI732" s="75"/>
      <c r="AJ732" s="75"/>
      <c r="AK732" s="75"/>
      <c r="AL732" s="75"/>
      <c r="AM732" s="75"/>
      <c r="AN732" s="75"/>
      <c r="AO732" s="144"/>
      <c r="AP732" s="246" t="str">
        <f>IF(F732="","",IFERROR(VLOOKUP(SUBSTITUTE(SUBSTITUTE(Tabla1[[#This Row],[Uso Sistemas]],"T","P"),"N","F"),Parámetros!$M$2:$N$17,2,0),"Completar hasta 3ra sem. para evaluar a Probacionista"))</f>
        <v/>
      </c>
      <c r="AQ732" s="39"/>
      <c r="AR732" s="39"/>
      <c r="AS732" s="39"/>
      <c r="AT732" s="28"/>
      <c r="AU732" s="55"/>
      <c r="AV732" s="55"/>
      <c r="AW732" s="55"/>
      <c r="AX732" s="248" t="str">
        <f>IF(V732="","",EOMONTH(EDATE(Tabla1[[#This Row],[Fecha Finalización]],2),0))</f>
        <v/>
      </c>
      <c r="AY732" s="39"/>
      <c r="AZ732" s="249" t="str">
        <f>IF(V732="","",EOMONTH(EDATE(Tabla1[[#This Row],[Fecha Finalización]],3),0))</f>
        <v/>
      </c>
      <c r="BA732" s="39"/>
      <c r="BB732" s="39"/>
      <c r="BC732" s="235"/>
      <c r="BD732" s="233" t="str">
        <f>IF(F732="","",Tabla1[[#This Row],[sem 01]]&amp;Tabla1[[#This Row],[sem 02]]&amp;Tabla1[[#This Row],[sem 03]])</f>
        <v/>
      </c>
      <c r="BE732" s="234" t="str">
        <f>IF(TRIM(F732)="","",$B$1&amp;"-"&amp;SUBSTITUTE(Tabla1[[#This Row],[Mes Inscrito]]," ","")&amp;"-"&amp;SUBSTITUTE(Tabla1[[#This Row],[Dia de clases Inscrito]]," ","")&amp;"-"&amp;SUBSTITUTE(Tabla1[[#This Row],[Horario Inscrito]]," ","")&amp;"-"&amp;Tabla1[[#This Row],[Fecha Inicio grupo]])</f>
        <v/>
      </c>
      <c r="BF732" s="251" t="str">
        <f>IF(F732="","",Tabla1[[#This Row],[Curso]])</f>
        <v/>
      </c>
      <c r="BG732" s="252" t="str">
        <f>+IF(TRIM(F732)="","",$B$1&amp;"-"&amp;TRIM(Tabla1[[#This Row],[Mes Inscrito]])&amp;"-"&amp;TRIM(Tabla1[[#This Row],[Dia de clases Inscrito]])&amp;"-"&amp;TRIM(Tabla1[[#This Row],[Horario Inscrito]])&amp;"-"&amp;TRIM(Tabla1[[#This Row],[Fecha Inicio grupo]])&amp;"-"&amp;TRIM(Tabla1[[#This Row],[Tipo Incrito]]))</f>
        <v/>
      </c>
      <c r="BH732" s="308" t="str">
        <f>IF(F732="","",OR(IFERROR(SEARCH("CG",Tabla1[[#This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2" s="309" t="str">
        <f>IF(F732&lt;&gt;"",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2" s="309" t="str">
        <f>IF(F732&lt;&gt;"",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2" s="309" t="str">
        <f>IF(Tabla1[[#This Row],[Fecha Inicio grupo]]="","",IFERROR(VLOOKUP(Tabla1[[#This Row],[Mes de Alta como miembro]],Parámetros!$AM$2:$AN$16,2,0),"01/01/1900"))</f>
        <v/>
      </c>
    </row>
    <row r="733" spans="1:63" ht="14.45">
      <c r="A733" s="68">
        <v>730</v>
      </c>
      <c r="B733" s="29"/>
      <c r="C733" s="34"/>
      <c r="D733" s="42"/>
      <c r="E733" s="64"/>
      <c r="F733" s="45"/>
      <c r="G733" s="45"/>
      <c r="H733" s="163"/>
      <c r="I733" s="42"/>
      <c r="J733" s="28"/>
      <c r="K733" s="69"/>
      <c r="L733" s="68"/>
      <c r="M733" s="46"/>
      <c r="N733" s="238" t="str">
        <f ca="1">IF(Tabla1[[#This Row],[Fecha de nac]]="","",IF(Tabla1[[#This Row],[Fecha Finalización]] &gt;=TODAY(), DATEDIF(Tabla1[[#This Row],[Fecha de nac]],TODAY(),"y"), ROUNDDOWN((Tabla1[[#This Row],[Fecha Finalización]] -Tabla1[[#This Row],[Fecha de nac]])/365,0)))</f>
        <v/>
      </c>
      <c r="O733" s="169"/>
      <c r="P733" s="34"/>
      <c r="Q733" s="67"/>
      <c r="R733" s="67"/>
      <c r="S733" s="67"/>
      <c r="T733" s="67"/>
      <c r="U733" s="243" t="str">
        <f>IF(F733="","",Tabla1[[#This Row],[Fecha Inicio grupo]]+3*7-7)</f>
        <v/>
      </c>
      <c r="V733" s="244" t="str">
        <f>IF(F733="","",EDATE(Tabla1[[#This Row],[Fecha Inicio grupo]],3))</f>
        <v/>
      </c>
      <c r="W733" s="29"/>
      <c r="X733" s="29"/>
      <c r="Y733" s="75"/>
      <c r="Z733" s="75"/>
      <c r="AA733" s="75"/>
      <c r="AB733" s="75"/>
      <c r="AC733" s="75"/>
      <c r="AD733" s="75"/>
      <c r="AE733" s="75"/>
      <c r="AF733" s="75"/>
      <c r="AG733" s="75"/>
      <c r="AH733" s="75"/>
      <c r="AI733" s="75"/>
      <c r="AJ733" s="75"/>
      <c r="AK733" s="75"/>
      <c r="AL733" s="75"/>
      <c r="AM733" s="75"/>
      <c r="AN733" s="75"/>
      <c r="AO733" s="144"/>
      <c r="AP733" s="246" t="str">
        <f>IF(F733="","",IFERROR(VLOOKUP(SUBSTITUTE(SUBSTITUTE(Tabla1[[#This Row],[Uso Sistemas]],"T","P"),"N","F"),Parámetros!$M$2:$N$17,2,0),"Completar hasta 3ra sem. para evaluar a Probacionista"))</f>
        <v/>
      </c>
      <c r="AQ733" s="39"/>
      <c r="AR733" s="39"/>
      <c r="AS733" s="39"/>
      <c r="AT733" s="28"/>
      <c r="AU733" s="55"/>
      <c r="AV733" s="55"/>
      <c r="AW733" s="55"/>
      <c r="AX733" s="248" t="str">
        <f>IF(V733="","",EOMONTH(EDATE(Tabla1[[#This Row],[Fecha Finalización]],2),0))</f>
        <v/>
      </c>
      <c r="AY733" s="39"/>
      <c r="AZ733" s="249" t="str">
        <f>IF(V733="","",EOMONTH(EDATE(Tabla1[[#This Row],[Fecha Finalización]],3),0))</f>
        <v/>
      </c>
      <c r="BA733" s="39"/>
      <c r="BB733" s="39"/>
      <c r="BC733" s="235"/>
      <c r="BD733" s="233" t="str">
        <f>IF(F733="","",Tabla1[[#This Row],[sem 01]]&amp;Tabla1[[#This Row],[sem 02]]&amp;Tabla1[[#This Row],[sem 03]])</f>
        <v/>
      </c>
      <c r="BE733" s="234" t="str">
        <f>IF(TRIM(F733)="","",$B$1&amp;"-"&amp;SUBSTITUTE(Tabla1[[#This Row],[Mes Inscrito]]," ","")&amp;"-"&amp;SUBSTITUTE(Tabla1[[#This Row],[Dia de clases Inscrito]]," ","")&amp;"-"&amp;SUBSTITUTE(Tabla1[[#This Row],[Horario Inscrito]]," ","")&amp;"-"&amp;Tabla1[[#This Row],[Fecha Inicio grupo]])</f>
        <v/>
      </c>
      <c r="BF733" s="251" t="str">
        <f>IF(F733="","",Tabla1[[#This Row],[Curso]])</f>
        <v/>
      </c>
      <c r="BG733" s="252" t="str">
        <f>+IF(TRIM(F733)="","",$B$1&amp;"-"&amp;TRIM(Tabla1[[#This Row],[Mes Inscrito]])&amp;"-"&amp;TRIM(Tabla1[[#This Row],[Dia de clases Inscrito]])&amp;"-"&amp;TRIM(Tabla1[[#This Row],[Horario Inscrito]])&amp;"-"&amp;TRIM(Tabla1[[#This Row],[Fecha Inicio grupo]])&amp;"-"&amp;TRIM(Tabla1[[#This Row],[Tipo Incrito]]))</f>
        <v/>
      </c>
      <c r="BH733" s="308" t="str">
        <f>IF(F733="","",OR(IFERROR(SEARCH("CG",Tabla1[[#This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3" s="309" t="str">
        <f>IF(F733&lt;&gt;"",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3" s="309" t="str">
        <f>IF(F733&lt;&gt;"",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3" s="309" t="str">
        <f>IF(Tabla1[[#This Row],[Fecha Inicio grupo]]="","",IFERROR(VLOOKUP(Tabla1[[#This Row],[Mes de Alta como miembro]],Parámetros!$AM$2:$AN$16,2,0),"01/01/1900"))</f>
        <v/>
      </c>
    </row>
    <row r="734" spans="1:63" ht="14.45">
      <c r="A734" s="68">
        <v>731</v>
      </c>
      <c r="B734" s="29"/>
      <c r="C734" s="34"/>
      <c r="D734" s="42"/>
      <c r="E734" s="64"/>
      <c r="F734" s="45"/>
      <c r="G734" s="45"/>
      <c r="H734" s="163"/>
      <c r="I734" s="42"/>
      <c r="J734" s="28"/>
      <c r="K734" s="69"/>
      <c r="L734" s="68"/>
      <c r="M734" s="46"/>
      <c r="N734" s="238" t="str">
        <f ca="1">IF(Tabla1[[#This Row],[Fecha de nac]]="","",IF(Tabla1[[#This Row],[Fecha Finalización]] &gt;=TODAY(), DATEDIF(Tabla1[[#This Row],[Fecha de nac]],TODAY(),"y"), ROUNDDOWN((Tabla1[[#This Row],[Fecha Finalización]] -Tabla1[[#This Row],[Fecha de nac]])/365,0)))</f>
        <v/>
      </c>
      <c r="O734" s="169"/>
      <c r="P734" s="34"/>
      <c r="Q734" s="67"/>
      <c r="R734" s="67"/>
      <c r="S734" s="67"/>
      <c r="T734" s="67"/>
      <c r="U734" s="243" t="str">
        <f>IF(F734="","",Tabla1[[#This Row],[Fecha Inicio grupo]]+3*7-7)</f>
        <v/>
      </c>
      <c r="V734" s="244" t="str">
        <f>IF(F734="","",EDATE(Tabla1[[#This Row],[Fecha Inicio grupo]],3))</f>
        <v/>
      </c>
      <c r="W734" s="29"/>
      <c r="X734" s="29"/>
      <c r="Y734" s="75"/>
      <c r="Z734" s="75"/>
      <c r="AA734" s="75"/>
      <c r="AB734" s="75"/>
      <c r="AC734" s="75"/>
      <c r="AD734" s="75"/>
      <c r="AE734" s="75"/>
      <c r="AF734" s="75"/>
      <c r="AG734" s="75"/>
      <c r="AH734" s="75"/>
      <c r="AI734" s="75"/>
      <c r="AJ734" s="75"/>
      <c r="AK734" s="75"/>
      <c r="AL734" s="75"/>
      <c r="AM734" s="75"/>
      <c r="AN734" s="75"/>
      <c r="AO734" s="144"/>
      <c r="AP734" s="246" t="str">
        <f>IF(F734="","",IFERROR(VLOOKUP(SUBSTITUTE(SUBSTITUTE(Tabla1[[#This Row],[Uso Sistemas]],"T","P"),"N","F"),Parámetros!$M$2:$N$17,2,0),"Completar hasta 3ra sem. para evaluar a Probacionista"))</f>
        <v/>
      </c>
      <c r="AQ734" s="39"/>
      <c r="AR734" s="39"/>
      <c r="AS734" s="39"/>
      <c r="AT734" s="28"/>
      <c r="AU734" s="55"/>
      <c r="AV734" s="55"/>
      <c r="AW734" s="55"/>
      <c r="AX734" s="248" t="str">
        <f>IF(V734="","",EOMONTH(EDATE(Tabla1[[#This Row],[Fecha Finalización]],2),0))</f>
        <v/>
      </c>
      <c r="AY734" s="39"/>
      <c r="AZ734" s="249" t="str">
        <f>IF(V734="","",EOMONTH(EDATE(Tabla1[[#This Row],[Fecha Finalización]],3),0))</f>
        <v/>
      </c>
      <c r="BA734" s="39"/>
      <c r="BB734" s="39"/>
      <c r="BC734" s="235"/>
      <c r="BD734" s="233" t="str">
        <f>IF(F734="","",Tabla1[[#This Row],[sem 01]]&amp;Tabla1[[#This Row],[sem 02]]&amp;Tabla1[[#This Row],[sem 03]])</f>
        <v/>
      </c>
      <c r="BE734" s="234" t="str">
        <f>IF(TRIM(F734)="","",$B$1&amp;"-"&amp;SUBSTITUTE(Tabla1[[#This Row],[Mes Inscrito]]," ","")&amp;"-"&amp;SUBSTITUTE(Tabla1[[#This Row],[Dia de clases Inscrito]]," ","")&amp;"-"&amp;SUBSTITUTE(Tabla1[[#This Row],[Horario Inscrito]]," ","")&amp;"-"&amp;Tabla1[[#This Row],[Fecha Inicio grupo]])</f>
        <v/>
      </c>
      <c r="BF734" s="251" t="str">
        <f>IF(F734="","",Tabla1[[#This Row],[Curso]])</f>
        <v/>
      </c>
      <c r="BG734" s="252" t="str">
        <f>+IF(TRIM(F734)="","",$B$1&amp;"-"&amp;TRIM(Tabla1[[#This Row],[Mes Inscrito]])&amp;"-"&amp;TRIM(Tabla1[[#This Row],[Dia de clases Inscrito]])&amp;"-"&amp;TRIM(Tabla1[[#This Row],[Horario Inscrito]])&amp;"-"&amp;TRIM(Tabla1[[#This Row],[Fecha Inicio grupo]])&amp;"-"&amp;TRIM(Tabla1[[#This Row],[Tipo Incrito]]))</f>
        <v/>
      </c>
      <c r="BH734" s="308" t="str">
        <f>IF(F734="","",OR(IFERROR(SEARCH("CG",Tabla1[[#This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4" s="309" t="str">
        <f>IF(F734&lt;&gt;"",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4" s="309" t="str">
        <f>IF(F734&lt;&gt;"",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4" s="309" t="str">
        <f>IF(Tabla1[[#This Row],[Fecha Inicio grupo]]="","",IFERROR(VLOOKUP(Tabla1[[#This Row],[Mes de Alta como miembro]],Parámetros!$AM$2:$AN$16,2,0),"01/01/1900"))</f>
        <v/>
      </c>
    </row>
    <row r="735" spans="1:63" ht="14.45">
      <c r="A735" s="68">
        <v>732</v>
      </c>
      <c r="B735" s="29"/>
      <c r="C735" s="34"/>
      <c r="D735" s="42"/>
      <c r="E735" s="64"/>
      <c r="F735" s="45"/>
      <c r="G735" s="45"/>
      <c r="H735" s="163"/>
      <c r="I735" s="42"/>
      <c r="J735" s="28"/>
      <c r="K735" s="69"/>
      <c r="L735" s="68"/>
      <c r="M735" s="46"/>
      <c r="N735" s="238" t="str">
        <f ca="1">IF(Tabla1[[#This Row],[Fecha de nac]]="","",IF(Tabla1[[#This Row],[Fecha Finalización]] &gt;=TODAY(), DATEDIF(Tabla1[[#This Row],[Fecha de nac]],TODAY(),"y"), ROUNDDOWN((Tabla1[[#This Row],[Fecha Finalización]] -Tabla1[[#This Row],[Fecha de nac]])/365,0)))</f>
        <v/>
      </c>
      <c r="O735" s="169"/>
      <c r="P735" s="34"/>
      <c r="Q735" s="67"/>
      <c r="R735" s="67"/>
      <c r="S735" s="67"/>
      <c r="T735" s="67"/>
      <c r="U735" s="243" t="str">
        <f>IF(F735="","",Tabla1[[#This Row],[Fecha Inicio grupo]]+3*7-7)</f>
        <v/>
      </c>
      <c r="V735" s="244" t="str">
        <f>IF(F735="","",EDATE(Tabla1[[#This Row],[Fecha Inicio grupo]],3))</f>
        <v/>
      </c>
      <c r="W735" s="29"/>
      <c r="X735" s="29"/>
      <c r="Y735" s="75"/>
      <c r="Z735" s="75"/>
      <c r="AA735" s="75"/>
      <c r="AB735" s="75"/>
      <c r="AC735" s="75"/>
      <c r="AD735" s="75"/>
      <c r="AE735" s="75"/>
      <c r="AF735" s="75"/>
      <c r="AG735" s="75"/>
      <c r="AH735" s="75"/>
      <c r="AI735" s="75"/>
      <c r="AJ735" s="75"/>
      <c r="AK735" s="75"/>
      <c r="AL735" s="75"/>
      <c r="AM735" s="75"/>
      <c r="AN735" s="75"/>
      <c r="AO735" s="144"/>
      <c r="AP735" s="246" t="str">
        <f>IF(F735="","",IFERROR(VLOOKUP(SUBSTITUTE(SUBSTITUTE(Tabla1[[#This Row],[Uso Sistemas]],"T","P"),"N","F"),Parámetros!$M$2:$N$17,2,0),"Completar hasta 3ra sem. para evaluar a Probacionista"))</f>
        <v/>
      </c>
      <c r="AQ735" s="39"/>
      <c r="AR735" s="39"/>
      <c r="AS735" s="39"/>
      <c r="AT735" s="28"/>
      <c r="AU735" s="55"/>
      <c r="AV735" s="55"/>
      <c r="AW735" s="55"/>
      <c r="AX735" s="248" t="str">
        <f>IF(V735="","",EOMONTH(EDATE(Tabla1[[#This Row],[Fecha Finalización]],2),0))</f>
        <v/>
      </c>
      <c r="AY735" s="39"/>
      <c r="AZ735" s="249" t="str">
        <f>IF(V735="","",EOMONTH(EDATE(Tabla1[[#This Row],[Fecha Finalización]],3),0))</f>
        <v/>
      </c>
      <c r="BA735" s="39"/>
      <c r="BB735" s="39"/>
      <c r="BC735" s="235"/>
      <c r="BD735" s="233" t="str">
        <f>IF(F735="","",Tabla1[[#This Row],[sem 01]]&amp;Tabla1[[#This Row],[sem 02]]&amp;Tabla1[[#This Row],[sem 03]])</f>
        <v/>
      </c>
      <c r="BE735" s="234" t="str">
        <f>IF(TRIM(F735)="","",$B$1&amp;"-"&amp;SUBSTITUTE(Tabla1[[#This Row],[Mes Inscrito]]," ","")&amp;"-"&amp;SUBSTITUTE(Tabla1[[#This Row],[Dia de clases Inscrito]]," ","")&amp;"-"&amp;SUBSTITUTE(Tabla1[[#This Row],[Horario Inscrito]]," ","")&amp;"-"&amp;Tabla1[[#This Row],[Fecha Inicio grupo]])</f>
        <v/>
      </c>
      <c r="BF735" s="251" t="str">
        <f>IF(F735="","",Tabla1[[#This Row],[Curso]])</f>
        <v/>
      </c>
      <c r="BG735" s="252" t="str">
        <f>+IF(TRIM(F735)="","",$B$1&amp;"-"&amp;TRIM(Tabla1[[#This Row],[Mes Inscrito]])&amp;"-"&amp;TRIM(Tabla1[[#This Row],[Dia de clases Inscrito]])&amp;"-"&amp;TRIM(Tabla1[[#This Row],[Horario Inscrito]])&amp;"-"&amp;TRIM(Tabla1[[#This Row],[Fecha Inicio grupo]])&amp;"-"&amp;TRIM(Tabla1[[#This Row],[Tipo Incrito]]))</f>
        <v/>
      </c>
      <c r="BH735" s="308" t="str">
        <f>IF(F735="","",OR(IFERROR(SEARCH("CG",Tabla1[[#This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5" s="309" t="str">
        <f>IF(F735&lt;&gt;"",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5" s="309" t="str">
        <f>IF(F735&lt;&gt;"",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5" s="309" t="str">
        <f>IF(Tabla1[[#This Row],[Fecha Inicio grupo]]="","",IFERROR(VLOOKUP(Tabla1[[#This Row],[Mes de Alta como miembro]],Parámetros!$AM$2:$AN$16,2,0),"01/01/1900"))</f>
        <v/>
      </c>
    </row>
    <row r="736" spans="1:63" ht="14.45">
      <c r="A736" s="68">
        <v>733</v>
      </c>
      <c r="B736" s="29"/>
      <c r="C736" s="34"/>
      <c r="D736" s="42"/>
      <c r="E736" s="64"/>
      <c r="F736" s="45"/>
      <c r="G736" s="45"/>
      <c r="H736" s="163"/>
      <c r="I736" s="42"/>
      <c r="J736" s="28"/>
      <c r="K736" s="69"/>
      <c r="L736" s="68"/>
      <c r="M736" s="46"/>
      <c r="N736" s="238" t="str">
        <f ca="1">IF(Tabla1[[#This Row],[Fecha de nac]]="","",IF(Tabla1[[#This Row],[Fecha Finalización]] &gt;=TODAY(), DATEDIF(Tabla1[[#This Row],[Fecha de nac]],TODAY(),"y"), ROUNDDOWN((Tabla1[[#This Row],[Fecha Finalización]] -Tabla1[[#This Row],[Fecha de nac]])/365,0)))</f>
        <v/>
      </c>
      <c r="O736" s="169"/>
      <c r="P736" s="34"/>
      <c r="Q736" s="67"/>
      <c r="R736" s="67"/>
      <c r="S736" s="67"/>
      <c r="T736" s="67"/>
      <c r="U736" s="243" t="str">
        <f>IF(F736="","",Tabla1[[#This Row],[Fecha Inicio grupo]]+3*7-7)</f>
        <v/>
      </c>
      <c r="V736" s="244" t="str">
        <f>IF(F736="","",EDATE(Tabla1[[#This Row],[Fecha Inicio grupo]],3))</f>
        <v/>
      </c>
      <c r="W736" s="29"/>
      <c r="X736" s="29"/>
      <c r="Y736" s="75"/>
      <c r="Z736" s="75"/>
      <c r="AA736" s="75"/>
      <c r="AB736" s="75"/>
      <c r="AC736" s="75"/>
      <c r="AD736" s="75"/>
      <c r="AE736" s="75"/>
      <c r="AF736" s="75"/>
      <c r="AG736" s="75"/>
      <c r="AH736" s="75"/>
      <c r="AI736" s="75"/>
      <c r="AJ736" s="75"/>
      <c r="AK736" s="75"/>
      <c r="AL736" s="75"/>
      <c r="AM736" s="75"/>
      <c r="AN736" s="75"/>
      <c r="AO736" s="144"/>
      <c r="AP736" s="246" t="str">
        <f>IF(F736="","",IFERROR(VLOOKUP(SUBSTITUTE(SUBSTITUTE(Tabla1[[#This Row],[Uso Sistemas]],"T","P"),"N","F"),Parámetros!$M$2:$N$17,2,0),"Completar hasta 3ra sem. para evaluar a Probacionista"))</f>
        <v/>
      </c>
      <c r="AQ736" s="39"/>
      <c r="AR736" s="39"/>
      <c r="AS736" s="39"/>
      <c r="AT736" s="28"/>
      <c r="AU736" s="55"/>
      <c r="AV736" s="55"/>
      <c r="AW736" s="55"/>
      <c r="AX736" s="248" t="str">
        <f>IF(V736="","",EOMONTH(EDATE(Tabla1[[#This Row],[Fecha Finalización]],2),0))</f>
        <v/>
      </c>
      <c r="AY736" s="39"/>
      <c r="AZ736" s="249" t="str">
        <f>IF(V736="","",EOMONTH(EDATE(Tabla1[[#This Row],[Fecha Finalización]],3),0))</f>
        <v/>
      </c>
      <c r="BA736" s="39"/>
      <c r="BB736" s="39"/>
      <c r="BC736" s="235"/>
      <c r="BD736" s="233" t="str">
        <f>IF(F736="","",Tabla1[[#This Row],[sem 01]]&amp;Tabla1[[#This Row],[sem 02]]&amp;Tabla1[[#This Row],[sem 03]])</f>
        <v/>
      </c>
      <c r="BE736" s="234" t="str">
        <f>IF(TRIM(F736)="","",$B$1&amp;"-"&amp;SUBSTITUTE(Tabla1[[#This Row],[Mes Inscrito]]," ","")&amp;"-"&amp;SUBSTITUTE(Tabla1[[#This Row],[Dia de clases Inscrito]]," ","")&amp;"-"&amp;SUBSTITUTE(Tabla1[[#This Row],[Horario Inscrito]]," ","")&amp;"-"&amp;Tabla1[[#This Row],[Fecha Inicio grupo]])</f>
        <v/>
      </c>
      <c r="BF736" s="251" t="str">
        <f>IF(F736="","",Tabla1[[#This Row],[Curso]])</f>
        <v/>
      </c>
      <c r="BG736" s="252" t="str">
        <f>+IF(TRIM(F736)="","",$B$1&amp;"-"&amp;TRIM(Tabla1[[#This Row],[Mes Inscrito]])&amp;"-"&amp;TRIM(Tabla1[[#This Row],[Dia de clases Inscrito]])&amp;"-"&amp;TRIM(Tabla1[[#This Row],[Horario Inscrito]])&amp;"-"&amp;TRIM(Tabla1[[#This Row],[Fecha Inicio grupo]])&amp;"-"&amp;TRIM(Tabla1[[#This Row],[Tipo Incrito]]))</f>
        <v/>
      </c>
      <c r="BH736" s="308" t="str">
        <f>IF(F736="","",OR(IFERROR(SEARCH("CG",Tabla1[[#This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6" s="309" t="str">
        <f>IF(F736&lt;&gt;"",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6" s="309" t="str">
        <f>IF(F736&lt;&gt;"",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6" s="309" t="str">
        <f>IF(Tabla1[[#This Row],[Fecha Inicio grupo]]="","",IFERROR(VLOOKUP(Tabla1[[#This Row],[Mes de Alta como miembro]],Parámetros!$AM$2:$AN$16,2,0),"01/01/1900"))</f>
        <v/>
      </c>
    </row>
    <row r="737" spans="1:63" ht="14.45">
      <c r="A737" s="68">
        <v>734</v>
      </c>
      <c r="B737" s="29"/>
      <c r="C737" s="34"/>
      <c r="D737" s="42"/>
      <c r="E737" s="64"/>
      <c r="F737" s="45"/>
      <c r="G737" s="45"/>
      <c r="H737" s="163"/>
      <c r="I737" s="42"/>
      <c r="J737" s="28"/>
      <c r="K737" s="69"/>
      <c r="L737" s="68"/>
      <c r="M737" s="46"/>
      <c r="N737" s="238" t="str">
        <f ca="1">IF(Tabla1[[#This Row],[Fecha de nac]]="","",IF(Tabla1[[#This Row],[Fecha Finalización]] &gt;=TODAY(), DATEDIF(Tabla1[[#This Row],[Fecha de nac]],TODAY(),"y"), ROUNDDOWN((Tabla1[[#This Row],[Fecha Finalización]] -Tabla1[[#This Row],[Fecha de nac]])/365,0)))</f>
        <v/>
      </c>
      <c r="O737" s="169"/>
      <c r="P737" s="34"/>
      <c r="Q737" s="67"/>
      <c r="R737" s="67"/>
      <c r="S737" s="67"/>
      <c r="T737" s="67"/>
      <c r="U737" s="243" t="str">
        <f>IF(F737="","",Tabla1[[#This Row],[Fecha Inicio grupo]]+3*7-7)</f>
        <v/>
      </c>
      <c r="V737" s="244" t="str">
        <f>IF(F737="","",EDATE(Tabla1[[#This Row],[Fecha Inicio grupo]],3))</f>
        <v/>
      </c>
      <c r="W737" s="29"/>
      <c r="X737" s="29"/>
      <c r="Y737" s="75"/>
      <c r="Z737" s="75"/>
      <c r="AA737" s="75"/>
      <c r="AB737" s="75"/>
      <c r="AC737" s="75"/>
      <c r="AD737" s="75"/>
      <c r="AE737" s="75"/>
      <c r="AF737" s="75"/>
      <c r="AG737" s="75"/>
      <c r="AH737" s="75"/>
      <c r="AI737" s="75"/>
      <c r="AJ737" s="75"/>
      <c r="AK737" s="75"/>
      <c r="AL737" s="75"/>
      <c r="AM737" s="75"/>
      <c r="AN737" s="75"/>
      <c r="AO737" s="144"/>
      <c r="AP737" s="246" t="str">
        <f>IF(F737="","",IFERROR(VLOOKUP(SUBSTITUTE(SUBSTITUTE(Tabla1[[#This Row],[Uso Sistemas]],"T","P"),"N","F"),Parámetros!$M$2:$N$17,2,0),"Completar hasta 3ra sem. para evaluar a Probacionista"))</f>
        <v/>
      </c>
      <c r="AQ737" s="39"/>
      <c r="AR737" s="39"/>
      <c r="AS737" s="39"/>
      <c r="AT737" s="28"/>
      <c r="AU737" s="55"/>
      <c r="AV737" s="55"/>
      <c r="AW737" s="55"/>
      <c r="AX737" s="248" t="str">
        <f>IF(V737="","",EOMONTH(EDATE(Tabla1[[#This Row],[Fecha Finalización]],2),0))</f>
        <v/>
      </c>
      <c r="AY737" s="39"/>
      <c r="AZ737" s="249" t="str">
        <f>IF(V737="","",EOMONTH(EDATE(Tabla1[[#This Row],[Fecha Finalización]],3),0))</f>
        <v/>
      </c>
      <c r="BA737" s="39"/>
      <c r="BB737" s="39"/>
      <c r="BC737" s="235"/>
      <c r="BD737" s="233" t="str">
        <f>IF(F737="","",Tabla1[[#This Row],[sem 01]]&amp;Tabla1[[#This Row],[sem 02]]&amp;Tabla1[[#This Row],[sem 03]])</f>
        <v/>
      </c>
      <c r="BE737" s="234" t="str">
        <f>IF(TRIM(F737)="","",$B$1&amp;"-"&amp;SUBSTITUTE(Tabla1[[#This Row],[Mes Inscrito]]," ","")&amp;"-"&amp;SUBSTITUTE(Tabla1[[#This Row],[Dia de clases Inscrito]]," ","")&amp;"-"&amp;SUBSTITUTE(Tabla1[[#This Row],[Horario Inscrito]]," ","")&amp;"-"&amp;Tabla1[[#This Row],[Fecha Inicio grupo]])</f>
        <v/>
      </c>
      <c r="BF737" s="251" t="str">
        <f>IF(F737="","",Tabla1[[#This Row],[Curso]])</f>
        <v/>
      </c>
      <c r="BG737" s="252" t="str">
        <f>+IF(TRIM(F737)="","",$B$1&amp;"-"&amp;TRIM(Tabla1[[#This Row],[Mes Inscrito]])&amp;"-"&amp;TRIM(Tabla1[[#This Row],[Dia de clases Inscrito]])&amp;"-"&amp;TRIM(Tabla1[[#This Row],[Horario Inscrito]])&amp;"-"&amp;TRIM(Tabla1[[#This Row],[Fecha Inicio grupo]])&amp;"-"&amp;TRIM(Tabla1[[#This Row],[Tipo Incrito]]))</f>
        <v/>
      </c>
      <c r="BH737" s="308" t="str">
        <f>IF(F737="","",OR(IFERROR(SEARCH("CG",Tabla1[[#This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7" s="309" t="str">
        <f>IF(F737&lt;&gt;"",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7" s="309" t="str">
        <f>IF(F737&lt;&gt;"",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7" s="309" t="str">
        <f>IF(Tabla1[[#This Row],[Fecha Inicio grupo]]="","",IFERROR(VLOOKUP(Tabla1[[#This Row],[Mes de Alta como miembro]],Parámetros!$AM$2:$AN$16,2,0),"01/01/1900"))</f>
        <v/>
      </c>
    </row>
    <row r="738" spans="1:63" ht="14.45">
      <c r="A738" s="68">
        <v>735</v>
      </c>
      <c r="B738" s="29"/>
      <c r="C738" s="34"/>
      <c r="D738" s="42"/>
      <c r="E738" s="64"/>
      <c r="F738" s="45"/>
      <c r="G738" s="45"/>
      <c r="H738" s="163"/>
      <c r="I738" s="42"/>
      <c r="J738" s="28"/>
      <c r="K738" s="69"/>
      <c r="L738" s="68"/>
      <c r="M738" s="46"/>
      <c r="N738" s="238" t="str">
        <f ca="1">IF(Tabla1[[#This Row],[Fecha de nac]]="","",IF(Tabla1[[#This Row],[Fecha Finalización]] &gt;=TODAY(), DATEDIF(Tabla1[[#This Row],[Fecha de nac]],TODAY(),"y"), ROUNDDOWN((Tabla1[[#This Row],[Fecha Finalización]] -Tabla1[[#This Row],[Fecha de nac]])/365,0)))</f>
        <v/>
      </c>
      <c r="O738" s="169"/>
      <c r="P738" s="34"/>
      <c r="Q738" s="67"/>
      <c r="R738" s="67"/>
      <c r="S738" s="67"/>
      <c r="T738" s="67"/>
      <c r="U738" s="243" t="str">
        <f>IF(F738="","",Tabla1[[#This Row],[Fecha Inicio grupo]]+3*7-7)</f>
        <v/>
      </c>
      <c r="V738" s="244" t="str">
        <f>IF(F738="","",EDATE(Tabla1[[#This Row],[Fecha Inicio grupo]],3))</f>
        <v/>
      </c>
      <c r="W738" s="29"/>
      <c r="X738" s="29"/>
      <c r="Y738" s="75"/>
      <c r="Z738" s="75"/>
      <c r="AA738" s="75"/>
      <c r="AB738" s="75"/>
      <c r="AC738" s="75"/>
      <c r="AD738" s="75"/>
      <c r="AE738" s="75"/>
      <c r="AF738" s="75"/>
      <c r="AG738" s="75"/>
      <c r="AH738" s="75"/>
      <c r="AI738" s="75"/>
      <c r="AJ738" s="75"/>
      <c r="AK738" s="75"/>
      <c r="AL738" s="75"/>
      <c r="AM738" s="75"/>
      <c r="AN738" s="75"/>
      <c r="AO738" s="144"/>
      <c r="AP738" s="246" t="str">
        <f>IF(F738="","",IFERROR(VLOOKUP(SUBSTITUTE(SUBSTITUTE(Tabla1[[#This Row],[Uso Sistemas]],"T","P"),"N","F"),Parámetros!$M$2:$N$17,2,0),"Completar hasta 3ra sem. para evaluar a Probacionista"))</f>
        <v/>
      </c>
      <c r="AQ738" s="39"/>
      <c r="AR738" s="39"/>
      <c r="AS738" s="39"/>
      <c r="AT738" s="28"/>
      <c r="AU738" s="55"/>
      <c r="AV738" s="55"/>
      <c r="AW738" s="55"/>
      <c r="AX738" s="248" t="str">
        <f>IF(V738="","",EOMONTH(EDATE(Tabla1[[#This Row],[Fecha Finalización]],2),0))</f>
        <v/>
      </c>
      <c r="AY738" s="39"/>
      <c r="AZ738" s="249" t="str">
        <f>IF(V738="","",EOMONTH(EDATE(Tabla1[[#This Row],[Fecha Finalización]],3),0))</f>
        <v/>
      </c>
      <c r="BA738" s="39"/>
      <c r="BB738" s="39"/>
      <c r="BC738" s="235"/>
      <c r="BD738" s="233" t="str">
        <f>IF(F738="","",Tabla1[[#This Row],[sem 01]]&amp;Tabla1[[#This Row],[sem 02]]&amp;Tabla1[[#This Row],[sem 03]])</f>
        <v/>
      </c>
      <c r="BE738" s="234" t="str">
        <f>IF(TRIM(F738)="","",$B$1&amp;"-"&amp;SUBSTITUTE(Tabla1[[#This Row],[Mes Inscrito]]," ","")&amp;"-"&amp;SUBSTITUTE(Tabla1[[#This Row],[Dia de clases Inscrito]]," ","")&amp;"-"&amp;SUBSTITUTE(Tabla1[[#This Row],[Horario Inscrito]]," ","")&amp;"-"&amp;Tabla1[[#This Row],[Fecha Inicio grupo]])</f>
        <v/>
      </c>
      <c r="BF738" s="251" t="str">
        <f>IF(F738="","",Tabla1[[#This Row],[Curso]])</f>
        <v/>
      </c>
      <c r="BG738" s="252" t="str">
        <f>+IF(TRIM(F738)="","",$B$1&amp;"-"&amp;TRIM(Tabla1[[#This Row],[Mes Inscrito]])&amp;"-"&amp;TRIM(Tabla1[[#This Row],[Dia de clases Inscrito]])&amp;"-"&amp;TRIM(Tabla1[[#This Row],[Horario Inscrito]])&amp;"-"&amp;TRIM(Tabla1[[#This Row],[Fecha Inicio grupo]])&amp;"-"&amp;TRIM(Tabla1[[#This Row],[Tipo Incrito]]))</f>
        <v/>
      </c>
      <c r="BH738" s="308" t="str">
        <f>IF(F738="","",OR(IFERROR(SEARCH("CG",Tabla1[[#This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8" s="309" t="str">
        <f>IF(F738&lt;&gt;"",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8" s="309" t="str">
        <f>IF(F738&lt;&gt;"",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8" s="309" t="str">
        <f>IF(Tabla1[[#This Row],[Fecha Inicio grupo]]="","",IFERROR(VLOOKUP(Tabla1[[#This Row],[Mes de Alta como miembro]],Parámetros!$AM$2:$AN$16,2,0),"01/01/1900"))</f>
        <v/>
      </c>
    </row>
    <row r="739" spans="1:63" ht="14.45">
      <c r="A739" s="68">
        <v>736</v>
      </c>
      <c r="B739" s="29"/>
      <c r="C739" s="34"/>
      <c r="D739" s="42"/>
      <c r="E739" s="64"/>
      <c r="F739" s="45"/>
      <c r="G739" s="45"/>
      <c r="H739" s="163"/>
      <c r="I739" s="42"/>
      <c r="J739" s="28"/>
      <c r="K739" s="69"/>
      <c r="L739" s="68"/>
      <c r="M739" s="46"/>
      <c r="N739" s="238" t="str">
        <f ca="1">IF(Tabla1[[#This Row],[Fecha de nac]]="","",IF(Tabla1[[#This Row],[Fecha Finalización]] &gt;=TODAY(), DATEDIF(Tabla1[[#This Row],[Fecha de nac]],TODAY(),"y"), ROUNDDOWN((Tabla1[[#This Row],[Fecha Finalización]] -Tabla1[[#This Row],[Fecha de nac]])/365,0)))</f>
        <v/>
      </c>
      <c r="O739" s="169"/>
      <c r="P739" s="34"/>
      <c r="Q739" s="67"/>
      <c r="R739" s="67"/>
      <c r="S739" s="67"/>
      <c r="T739" s="67"/>
      <c r="U739" s="243" t="str">
        <f>IF(F739="","",Tabla1[[#This Row],[Fecha Inicio grupo]]+3*7-7)</f>
        <v/>
      </c>
      <c r="V739" s="244" t="str">
        <f>IF(F739="","",EDATE(Tabla1[[#This Row],[Fecha Inicio grupo]],3))</f>
        <v/>
      </c>
      <c r="W739" s="29"/>
      <c r="X739" s="29"/>
      <c r="Y739" s="75"/>
      <c r="Z739" s="75"/>
      <c r="AA739" s="75"/>
      <c r="AB739" s="75"/>
      <c r="AC739" s="75"/>
      <c r="AD739" s="75"/>
      <c r="AE739" s="75"/>
      <c r="AF739" s="75"/>
      <c r="AG739" s="75"/>
      <c r="AH739" s="75"/>
      <c r="AI739" s="75"/>
      <c r="AJ739" s="75"/>
      <c r="AK739" s="75"/>
      <c r="AL739" s="75"/>
      <c r="AM739" s="75"/>
      <c r="AN739" s="75"/>
      <c r="AO739" s="144"/>
      <c r="AP739" s="246" t="str">
        <f>IF(F739="","",IFERROR(VLOOKUP(SUBSTITUTE(SUBSTITUTE(Tabla1[[#This Row],[Uso Sistemas]],"T","P"),"N","F"),Parámetros!$M$2:$N$17,2,0),"Completar hasta 3ra sem. para evaluar a Probacionista"))</f>
        <v/>
      </c>
      <c r="AQ739" s="39"/>
      <c r="AR739" s="39"/>
      <c r="AS739" s="39"/>
      <c r="AT739" s="28"/>
      <c r="AU739" s="55"/>
      <c r="AV739" s="55"/>
      <c r="AW739" s="55"/>
      <c r="AX739" s="248" t="str">
        <f>IF(V739="","",EOMONTH(EDATE(Tabla1[[#This Row],[Fecha Finalización]],2),0))</f>
        <v/>
      </c>
      <c r="AY739" s="39"/>
      <c r="AZ739" s="249" t="str">
        <f>IF(V739="","",EOMONTH(EDATE(Tabla1[[#This Row],[Fecha Finalización]],3),0))</f>
        <v/>
      </c>
      <c r="BA739" s="39"/>
      <c r="BB739" s="39"/>
      <c r="BC739" s="235"/>
      <c r="BD739" s="233" t="str">
        <f>IF(F739="","",Tabla1[[#This Row],[sem 01]]&amp;Tabla1[[#This Row],[sem 02]]&amp;Tabla1[[#This Row],[sem 03]])</f>
        <v/>
      </c>
      <c r="BE739" s="234" t="str">
        <f>IF(TRIM(F739)="","",$B$1&amp;"-"&amp;SUBSTITUTE(Tabla1[[#This Row],[Mes Inscrito]]," ","")&amp;"-"&amp;SUBSTITUTE(Tabla1[[#This Row],[Dia de clases Inscrito]]," ","")&amp;"-"&amp;SUBSTITUTE(Tabla1[[#This Row],[Horario Inscrito]]," ","")&amp;"-"&amp;Tabla1[[#This Row],[Fecha Inicio grupo]])</f>
        <v/>
      </c>
      <c r="BF739" s="251" t="str">
        <f>IF(F739="","",Tabla1[[#This Row],[Curso]])</f>
        <v/>
      </c>
      <c r="BG739" s="252" t="str">
        <f>+IF(TRIM(F739)="","",$B$1&amp;"-"&amp;TRIM(Tabla1[[#This Row],[Mes Inscrito]])&amp;"-"&amp;TRIM(Tabla1[[#This Row],[Dia de clases Inscrito]])&amp;"-"&amp;TRIM(Tabla1[[#This Row],[Horario Inscrito]])&amp;"-"&amp;TRIM(Tabla1[[#This Row],[Fecha Inicio grupo]])&amp;"-"&amp;TRIM(Tabla1[[#This Row],[Tipo Incrito]]))</f>
        <v/>
      </c>
      <c r="BH739" s="308" t="str">
        <f>IF(F739="","",OR(IFERROR(SEARCH("CG",Tabla1[[#This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9" s="309" t="str">
        <f>IF(F739&lt;&gt;"",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9" s="309" t="str">
        <f>IF(F739&lt;&gt;"",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9" s="309" t="str">
        <f>IF(Tabla1[[#This Row],[Fecha Inicio grupo]]="","",IFERROR(VLOOKUP(Tabla1[[#This Row],[Mes de Alta como miembro]],Parámetros!$AM$2:$AN$16,2,0),"01/01/1900"))</f>
        <v/>
      </c>
    </row>
    <row r="740" spans="1:63" ht="14.45">
      <c r="A740" s="68">
        <v>737</v>
      </c>
      <c r="B740" s="29"/>
      <c r="C740" s="34"/>
      <c r="D740" s="42"/>
      <c r="E740" s="64"/>
      <c r="F740" s="45"/>
      <c r="G740" s="45"/>
      <c r="H740" s="163"/>
      <c r="I740" s="42"/>
      <c r="J740" s="28"/>
      <c r="K740" s="69"/>
      <c r="L740" s="68"/>
      <c r="M740" s="46"/>
      <c r="N740" s="238" t="str">
        <f ca="1">IF(Tabla1[[#This Row],[Fecha de nac]]="","",IF(Tabla1[[#This Row],[Fecha Finalización]] &gt;=TODAY(), DATEDIF(Tabla1[[#This Row],[Fecha de nac]],TODAY(),"y"), ROUNDDOWN((Tabla1[[#This Row],[Fecha Finalización]] -Tabla1[[#This Row],[Fecha de nac]])/365,0)))</f>
        <v/>
      </c>
      <c r="O740" s="169"/>
      <c r="P740" s="34"/>
      <c r="Q740" s="67"/>
      <c r="R740" s="67"/>
      <c r="S740" s="67"/>
      <c r="T740" s="67"/>
      <c r="U740" s="243" t="str">
        <f>IF(F740="","",Tabla1[[#This Row],[Fecha Inicio grupo]]+3*7-7)</f>
        <v/>
      </c>
      <c r="V740" s="244" t="str">
        <f>IF(F740="","",EDATE(Tabla1[[#This Row],[Fecha Inicio grupo]],3))</f>
        <v/>
      </c>
      <c r="W740" s="29"/>
      <c r="X740" s="29"/>
      <c r="Y740" s="75"/>
      <c r="Z740" s="75"/>
      <c r="AA740" s="75"/>
      <c r="AB740" s="75"/>
      <c r="AC740" s="75"/>
      <c r="AD740" s="75"/>
      <c r="AE740" s="75"/>
      <c r="AF740" s="75"/>
      <c r="AG740" s="75"/>
      <c r="AH740" s="75"/>
      <c r="AI740" s="75"/>
      <c r="AJ740" s="75"/>
      <c r="AK740" s="75"/>
      <c r="AL740" s="75"/>
      <c r="AM740" s="75"/>
      <c r="AN740" s="75"/>
      <c r="AO740" s="144"/>
      <c r="AP740" s="246" t="str">
        <f>IF(F740="","",IFERROR(VLOOKUP(SUBSTITUTE(SUBSTITUTE(Tabla1[[#This Row],[Uso Sistemas]],"T","P"),"N","F"),Parámetros!$M$2:$N$17,2,0),"Completar hasta 3ra sem. para evaluar a Probacionista"))</f>
        <v/>
      </c>
      <c r="AQ740" s="39"/>
      <c r="AR740" s="39"/>
      <c r="AS740" s="39"/>
      <c r="AT740" s="28"/>
      <c r="AU740" s="55"/>
      <c r="AV740" s="55"/>
      <c r="AW740" s="55"/>
      <c r="AX740" s="248" t="str">
        <f>IF(V740="","",EOMONTH(EDATE(Tabla1[[#This Row],[Fecha Finalización]],2),0))</f>
        <v/>
      </c>
      <c r="AY740" s="39"/>
      <c r="AZ740" s="249" t="str">
        <f>IF(V740="","",EOMONTH(EDATE(Tabla1[[#This Row],[Fecha Finalización]],3),0))</f>
        <v/>
      </c>
      <c r="BA740" s="39"/>
      <c r="BB740" s="39"/>
      <c r="BC740" s="235"/>
      <c r="BD740" s="233" t="str">
        <f>IF(F740="","",Tabla1[[#This Row],[sem 01]]&amp;Tabla1[[#This Row],[sem 02]]&amp;Tabla1[[#This Row],[sem 03]])</f>
        <v/>
      </c>
      <c r="BE740" s="234" t="str">
        <f>IF(TRIM(F740)="","",$B$1&amp;"-"&amp;SUBSTITUTE(Tabla1[[#This Row],[Mes Inscrito]]," ","")&amp;"-"&amp;SUBSTITUTE(Tabla1[[#This Row],[Dia de clases Inscrito]]," ","")&amp;"-"&amp;SUBSTITUTE(Tabla1[[#This Row],[Horario Inscrito]]," ","")&amp;"-"&amp;Tabla1[[#This Row],[Fecha Inicio grupo]])</f>
        <v/>
      </c>
      <c r="BF740" s="251" t="str">
        <f>IF(F740="","",Tabla1[[#This Row],[Curso]])</f>
        <v/>
      </c>
      <c r="BG740" s="252" t="str">
        <f>+IF(TRIM(F740)="","",$B$1&amp;"-"&amp;TRIM(Tabla1[[#This Row],[Mes Inscrito]])&amp;"-"&amp;TRIM(Tabla1[[#This Row],[Dia de clases Inscrito]])&amp;"-"&amp;TRIM(Tabla1[[#This Row],[Horario Inscrito]])&amp;"-"&amp;TRIM(Tabla1[[#This Row],[Fecha Inicio grupo]])&amp;"-"&amp;TRIM(Tabla1[[#This Row],[Tipo Incrito]]))</f>
        <v/>
      </c>
      <c r="BH740" s="308" t="str">
        <f>IF(F740="","",OR(IFERROR(SEARCH("CG",Tabla1[[#This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0" s="309" t="str">
        <f>IF(F740&lt;&gt;"",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0" s="309" t="str">
        <f>IF(F740&lt;&gt;"",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0" s="309" t="str">
        <f>IF(Tabla1[[#This Row],[Fecha Inicio grupo]]="","",IFERROR(VLOOKUP(Tabla1[[#This Row],[Mes de Alta como miembro]],Parámetros!$AM$2:$AN$16,2,0),"01/01/1900"))</f>
        <v/>
      </c>
    </row>
    <row r="741" spans="1:63" ht="14.45">
      <c r="A741" s="68">
        <v>738</v>
      </c>
      <c r="B741" s="29"/>
      <c r="C741" s="34"/>
      <c r="D741" s="42"/>
      <c r="E741" s="64"/>
      <c r="F741" s="45"/>
      <c r="G741" s="45"/>
      <c r="H741" s="163"/>
      <c r="I741" s="42"/>
      <c r="J741" s="28"/>
      <c r="K741" s="69"/>
      <c r="L741" s="68"/>
      <c r="M741" s="46"/>
      <c r="N741" s="238" t="str">
        <f ca="1">IF(Tabla1[[#This Row],[Fecha de nac]]="","",IF(Tabla1[[#This Row],[Fecha Finalización]] &gt;=TODAY(), DATEDIF(Tabla1[[#This Row],[Fecha de nac]],TODAY(),"y"), ROUNDDOWN((Tabla1[[#This Row],[Fecha Finalización]] -Tabla1[[#This Row],[Fecha de nac]])/365,0)))</f>
        <v/>
      </c>
      <c r="O741" s="169"/>
      <c r="P741" s="34"/>
      <c r="Q741" s="67"/>
      <c r="R741" s="67"/>
      <c r="S741" s="67"/>
      <c r="T741" s="67"/>
      <c r="U741" s="243" t="str">
        <f>IF(F741="","",Tabla1[[#This Row],[Fecha Inicio grupo]]+3*7-7)</f>
        <v/>
      </c>
      <c r="V741" s="244" t="str">
        <f>IF(F741="","",EDATE(Tabla1[[#This Row],[Fecha Inicio grupo]],3))</f>
        <v/>
      </c>
      <c r="W741" s="29"/>
      <c r="X741" s="29"/>
      <c r="Y741" s="75"/>
      <c r="Z741" s="75"/>
      <c r="AA741" s="75"/>
      <c r="AB741" s="75"/>
      <c r="AC741" s="75"/>
      <c r="AD741" s="75"/>
      <c r="AE741" s="75"/>
      <c r="AF741" s="75"/>
      <c r="AG741" s="75"/>
      <c r="AH741" s="75"/>
      <c r="AI741" s="75"/>
      <c r="AJ741" s="75"/>
      <c r="AK741" s="75"/>
      <c r="AL741" s="75"/>
      <c r="AM741" s="75"/>
      <c r="AN741" s="75"/>
      <c r="AO741" s="144"/>
      <c r="AP741" s="246" t="str">
        <f>IF(F741="","",IFERROR(VLOOKUP(SUBSTITUTE(SUBSTITUTE(Tabla1[[#This Row],[Uso Sistemas]],"T","P"),"N","F"),Parámetros!$M$2:$N$17,2,0),"Completar hasta 3ra sem. para evaluar a Probacionista"))</f>
        <v/>
      </c>
      <c r="AQ741" s="39"/>
      <c r="AR741" s="39"/>
      <c r="AS741" s="39"/>
      <c r="AT741" s="28"/>
      <c r="AU741" s="55"/>
      <c r="AV741" s="55"/>
      <c r="AW741" s="55"/>
      <c r="AX741" s="248" t="str">
        <f>IF(V741="","",EOMONTH(EDATE(Tabla1[[#This Row],[Fecha Finalización]],2),0))</f>
        <v/>
      </c>
      <c r="AY741" s="39"/>
      <c r="AZ741" s="249" t="str">
        <f>IF(V741="","",EOMONTH(EDATE(Tabla1[[#This Row],[Fecha Finalización]],3),0))</f>
        <v/>
      </c>
      <c r="BA741" s="39"/>
      <c r="BB741" s="39"/>
      <c r="BC741" s="235"/>
      <c r="BD741" s="233" t="str">
        <f>IF(F741="","",Tabla1[[#This Row],[sem 01]]&amp;Tabla1[[#This Row],[sem 02]]&amp;Tabla1[[#This Row],[sem 03]])</f>
        <v/>
      </c>
      <c r="BE741" s="234" t="str">
        <f>IF(TRIM(F741)="","",$B$1&amp;"-"&amp;SUBSTITUTE(Tabla1[[#This Row],[Mes Inscrito]]," ","")&amp;"-"&amp;SUBSTITUTE(Tabla1[[#This Row],[Dia de clases Inscrito]]," ","")&amp;"-"&amp;SUBSTITUTE(Tabla1[[#This Row],[Horario Inscrito]]," ","")&amp;"-"&amp;Tabla1[[#This Row],[Fecha Inicio grupo]])</f>
        <v/>
      </c>
      <c r="BF741" s="251" t="str">
        <f>IF(F741="","",Tabla1[[#This Row],[Curso]])</f>
        <v/>
      </c>
      <c r="BG741" s="252" t="str">
        <f>+IF(TRIM(F741)="","",$B$1&amp;"-"&amp;TRIM(Tabla1[[#This Row],[Mes Inscrito]])&amp;"-"&amp;TRIM(Tabla1[[#This Row],[Dia de clases Inscrito]])&amp;"-"&amp;TRIM(Tabla1[[#This Row],[Horario Inscrito]])&amp;"-"&amp;TRIM(Tabla1[[#This Row],[Fecha Inicio grupo]])&amp;"-"&amp;TRIM(Tabla1[[#This Row],[Tipo Incrito]]))</f>
        <v/>
      </c>
      <c r="BH741" s="308" t="str">
        <f>IF(F741="","",OR(IFERROR(SEARCH("CG",Tabla1[[#This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1" s="309" t="str">
        <f>IF(F741&lt;&gt;"",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1" s="309" t="str">
        <f>IF(F741&lt;&gt;"",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1" s="309" t="str">
        <f>IF(Tabla1[[#This Row],[Fecha Inicio grupo]]="","",IFERROR(VLOOKUP(Tabla1[[#This Row],[Mes de Alta como miembro]],Parámetros!$AM$2:$AN$16,2,0),"01/01/1900"))</f>
        <v/>
      </c>
    </row>
    <row r="742" spans="1:63" ht="14.45">
      <c r="A742" s="68">
        <v>739</v>
      </c>
      <c r="B742" s="29"/>
      <c r="C742" s="34"/>
      <c r="D742" s="42"/>
      <c r="E742" s="64"/>
      <c r="F742" s="45"/>
      <c r="G742" s="45"/>
      <c r="H742" s="163"/>
      <c r="I742" s="42"/>
      <c r="J742" s="28"/>
      <c r="K742" s="69"/>
      <c r="L742" s="68"/>
      <c r="M742" s="46"/>
      <c r="N742" s="238" t="str">
        <f ca="1">IF(Tabla1[[#This Row],[Fecha de nac]]="","",IF(Tabla1[[#This Row],[Fecha Finalización]] &gt;=TODAY(), DATEDIF(Tabla1[[#This Row],[Fecha de nac]],TODAY(),"y"), ROUNDDOWN((Tabla1[[#This Row],[Fecha Finalización]] -Tabla1[[#This Row],[Fecha de nac]])/365,0)))</f>
        <v/>
      </c>
      <c r="O742" s="169"/>
      <c r="P742" s="34"/>
      <c r="Q742" s="67"/>
      <c r="R742" s="67"/>
      <c r="S742" s="67"/>
      <c r="T742" s="67"/>
      <c r="U742" s="243" t="str">
        <f>IF(F742="","",Tabla1[[#This Row],[Fecha Inicio grupo]]+3*7-7)</f>
        <v/>
      </c>
      <c r="V742" s="244" t="str">
        <f>IF(F742="","",EDATE(Tabla1[[#This Row],[Fecha Inicio grupo]],3))</f>
        <v/>
      </c>
      <c r="W742" s="29"/>
      <c r="X742" s="29"/>
      <c r="Y742" s="75"/>
      <c r="Z742" s="75"/>
      <c r="AA742" s="75"/>
      <c r="AB742" s="75"/>
      <c r="AC742" s="75"/>
      <c r="AD742" s="75"/>
      <c r="AE742" s="75"/>
      <c r="AF742" s="75"/>
      <c r="AG742" s="75"/>
      <c r="AH742" s="75"/>
      <c r="AI742" s="75"/>
      <c r="AJ742" s="75"/>
      <c r="AK742" s="75"/>
      <c r="AL742" s="75"/>
      <c r="AM742" s="75"/>
      <c r="AN742" s="75"/>
      <c r="AO742" s="144"/>
      <c r="AP742" s="246" t="str">
        <f>IF(F742="","",IFERROR(VLOOKUP(SUBSTITUTE(SUBSTITUTE(Tabla1[[#This Row],[Uso Sistemas]],"T","P"),"N","F"),Parámetros!$M$2:$N$17,2,0),"Completar hasta 3ra sem. para evaluar a Probacionista"))</f>
        <v/>
      </c>
      <c r="AQ742" s="39"/>
      <c r="AR742" s="39"/>
      <c r="AS742" s="39"/>
      <c r="AT742" s="28"/>
      <c r="AU742" s="55"/>
      <c r="AV742" s="55"/>
      <c r="AW742" s="55"/>
      <c r="AX742" s="248" t="str">
        <f>IF(V742="","",EOMONTH(EDATE(Tabla1[[#This Row],[Fecha Finalización]],2),0))</f>
        <v/>
      </c>
      <c r="AY742" s="39"/>
      <c r="AZ742" s="249" t="str">
        <f>IF(V742="","",EOMONTH(EDATE(Tabla1[[#This Row],[Fecha Finalización]],3),0))</f>
        <v/>
      </c>
      <c r="BA742" s="39"/>
      <c r="BB742" s="39"/>
      <c r="BC742" s="235"/>
      <c r="BD742" s="233" t="str">
        <f>IF(F742="","",Tabla1[[#This Row],[sem 01]]&amp;Tabla1[[#This Row],[sem 02]]&amp;Tabla1[[#This Row],[sem 03]])</f>
        <v/>
      </c>
      <c r="BE742" s="234" t="str">
        <f>IF(TRIM(F742)="","",$B$1&amp;"-"&amp;SUBSTITUTE(Tabla1[[#This Row],[Mes Inscrito]]," ","")&amp;"-"&amp;SUBSTITUTE(Tabla1[[#This Row],[Dia de clases Inscrito]]," ","")&amp;"-"&amp;SUBSTITUTE(Tabla1[[#This Row],[Horario Inscrito]]," ","")&amp;"-"&amp;Tabla1[[#This Row],[Fecha Inicio grupo]])</f>
        <v/>
      </c>
      <c r="BF742" s="251" t="str">
        <f>IF(F742="","",Tabla1[[#This Row],[Curso]])</f>
        <v/>
      </c>
      <c r="BG742" s="252" t="str">
        <f>+IF(TRIM(F742)="","",$B$1&amp;"-"&amp;TRIM(Tabla1[[#This Row],[Mes Inscrito]])&amp;"-"&amp;TRIM(Tabla1[[#This Row],[Dia de clases Inscrito]])&amp;"-"&amp;TRIM(Tabla1[[#This Row],[Horario Inscrito]])&amp;"-"&amp;TRIM(Tabla1[[#This Row],[Fecha Inicio grupo]])&amp;"-"&amp;TRIM(Tabla1[[#This Row],[Tipo Incrito]]))</f>
        <v/>
      </c>
      <c r="BH742" s="308" t="str">
        <f>IF(F742="","",OR(IFERROR(SEARCH("CG",Tabla1[[#This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2" s="309" t="str">
        <f>IF(F742&lt;&gt;"",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2" s="309" t="str">
        <f>IF(F742&lt;&gt;"",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2" s="309" t="str">
        <f>IF(Tabla1[[#This Row],[Fecha Inicio grupo]]="","",IFERROR(VLOOKUP(Tabla1[[#This Row],[Mes de Alta como miembro]],Parámetros!$AM$2:$AN$16,2,0),"01/01/1900"))</f>
        <v/>
      </c>
    </row>
    <row r="743" spans="1:63" ht="14.45">
      <c r="A743" s="68">
        <v>740</v>
      </c>
      <c r="B743" s="29"/>
      <c r="C743" s="34"/>
      <c r="D743" s="42"/>
      <c r="E743" s="64"/>
      <c r="F743" s="45"/>
      <c r="G743" s="45"/>
      <c r="H743" s="163"/>
      <c r="I743" s="42"/>
      <c r="J743" s="28"/>
      <c r="K743" s="69"/>
      <c r="L743" s="68"/>
      <c r="M743" s="46"/>
      <c r="N743" s="238" t="str">
        <f ca="1">IF(Tabla1[[#This Row],[Fecha de nac]]="","",IF(Tabla1[[#This Row],[Fecha Finalización]] &gt;=TODAY(), DATEDIF(Tabla1[[#This Row],[Fecha de nac]],TODAY(),"y"), ROUNDDOWN((Tabla1[[#This Row],[Fecha Finalización]] -Tabla1[[#This Row],[Fecha de nac]])/365,0)))</f>
        <v/>
      </c>
      <c r="O743" s="169"/>
      <c r="P743" s="34"/>
      <c r="Q743" s="67"/>
      <c r="R743" s="67"/>
      <c r="S743" s="67"/>
      <c r="T743" s="67"/>
      <c r="U743" s="243" t="str">
        <f>IF(F743="","",Tabla1[[#This Row],[Fecha Inicio grupo]]+3*7-7)</f>
        <v/>
      </c>
      <c r="V743" s="244" t="str">
        <f>IF(F743="","",EDATE(Tabla1[[#This Row],[Fecha Inicio grupo]],3))</f>
        <v/>
      </c>
      <c r="W743" s="29"/>
      <c r="X743" s="29"/>
      <c r="Y743" s="75"/>
      <c r="Z743" s="75"/>
      <c r="AA743" s="75"/>
      <c r="AB743" s="75"/>
      <c r="AC743" s="75"/>
      <c r="AD743" s="75"/>
      <c r="AE743" s="75"/>
      <c r="AF743" s="75"/>
      <c r="AG743" s="75"/>
      <c r="AH743" s="75"/>
      <c r="AI743" s="75"/>
      <c r="AJ743" s="75"/>
      <c r="AK743" s="75"/>
      <c r="AL743" s="75"/>
      <c r="AM743" s="75"/>
      <c r="AN743" s="75"/>
      <c r="AO743" s="144"/>
      <c r="AP743" s="246" t="str">
        <f>IF(F743="","",IFERROR(VLOOKUP(SUBSTITUTE(SUBSTITUTE(Tabla1[[#This Row],[Uso Sistemas]],"T","P"),"N","F"),Parámetros!$M$2:$N$17,2,0),"Completar hasta 3ra sem. para evaluar a Probacionista"))</f>
        <v/>
      </c>
      <c r="AQ743" s="39"/>
      <c r="AR743" s="39"/>
      <c r="AS743" s="39"/>
      <c r="AT743" s="28"/>
      <c r="AU743" s="55"/>
      <c r="AV743" s="55"/>
      <c r="AW743" s="55"/>
      <c r="AX743" s="248" t="str">
        <f>IF(V743="","",EOMONTH(EDATE(Tabla1[[#This Row],[Fecha Finalización]],2),0))</f>
        <v/>
      </c>
      <c r="AY743" s="39"/>
      <c r="AZ743" s="249" t="str">
        <f>IF(V743="","",EOMONTH(EDATE(Tabla1[[#This Row],[Fecha Finalización]],3),0))</f>
        <v/>
      </c>
      <c r="BA743" s="39"/>
      <c r="BB743" s="39"/>
      <c r="BC743" s="235"/>
      <c r="BD743" s="233" t="str">
        <f>IF(F743="","",Tabla1[[#This Row],[sem 01]]&amp;Tabla1[[#This Row],[sem 02]]&amp;Tabla1[[#This Row],[sem 03]])</f>
        <v/>
      </c>
      <c r="BE743" s="234" t="str">
        <f>IF(TRIM(F743)="","",$B$1&amp;"-"&amp;SUBSTITUTE(Tabla1[[#This Row],[Mes Inscrito]]," ","")&amp;"-"&amp;SUBSTITUTE(Tabla1[[#This Row],[Dia de clases Inscrito]]," ","")&amp;"-"&amp;SUBSTITUTE(Tabla1[[#This Row],[Horario Inscrito]]," ","")&amp;"-"&amp;Tabla1[[#This Row],[Fecha Inicio grupo]])</f>
        <v/>
      </c>
      <c r="BF743" s="251" t="str">
        <f>IF(F743="","",Tabla1[[#This Row],[Curso]])</f>
        <v/>
      </c>
      <c r="BG743" s="252" t="str">
        <f>+IF(TRIM(F743)="","",$B$1&amp;"-"&amp;TRIM(Tabla1[[#This Row],[Mes Inscrito]])&amp;"-"&amp;TRIM(Tabla1[[#This Row],[Dia de clases Inscrito]])&amp;"-"&amp;TRIM(Tabla1[[#This Row],[Horario Inscrito]])&amp;"-"&amp;TRIM(Tabla1[[#This Row],[Fecha Inicio grupo]])&amp;"-"&amp;TRIM(Tabla1[[#This Row],[Tipo Incrito]]))</f>
        <v/>
      </c>
      <c r="BH743" s="308" t="str">
        <f>IF(F743="","",OR(IFERROR(SEARCH("CG",Tabla1[[#This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3" s="309" t="str">
        <f>IF(F743&lt;&gt;"",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3" s="309" t="str">
        <f>IF(F743&lt;&gt;"",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3" s="309" t="str">
        <f>IF(Tabla1[[#This Row],[Fecha Inicio grupo]]="","",IFERROR(VLOOKUP(Tabla1[[#This Row],[Mes de Alta como miembro]],Parámetros!$AM$2:$AN$16,2,0),"01/01/1900"))</f>
        <v/>
      </c>
    </row>
    <row r="744" spans="1:63" ht="14.45">
      <c r="A744" s="68">
        <v>741</v>
      </c>
      <c r="B744" s="29"/>
      <c r="C744" s="34"/>
      <c r="D744" s="42"/>
      <c r="E744" s="64"/>
      <c r="F744" s="45"/>
      <c r="G744" s="45"/>
      <c r="H744" s="163"/>
      <c r="I744" s="42"/>
      <c r="J744" s="28"/>
      <c r="K744" s="69"/>
      <c r="L744" s="68"/>
      <c r="M744" s="46"/>
      <c r="N744" s="238" t="str">
        <f ca="1">IF(Tabla1[[#This Row],[Fecha de nac]]="","",IF(Tabla1[[#This Row],[Fecha Finalización]] &gt;=TODAY(), DATEDIF(Tabla1[[#This Row],[Fecha de nac]],TODAY(),"y"), ROUNDDOWN((Tabla1[[#This Row],[Fecha Finalización]] -Tabla1[[#This Row],[Fecha de nac]])/365,0)))</f>
        <v/>
      </c>
      <c r="O744" s="169"/>
      <c r="P744" s="34"/>
      <c r="Q744" s="67"/>
      <c r="R744" s="67"/>
      <c r="S744" s="67"/>
      <c r="T744" s="67"/>
      <c r="U744" s="243" t="str">
        <f>IF(F744="","",Tabla1[[#This Row],[Fecha Inicio grupo]]+3*7-7)</f>
        <v/>
      </c>
      <c r="V744" s="244" t="str">
        <f>IF(F744="","",EDATE(Tabla1[[#This Row],[Fecha Inicio grupo]],3))</f>
        <v/>
      </c>
      <c r="W744" s="29"/>
      <c r="X744" s="29"/>
      <c r="Y744" s="75"/>
      <c r="Z744" s="75"/>
      <c r="AA744" s="75"/>
      <c r="AB744" s="75"/>
      <c r="AC744" s="75"/>
      <c r="AD744" s="75"/>
      <c r="AE744" s="75"/>
      <c r="AF744" s="75"/>
      <c r="AG744" s="75"/>
      <c r="AH744" s="75"/>
      <c r="AI744" s="75"/>
      <c r="AJ744" s="75"/>
      <c r="AK744" s="75"/>
      <c r="AL744" s="75"/>
      <c r="AM744" s="75"/>
      <c r="AN744" s="75"/>
      <c r="AO744" s="144"/>
      <c r="AP744" s="246" t="str">
        <f>IF(F744="","",IFERROR(VLOOKUP(SUBSTITUTE(SUBSTITUTE(Tabla1[[#This Row],[Uso Sistemas]],"T","P"),"N","F"),Parámetros!$M$2:$N$17,2,0),"Completar hasta 3ra sem. para evaluar a Probacionista"))</f>
        <v/>
      </c>
      <c r="AQ744" s="39"/>
      <c r="AR744" s="39"/>
      <c r="AS744" s="39"/>
      <c r="AT744" s="28"/>
      <c r="AU744" s="55"/>
      <c r="AV744" s="55"/>
      <c r="AW744" s="55"/>
      <c r="AX744" s="248" t="str">
        <f>IF(V744="","",EOMONTH(EDATE(Tabla1[[#This Row],[Fecha Finalización]],2),0))</f>
        <v/>
      </c>
      <c r="AY744" s="39"/>
      <c r="AZ744" s="249" t="str">
        <f>IF(V744="","",EOMONTH(EDATE(Tabla1[[#This Row],[Fecha Finalización]],3),0))</f>
        <v/>
      </c>
      <c r="BA744" s="39"/>
      <c r="BB744" s="39"/>
      <c r="BC744" s="235"/>
      <c r="BD744" s="233" t="str">
        <f>IF(F744="","",Tabla1[[#This Row],[sem 01]]&amp;Tabla1[[#This Row],[sem 02]]&amp;Tabla1[[#This Row],[sem 03]])</f>
        <v/>
      </c>
      <c r="BE744" s="234" t="str">
        <f>IF(TRIM(F744)="","",$B$1&amp;"-"&amp;SUBSTITUTE(Tabla1[[#This Row],[Mes Inscrito]]," ","")&amp;"-"&amp;SUBSTITUTE(Tabla1[[#This Row],[Dia de clases Inscrito]]," ","")&amp;"-"&amp;SUBSTITUTE(Tabla1[[#This Row],[Horario Inscrito]]," ","")&amp;"-"&amp;Tabla1[[#This Row],[Fecha Inicio grupo]])</f>
        <v/>
      </c>
      <c r="BF744" s="251" t="str">
        <f>IF(F744="","",Tabla1[[#This Row],[Curso]])</f>
        <v/>
      </c>
      <c r="BG744" s="252" t="str">
        <f>+IF(TRIM(F744)="","",$B$1&amp;"-"&amp;TRIM(Tabla1[[#This Row],[Mes Inscrito]])&amp;"-"&amp;TRIM(Tabla1[[#This Row],[Dia de clases Inscrito]])&amp;"-"&amp;TRIM(Tabla1[[#This Row],[Horario Inscrito]])&amp;"-"&amp;TRIM(Tabla1[[#This Row],[Fecha Inicio grupo]])&amp;"-"&amp;TRIM(Tabla1[[#This Row],[Tipo Incrito]]))</f>
        <v/>
      </c>
      <c r="BH744" s="308" t="str">
        <f>IF(F744="","",OR(IFERROR(SEARCH("CG",Tabla1[[#This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4" s="309" t="str">
        <f>IF(F744&lt;&gt;"",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4" s="309" t="str">
        <f>IF(F744&lt;&gt;"",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4" s="309" t="str">
        <f>IF(Tabla1[[#This Row],[Fecha Inicio grupo]]="","",IFERROR(VLOOKUP(Tabla1[[#This Row],[Mes de Alta como miembro]],Parámetros!$AM$2:$AN$16,2,0),"01/01/1900"))</f>
        <v/>
      </c>
    </row>
    <row r="745" spans="1:63" ht="14.45">
      <c r="A745" s="68">
        <v>742</v>
      </c>
      <c r="B745" s="29"/>
      <c r="C745" s="34"/>
      <c r="D745" s="42"/>
      <c r="E745" s="64"/>
      <c r="F745" s="45"/>
      <c r="G745" s="45"/>
      <c r="H745" s="163"/>
      <c r="I745" s="42"/>
      <c r="J745" s="28"/>
      <c r="K745" s="69"/>
      <c r="L745" s="68"/>
      <c r="M745" s="46"/>
      <c r="N745" s="238" t="str">
        <f ca="1">IF(Tabla1[[#This Row],[Fecha de nac]]="","",IF(Tabla1[[#This Row],[Fecha Finalización]] &gt;=TODAY(), DATEDIF(Tabla1[[#This Row],[Fecha de nac]],TODAY(),"y"), ROUNDDOWN((Tabla1[[#This Row],[Fecha Finalización]] -Tabla1[[#This Row],[Fecha de nac]])/365,0)))</f>
        <v/>
      </c>
      <c r="O745" s="169"/>
      <c r="P745" s="34"/>
      <c r="Q745" s="67"/>
      <c r="R745" s="67"/>
      <c r="S745" s="67"/>
      <c r="T745" s="67"/>
      <c r="U745" s="243" t="str">
        <f>IF(F745="","",Tabla1[[#This Row],[Fecha Inicio grupo]]+3*7-7)</f>
        <v/>
      </c>
      <c r="V745" s="244" t="str">
        <f>IF(F745="","",EDATE(Tabla1[[#This Row],[Fecha Inicio grupo]],3))</f>
        <v/>
      </c>
      <c r="W745" s="29"/>
      <c r="X745" s="29"/>
      <c r="Y745" s="75"/>
      <c r="Z745" s="75"/>
      <c r="AA745" s="75"/>
      <c r="AB745" s="75"/>
      <c r="AC745" s="75"/>
      <c r="AD745" s="75"/>
      <c r="AE745" s="75"/>
      <c r="AF745" s="75"/>
      <c r="AG745" s="75"/>
      <c r="AH745" s="75"/>
      <c r="AI745" s="75"/>
      <c r="AJ745" s="75"/>
      <c r="AK745" s="75"/>
      <c r="AL745" s="75"/>
      <c r="AM745" s="75"/>
      <c r="AN745" s="75"/>
      <c r="AO745" s="144"/>
      <c r="AP745" s="246" t="str">
        <f>IF(F745="","",IFERROR(VLOOKUP(SUBSTITUTE(SUBSTITUTE(Tabla1[[#This Row],[Uso Sistemas]],"T","P"),"N","F"),Parámetros!$M$2:$N$17,2,0),"Completar hasta 3ra sem. para evaluar a Probacionista"))</f>
        <v/>
      </c>
      <c r="AQ745" s="39"/>
      <c r="AR745" s="39"/>
      <c r="AS745" s="39"/>
      <c r="AT745" s="28"/>
      <c r="AU745" s="55"/>
      <c r="AV745" s="55"/>
      <c r="AW745" s="55"/>
      <c r="AX745" s="248" t="str">
        <f>IF(V745="","",EOMONTH(EDATE(Tabla1[[#This Row],[Fecha Finalización]],2),0))</f>
        <v/>
      </c>
      <c r="AY745" s="39"/>
      <c r="AZ745" s="249" t="str">
        <f>IF(V745="","",EOMONTH(EDATE(Tabla1[[#This Row],[Fecha Finalización]],3),0))</f>
        <v/>
      </c>
      <c r="BA745" s="39"/>
      <c r="BB745" s="39"/>
      <c r="BC745" s="235"/>
      <c r="BD745" s="233" t="str">
        <f>IF(F745="","",Tabla1[[#This Row],[sem 01]]&amp;Tabla1[[#This Row],[sem 02]]&amp;Tabla1[[#This Row],[sem 03]])</f>
        <v/>
      </c>
      <c r="BE745" s="234" t="str">
        <f>IF(TRIM(F745)="","",$B$1&amp;"-"&amp;SUBSTITUTE(Tabla1[[#This Row],[Mes Inscrito]]," ","")&amp;"-"&amp;SUBSTITUTE(Tabla1[[#This Row],[Dia de clases Inscrito]]," ","")&amp;"-"&amp;SUBSTITUTE(Tabla1[[#This Row],[Horario Inscrito]]," ","")&amp;"-"&amp;Tabla1[[#This Row],[Fecha Inicio grupo]])</f>
        <v/>
      </c>
      <c r="BF745" s="251" t="str">
        <f>IF(F745="","",Tabla1[[#This Row],[Curso]])</f>
        <v/>
      </c>
      <c r="BG745" s="252" t="str">
        <f>+IF(TRIM(F745)="","",$B$1&amp;"-"&amp;TRIM(Tabla1[[#This Row],[Mes Inscrito]])&amp;"-"&amp;TRIM(Tabla1[[#This Row],[Dia de clases Inscrito]])&amp;"-"&amp;TRIM(Tabla1[[#This Row],[Horario Inscrito]])&amp;"-"&amp;TRIM(Tabla1[[#This Row],[Fecha Inicio grupo]])&amp;"-"&amp;TRIM(Tabla1[[#This Row],[Tipo Incrito]]))</f>
        <v/>
      </c>
      <c r="BH745" s="308" t="str">
        <f>IF(F745="","",OR(IFERROR(SEARCH("CG",Tabla1[[#This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5" s="309" t="str">
        <f>IF(F745&lt;&gt;"",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5" s="309" t="str">
        <f>IF(F745&lt;&gt;"",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5" s="309" t="str">
        <f>IF(Tabla1[[#This Row],[Fecha Inicio grupo]]="","",IFERROR(VLOOKUP(Tabla1[[#This Row],[Mes de Alta como miembro]],Parámetros!$AM$2:$AN$16,2,0),"01/01/1900"))</f>
        <v/>
      </c>
    </row>
    <row r="746" spans="1:63" ht="14.45">
      <c r="A746" s="68">
        <v>743</v>
      </c>
      <c r="B746" s="29"/>
      <c r="C746" s="34"/>
      <c r="D746" s="42"/>
      <c r="E746" s="64"/>
      <c r="F746" s="45"/>
      <c r="G746" s="45"/>
      <c r="H746" s="163"/>
      <c r="I746" s="42"/>
      <c r="J746" s="28"/>
      <c r="K746" s="69"/>
      <c r="L746" s="68"/>
      <c r="M746" s="46"/>
      <c r="N746" s="238" t="str">
        <f ca="1">IF(Tabla1[[#This Row],[Fecha de nac]]="","",IF(Tabla1[[#This Row],[Fecha Finalización]] &gt;=TODAY(), DATEDIF(Tabla1[[#This Row],[Fecha de nac]],TODAY(),"y"), ROUNDDOWN((Tabla1[[#This Row],[Fecha Finalización]] -Tabla1[[#This Row],[Fecha de nac]])/365,0)))</f>
        <v/>
      </c>
      <c r="O746" s="169"/>
      <c r="P746" s="34"/>
      <c r="Q746" s="67"/>
      <c r="R746" s="67"/>
      <c r="S746" s="67"/>
      <c r="T746" s="67"/>
      <c r="U746" s="243" t="str">
        <f>IF(F746="","",Tabla1[[#This Row],[Fecha Inicio grupo]]+3*7-7)</f>
        <v/>
      </c>
      <c r="V746" s="244" t="str">
        <f>IF(F746="","",EDATE(Tabla1[[#This Row],[Fecha Inicio grupo]],3))</f>
        <v/>
      </c>
      <c r="W746" s="29"/>
      <c r="X746" s="29"/>
      <c r="Y746" s="75"/>
      <c r="Z746" s="75"/>
      <c r="AA746" s="75"/>
      <c r="AB746" s="75"/>
      <c r="AC746" s="75"/>
      <c r="AD746" s="75"/>
      <c r="AE746" s="75"/>
      <c r="AF746" s="75"/>
      <c r="AG746" s="75"/>
      <c r="AH746" s="75"/>
      <c r="AI746" s="75"/>
      <c r="AJ746" s="75"/>
      <c r="AK746" s="75"/>
      <c r="AL746" s="75"/>
      <c r="AM746" s="75"/>
      <c r="AN746" s="75"/>
      <c r="AO746" s="144"/>
      <c r="AP746" s="246" t="str">
        <f>IF(F746="","",IFERROR(VLOOKUP(SUBSTITUTE(SUBSTITUTE(Tabla1[[#This Row],[Uso Sistemas]],"T","P"),"N","F"),Parámetros!$M$2:$N$17,2,0),"Completar hasta 3ra sem. para evaluar a Probacionista"))</f>
        <v/>
      </c>
      <c r="AQ746" s="39"/>
      <c r="AR746" s="39"/>
      <c r="AS746" s="39"/>
      <c r="AT746" s="28"/>
      <c r="AU746" s="55"/>
      <c r="AV746" s="55"/>
      <c r="AW746" s="55"/>
      <c r="AX746" s="248" t="str">
        <f>IF(V746="","",EOMONTH(EDATE(Tabla1[[#This Row],[Fecha Finalización]],2),0))</f>
        <v/>
      </c>
      <c r="AY746" s="39"/>
      <c r="AZ746" s="249" t="str">
        <f>IF(V746="","",EOMONTH(EDATE(Tabla1[[#This Row],[Fecha Finalización]],3),0))</f>
        <v/>
      </c>
      <c r="BA746" s="39"/>
      <c r="BB746" s="39"/>
      <c r="BC746" s="235"/>
      <c r="BD746" s="233" t="str">
        <f>IF(F746="","",Tabla1[[#This Row],[sem 01]]&amp;Tabla1[[#This Row],[sem 02]]&amp;Tabla1[[#This Row],[sem 03]])</f>
        <v/>
      </c>
      <c r="BE746" s="234" t="str">
        <f>IF(TRIM(F746)="","",$B$1&amp;"-"&amp;SUBSTITUTE(Tabla1[[#This Row],[Mes Inscrito]]," ","")&amp;"-"&amp;SUBSTITUTE(Tabla1[[#This Row],[Dia de clases Inscrito]]," ","")&amp;"-"&amp;SUBSTITUTE(Tabla1[[#This Row],[Horario Inscrito]]," ","")&amp;"-"&amp;Tabla1[[#This Row],[Fecha Inicio grupo]])</f>
        <v/>
      </c>
      <c r="BF746" s="251" t="str">
        <f>IF(F746="","",Tabla1[[#This Row],[Curso]])</f>
        <v/>
      </c>
      <c r="BG746" s="252" t="str">
        <f>+IF(TRIM(F746)="","",$B$1&amp;"-"&amp;TRIM(Tabla1[[#This Row],[Mes Inscrito]])&amp;"-"&amp;TRIM(Tabla1[[#This Row],[Dia de clases Inscrito]])&amp;"-"&amp;TRIM(Tabla1[[#This Row],[Horario Inscrito]])&amp;"-"&amp;TRIM(Tabla1[[#This Row],[Fecha Inicio grupo]])&amp;"-"&amp;TRIM(Tabla1[[#This Row],[Tipo Incrito]]))</f>
        <v/>
      </c>
      <c r="BH746" s="308" t="str">
        <f>IF(F746="","",OR(IFERROR(SEARCH("CG",Tabla1[[#This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6" s="309" t="str">
        <f>IF(F746&lt;&gt;"",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6" s="309" t="str">
        <f>IF(F746&lt;&gt;"",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6" s="309" t="str">
        <f>IF(Tabla1[[#This Row],[Fecha Inicio grupo]]="","",IFERROR(VLOOKUP(Tabla1[[#This Row],[Mes de Alta como miembro]],Parámetros!$AM$2:$AN$16,2,0),"01/01/1900"))</f>
        <v/>
      </c>
    </row>
    <row r="747" spans="1:63" ht="14.45">
      <c r="A747" s="68">
        <v>744</v>
      </c>
      <c r="B747" s="29"/>
      <c r="C747" s="34"/>
      <c r="D747" s="42"/>
      <c r="E747" s="64"/>
      <c r="F747" s="45"/>
      <c r="G747" s="45"/>
      <c r="H747" s="163"/>
      <c r="I747" s="42"/>
      <c r="J747" s="28"/>
      <c r="K747" s="69"/>
      <c r="L747" s="68"/>
      <c r="M747" s="46"/>
      <c r="N747" s="238" t="str">
        <f ca="1">IF(Tabla1[[#This Row],[Fecha de nac]]="","",IF(Tabla1[[#This Row],[Fecha Finalización]] &gt;=TODAY(), DATEDIF(Tabla1[[#This Row],[Fecha de nac]],TODAY(),"y"), ROUNDDOWN((Tabla1[[#This Row],[Fecha Finalización]] -Tabla1[[#This Row],[Fecha de nac]])/365,0)))</f>
        <v/>
      </c>
      <c r="O747" s="169"/>
      <c r="P747" s="34"/>
      <c r="Q747" s="67"/>
      <c r="R747" s="67"/>
      <c r="S747" s="67"/>
      <c r="T747" s="67"/>
      <c r="U747" s="243" t="str">
        <f>IF(F747="","",Tabla1[[#This Row],[Fecha Inicio grupo]]+3*7-7)</f>
        <v/>
      </c>
      <c r="V747" s="244" t="str">
        <f>IF(F747="","",EDATE(Tabla1[[#This Row],[Fecha Inicio grupo]],3))</f>
        <v/>
      </c>
      <c r="W747" s="29"/>
      <c r="X747" s="29"/>
      <c r="Y747" s="75"/>
      <c r="Z747" s="75"/>
      <c r="AA747" s="75"/>
      <c r="AB747" s="75"/>
      <c r="AC747" s="75"/>
      <c r="AD747" s="75"/>
      <c r="AE747" s="75"/>
      <c r="AF747" s="75"/>
      <c r="AG747" s="75"/>
      <c r="AH747" s="75"/>
      <c r="AI747" s="75"/>
      <c r="AJ747" s="75"/>
      <c r="AK747" s="75"/>
      <c r="AL747" s="75"/>
      <c r="AM747" s="75"/>
      <c r="AN747" s="75"/>
      <c r="AO747" s="144"/>
      <c r="AP747" s="246" t="str">
        <f>IF(F747="","",IFERROR(VLOOKUP(SUBSTITUTE(SUBSTITUTE(Tabla1[[#This Row],[Uso Sistemas]],"T","P"),"N","F"),Parámetros!$M$2:$N$17,2,0),"Completar hasta 3ra sem. para evaluar a Probacionista"))</f>
        <v/>
      </c>
      <c r="AQ747" s="39"/>
      <c r="AR747" s="39"/>
      <c r="AS747" s="39"/>
      <c r="AT747" s="28"/>
      <c r="AU747" s="55"/>
      <c r="AV747" s="55"/>
      <c r="AW747" s="55"/>
      <c r="AX747" s="248" t="str">
        <f>IF(V747="","",EOMONTH(EDATE(Tabla1[[#This Row],[Fecha Finalización]],2),0))</f>
        <v/>
      </c>
      <c r="AY747" s="39"/>
      <c r="AZ747" s="249" t="str">
        <f>IF(V747="","",EOMONTH(EDATE(Tabla1[[#This Row],[Fecha Finalización]],3),0))</f>
        <v/>
      </c>
      <c r="BA747" s="39"/>
      <c r="BB747" s="39"/>
      <c r="BC747" s="235"/>
      <c r="BD747" s="233" t="str">
        <f>IF(F747="","",Tabla1[[#This Row],[sem 01]]&amp;Tabla1[[#This Row],[sem 02]]&amp;Tabla1[[#This Row],[sem 03]])</f>
        <v/>
      </c>
      <c r="BE747" s="234" t="str">
        <f>IF(TRIM(F747)="","",$B$1&amp;"-"&amp;SUBSTITUTE(Tabla1[[#This Row],[Mes Inscrito]]," ","")&amp;"-"&amp;SUBSTITUTE(Tabla1[[#This Row],[Dia de clases Inscrito]]," ","")&amp;"-"&amp;SUBSTITUTE(Tabla1[[#This Row],[Horario Inscrito]]," ","")&amp;"-"&amp;Tabla1[[#This Row],[Fecha Inicio grupo]])</f>
        <v/>
      </c>
      <c r="BF747" s="251" t="str">
        <f>IF(F747="","",Tabla1[[#This Row],[Curso]])</f>
        <v/>
      </c>
      <c r="BG747" s="252" t="str">
        <f>+IF(TRIM(F747)="","",$B$1&amp;"-"&amp;TRIM(Tabla1[[#This Row],[Mes Inscrito]])&amp;"-"&amp;TRIM(Tabla1[[#This Row],[Dia de clases Inscrito]])&amp;"-"&amp;TRIM(Tabla1[[#This Row],[Horario Inscrito]])&amp;"-"&amp;TRIM(Tabla1[[#This Row],[Fecha Inicio grupo]])&amp;"-"&amp;TRIM(Tabla1[[#This Row],[Tipo Incrito]]))</f>
        <v/>
      </c>
      <c r="BH747" s="308" t="str">
        <f>IF(F747="","",OR(IFERROR(SEARCH("CG",Tabla1[[#This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7" s="309" t="str">
        <f>IF(F747&lt;&gt;"",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7" s="309" t="str">
        <f>IF(F747&lt;&gt;"",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7" s="309" t="str">
        <f>IF(Tabla1[[#This Row],[Fecha Inicio grupo]]="","",IFERROR(VLOOKUP(Tabla1[[#This Row],[Mes de Alta como miembro]],Parámetros!$AM$2:$AN$16,2,0),"01/01/1900"))</f>
        <v/>
      </c>
    </row>
    <row r="748" spans="1:63" ht="14.45">
      <c r="A748" s="68">
        <v>745</v>
      </c>
      <c r="B748" s="29"/>
      <c r="C748" s="34"/>
      <c r="D748" s="42"/>
      <c r="E748" s="64"/>
      <c r="F748" s="45"/>
      <c r="G748" s="45"/>
      <c r="H748" s="163"/>
      <c r="I748" s="42"/>
      <c r="J748" s="28"/>
      <c r="K748" s="69"/>
      <c r="L748" s="68"/>
      <c r="M748" s="46"/>
      <c r="N748" s="238" t="str">
        <f ca="1">IF(Tabla1[[#This Row],[Fecha de nac]]="","",IF(Tabla1[[#This Row],[Fecha Finalización]] &gt;=TODAY(), DATEDIF(Tabla1[[#This Row],[Fecha de nac]],TODAY(),"y"), ROUNDDOWN((Tabla1[[#This Row],[Fecha Finalización]] -Tabla1[[#This Row],[Fecha de nac]])/365,0)))</f>
        <v/>
      </c>
      <c r="O748" s="169"/>
      <c r="P748" s="34"/>
      <c r="Q748" s="67"/>
      <c r="R748" s="67"/>
      <c r="S748" s="67"/>
      <c r="T748" s="67"/>
      <c r="U748" s="243" t="str">
        <f>IF(F748="","",Tabla1[[#This Row],[Fecha Inicio grupo]]+3*7-7)</f>
        <v/>
      </c>
      <c r="V748" s="244" t="str">
        <f>IF(F748="","",EDATE(Tabla1[[#This Row],[Fecha Inicio grupo]],3))</f>
        <v/>
      </c>
      <c r="W748" s="29"/>
      <c r="X748" s="29"/>
      <c r="Y748" s="75"/>
      <c r="Z748" s="75"/>
      <c r="AA748" s="75"/>
      <c r="AB748" s="75"/>
      <c r="AC748" s="75"/>
      <c r="AD748" s="75"/>
      <c r="AE748" s="75"/>
      <c r="AF748" s="75"/>
      <c r="AG748" s="75"/>
      <c r="AH748" s="75"/>
      <c r="AI748" s="75"/>
      <c r="AJ748" s="75"/>
      <c r="AK748" s="75"/>
      <c r="AL748" s="75"/>
      <c r="AM748" s="75"/>
      <c r="AN748" s="75"/>
      <c r="AO748" s="144"/>
      <c r="AP748" s="246" t="str">
        <f>IF(F748="","",IFERROR(VLOOKUP(SUBSTITUTE(SUBSTITUTE(Tabla1[[#This Row],[Uso Sistemas]],"T","P"),"N","F"),Parámetros!$M$2:$N$17,2,0),"Completar hasta 3ra sem. para evaluar a Probacionista"))</f>
        <v/>
      </c>
      <c r="AQ748" s="39"/>
      <c r="AR748" s="39"/>
      <c r="AS748" s="39"/>
      <c r="AT748" s="28"/>
      <c r="AU748" s="55"/>
      <c r="AV748" s="55"/>
      <c r="AW748" s="55"/>
      <c r="AX748" s="248" t="str">
        <f>IF(V748="","",EOMONTH(EDATE(Tabla1[[#This Row],[Fecha Finalización]],2),0))</f>
        <v/>
      </c>
      <c r="AY748" s="39"/>
      <c r="AZ748" s="249" t="str">
        <f>IF(V748="","",EOMONTH(EDATE(Tabla1[[#This Row],[Fecha Finalización]],3),0))</f>
        <v/>
      </c>
      <c r="BA748" s="39"/>
      <c r="BB748" s="39"/>
      <c r="BC748" s="235"/>
      <c r="BD748" s="233" t="str">
        <f>IF(F748="","",Tabla1[[#This Row],[sem 01]]&amp;Tabla1[[#This Row],[sem 02]]&amp;Tabla1[[#This Row],[sem 03]])</f>
        <v/>
      </c>
      <c r="BE748" s="234" t="str">
        <f>IF(TRIM(F748)="","",$B$1&amp;"-"&amp;SUBSTITUTE(Tabla1[[#This Row],[Mes Inscrito]]," ","")&amp;"-"&amp;SUBSTITUTE(Tabla1[[#This Row],[Dia de clases Inscrito]]," ","")&amp;"-"&amp;SUBSTITUTE(Tabla1[[#This Row],[Horario Inscrito]]," ","")&amp;"-"&amp;Tabla1[[#This Row],[Fecha Inicio grupo]])</f>
        <v/>
      </c>
      <c r="BF748" s="251" t="str">
        <f>IF(F748="","",Tabla1[[#This Row],[Curso]])</f>
        <v/>
      </c>
      <c r="BG748" s="252" t="str">
        <f>+IF(TRIM(F748)="","",$B$1&amp;"-"&amp;TRIM(Tabla1[[#This Row],[Mes Inscrito]])&amp;"-"&amp;TRIM(Tabla1[[#This Row],[Dia de clases Inscrito]])&amp;"-"&amp;TRIM(Tabla1[[#This Row],[Horario Inscrito]])&amp;"-"&amp;TRIM(Tabla1[[#This Row],[Fecha Inicio grupo]])&amp;"-"&amp;TRIM(Tabla1[[#This Row],[Tipo Incrito]]))</f>
        <v/>
      </c>
      <c r="BH748" s="308" t="str">
        <f>IF(F748="","",OR(IFERROR(SEARCH("CG",Tabla1[[#This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8" s="309" t="str">
        <f>IF(F748&lt;&gt;"",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8" s="309" t="str">
        <f>IF(F748&lt;&gt;"",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8" s="309" t="str">
        <f>IF(Tabla1[[#This Row],[Fecha Inicio grupo]]="","",IFERROR(VLOOKUP(Tabla1[[#This Row],[Mes de Alta como miembro]],Parámetros!$AM$2:$AN$16,2,0),"01/01/1900"))</f>
        <v/>
      </c>
    </row>
    <row r="749" spans="1:63" ht="14.45">
      <c r="A749" s="68">
        <v>746</v>
      </c>
      <c r="B749" s="29"/>
      <c r="C749" s="34"/>
      <c r="D749" s="42"/>
      <c r="E749" s="64"/>
      <c r="F749" s="45"/>
      <c r="G749" s="45"/>
      <c r="H749" s="163"/>
      <c r="I749" s="42"/>
      <c r="J749" s="28"/>
      <c r="K749" s="69"/>
      <c r="L749" s="68"/>
      <c r="M749" s="46"/>
      <c r="N749" s="238" t="str">
        <f ca="1">IF(Tabla1[[#This Row],[Fecha de nac]]="","",IF(Tabla1[[#This Row],[Fecha Finalización]] &gt;=TODAY(), DATEDIF(Tabla1[[#This Row],[Fecha de nac]],TODAY(),"y"), ROUNDDOWN((Tabla1[[#This Row],[Fecha Finalización]] -Tabla1[[#This Row],[Fecha de nac]])/365,0)))</f>
        <v/>
      </c>
      <c r="O749" s="169"/>
      <c r="P749" s="34"/>
      <c r="Q749" s="67"/>
      <c r="R749" s="67"/>
      <c r="S749" s="67"/>
      <c r="T749" s="67"/>
      <c r="U749" s="243" t="str">
        <f>IF(F749="","",Tabla1[[#This Row],[Fecha Inicio grupo]]+3*7-7)</f>
        <v/>
      </c>
      <c r="V749" s="244" t="str">
        <f>IF(F749="","",EDATE(Tabla1[[#This Row],[Fecha Inicio grupo]],3))</f>
        <v/>
      </c>
      <c r="W749" s="29"/>
      <c r="X749" s="29"/>
      <c r="Y749" s="75"/>
      <c r="Z749" s="75"/>
      <c r="AA749" s="75"/>
      <c r="AB749" s="75"/>
      <c r="AC749" s="75"/>
      <c r="AD749" s="75"/>
      <c r="AE749" s="75"/>
      <c r="AF749" s="75"/>
      <c r="AG749" s="75"/>
      <c r="AH749" s="75"/>
      <c r="AI749" s="75"/>
      <c r="AJ749" s="75"/>
      <c r="AK749" s="75"/>
      <c r="AL749" s="75"/>
      <c r="AM749" s="75"/>
      <c r="AN749" s="75"/>
      <c r="AO749" s="144"/>
      <c r="AP749" s="246" t="str">
        <f>IF(F749="","",IFERROR(VLOOKUP(SUBSTITUTE(SUBSTITUTE(Tabla1[[#This Row],[Uso Sistemas]],"T","P"),"N","F"),Parámetros!$M$2:$N$17,2,0),"Completar hasta 3ra sem. para evaluar a Probacionista"))</f>
        <v/>
      </c>
      <c r="AQ749" s="39"/>
      <c r="AR749" s="39"/>
      <c r="AS749" s="39"/>
      <c r="AT749" s="28"/>
      <c r="AU749" s="55"/>
      <c r="AV749" s="55"/>
      <c r="AW749" s="55"/>
      <c r="AX749" s="248" t="str">
        <f>IF(V749="","",EOMONTH(EDATE(Tabla1[[#This Row],[Fecha Finalización]],2),0))</f>
        <v/>
      </c>
      <c r="AY749" s="39"/>
      <c r="AZ749" s="249" t="str">
        <f>IF(V749="","",EOMONTH(EDATE(Tabla1[[#This Row],[Fecha Finalización]],3),0))</f>
        <v/>
      </c>
      <c r="BA749" s="39"/>
      <c r="BB749" s="39"/>
      <c r="BC749" s="235"/>
      <c r="BD749" s="233" t="str">
        <f>IF(F749="","",Tabla1[[#This Row],[sem 01]]&amp;Tabla1[[#This Row],[sem 02]]&amp;Tabla1[[#This Row],[sem 03]])</f>
        <v/>
      </c>
      <c r="BE749" s="234" t="str">
        <f>IF(TRIM(F749)="","",$B$1&amp;"-"&amp;SUBSTITUTE(Tabla1[[#This Row],[Mes Inscrito]]," ","")&amp;"-"&amp;SUBSTITUTE(Tabla1[[#This Row],[Dia de clases Inscrito]]," ","")&amp;"-"&amp;SUBSTITUTE(Tabla1[[#This Row],[Horario Inscrito]]," ","")&amp;"-"&amp;Tabla1[[#This Row],[Fecha Inicio grupo]])</f>
        <v/>
      </c>
      <c r="BF749" s="251" t="str">
        <f>IF(F749="","",Tabla1[[#This Row],[Curso]])</f>
        <v/>
      </c>
      <c r="BG749" s="252" t="str">
        <f>+IF(TRIM(F749)="","",$B$1&amp;"-"&amp;TRIM(Tabla1[[#This Row],[Mes Inscrito]])&amp;"-"&amp;TRIM(Tabla1[[#This Row],[Dia de clases Inscrito]])&amp;"-"&amp;TRIM(Tabla1[[#This Row],[Horario Inscrito]])&amp;"-"&amp;TRIM(Tabla1[[#This Row],[Fecha Inicio grupo]])&amp;"-"&amp;TRIM(Tabla1[[#This Row],[Tipo Incrito]]))</f>
        <v/>
      </c>
      <c r="BH749" s="308" t="str">
        <f>IF(F749="","",OR(IFERROR(SEARCH("CG",Tabla1[[#This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9" s="309" t="str">
        <f>IF(F749&lt;&gt;"",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9" s="309" t="str">
        <f>IF(F749&lt;&gt;"",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9" s="309" t="str">
        <f>IF(Tabla1[[#This Row],[Fecha Inicio grupo]]="","",IFERROR(VLOOKUP(Tabla1[[#This Row],[Mes de Alta como miembro]],Parámetros!$AM$2:$AN$16,2,0),"01/01/1900"))</f>
        <v/>
      </c>
    </row>
    <row r="750" spans="1:63" ht="14.45">
      <c r="A750" s="68">
        <v>747</v>
      </c>
      <c r="B750" s="29"/>
      <c r="C750" s="34"/>
      <c r="D750" s="42"/>
      <c r="E750" s="64"/>
      <c r="F750" s="45"/>
      <c r="G750" s="45"/>
      <c r="H750" s="163"/>
      <c r="I750" s="42"/>
      <c r="J750" s="28"/>
      <c r="K750" s="69"/>
      <c r="L750" s="68"/>
      <c r="M750" s="46"/>
      <c r="N750" s="238" t="str">
        <f ca="1">IF(Tabla1[[#This Row],[Fecha de nac]]="","",IF(Tabla1[[#This Row],[Fecha Finalización]] &gt;=TODAY(), DATEDIF(Tabla1[[#This Row],[Fecha de nac]],TODAY(),"y"), ROUNDDOWN((Tabla1[[#This Row],[Fecha Finalización]] -Tabla1[[#This Row],[Fecha de nac]])/365,0)))</f>
        <v/>
      </c>
      <c r="O750" s="169"/>
      <c r="P750" s="34"/>
      <c r="Q750" s="67"/>
      <c r="R750" s="67"/>
      <c r="S750" s="67"/>
      <c r="T750" s="67"/>
      <c r="U750" s="243" t="str">
        <f>IF(F750="","",Tabla1[[#This Row],[Fecha Inicio grupo]]+3*7-7)</f>
        <v/>
      </c>
      <c r="V750" s="244" t="str">
        <f>IF(F750="","",EDATE(Tabla1[[#This Row],[Fecha Inicio grupo]],3))</f>
        <v/>
      </c>
      <c r="W750" s="29"/>
      <c r="X750" s="29"/>
      <c r="Y750" s="75"/>
      <c r="Z750" s="75"/>
      <c r="AA750" s="75"/>
      <c r="AB750" s="75"/>
      <c r="AC750" s="75"/>
      <c r="AD750" s="75"/>
      <c r="AE750" s="75"/>
      <c r="AF750" s="75"/>
      <c r="AG750" s="75"/>
      <c r="AH750" s="75"/>
      <c r="AI750" s="75"/>
      <c r="AJ750" s="75"/>
      <c r="AK750" s="75"/>
      <c r="AL750" s="75"/>
      <c r="AM750" s="75"/>
      <c r="AN750" s="75"/>
      <c r="AO750" s="144"/>
      <c r="AP750" s="246" t="str">
        <f>IF(F750="","",IFERROR(VLOOKUP(SUBSTITUTE(SUBSTITUTE(Tabla1[[#This Row],[Uso Sistemas]],"T","P"),"N","F"),Parámetros!$M$2:$N$17,2,0),"Completar hasta 3ra sem. para evaluar a Probacionista"))</f>
        <v/>
      </c>
      <c r="AQ750" s="39"/>
      <c r="AR750" s="39"/>
      <c r="AS750" s="39"/>
      <c r="AT750" s="28"/>
      <c r="AU750" s="55"/>
      <c r="AV750" s="55"/>
      <c r="AW750" s="55"/>
      <c r="AX750" s="248" t="str">
        <f>IF(V750="","",EOMONTH(EDATE(Tabla1[[#This Row],[Fecha Finalización]],2),0))</f>
        <v/>
      </c>
      <c r="AY750" s="39"/>
      <c r="AZ750" s="249" t="str">
        <f>IF(V750="","",EOMONTH(EDATE(Tabla1[[#This Row],[Fecha Finalización]],3),0))</f>
        <v/>
      </c>
      <c r="BA750" s="39"/>
      <c r="BB750" s="39"/>
      <c r="BC750" s="235"/>
      <c r="BD750" s="233" t="str">
        <f>IF(F750="","",Tabla1[[#This Row],[sem 01]]&amp;Tabla1[[#This Row],[sem 02]]&amp;Tabla1[[#This Row],[sem 03]])</f>
        <v/>
      </c>
      <c r="BE750" s="234" t="str">
        <f>IF(TRIM(F750)="","",$B$1&amp;"-"&amp;SUBSTITUTE(Tabla1[[#This Row],[Mes Inscrito]]," ","")&amp;"-"&amp;SUBSTITUTE(Tabla1[[#This Row],[Dia de clases Inscrito]]," ","")&amp;"-"&amp;SUBSTITUTE(Tabla1[[#This Row],[Horario Inscrito]]," ","")&amp;"-"&amp;Tabla1[[#This Row],[Fecha Inicio grupo]])</f>
        <v/>
      </c>
      <c r="BF750" s="251" t="str">
        <f>IF(F750="","",Tabla1[[#This Row],[Curso]])</f>
        <v/>
      </c>
      <c r="BG750" s="252" t="str">
        <f>+IF(TRIM(F750)="","",$B$1&amp;"-"&amp;TRIM(Tabla1[[#This Row],[Mes Inscrito]])&amp;"-"&amp;TRIM(Tabla1[[#This Row],[Dia de clases Inscrito]])&amp;"-"&amp;TRIM(Tabla1[[#This Row],[Horario Inscrito]])&amp;"-"&amp;TRIM(Tabla1[[#This Row],[Fecha Inicio grupo]])&amp;"-"&amp;TRIM(Tabla1[[#This Row],[Tipo Incrito]]))</f>
        <v/>
      </c>
      <c r="BH750" s="308" t="str">
        <f>IF(F750="","",OR(IFERROR(SEARCH("CG",Tabla1[[#This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0" s="309" t="str">
        <f>IF(F750&lt;&gt;"",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0" s="309" t="str">
        <f>IF(F750&lt;&gt;"",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0" s="309" t="str">
        <f>IF(Tabla1[[#This Row],[Fecha Inicio grupo]]="","",IFERROR(VLOOKUP(Tabla1[[#This Row],[Mes de Alta como miembro]],Parámetros!$AM$2:$AN$16,2,0),"01/01/1900"))</f>
        <v/>
      </c>
    </row>
    <row r="751" spans="1:63" ht="14.45">
      <c r="A751" s="68">
        <v>748</v>
      </c>
      <c r="B751" s="29"/>
      <c r="C751" s="34"/>
      <c r="D751" s="42"/>
      <c r="E751" s="64"/>
      <c r="F751" s="45"/>
      <c r="G751" s="45"/>
      <c r="H751" s="163"/>
      <c r="I751" s="42"/>
      <c r="J751" s="28"/>
      <c r="K751" s="69"/>
      <c r="L751" s="68"/>
      <c r="M751" s="46"/>
      <c r="N751" s="238" t="str">
        <f ca="1">IF(Tabla1[[#This Row],[Fecha de nac]]="","",IF(Tabla1[[#This Row],[Fecha Finalización]] &gt;=TODAY(), DATEDIF(Tabla1[[#This Row],[Fecha de nac]],TODAY(),"y"), ROUNDDOWN((Tabla1[[#This Row],[Fecha Finalización]] -Tabla1[[#This Row],[Fecha de nac]])/365,0)))</f>
        <v/>
      </c>
      <c r="O751" s="169"/>
      <c r="P751" s="34"/>
      <c r="Q751" s="67"/>
      <c r="R751" s="67"/>
      <c r="S751" s="67"/>
      <c r="T751" s="67"/>
      <c r="U751" s="243" t="str">
        <f>IF(F751="","",Tabla1[[#This Row],[Fecha Inicio grupo]]+3*7-7)</f>
        <v/>
      </c>
      <c r="V751" s="244" t="str">
        <f>IF(F751="","",EDATE(Tabla1[[#This Row],[Fecha Inicio grupo]],3))</f>
        <v/>
      </c>
      <c r="W751" s="29"/>
      <c r="X751" s="29"/>
      <c r="Y751" s="75"/>
      <c r="Z751" s="75"/>
      <c r="AA751" s="75"/>
      <c r="AB751" s="75"/>
      <c r="AC751" s="75"/>
      <c r="AD751" s="75"/>
      <c r="AE751" s="75"/>
      <c r="AF751" s="75"/>
      <c r="AG751" s="75"/>
      <c r="AH751" s="75"/>
      <c r="AI751" s="75"/>
      <c r="AJ751" s="75"/>
      <c r="AK751" s="75"/>
      <c r="AL751" s="75"/>
      <c r="AM751" s="75"/>
      <c r="AN751" s="75"/>
      <c r="AO751" s="144"/>
      <c r="AP751" s="246" t="str">
        <f>IF(F751="","",IFERROR(VLOOKUP(SUBSTITUTE(SUBSTITUTE(Tabla1[[#This Row],[Uso Sistemas]],"T","P"),"N","F"),Parámetros!$M$2:$N$17,2,0),"Completar hasta 3ra sem. para evaluar a Probacionista"))</f>
        <v/>
      </c>
      <c r="AQ751" s="39"/>
      <c r="AR751" s="39"/>
      <c r="AS751" s="39"/>
      <c r="AT751" s="28"/>
      <c r="AU751" s="55"/>
      <c r="AV751" s="55"/>
      <c r="AW751" s="55"/>
      <c r="AX751" s="248" t="str">
        <f>IF(V751="","",EOMONTH(EDATE(Tabla1[[#This Row],[Fecha Finalización]],2),0))</f>
        <v/>
      </c>
      <c r="AY751" s="39"/>
      <c r="AZ751" s="249" t="str">
        <f>IF(V751="","",EOMONTH(EDATE(Tabla1[[#This Row],[Fecha Finalización]],3),0))</f>
        <v/>
      </c>
      <c r="BA751" s="39"/>
      <c r="BB751" s="39"/>
      <c r="BC751" s="235"/>
      <c r="BD751" s="233" t="str">
        <f>IF(F751="","",Tabla1[[#This Row],[sem 01]]&amp;Tabla1[[#This Row],[sem 02]]&amp;Tabla1[[#This Row],[sem 03]])</f>
        <v/>
      </c>
      <c r="BE751" s="234" t="str">
        <f>IF(TRIM(F751)="","",$B$1&amp;"-"&amp;SUBSTITUTE(Tabla1[[#This Row],[Mes Inscrito]]," ","")&amp;"-"&amp;SUBSTITUTE(Tabla1[[#This Row],[Dia de clases Inscrito]]," ","")&amp;"-"&amp;SUBSTITUTE(Tabla1[[#This Row],[Horario Inscrito]]," ","")&amp;"-"&amp;Tabla1[[#This Row],[Fecha Inicio grupo]])</f>
        <v/>
      </c>
      <c r="BF751" s="251" t="str">
        <f>IF(F751="","",Tabla1[[#This Row],[Curso]])</f>
        <v/>
      </c>
      <c r="BG751" s="252" t="str">
        <f>+IF(TRIM(F751)="","",$B$1&amp;"-"&amp;TRIM(Tabla1[[#This Row],[Mes Inscrito]])&amp;"-"&amp;TRIM(Tabla1[[#This Row],[Dia de clases Inscrito]])&amp;"-"&amp;TRIM(Tabla1[[#This Row],[Horario Inscrito]])&amp;"-"&amp;TRIM(Tabla1[[#This Row],[Fecha Inicio grupo]])&amp;"-"&amp;TRIM(Tabla1[[#This Row],[Tipo Incrito]]))</f>
        <v/>
      </c>
      <c r="BH751" s="308" t="str">
        <f>IF(F751="","",OR(IFERROR(SEARCH("CG",Tabla1[[#This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1" s="309" t="str">
        <f>IF(F751&lt;&gt;"",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1" s="309" t="str">
        <f>IF(F751&lt;&gt;"",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1" s="309" t="str">
        <f>IF(Tabla1[[#This Row],[Fecha Inicio grupo]]="","",IFERROR(VLOOKUP(Tabla1[[#This Row],[Mes de Alta como miembro]],Parámetros!$AM$2:$AN$16,2,0),"01/01/1900"))</f>
        <v/>
      </c>
    </row>
    <row r="752" spans="1:63" ht="14.45">
      <c r="A752" s="68">
        <v>749</v>
      </c>
      <c r="B752" s="29"/>
      <c r="C752" s="34"/>
      <c r="D752" s="42"/>
      <c r="E752" s="64"/>
      <c r="F752" s="45"/>
      <c r="G752" s="45"/>
      <c r="H752" s="163"/>
      <c r="I752" s="42"/>
      <c r="J752" s="28"/>
      <c r="K752" s="69"/>
      <c r="L752" s="68"/>
      <c r="M752" s="46"/>
      <c r="N752" s="238" t="str">
        <f ca="1">IF(Tabla1[[#This Row],[Fecha de nac]]="","",IF(Tabla1[[#This Row],[Fecha Finalización]] &gt;=TODAY(), DATEDIF(Tabla1[[#This Row],[Fecha de nac]],TODAY(),"y"), ROUNDDOWN((Tabla1[[#This Row],[Fecha Finalización]] -Tabla1[[#This Row],[Fecha de nac]])/365,0)))</f>
        <v/>
      </c>
      <c r="O752" s="169"/>
      <c r="P752" s="34"/>
      <c r="Q752" s="67"/>
      <c r="R752" s="67"/>
      <c r="S752" s="67"/>
      <c r="T752" s="67"/>
      <c r="U752" s="243" t="str">
        <f>IF(F752="","",Tabla1[[#This Row],[Fecha Inicio grupo]]+3*7-7)</f>
        <v/>
      </c>
      <c r="V752" s="244" t="str">
        <f>IF(F752="","",EDATE(Tabla1[[#This Row],[Fecha Inicio grupo]],3))</f>
        <v/>
      </c>
      <c r="W752" s="29"/>
      <c r="X752" s="29"/>
      <c r="Y752" s="75"/>
      <c r="Z752" s="75"/>
      <c r="AA752" s="75"/>
      <c r="AB752" s="75"/>
      <c r="AC752" s="75"/>
      <c r="AD752" s="75"/>
      <c r="AE752" s="75"/>
      <c r="AF752" s="75"/>
      <c r="AG752" s="75"/>
      <c r="AH752" s="75"/>
      <c r="AI752" s="75"/>
      <c r="AJ752" s="75"/>
      <c r="AK752" s="75"/>
      <c r="AL752" s="75"/>
      <c r="AM752" s="75"/>
      <c r="AN752" s="75"/>
      <c r="AO752" s="144"/>
      <c r="AP752" s="246" t="str">
        <f>IF(F752="","",IFERROR(VLOOKUP(SUBSTITUTE(SUBSTITUTE(Tabla1[[#This Row],[Uso Sistemas]],"T","P"),"N","F"),Parámetros!$M$2:$N$17,2,0),"Completar hasta 3ra sem. para evaluar a Probacionista"))</f>
        <v/>
      </c>
      <c r="AQ752" s="39"/>
      <c r="AR752" s="39"/>
      <c r="AS752" s="39"/>
      <c r="AT752" s="28"/>
      <c r="AU752" s="55"/>
      <c r="AV752" s="55"/>
      <c r="AW752" s="55"/>
      <c r="AX752" s="248" t="str">
        <f>IF(V752="","",EOMONTH(EDATE(Tabla1[[#This Row],[Fecha Finalización]],2),0))</f>
        <v/>
      </c>
      <c r="AY752" s="39"/>
      <c r="AZ752" s="249" t="str">
        <f>IF(V752="","",EOMONTH(EDATE(Tabla1[[#This Row],[Fecha Finalización]],3),0))</f>
        <v/>
      </c>
      <c r="BA752" s="39"/>
      <c r="BB752" s="39"/>
      <c r="BC752" s="235"/>
      <c r="BD752" s="233" t="str">
        <f>IF(F752="","",Tabla1[[#This Row],[sem 01]]&amp;Tabla1[[#This Row],[sem 02]]&amp;Tabla1[[#This Row],[sem 03]])</f>
        <v/>
      </c>
      <c r="BE752" s="234" t="str">
        <f>IF(TRIM(F752)="","",$B$1&amp;"-"&amp;SUBSTITUTE(Tabla1[[#This Row],[Mes Inscrito]]," ","")&amp;"-"&amp;SUBSTITUTE(Tabla1[[#This Row],[Dia de clases Inscrito]]," ","")&amp;"-"&amp;SUBSTITUTE(Tabla1[[#This Row],[Horario Inscrito]]," ","")&amp;"-"&amp;Tabla1[[#This Row],[Fecha Inicio grupo]])</f>
        <v/>
      </c>
      <c r="BF752" s="251" t="str">
        <f>IF(F752="","",Tabla1[[#This Row],[Curso]])</f>
        <v/>
      </c>
      <c r="BG752" s="252" t="str">
        <f>+IF(TRIM(F752)="","",$B$1&amp;"-"&amp;TRIM(Tabla1[[#This Row],[Mes Inscrito]])&amp;"-"&amp;TRIM(Tabla1[[#This Row],[Dia de clases Inscrito]])&amp;"-"&amp;TRIM(Tabla1[[#This Row],[Horario Inscrito]])&amp;"-"&amp;TRIM(Tabla1[[#This Row],[Fecha Inicio grupo]])&amp;"-"&amp;TRIM(Tabla1[[#This Row],[Tipo Incrito]]))</f>
        <v/>
      </c>
      <c r="BH752" s="308" t="str">
        <f>IF(F752="","",OR(IFERROR(SEARCH("CG",Tabla1[[#This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2" s="309" t="str">
        <f>IF(F752&lt;&gt;"",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2" s="309" t="str">
        <f>IF(F752&lt;&gt;"",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2" s="309" t="str">
        <f>IF(Tabla1[[#This Row],[Fecha Inicio grupo]]="","",IFERROR(VLOOKUP(Tabla1[[#This Row],[Mes de Alta como miembro]],Parámetros!$AM$2:$AN$16,2,0),"01/01/1900"))</f>
        <v/>
      </c>
    </row>
    <row r="753" spans="1:63" ht="14.45">
      <c r="A753" s="68">
        <v>750</v>
      </c>
      <c r="B753" s="29"/>
      <c r="C753" s="34"/>
      <c r="D753" s="42"/>
      <c r="E753" s="64"/>
      <c r="F753" s="45"/>
      <c r="G753" s="45"/>
      <c r="H753" s="163"/>
      <c r="I753" s="42"/>
      <c r="J753" s="28"/>
      <c r="K753" s="69"/>
      <c r="L753" s="68"/>
      <c r="M753" s="46"/>
      <c r="N753" s="238" t="str">
        <f ca="1">IF(Tabla1[[#This Row],[Fecha de nac]]="","",IF(Tabla1[[#This Row],[Fecha Finalización]] &gt;=TODAY(), DATEDIF(Tabla1[[#This Row],[Fecha de nac]],TODAY(),"y"), ROUNDDOWN((Tabla1[[#This Row],[Fecha Finalización]] -Tabla1[[#This Row],[Fecha de nac]])/365,0)))</f>
        <v/>
      </c>
      <c r="O753" s="169"/>
      <c r="P753" s="34"/>
      <c r="Q753" s="67"/>
      <c r="R753" s="67"/>
      <c r="S753" s="67"/>
      <c r="T753" s="67"/>
      <c r="U753" s="243" t="str">
        <f>IF(F753="","",Tabla1[[#This Row],[Fecha Inicio grupo]]+3*7-7)</f>
        <v/>
      </c>
      <c r="V753" s="244" t="str">
        <f>IF(F753="","",EDATE(Tabla1[[#This Row],[Fecha Inicio grupo]],3))</f>
        <v/>
      </c>
      <c r="W753" s="29"/>
      <c r="X753" s="29"/>
      <c r="Y753" s="75"/>
      <c r="Z753" s="75"/>
      <c r="AA753" s="75"/>
      <c r="AB753" s="75"/>
      <c r="AC753" s="75"/>
      <c r="AD753" s="75"/>
      <c r="AE753" s="75"/>
      <c r="AF753" s="75"/>
      <c r="AG753" s="75"/>
      <c r="AH753" s="75"/>
      <c r="AI753" s="75"/>
      <c r="AJ753" s="75"/>
      <c r="AK753" s="75"/>
      <c r="AL753" s="75"/>
      <c r="AM753" s="75"/>
      <c r="AN753" s="75"/>
      <c r="AO753" s="144"/>
      <c r="AP753" s="246" t="str">
        <f>IF(F753="","",IFERROR(VLOOKUP(SUBSTITUTE(SUBSTITUTE(Tabla1[[#This Row],[Uso Sistemas]],"T","P"),"N","F"),Parámetros!$M$2:$N$17,2,0),"Completar hasta 3ra sem. para evaluar a Probacionista"))</f>
        <v/>
      </c>
      <c r="AQ753" s="39"/>
      <c r="AR753" s="39"/>
      <c r="AS753" s="39"/>
      <c r="AT753" s="28"/>
      <c r="AU753" s="55"/>
      <c r="AV753" s="55"/>
      <c r="AW753" s="55"/>
      <c r="AX753" s="248" t="str">
        <f>IF(V753="","",EOMONTH(EDATE(Tabla1[[#This Row],[Fecha Finalización]],2),0))</f>
        <v/>
      </c>
      <c r="AY753" s="39"/>
      <c r="AZ753" s="249" t="str">
        <f>IF(V753="","",EOMONTH(EDATE(Tabla1[[#This Row],[Fecha Finalización]],3),0))</f>
        <v/>
      </c>
      <c r="BA753" s="39"/>
      <c r="BB753" s="39"/>
      <c r="BC753" s="235"/>
      <c r="BD753" s="233" t="str">
        <f>IF(F753="","",Tabla1[[#This Row],[sem 01]]&amp;Tabla1[[#This Row],[sem 02]]&amp;Tabla1[[#This Row],[sem 03]])</f>
        <v/>
      </c>
      <c r="BE753" s="234" t="str">
        <f>IF(TRIM(F753)="","",$B$1&amp;"-"&amp;SUBSTITUTE(Tabla1[[#This Row],[Mes Inscrito]]," ","")&amp;"-"&amp;SUBSTITUTE(Tabla1[[#This Row],[Dia de clases Inscrito]]," ","")&amp;"-"&amp;SUBSTITUTE(Tabla1[[#This Row],[Horario Inscrito]]," ","")&amp;"-"&amp;Tabla1[[#This Row],[Fecha Inicio grupo]])</f>
        <v/>
      </c>
      <c r="BF753" s="251" t="str">
        <f>IF(F753="","",Tabla1[[#This Row],[Curso]])</f>
        <v/>
      </c>
      <c r="BG753" s="252" t="str">
        <f>+IF(TRIM(F753)="","",$B$1&amp;"-"&amp;TRIM(Tabla1[[#This Row],[Mes Inscrito]])&amp;"-"&amp;TRIM(Tabla1[[#This Row],[Dia de clases Inscrito]])&amp;"-"&amp;TRIM(Tabla1[[#This Row],[Horario Inscrito]])&amp;"-"&amp;TRIM(Tabla1[[#This Row],[Fecha Inicio grupo]])&amp;"-"&amp;TRIM(Tabla1[[#This Row],[Tipo Incrito]]))</f>
        <v/>
      </c>
      <c r="BH753" s="308" t="str">
        <f>IF(F753="","",OR(IFERROR(SEARCH("CG",Tabla1[[#This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3" s="309" t="str">
        <f>IF(F753&lt;&gt;"",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3" s="309" t="str">
        <f>IF(F753&lt;&gt;"",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3" s="309" t="str">
        <f>IF(Tabla1[[#This Row],[Fecha Inicio grupo]]="","",IFERROR(VLOOKUP(Tabla1[[#This Row],[Mes de Alta como miembro]],Parámetros!$AM$2:$AN$16,2,0),"01/01/1900"))</f>
        <v/>
      </c>
    </row>
    <row r="754" spans="1:63" ht="14.45">
      <c r="A754" s="68">
        <v>751</v>
      </c>
      <c r="B754" s="29"/>
      <c r="C754" s="34"/>
      <c r="D754" s="42"/>
      <c r="E754" s="64"/>
      <c r="F754" s="45"/>
      <c r="G754" s="45"/>
      <c r="H754" s="163"/>
      <c r="I754" s="42"/>
      <c r="J754" s="28"/>
      <c r="K754" s="69"/>
      <c r="L754" s="68"/>
      <c r="M754" s="46"/>
      <c r="N754" s="238" t="str">
        <f ca="1">IF(Tabla1[[#This Row],[Fecha de nac]]="","",IF(Tabla1[[#This Row],[Fecha Finalización]] &gt;=TODAY(), DATEDIF(Tabla1[[#This Row],[Fecha de nac]],TODAY(),"y"), ROUNDDOWN((Tabla1[[#This Row],[Fecha Finalización]] -Tabla1[[#This Row],[Fecha de nac]])/365,0)))</f>
        <v/>
      </c>
      <c r="O754" s="169"/>
      <c r="P754" s="34"/>
      <c r="Q754" s="67"/>
      <c r="R754" s="67"/>
      <c r="S754" s="67"/>
      <c r="T754" s="67"/>
      <c r="U754" s="243" t="str">
        <f>IF(F754="","",Tabla1[[#This Row],[Fecha Inicio grupo]]+3*7-7)</f>
        <v/>
      </c>
      <c r="V754" s="244" t="str">
        <f>IF(F754="","",EDATE(Tabla1[[#This Row],[Fecha Inicio grupo]],3))</f>
        <v/>
      </c>
      <c r="W754" s="29"/>
      <c r="X754" s="29"/>
      <c r="Y754" s="75"/>
      <c r="Z754" s="75"/>
      <c r="AA754" s="75"/>
      <c r="AB754" s="75"/>
      <c r="AC754" s="75"/>
      <c r="AD754" s="75"/>
      <c r="AE754" s="75"/>
      <c r="AF754" s="75"/>
      <c r="AG754" s="75"/>
      <c r="AH754" s="75"/>
      <c r="AI754" s="75"/>
      <c r="AJ754" s="75"/>
      <c r="AK754" s="75"/>
      <c r="AL754" s="75"/>
      <c r="AM754" s="75"/>
      <c r="AN754" s="75"/>
      <c r="AO754" s="144"/>
      <c r="AP754" s="246" t="str">
        <f>IF(F754="","",IFERROR(VLOOKUP(SUBSTITUTE(SUBSTITUTE(Tabla1[[#This Row],[Uso Sistemas]],"T","P"),"N","F"),Parámetros!$M$2:$N$17,2,0),"Completar hasta 3ra sem. para evaluar a Probacionista"))</f>
        <v/>
      </c>
      <c r="AQ754" s="39"/>
      <c r="AR754" s="39"/>
      <c r="AS754" s="39"/>
      <c r="AT754" s="28"/>
      <c r="AU754" s="55"/>
      <c r="AV754" s="55"/>
      <c r="AW754" s="55"/>
      <c r="AX754" s="248" t="str">
        <f>IF(V754="","",EOMONTH(EDATE(Tabla1[[#This Row],[Fecha Finalización]],2),0))</f>
        <v/>
      </c>
      <c r="AY754" s="39"/>
      <c r="AZ754" s="249" t="str">
        <f>IF(V754="","",EOMONTH(EDATE(Tabla1[[#This Row],[Fecha Finalización]],3),0))</f>
        <v/>
      </c>
      <c r="BA754" s="39"/>
      <c r="BB754" s="39"/>
      <c r="BC754" s="235"/>
      <c r="BD754" s="233" t="str">
        <f>IF(F754="","",Tabla1[[#This Row],[sem 01]]&amp;Tabla1[[#This Row],[sem 02]]&amp;Tabla1[[#This Row],[sem 03]])</f>
        <v/>
      </c>
      <c r="BE754" s="234" t="str">
        <f>IF(TRIM(F754)="","",$B$1&amp;"-"&amp;SUBSTITUTE(Tabla1[[#This Row],[Mes Inscrito]]," ","")&amp;"-"&amp;SUBSTITUTE(Tabla1[[#This Row],[Dia de clases Inscrito]]," ","")&amp;"-"&amp;SUBSTITUTE(Tabla1[[#This Row],[Horario Inscrito]]," ","")&amp;"-"&amp;Tabla1[[#This Row],[Fecha Inicio grupo]])</f>
        <v/>
      </c>
      <c r="BF754" s="251" t="str">
        <f>IF(F754="","",Tabla1[[#This Row],[Curso]])</f>
        <v/>
      </c>
      <c r="BG754" s="252" t="str">
        <f>+IF(TRIM(F754)="","",$B$1&amp;"-"&amp;TRIM(Tabla1[[#This Row],[Mes Inscrito]])&amp;"-"&amp;TRIM(Tabla1[[#This Row],[Dia de clases Inscrito]])&amp;"-"&amp;TRIM(Tabla1[[#This Row],[Horario Inscrito]])&amp;"-"&amp;TRIM(Tabla1[[#This Row],[Fecha Inicio grupo]])&amp;"-"&amp;TRIM(Tabla1[[#This Row],[Tipo Incrito]]))</f>
        <v/>
      </c>
      <c r="BH754" s="308" t="str">
        <f>IF(F754="","",OR(IFERROR(SEARCH("CG",Tabla1[[#This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4" s="309" t="str">
        <f>IF(F754&lt;&gt;"",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4" s="309" t="str">
        <f>IF(F754&lt;&gt;"",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4" s="309" t="str">
        <f>IF(Tabla1[[#This Row],[Fecha Inicio grupo]]="","",IFERROR(VLOOKUP(Tabla1[[#This Row],[Mes de Alta como miembro]],Parámetros!$AM$2:$AN$16,2,0),"01/01/1900"))</f>
        <v/>
      </c>
    </row>
    <row r="755" spans="1:63" ht="14.45">
      <c r="A755" s="68">
        <v>752</v>
      </c>
      <c r="B755" s="29"/>
      <c r="C755" s="34"/>
      <c r="D755" s="42"/>
      <c r="E755" s="64"/>
      <c r="F755" s="45"/>
      <c r="G755" s="45"/>
      <c r="H755" s="163"/>
      <c r="I755" s="42"/>
      <c r="J755" s="28"/>
      <c r="K755" s="69"/>
      <c r="L755" s="68"/>
      <c r="M755" s="46"/>
      <c r="N755" s="238" t="str">
        <f ca="1">IF(Tabla1[[#This Row],[Fecha de nac]]="","",IF(Tabla1[[#This Row],[Fecha Finalización]] &gt;=TODAY(), DATEDIF(Tabla1[[#This Row],[Fecha de nac]],TODAY(),"y"), ROUNDDOWN((Tabla1[[#This Row],[Fecha Finalización]] -Tabla1[[#This Row],[Fecha de nac]])/365,0)))</f>
        <v/>
      </c>
      <c r="O755" s="169"/>
      <c r="P755" s="34"/>
      <c r="Q755" s="67"/>
      <c r="R755" s="67"/>
      <c r="S755" s="67"/>
      <c r="T755" s="67"/>
      <c r="U755" s="243" t="str">
        <f>IF(F755="","",Tabla1[[#This Row],[Fecha Inicio grupo]]+3*7-7)</f>
        <v/>
      </c>
      <c r="V755" s="244" t="str">
        <f>IF(F755="","",EDATE(Tabla1[[#This Row],[Fecha Inicio grupo]],3))</f>
        <v/>
      </c>
      <c r="W755" s="29"/>
      <c r="X755" s="29"/>
      <c r="Y755" s="75"/>
      <c r="Z755" s="75"/>
      <c r="AA755" s="75"/>
      <c r="AB755" s="75"/>
      <c r="AC755" s="75"/>
      <c r="AD755" s="75"/>
      <c r="AE755" s="75"/>
      <c r="AF755" s="75"/>
      <c r="AG755" s="75"/>
      <c r="AH755" s="75"/>
      <c r="AI755" s="75"/>
      <c r="AJ755" s="75"/>
      <c r="AK755" s="75"/>
      <c r="AL755" s="75"/>
      <c r="AM755" s="75"/>
      <c r="AN755" s="75"/>
      <c r="AO755" s="144"/>
      <c r="AP755" s="246" t="str">
        <f>IF(F755="","",IFERROR(VLOOKUP(SUBSTITUTE(SUBSTITUTE(Tabla1[[#This Row],[Uso Sistemas]],"T","P"),"N","F"),Parámetros!$M$2:$N$17,2,0),"Completar hasta 3ra sem. para evaluar a Probacionista"))</f>
        <v/>
      </c>
      <c r="AQ755" s="39"/>
      <c r="AR755" s="39"/>
      <c r="AS755" s="39"/>
      <c r="AT755" s="28"/>
      <c r="AU755" s="55"/>
      <c r="AV755" s="55"/>
      <c r="AW755" s="55"/>
      <c r="AX755" s="248" t="str">
        <f>IF(V755="","",EOMONTH(EDATE(Tabla1[[#This Row],[Fecha Finalización]],2),0))</f>
        <v/>
      </c>
      <c r="AY755" s="39"/>
      <c r="AZ755" s="249" t="str">
        <f>IF(V755="","",EOMONTH(EDATE(Tabla1[[#This Row],[Fecha Finalización]],3),0))</f>
        <v/>
      </c>
      <c r="BA755" s="39"/>
      <c r="BB755" s="39"/>
      <c r="BC755" s="235"/>
      <c r="BD755" s="233" t="str">
        <f>IF(F755="","",Tabla1[[#This Row],[sem 01]]&amp;Tabla1[[#This Row],[sem 02]]&amp;Tabla1[[#This Row],[sem 03]])</f>
        <v/>
      </c>
      <c r="BE755" s="234" t="str">
        <f>IF(TRIM(F755)="","",$B$1&amp;"-"&amp;SUBSTITUTE(Tabla1[[#This Row],[Mes Inscrito]]," ","")&amp;"-"&amp;SUBSTITUTE(Tabla1[[#This Row],[Dia de clases Inscrito]]," ","")&amp;"-"&amp;SUBSTITUTE(Tabla1[[#This Row],[Horario Inscrito]]," ","")&amp;"-"&amp;Tabla1[[#This Row],[Fecha Inicio grupo]])</f>
        <v/>
      </c>
      <c r="BF755" s="251" t="str">
        <f>IF(F755="","",Tabla1[[#This Row],[Curso]])</f>
        <v/>
      </c>
      <c r="BG755" s="252" t="str">
        <f>+IF(TRIM(F755)="","",$B$1&amp;"-"&amp;TRIM(Tabla1[[#This Row],[Mes Inscrito]])&amp;"-"&amp;TRIM(Tabla1[[#This Row],[Dia de clases Inscrito]])&amp;"-"&amp;TRIM(Tabla1[[#This Row],[Horario Inscrito]])&amp;"-"&amp;TRIM(Tabla1[[#This Row],[Fecha Inicio grupo]])&amp;"-"&amp;TRIM(Tabla1[[#This Row],[Tipo Incrito]]))</f>
        <v/>
      </c>
      <c r="BH755" s="308" t="str">
        <f>IF(F755="","",OR(IFERROR(SEARCH("CG",Tabla1[[#This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5" s="309" t="str">
        <f>IF(F755&lt;&gt;"",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5" s="309" t="str">
        <f>IF(F755&lt;&gt;"",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5" s="309" t="str">
        <f>IF(Tabla1[[#This Row],[Fecha Inicio grupo]]="","",IFERROR(VLOOKUP(Tabla1[[#This Row],[Mes de Alta como miembro]],Parámetros!$AM$2:$AN$16,2,0),"01/01/1900"))</f>
        <v/>
      </c>
    </row>
    <row r="756" spans="1:63" ht="14.45">
      <c r="A756" s="68">
        <v>753</v>
      </c>
      <c r="B756" s="29"/>
      <c r="C756" s="34"/>
      <c r="D756" s="42"/>
      <c r="E756" s="64"/>
      <c r="F756" s="45"/>
      <c r="G756" s="45"/>
      <c r="H756" s="163"/>
      <c r="I756" s="42"/>
      <c r="J756" s="28"/>
      <c r="K756" s="69"/>
      <c r="L756" s="68"/>
      <c r="M756" s="46"/>
      <c r="N756" s="238" t="str">
        <f ca="1">IF(Tabla1[[#This Row],[Fecha de nac]]="","",IF(Tabla1[[#This Row],[Fecha Finalización]] &gt;=TODAY(), DATEDIF(Tabla1[[#This Row],[Fecha de nac]],TODAY(),"y"), ROUNDDOWN((Tabla1[[#This Row],[Fecha Finalización]] -Tabla1[[#This Row],[Fecha de nac]])/365,0)))</f>
        <v/>
      </c>
      <c r="O756" s="169"/>
      <c r="P756" s="34"/>
      <c r="Q756" s="67"/>
      <c r="R756" s="67"/>
      <c r="S756" s="67"/>
      <c r="T756" s="67"/>
      <c r="U756" s="243" t="str">
        <f>IF(F756="","",Tabla1[[#This Row],[Fecha Inicio grupo]]+3*7-7)</f>
        <v/>
      </c>
      <c r="V756" s="244" t="str">
        <f>IF(F756="","",EDATE(Tabla1[[#This Row],[Fecha Inicio grupo]],3))</f>
        <v/>
      </c>
      <c r="W756" s="29"/>
      <c r="X756" s="29"/>
      <c r="Y756" s="75"/>
      <c r="Z756" s="75"/>
      <c r="AA756" s="75"/>
      <c r="AB756" s="75"/>
      <c r="AC756" s="75"/>
      <c r="AD756" s="75"/>
      <c r="AE756" s="75"/>
      <c r="AF756" s="75"/>
      <c r="AG756" s="75"/>
      <c r="AH756" s="75"/>
      <c r="AI756" s="75"/>
      <c r="AJ756" s="75"/>
      <c r="AK756" s="75"/>
      <c r="AL756" s="75"/>
      <c r="AM756" s="75"/>
      <c r="AN756" s="75"/>
      <c r="AO756" s="144"/>
      <c r="AP756" s="246" t="str">
        <f>IF(F756="","",IFERROR(VLOOKUP(SUBSTITUTE(SUBSTITUTE(Tabla1[[#This Row],[Uso Sistemas]],"T","P"),"N","F"),Parámetros!$M$2:$N$17,2,0),"Completar hasta 3ra sem. para evaluar a Probacionista"))</f>
        <v/>
      </c>
      <c r="AQ756" s="39"/>
      <c r="AR756" s="39"/>
      <c r="AS756" s="39"/>
      <c r="AT756" s="28"/>
      <c r="AU756" s="55"/>
      <c r="AV756" s="55"/>
      <c r="AW756" s="55"/>
      <c r="AX756" s="248" t="str">
        <f>IF(V756="","",EOMONTH(EDATE(Tabla1[[#This Row],[Fecha Finalización]],2),0))</f>
        <v/>
      </c>
      <c r="AY756" s="39"/>
      <c r="AZ756" s="249" t="str">
        <f>IF(V756="","",EOMONTH(EDATE(Tabla1[[#This Row],[Fecha Finalización]],3),0))</f>
        <v/>
      </c>
      <c r="BA756" s="39"/>
      <c r="BB756" s="39"/>
      <c r="BC756" s="235"/>
      <c r="BD756" s="233" t="str">
        <f>IF(F756="","",Tabla1[[#This Row],[sem 01]]&amp;Tabla1[[#This Row],[sem 02]]&amp;Tabla1[[#This Row],[sem 03]])</f>
        <v/>
      </c>
      <c r="BE756" s="234" t="str">
        <f>IF(TRIM(F756)="","",$B$1&amp;"-"&amp;SUBSTITUTE(Tabla1[[#This Row],[Mes Inscrito]]," ","")&amp;"-"&amp;SUBSTITUTE(Tabla1[[#This Row],[Dia de clases Inscrito]]," ","")&amp;"-"&amp;SUBSTITUTE(Tabla1[[#This Row],[Horario Inscrito]]," ","")&amp;"-"&amp;Tabla1[[#This Row],[Fecha Inicio grupo]])</f>
        <v/>
      </c>
      <c r="BF756" s="251" t="str">
        <f>IF(F756="","",Tabla1[[#This Row],[Curso]])</f>
        <v/>
      </c>
      <c r="BG756" s="252" t="str">
        <f>+IF(TRIM(F756)="","",$B$1&amp;"-"&amp;TRIM(Tabla1[[#This Row],[Mes Inscrito]])&amp;"-"&amp;TRIM(Tabla1[[#This Row],[Dia de clases Inscrito]])&amp;"-"&amp;TRIM(Tabla1[[#This Row],[Horario Inscrito]])&amp;"-"&amp;TRIM(Tabla1[[#This Row],[Fecha Inicio grupo]])&amp;"-"&amp;TRIM(Tabla1[[#This Row],[Tipo Incrito]]))</f>
        <v/>
      </c>
      <c r="BH756" s="308" t="str">
        <f>IF(F756="","",OR(IFERROR(SEARCH("CG",Tabla1[[#This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6" s="309" t="str">
        <f>IF(F756&lt;&gt;"",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6" s="309" t="str">
        <f>IF(F756&lt;&gt;"",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6" s="309" t="str">
        <f>IF(Tabla1[[#This Row],[Fecha Inicio grupo]]="","",IFERROR(VLOOKUP(Tabla1[[#This Row],[Mes de Alta como miembro]],Parámetros!$AM$2:$AN$16,2,0),"01/01/1900"))</f>
        <v/>
      </c>
    </row>
    <row r="757" spans="1:63" ht="14.45">
      <c r="A757" s="68">
        <v>754</v>
      </c>
      <c r="B757" s="29"/>
      <c r="C757" s="34"/>
      <c r="D757" s="42"/>
      <c r="E757" s="64"/>
      <c r="F757" s="45"/>
      <c r="G757" s="45"/>
      <c r="H757" s="163"/>
      <c r="I757" s="42"/>
      <c r="J757" s="28"/>
      <c r="K757" s="69"/>
      <c r="L757" s="68"/>
      <c r="M757" s="46"/>
      <c r="N757" s="238" t="str">
        <f ca="1">IF(Tabla1[[#This Row],[Fecha de nac]]="","",IF(Tabla1[[#This Row],[Fecha Finalización]] &gt;=TODAY(), DATEDIF(Tabla1[[#This Row],[Fecha de nac]],TODAY(),"y"), ROUNDDOWN((Tabla1[[#This Row],[Fecha Finalización]] -Tabla1[[#This Row],[Fecha de nac]])/365,0)))</f>
        <v/>
      </c>
      <c r="O757" s="169"/>
      <c r="P757" s="34"/>
      <c r="Q757" s="67"/>
      <c r="R757" s="67"/>
      <c r="S757" s="67"/>
      <c r="T757" s="67"/>
      <c r="U757" s="243" t="str">
        <f>IF(F757="","",Tabla1[[#This Row],[Fecha Inicio grupo]]+3*7-7)</f>
        <v/>
      </c>
      <c r="V757" s="244" t="str">
        <f>IF(F757="","",EDATE(Tabla1[[#This Row],[Fecha Inicio grupo]],3))</f>
        <v/>
      </c>
      <c r="W757" s="29"/>
      <c r="X757" s="29"/>
      <c r="Y757" s="75"/>
      <c r="Z757" s="75"/>
      <c r="AA757" s="75"/>
      <c r="AB757" s="75"/>
      <c r="AC757" s="75"/>
      <c r="AD757" s="75"/>
      <c r="AE757" s="75"/>
      <c r="AF757" s="75"/>
      <c r="AG757" s="75"/>
      <c r="AH757" s="75"/>
      <c r="AI757" s="75"/>
      <c r="AJ757" s="75"/>
      <c r="AK757" s="75"/>
      <c r="AL757" s="75"/>
      <c r="AM757" s="75"/>
      <c r="AN757" s="75"/>
      <c r="AO757" s="144"/>
      <c r="AP757" s="246" t="str">
        <f>IF(F757="","",IFERROR(VLOOKUP(SUBSTITUTE(SUBSTITUTE(Tabla1[[#This Row],[Uso Sistemas]],"T","P"),"N","F"),Parámetros!$M$2:$N$17,2,0),"Completar hasta 3ra sem. para evaluar a Probacionista"))</f>
        <v/>
      </c>
      <c r="AQ757" s="39"/>
      <c r="AR757" s="39"/>
      <c r="AS757" s="39"/>
      <c r="AT757" s="28"/>
      <c r="AU757" s="55"/>
      <c r="AV757" s="55"/>
      <c r="AW757" s="55"/>
      <c r="AX757" s="248" t="str">
        <f>IF(V757="","",EOMONTH(EDATE(Tabla1[[#This Row],[Fecha Finalización]],2),0))</f>
        <v/>
      </c>
      <c r="AY757" s="39"/>
      <c r="AZ757" s="249" t="str">
        <f>IF(V757="","",EOMONTH(EDATE(Tabla1[[#This Row],[Fecha Finalización]],3),0))</f>
        <v/>
      </c>
      <c r="BA757" s="39"/>
      <c r="BB757" s="39"/>
      <c r="BC757" s="235"/>
      <c r="BD757" s="233" t="str">
        <f>IF(F757="","",Tabla1[[#This Row],[sem 01]]&amp;Tabla1[[#This Row],[sem 02]]&amp;Tabla1[[#This Row],[sem 03]])</f>
        <v/>
      </c>
      <c r="BE757" s="234" t="str">
        <f>IF(TRIM(F757)="","",$B$1&amp;"-"&amp;SUBSTITUTE(Tabla1[[#This Row],[Mes Inscrito]]," ","")&amp;"-"&amp;SUBSTITUTE(Tabla1[[#This Row],[Dia de clases Inscrito]]," ","")&amp;"-"&amp;SUBSTITUTE(Tabla1[[#This Row],[Horario Inscrito]]," ","")&amp;"-"&amp;Tabla1[[#This Row],[Fecha Inicio grupo]])</f>
        <v/>
      </c>
      <c r="BF757" s="251" t="str">
        <f>IF(F757="","",Tabla1[[#This Row],[Curso]])</f>
        <v/>
      </c>
      <c r="BG757" s="252" t="str">
        <f>+IF(TRIM(F757)="","",$B$1&amp;"-"&amp;TRIM(Tabla1[[#This Row],[Mes Inscrito]])&amp;"-"&amp;TRIM(Tabla1[[#This Row],[Dia de clases Inscrito]])&amp;"-"&amp;TRIM(Tabla1[[#This Row],[Horario Inscrito]])&amp;"-"&amp;TRIM(Tabla1[[#This Row],[Fecha Inicio grupo]])&amp;"-"&amp;TRIM(Tabla1[[#This Row],[Tipo Incrito]]))</f>
        <v/>
      </c>
      <c r="BH757" s="308" t="str">
        <f>IF(F757="","",OR(IFERROR(SEARCH("CG",Tabla1[[#This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7" s="309" t="str">
        <f>IF(F757&lt;&gt;"",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7" s="309" t="str">
        <f>IF(F757&lt;&gt;"",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7" s="309" t="str">
        <f>IF(Tabla1[[#This Row],[Fecha Inicio grupo]]="","",IFERROR(VLOOKUP(Tabla1[[#This Row],[Mes de Alta como miembro]],Parámetros!$AM$2:$AN$16,2,0),"01/01/1900"))</f>
        <v/>
      </c>
    </row>
    <row r="758" spans="1:63" ht="14.45">
      <c r="A758" s="68">
        <v>755</v>
      </c>
      <c r="B758" s="29"/>
      <c r="C758" s="34"/>
      <c r="D758" s="42"/>
      <c r="E758" s="64"/>
      <c r="F758" s="45"/>
      <c r="G758" s="45"/>
      <c r="H758" s="163"/>
      <c r="I758" s="42"/>
      <c r="J758" s="28"/>
      <c r="K758" s="69"/>
      <c r="L758" s="68"/>
      <c r="M758" s="46"/>
      <c r="N758" s="238" t="str">
        <f ca="1">IF(Tabla1[[#This Row],[Fecha de nac]]="","",IF(Tabla1[[#This Row],[Fecha Finalización]] &gt;=TODAY(), DATEDIF(Tabla1[[#This Row],[Fecha de nac]],TODAY(),"y"), ROUNDDOWN((Tabla1[[#This Row],[Fecha Finalización]] -Tabla1[[#This Row],[Fecha de nac]])/365,0)))</f>
        <v/>
      </c>
      <c r="O758" s="169"/>
      <c r="P758" s="34"/>
      <c r="Q758" s="67"/>
      <c r="R758" s="67"/>
      <c r="S758" s="67"/>
      <c r="T758" s="67"/>
      <c r="U758" s="243" t="str">
        <f>IF(F758="","",Tabla1[[#This Row],[Fecha Inicio grupo]]+3*7-7)</f>
        <v/>
      </c>
      <c r="V758" s="244" t="str">
        <f>IF(F758="","",EDATE(Tabla1[[#This Row],[Fecha Inicio grupo]],3))</f>
        <v/>
      </c>
      <c r="W758" s="29"/>
      <c r="X758" s="29"/>
      <c r="Y758" s="75"/>
      <c r="Z758" s="75"/>
      <c r="AA758" s="75"/>
      <c r="AB758" s="75"/>
      <c r="AC758" s="75"/>
      <c r="AD758" s="75"/>
      <c r="AE758" s="75"/>
      <c r="AF758" s="75"/>
      <c r="AG758" s="75"/>
      <c r="AH758" s="75"/>
      <c r="AI758" s="75"/>
      <c r="AJ758" s="75"/>
      <c r="AK758" s="75"/>
      <c r="AL758" s="75"/>
      <c r="AM758" s="75"/>
      <c r="AN758" s="75"/>
      <c r="AO758" s="144"/>
      <c r="AP758" s="246" t="str">
        <f>IF(F758="","",IFERROR(VLOOKUP(SUBSTITUTE(SUBSTITUTE(Tabla1[[#This Row],[Uso Sistemas]],"T","P"),"N","F"),Parámetros!$M$2:$N$17,2,0),"Completar hasta 3ra sem. para evaluar a Probacionista"))</f>
        <v/>
      </c>
      <c r="AQ758" s="39"/>
      <c r="AR758" s="39"/>
      <c r="AS758" s="39"/>
      <c r="AT758" s="28"/>
      <c r="AU758" s="55"/>
      <c r="AV758" s="55"/>
      <c r="AW758" s="55"/>
      <c r="AX758" s="248" t="str">
        <f>IF(V758="","",EOMONTH(EDATE(Tabla1[[#This Row],[Fecha Finalización]],2),0))</f>
        <v/>
      </c>
      <c r="AY758" s="39"/>
      <c r="AZ758" s="249" t="str">
        <f>IF(V758="","",EOMONTH(EDATE(Tabla1[[#This Row],[Fecha Finalización]],3),0))</f>
        <v/>
      </c>
      <c r="BA758" s="39"/>
      <c r="BB758" s="39"/>
      <c r="BC758" s="235"/>
      <c r="BD758" s="233" t="str">
        <f>IF(F758="","",Tabla1[[#This Row],[sem 01]]&amp;Tabla1[[#This Row],[sem 02]]&amp;Tabla1[[#This Row],[sem 03]])</f>
        <v/>
      </c>
      <c r="BE758" s="234" t="str">
        <f>IF(TRIM(F758)="","",$B$1&amp;"-"&amp;SUBSTITUTE(Tabla1[[#This Row],[Mes Inscrito]]," ","")&amp;"-"&amp;SUBSTITUTE(Tabla1[[#This Row],[Dia de clases Inscrito]]," ","")&amp;"-"&amp;SUBSTITUTE(Tabla1[[#This Row],[Horario Inscrito]]," ","")&amp;"-"&amp;Tabla1[[#This Row],[Fecha Inicio grupo]])</f>
        <v/>
      </c>
      <c r="BF758" s="251" t="str">
        <f>IF(F758="","",Tabla1[[#This Row],[Curso]])</f>
        <v/>
      </c>
      <c r="BG758" s="252" t="str">
        <f>+IF(TRIM(F758)="","",$B$1&amp;"-"&amp;TRIM(Tabla1[[#This Row],[Mes Inscrito]])&amp;"-"&amp;TRIM(Tabla1[[#This Row],[Dia de clases Inscrito]])&amp;"-"&amp;TRIM(Tabla1[[#This Row],[Horario Inscrito]])&amp;"-"&amp;TRIM(Tabla1[[#This Row],[Fecha Inicio grupo]])&amp;"-"&amp;TRIM(Tabla1[[#This Row],[Tipo Incrito]]))</f>
        <v/>
      </c>
      <c r="BH758" s="308" t="str">
        <f>IF(F758="","",OR(IFERROR(SEARCH("CG",Tabla1[[#This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8" s="309" t="str">
        <f>IF(F758&lt;&gt;"",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8" s="309" t="str">
        <f>IF(F758&lt;&gt;"",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8" s="309" t="str">
        <f>IF(Tabla1[[#This Row],[Fecha Inicio grupo]]="","",IFERROR(VLOOKUP(Tabla1[[#This Row],[Mes de Alta como miembro]],Parámetros!$AM$2:$AN$16,2,0),"01/01/1900"))</f>
        <v/>
      </c>
    </row>
    <row r="759" spans="1:63" ht="14.45">
      <c r="A759" s="68">
        <v>756</v>
      </c>
      <c r="B759" s="29"/>
      <c r="C759" s="34"/>
      <c r="D759" s="42"/>
      <c r="E759" s="64"/>
      <c r="F759" s="45"/>
      <c r="G759" s="45"/>
      <c r="H759" s="163"/>
      <c r="I759" s="42"/>
      <c r="J759" s="28"/>
      <c r="K759" s="69"/>
      <c r="L759" s="68"/>
      <c r="M759" s="46"/>
      <c r="N759" s="238" t="str">
        <f ca="1">IF(Tabla1[[#This Row],[Fecha de nac]]="","",IF(Tabla1[[#This Row],[Fecha Finalización]] &gt;=TODAY(), DATEDIF(Tabla1[[#This Row],[Fecha de nac]],TODAY(),"y"), ROUNDDOWN((Tabla1[[#This Row],[Fecha Finalización]] -Tabla1[[#This Row],[Fecha de nac]])/365,0)))</f>
        <v/>
      </c>
      <c r="O759" s="169"/>
      <c r="P759" s="34"/>
      <c r="Q759" s="67"/>
      <c r="R759" s="67"/>
      <c r="S759" s="67"/>
      <c r="T759" s="67"/>
      <c r="U759" s="243" t="str">
        <f>IF(F759="","",Tabla1[[#This Row],[Fecha Inicio grupo]]+3*7-7)</f>
        <v/>
      </c>
      <c r="V759" s="244" t="str">
        <f>IF(F759="","",EDATE(Tabla1[[#This Row],[Fecha Inicio grupo]],3))</f>
        <v/>
      </c>
      <c r="W759" s="29"/>
      <c r="X759" s="29"/>
      <c r="Y759" s="75"/>
      <c r="Z759" s="75"/>
      <c r="AA759" s="75"/>
      <c r="AB759" s="75"/>
      <c r="AC759" s="75"/>
      <c r="AD759" s="75"/>
      <c r="AE759" s="75"/>
      <c r="AF759" s="75"/>
      <c r="AG759" s="75"/>
      <c r="AH759" s="75"/>
      <c r="AI759" s="75"/>
      <c r="AJ759" s="75"/>
      <c r="AK759" s="75"/>
      <c r="AL759" s="75"/>
      <c r="AM759" s="75"/>
      <c r="AN759" s="75"/>
      <c r="AO759" s="144"/>
      <c r="AP759" s="246" t="str">
        <f>IF(F759="","",IFERROR(VLOOKUP(SUBSTITUTE(SUBSTITUTE(Tabla1[[#This Row],[Uso Sistemas]],"T","P"),"N","F"),Parámetros!$M$2:$N$17,2,0),"Completar hasta 3ra sem. para evaluar a Probacionista"))</f>
        <v/>
      </c>
      <c r="AQ759" s="39"/>
      <c r="AR759" s="39"/>
      <c r="AS759" s="39"/>
      <c r="AT759" s="28"/>
      <c r="AU759" s="55"/>
      <c r="AV759" s="55"/>
      <c r="AW759" s="55"/>
      <c r="AX759" s="248" t="str">
        <f>IF(V759="","",EOMONTH(EDATE(Tabla1[[#This Row],[Fecha Finalización]],2),0))</f>
        <v/>
      </c>
      <c r="AY759" s="39"/>
      <c r="AZ759" s="249" t="str">
        <f>IF(V759="","",EOMONTH(EDATE(Tabla1[[#This Row],[Fecha Finalización]],3),0))</f>
        <v/>
      </c>
      <c r="BA759" s="39"/>
      <c r="BB759" s="39"/>
      <c r="BC759" s="235"/>
      <c r="BD759" s="233" t="str">
        <f>IF(F759="","",Tabla1[[#This Row],[sem 01]]&amp;Tabla1[[#This Row],[sem 02]]&amp;Tabla1[[#This Row],[sem 03]])</f>
        <v/>
      </c>
      <c r="BE759" s="234" t="str">
        <f>IF(TRIM(F759)="","",$B$1&amp;"-"&amp;SUBSTITUTE(Tabla1[[#This Row],[Mes Inscrito]]," ","")&amp;"-"&amp;SUBSTITUTE(Tabla1[[#This Row],[Dia de clases Inscrito]]," ","")&amp;"-"&amp;SUBSTITUTE(Tabla1[[#This Row],[Horario Inscrito]]," ","")&amp;"-"&amp;Tabla1[[#This Row],[Fecha Inicio grupo]])</f>
        <v/>
      </c>
      <c r="BF759" s="251" t="str">
        <f>IF(F759="","",Tabla1[[#This Row],[Curso]])</f>
        <v/>
      </c>
      <c r="BG759" s="252" t="str">
        <f>+IF(TRIM(F759)="","",$B$1&amp;"-"&amp;TRIM(Tabla1[[#This Row],[Mes Inscrito]])&amp;"-"&amp;TRIM(Tabla1[[#This Row],[Dia de clases Inscrito]])&amp;"-"&amp;TRIM(Tabla1[[#This Row],[Horario Inscrito]])&amp;"-"&amp;TRIM(Tabla1[[#This Row],[Fecha Inicio grupo]])&amp;"-"&amp;TRIM(Tabla1[[#This Row],[Tipo Incrito]]))</f>
        <v/>
      </c>
      <c r="BH759" s="308" t="str">
        <f>IF(F759="","",OR(IFERROR(SEARCH("CG",Tabla1[[#This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9" s="309" t="str">
        <f>IF(F759&lt;&gt;"",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9" s="309" t="str">
        <f>IF(F759&lt;&gt;"",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9" s="309" t="str">
        <f>IF(Tabla1[[#This Row],[Fecha Inicio grupo]]="","",IFERROR(VLOOKUP(Tabla1[[#This Row],[Mes de Alta como miembro]],Parámetros!$AM$2:$AN$16,2,0),"01/01/1900"))</f>
        <v/>
      </c>
    </row>
    <row r="760" spans="1:63" ht="14.45">
      <c r="A760" s="68">
        <v>757</v>
      </c>
      <c r="B760" s="29"/>
      <c r="C760" s="34"/>
      <c r="D760" s="42"/>
      <c r="E760" s="64"/>
      <c r="F760" s="45"/>
      <c r="G760" s="45"/>
      <c r="H760" s="163"/>
      <c r="I760" s="42"/>
      <c r="J760" s="28"/>
      <c r="K760" s="69"/>
      <c r="L760" s="68"/>
      <c r="M760" s="46"/>
      <c r="N760" s="238" t="str">
        <f ca="1">IF(Tabla1[[#This Row],[Fecha de nac]]="","",IF(Tabla1[[#This Row],[Fecha Finalización]] &gt;=TODAY(), DATEDIF(Tabla1[[#This Row],[Fecha de nac]],TODAY(),"y"), ROUNDDOWN((Tabla1[[#This Row],[Fecha Finalización]] -Tabla1[[#This Row],[Fecha de nac]])/365,0)))</f>
        <v/>
      </c>
      <c r="O760" s="169"/>
      <c r="P760" s="34"/>
      <c r="Q760" s="67"/>
      <c r="R760" s="67"/>
      <c r="S760" s="67"/>
      <c r="T760" s="67"/>
      <c r="U760" s="243" t="str">
        <f>IF(F760="","",Tabla1[[#This Row],[Fecha Inicio grupo]]+3*7-7)</f>
        <v/>
      </c>
      <c r="V760" s="244" t="str">
        <f>IF(F760="","",EDATE(Tabla1[[#This Row],[Fecha Inicio grupo]],3))</f>
        <v/>
      </c>
      <c r="W760" s="29"/>
      <c r="X760" s="29"/>
      <c r="Y760" s="75"/>
      <c r="Z760" s="75"/>
      <c r="AA760" s="75"/>
      <c r="AB760" s="75"/>
      <c r="AC760" s="75"/>
      <c r="AD760" s="75"/>
      <c r="AE760" s="75"/>
      <c r="AF760" s="75"/>
      <c r="AG760" s="75"/>
      <c r="AH760" s="75"/>
      <c r="AI760" s="75"/>
      <c r="AJ760" s="75"/>
      <c r="AK760" s="75"/>
      <c r="AL760" s="75"/>
      <c r="AM760" s="75"/>
      <c r="AN760" s="75"/>
      <c r="AO760" s="144"/>
      <c r="AP760" s="246" t="str">
        <f>IF(F760="","",IFERROR(VLOOKUP(SUBSTITUTE(SUBSTITUTE(Tabla1[[#This Row],[Uso Sistemas]],"T","P"),"N","F"),Parámetros!$M$2:$N$17,2,0),"Completar hasta 3ra sem. para evaluar a Probacionista"))</f>
        <v/>
      </c>
      <c r="AQ760" s="39"/>
      <c r="AR760" s="39"/>
      <c r="AS760" s="39"/>
      <c r="AT760" s="28"/>
      <c r="AU760" s="55"/>
      <c r="AV760" s="55"/>
      <c r="AW760" s="55"/>
      <c r="AX760" s="248" t="str">
        <f>IF(V760="","",EOMONTH(EDATE(Tabla1[[#This Row],[Fecha Finalización]],2),0))</f>
        <v/>
      </c>
      <c r="AY760" s="39"/>
      <c r="AZ760" s="249" t="str">
        <f>IF(V760="","",EOMONTH(EDATE(Tabla1[[#This Row],[Fecha Finalización]],3),0))</f>
        <v/>
      </c>
      <c r="BA760" s="39"/>
      <c r="BB760" s="39"/>
      <c r="BC760" s="235"/>
      <c r="BD760" s="233" t="str">
        <f>IF(F760="","",Tabla1[[#This Row],[sem 01]]&amp;Tabla1[[#This Row],[sem 02]]&amp;Tabla1[[#This Row],[sem 03]])</f>
        <v/>
      </c>
      <c r="BE760" s="234" t="str">
        <f>IF(TRIM(F760)="","",$B$1&amp;"-"&amp;SUBSTITUTE(Tabla1[[#This Row],[Mes Inscrito]]," ","")&amp;"-"&amp;SUBSTITUTE(Tabla1[[#This Row],[Dia de clases Inscrito]]," ","")&amp;"-"&amp;SUBSTITUTE(Tabla1[[#This Row],[Horario Inscrito]]," ","")&amp;"-"&amp;Tabla1[[#This Row],[Fecha Inicio grupo]])</f>
        <v/>
      </c>
      <c r="BF760" s="251" t="str">
        <f>IF(F760="","",Tabla1[[#This Row],[Curso]])</f>
        <v/>
      </c>
      <c r="BG760" s="252" t="str">
        <f>+IF(TRIM(F760)="","",$B$1&amp;"-"&amp;TRIM(Tabla1[[#This Row],[Mes Inscrito]])&amp;"-"&amp;TRIM(Tabla1[[#This Row],[Dia de clases Inscrito]])&amp;"-"&amp;TRIM(Tabla1[[#This Row],[Horario Inscrito]])&amp;"-"&amp;TRIM(Tabla1[[#This Row],[Fecha Inicio grupo]])&amp;"-"&amp;TRIM(Tabla1[[#This Row],[Tipo Incrito]]))</f>
        <v/>
      </c>
      <c r="BH760" s="308" t="str">
        <f>IF(F760="","",OR(IFERROR(SEARCH("CG",Tabla1[[#This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0" s="309" t="str">
        <f>IF(F760&lt;&gt;"",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0" s="309" t="str">
        <f>IF(F760&lt;&gt;"",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0" s="309" t="str">
        <f>IF(Tabla1[[#This Row],[Fecha Inicio grupo]]="","",IFERROR(VLOOKUP(Tabla1[[#This Row],[Mes de Alta como miembro]],Parámetros!$AM$2:$AN$16,2,0),"01/01/1900"))</f>
        <v/>
      </c>
    </row>
    <row r="761" spans="1:63" ht="14.45">
      <c r="A761" s="68">
        <v>758</v>
      </c>
      <c r="B761" s="29"/>
      <c r="C761" s="34"/>
      <c r="D761" s="42"/>
      <c r="E761" s="64"/>
      <c r="F761" s="45"/>
      <c r="G761" s="45"/>
      <c r="H761" s="163"/>
      <c r="I761" s="42"/>
      <c r="J761" s="28"/>
      <c r="K761" s="69"/>
      <c r="L761" s="68"/>
      <c r="M761" s="46"/>
      <c r="N761" s="238" t="str">
        <f ca="1">IF(Tabla1[[#This Row],[Fecha de nac]]="","",IF(Tabla1[[#This Row],[Fecha Finalización]] &gt;=TODAY(), DATEDIF(Tabla1[[#This Row],[Fecha de nac]],TODAY(),"y"), ROUNDDOWN((Tabla1[[#This Row],[Fecha Finalización]] -Tabla1[[#This Row],[Fecha de nac]])/365,0)))</f>
        <v/>
      </c>
      <c r="O761" s="169"/>
      <c r="P761" s="34"/>
      <c r="Q761" s="67"/>
      <c r="R761" s="67"/>
      <c r="S761" s="67"/>
      <c r="T761" s="67"/>
      <c r="U761" s="243" t="str">
        <f>IF(F761="","",Tabla1[[#This Row],[Fecha Inicio grupo]]+3*7-7)</f>
        <v/>
      </c>
      <c r="V761" s="244" t="str">
        <f>IF(F761="","",EDATE(Tabla1[[#This Row],[Fecha Inicio grupo]],3))</f>
        <v/>
      </c>
      <c r="W761" s="29"/>
      <c r="X761" s="29"/>
      <c r="Y761" s="75"/>
      <c r="Z761" s="75"/>
      <c r="AA761" s="75"/>
      <c r="AB761" s="75"/>
      <c r="AC761" s="75"/>
      <c r="AD761" s="75"/>
      <c r="AE761" s="75"/>
      <c r="AF761" s="75"/>
      <c r="AG761" s="75"/>
      <c r="AH761" s="75"/>
      <c r="AI761" s="75"/>
      <c r="AJ761" s="75"/>
      <c r="AK761" s="75"/>
      <c r="AL761" s="75"/>
      <c r="AM761" s="75"/>
      <c r="AN761" s="75"/>
      <c r="AO761" s="144"/>
      <c r="AP761" s="246" t="str">
        <f>IF(F761="","",IFERROR(VLOOKUP(SUBSTITUTE(SUBSTITUTE(Tabla1[[#This Row],[Uso Sistemas]],"T","P"),"N","F"),Parámetros!$M$2:$N$17,2,0),"Completar hasta 3ra sem. para evaluar a Probacionista"))</f>
        <v/>
      </c>
      <c r="AQ761" s="39"/>
      <c r="AR761" s="39"/>
      <c r="AS761" s="39"/>
      <c r="AT761" s="28"/>
      <c r="AU761" s="55"/>
      <c r="AV761" s="55"/>
      <c r="AW761" s="55"/>
      <c r="AX761" s="248" t="str">
        <f>IF(V761="","",EOMONTH(EDATE(Tabla1[[#This Row],[Fecha Finalización]],2),0))</f>
        <v/>
      </c>
      <c r="AY761" s="39"/>
      <c r="AZ761" s="249" t="str">
        <f>IF(V761="","",EOMONTH(EDATE(Tabla1[[#This Row],[Fecha Finalización]],3),0))</f>
        <v/>
      </c>
      <c r="BA761" s="39"/>
      <c r="BB761" s="39"/>
      <c r="BC761" s="235"/>
      <c r="BD761" s="233" t="str">
        <f>IF(F761="","",Tabla1[[#This Row],[sem 01]]&amp;Tabla1[[#This Row],[sem 02]]&amp;Tabla1[[#This Row],[sem 03]])</f>
        <v/>
      </c>
      <c r="BE761" s="234" t="str">
        <f>IF(TRIM(F761)="","",$B$1&amp;"-"&amp;SUBSTITUTE(Tabla1[[#This Row],[Mes Inscrito]]," ","")&amp;"-"&amp;SUBSTITUTE(Tabla1[[#This Row],[Dia de clases Inscrito]]," ","")&amp;"-"&amp;SUBSTITUTE(Tabla1[[#This Row],[Horario Inscrito]]," ","")&amp;"-"&amp;Tabla1[[#This Row],[Fecha Inicio grupo]])</f>
        <v/>
      </c>
      <c r="BF761" s="251" t="str">
        <f>IF(F761="","",Tabla1[[#This Row],[Curso]])</f>
        <v/>
      </c>
      <c r="BG761" s="252" t="str">
        <f>+IF(TRIM(F761)="","",$B$1&amp;"-"&amp;TRIM(Tabla1[[#This Row],[Mes Inscrito]])&amp;"-"&amp;TRIM(Tabla1[[#This Row],[Dia de clases Inscrito]])&amp;"-"&amp;TRIM(Tabla1[[#This Row],[Horario Inscrito]])&amp;"-"&amp;TRIM(Tabla1[[#This Row],[Fecha Inicio grupo]])&amp;"-"&amp;TRIM(Tabla1[[#This Row],[Tipo Incrito]]))</f>
        <v/>
      </c>
      <c r="BH761" s="308" t="str">
        <f>IF(F761="","",OR(IFERROR(SEARCH("CG",Tabla1[[#This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1" s="309" t="str">
        <f>IF(F761&lt;&gt;"",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1" s="309" t="str">
        <f>IF(F761&lt;&gt;"",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1" s="309" t="str">
        <f>IF(Tabla1[[#This Row],[Fecha Inicio grupo]]="","",IFERROR(VLOOKUP(Tabla1[[#This Row],[Mes de Alta como miembro]],Parámetros!$AM$2:$AN$16,2,0),"01/01/1900"))</f>
        <v/>
      </c>
    </row>
    <row r="762" spans="1:63" ht="14.45">
      <c r="A762" s="68">
        <v>759</v>
      </c>
      <c r="B762" s="29"/>
      <c r="C762" s="34"/>
      <c r="D762" s="42"/>
      <c r="E762" s="64"/>
      <c r="F762" s="45"/>
      <c r="G762" s="45"/>
      <c r="H762" s="163"/>
      <c r="I762" s="42"/>
      <c r="J762" s="28"/>
      <c r="K762" s="69"/>
      <c r="L762" s="68"/>
      <c r="M762" s="46"/>
      <c r="N762" s="238" t="str">
        <f ca="1">IF(Tabla1[[#This Row],[Fecha de nac]]="","",IF(Tabla1[[#This Row],[Fecha Finalización]] &gt;=TODAY(), DATEDIF(Tabla1[[#This Row],[Fecha de nac]],TODAY(),"y"), ROUNDDOWN((Tabla1[[#This Row],[Fecha Finalización]] -Tabla1[[#This Row],[Fecha de nac]])/365,0)))</f>
        <v/>
      </c>
      <c r="O762" s="169"/>
      <c r="P762" s="34"/>
      <c r="Q762" s="67"/>
      <c r="R762" s="67"/>
      <c r="S762" s="67"/>
      <c r="T762" s="67"/>
      <c r="U762" s="243" t="str">
        <f>IF(F762="","",Tabla1[[#This Row],[Fecha Inicio grupo]]+3*7-7)</f>
        <v/>
      </c>
      <c r="V762" s="244" t="str">
        <f>IF(F762="","",EDATE(Tabla1[[#This Row],[Fecha Inicio grupo]],3))</f>
        <v/>
      </c>
      <c r="W762" s="29"/>
      <c r="X762" s="29"/>
      <c r="Y762" s="75"/>
      <c r="Z762" s="75"/>
      <c r="AA762" s="75"/>
      <c r="AB762" s="75"/>
      <c r="AC762" s="75"/>
      <c r="AD762" s="75"/>
      <c r="AE762" s="75"/>
      <c r="AF762" s="75"/>
      <c r="AG762" s="75"/>
      <c r="AH762" s="75"/>
      <c r="AI762" s="75"/>
      <c r="AJ762" s="75"/>
      <c r="AK762" s="75"/>
      <c r="AL762" s="75"/>
      <c r="AM762" s="75"/>
      <c r="AN762" s="75"/>
      <c r="AO762" s="144"/>
      <c r="AP762" s="246" t="str">
        <f>IF(F762="","",IFERROR(VLOOKUP(SUBSTITUTE(SUBSTITUTE(Tabla1[[#This Row],[Uso Sistemas]],"T","P"),"N","F"),Parámetros!$M$2:$N$17,2,0),"Completar hasta 3ra sem. para evaluar a Probacionista"))</f>
        <v/>
      </c>
      <c r="AQ762" s="39"/>
      <c r="AR762" s="39"/>
      <c r="AS762" s="39"/>
      <c r="AT762" s="28"/>
      <c r="AU762" s="55"/>
      <c r="AV762" s="55"/>
      <c r="AW762" s="55"/>
      <c r="AX762" s="248" t="str">
        <f>IF(V762="","",EOMONTH(EDATE(Tabla1[[#This Row],[Fecha Finalización]],2),0))</f>
        <v/>
      </c>
      <c r="AY762" s="39"/>
      <c r="AZ762" s="249" t="str">
        <f>IF(V762="","",EOMONTH(EDATE(Tabla1[[#This Row],[Fecha Finalización]],3),0))</f>
        <v/>
      </c>
      <c r="BA762" s="39"/>
      <c r="BB762" s="39"/>
      <c r="BC762" s="235"/>
      <c r="BD762" s="233" t="str">
        <f>IF(F762="","",Tabla1[[#This Row],[sem 01]]&amp;Tabla1[[#This Row],[sem 02]]&amp;Tabla1[[#This Row],[sem 03]])</f>
        <v/>
      </c>
      <c r="BE762" s="234" t="str">
        <f>IF(TRIM(F762)="","",$B$1&amp;"-"&amp;SUBSTITUTE(Tabla1[[#This Row],[Mes Inscrito]]," ","")&amp;"-"&amp;SUBSTITUTE(Tabla1[[#This Row],[Dia de clases Inscrito]]," ","")&amp;"-"&amp;SUBSTITUTE(Tabla1[[#This Row],[Horario Inscrito]]," ","")&amp;"-"&amp;Tabla1[[#This Row],[Fecha Inicio grupo]])</f>
        <v/>
      </c>
      <c r="BF762" s="251" t="str">
        <f>IF(F762="","",Tabla1[[#This Row],[Curso]])</f>
        <v/>
      </c>
      <c r="BG762" s="252" t="str">
        <f>+IF(TRIM(F762)="","",$B$1&amp;"-"&amp;TRIM(Tabla1[[#This Row],[Mes Inscrito]])&amp;"-"&amp;TRIM(Tabla1[[#This Row],[Dia de clases Inscrito]])&amp;"-"&amp;TRIM(Tabla1[[#This Row],[Horario Inscrito]])&amp;"-"&amp;TRIM(Tabla1[[#This Row],[Fecha Inicio grupo]])&amp;"-"&amp;TRIM(Tabla1[[#This Row],[Tipo Incrito]]))</f>
        <v/>
      </c>
      <c r="BH762" s="308" t="str">
        <f>IF(F762="","",OR(IFERROR(SEARCH("CG",Tabla1[[#This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2" s="309" t="str">
        <f>IF(F762&lt;&gt;"",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2" s="309" t="str">
        <f>IF(F762&lt;&gt;"",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2" s="309" t="str">
        <f>IF(Tabla1[[#This Row],[Fecha Inicio grupo]]="","",IFERROR(VLOOKUP(Tabla1[[#This Row],[Mes de Alta como miembro]],Parámetros!$AM$2:$AN$16,2,0),"01/01/1900"))</f>
        <v/>
      </c>
    </row>
    <row r="763" spans="1:63" ht="14.45">
      <c r="A763" s="68">
        <v>760</v>
      </c>
      <c r="B763" s="29"/>
      <c r="C763" s="34"/>
      <c r="D763" s="42"/>
      <c r="E763" s="64"/>
      <c r="F763" s="45"/>
      <c r="G763" s="45"/>
      <c r="H763" s="163"/>
      <c r="I763" s="42"/>
      <c r="J763" s="28"/>
      <c r="K763" s="69"/>
      <c r="L763" s="68"/>
      <c r="M763" s="46"/>
      <c r="N763" s="238" t="str">
        <f ca="1">IF(Tabla1[[#This Row],[Fecha de nac]]="","",IF(Tabla1[[#This Row],[Fecha Finalización]] &gt;=TODAY(), DATEDIF(Tabla1[[#This Row],[Fecha de nac]],TODAY(),"y"), ROUNDDOWN((Tabla1[[#This Row],[Fecha Finalización]] -Tabla1[[#This Row],[Fecha de nac]])/365,0)))</f>
        <v/>
      </c>
      <c r="O763" s="169"/>
      <c r="P763" s="34"/>
      <c r="Q763" s="67"/>
      <c r="R763" s="67"/>
      <c r="S763" s="67"/>
      <c r="T763" s="67"/>
      <c r="U763" s="243" t="str">
        <f>IF(F763="","",Tabla1[[#This Row],[Fecha Inicio grupo]]+3*7-7)</f>
        <v/>
      </c>
      <c r="V763" s="244" t="str">
        <f>IF(F763="","",EDATE(Tabla1[[#This Row],[Fecha Inicio grupo]],3))</f>
        <v/>
      </c>
      <c r="W763" s="29"/>
      <c r="X763" s="29"/>
      <c r="Y763" s="75"/>
      <c r="Z763" s="75"/>
      <c r="AA763" s="75"/>
      <c r="AB763" s="75"/>
      <c r="AC763" s="75"/>
      <c r="AD763" s="75"/>
      <c r="AE763" s="75"/>
      <c r="AF763" s="75"/>
      <c r="AG763" s="75"/>
      <c r="AH763" s="75"/>
      <c r="AI763" s="75"/>
      <c r="AJ763" s="75"/>
      <c r="AK763" s="75"/>
      <c r="AL763" s="75"/>
      <c r="AM763" s="75"/>
      <c r="AN763" s="75"/>
      <c r="AO763" s="144"/>
      <c r="AP763" s="246" t="str">
        <f>IF(F763="","",IFERROR(VLOOKUP(SUBSTITUTE(SUBSTITUTE(Tabla1[[#This Row],[Uso Sistemas]],"T","P"),"N","F"),Parámetros!$M$2:$N$17,2,0),"Completar hasta 3ra sem. para evaluar a Probacionista"))</f>
        <v/>
      </c>
      <c r="AQ763" s="39"/>
      <c r="AR763" s="39"/>
      <c r="AS763" s="39"/>
      <c r="AT763" s="28"/>
      <c r="AU763" s="55"/>
      <c r="AV763" s="55"/>
      <c r="AW763" s="55"/>
      <c r="AX763" s="248" t="str">
        <f>IF(V763="","",EOMONTH(EDATE(Tabla1[[#This Row],[Fecha Finalización]],2),0))</f>
        <v/>
      </c>
      <c r="AY763" s="39"/>
      <c r="AZ763" s="249" t="str">
        <f>IF(V763="","",EOMONTH(EDATE(Tabla1[[#This Row],[Fecha Finalización]],3),0))</f>
        <v/>
      </c>
      <c r="BA763" s="39"/>
      <c r="BB763" s="39"/>
      <c r="BC763" s="235"/>
      <c r="BD763" s="233" t="str">
        <f>IF(F763="","",Tabla1[[#This Row],[sem 01]]&amp;Tabla1[[#This Row],[sem 02]]&amp;Tabla1[[#This Row],[sem 03]])</f>
        <v/>
      </c>
      <c r="BE763" s="234" t="str">
        <f>IF(TRIM(F763)="","",$B$1&amp;"-"&amp;SUBSTITUTE(Tabla1[[#This Row],[Mes Inscrito]]," ","")&amp;"-"&amp;SUBSTITUTE(Tabla1[[#This Row],[Dia de clases Inscrito]]," ","")&amp;"-"&amp;SUBSTITUTE(Tabla1[[#This Row],[Horario Inscrito]]," ","")&amp;"-"&amp;Tabla1[[#This Row],[Fecha Inicio grupo]])</f>
        <v/>
      </c>
      <c r="BF763" s="251" t="str">
        <f>IF(F763="","",Tabla1[[#This Row],[Curso]])</f>
        <v/>
      </c>
      <c r="BG763" s="252" t="str">
        <f>+IF(TRIM(F763)="","",$B$1&amp;"-"&amp;TRIM(Tabla1[[#This Row],[Mes Inscrito]])&amp;"-"&amp;TRIM(Tabla1[[#This Row],[Dia de clases Inscrito]])&amp;"-"&amp;TRIM(Tabla1[[#This Row],[Horario Inscrito]])&amp;"-"&amp;TRIM(Tabla1[[#This Row],[Fecha Inicio grupo]])&amp;"-"&amp;TRIM(Tabla1[[#This Row],[Tipo Incrito]]))</f>
        <v/>
      </c>
      <c r="BH763" s="308" t="str">
        <f>IF(F763="","",OR(IFERROR(SEARCH("CG",Tabla1[[#This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3" s="309" t="str">
        <f>IF(F763&lt;&gt;"",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3" s="309" t="str">
        <f>IF(F763&lt;&gt;"",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3" s="309" t="str">
        <f>IF(Tabla1[[#This Row],[Fecha Inicio grupo]]="","",IFERROR(VLOOKUP(Tabla1[[#This Row],[Mes de Alta como miembro]],Parámetros!$AM$2:$AN$16,2,0),"01/01/1900"))</f>
        <v/>
      </c>
    </row>
    <row r="764" spans="1:63" ht="14.45">
      <c r="A764" s="68">
        <v>761</v>
      </c>
      <c r="B764" s="29"/>
      <c r="C764" s="34"/>
      <c r="D764" s="42"/>
      <c r="E764" s="64"/>
      <c r="F764" s="45"/>
      <c r="G764" s="45"/>
      <c r="H764" s="163"/>
      <c r="I764" s="42"/>
      <c r="J764" s="28"/>
      <c r="K764" s="69"/>
      <c r="L764" s="68"/>
      <c r="M764" s="46"/>
      <c r="N764" s="238" t="str">
        <f ca="1">IF(Tabla1[[#This Row],[Fecha de nac]]="","",IF(Tabla1[[#This Row],[Fecha Finalización]] &gt;=TODAY(), DATEDIF(Tabla1[[#This Row],[Fecha de nac]],TODAY(),"y"), ROUNDDOWN((Tabla1[[#This Row],[Fecha Finalización]] -Tabla1[[#This Row],[Fecha de nac]])/365,0)))</f>
        <v/>
      </c>
      <c r="O764" s="169"/>
      <c r="P764" s="34"/>
      <c r="Q764" s="67"/>
      <c r="R764" s="67"/>
      <c r="S764" s="67"/>
      <c r="T764" s="67"/>
      <c r="U764" s="243" t="str">
        <f>IF(F764="","",Tabla1[[#This Row],[Fecha Inicio grupo]]+3*7-7)</f>
        <v/>
      </c>
      <c r="V764" s="244" t="str">
        <f>IF(F764="","",EDATE(Tabla1[[#This Row],[Fecha Inicio grupo]],3))</f>
        <v/>
      </c>
      <c r="W764" s="29"/>
      <c r="X764" s="29"/>
      <c r="Y764" s="75"/>
      <c r="Z764" s="75"/>
      <c r="AA764" s="75"/>
      <c r="AB764" s="75"/>
      <c r="AC764" s="75"/>
      <c r="AD764" s="75"/>
      <c r="AE764" s="75"/>
      <c r="AF764" s="75"/>
      <c r="AG764" s="75"/>
      <c r="AH764" s="75"/>
      <c r="AI764" s="75"/>
      <c r="AJ764" s="75"/>
      <c r="AK764" s="75"/>
      <c r="AL764" s="75"/>
      <c r="AM764" s="75"/>
      <c r="AN764" s="75"/>
      <c r="AO764" s="144"/>
      <c r="AP764" s="246" t="str">
        <f>IF(F764="","",IFERROR(VLOOKUP(SUBSTITUTE(SUBSTITUTE(Tabla1[[#This Row],[Uso Sistemas]],"T","P"),"N","F"),Parámetros!$M$2:$N$17,2,0),"Completar hasta 3ra sem. para evaluar a Probacionista"))</f>
        <v/>
      </c>
      <c r="AQ764" s="39"/>
      <c r="AR764" s="39"/>
      <c r="AS764" s="39"/>
      <c r="AT764" s="28"/>
      <c r="AU764" s="55"/>
      <c r="AV764" s="55"/>
      <c r="AW764" s="55"/>
      <c r="AX764" s="248" t="str">
        <f>IF(V764="","",EOMONTH(EDATE(Tabla1[[#This Row],[Fecha Finalización]],2),0))</f>
        <v/>
      </c>
      <c r="AY764" s="39"/>
      <c r="AZ764" s="249" t="str">
        <f>IF(V764="","",EOMONTH(EDATE(Tabla1[[#This Row],[Fecha Finalización]],3),0))</f>
        <v/>
      </c>
      <c r="BA764" s="39"/>
      <c r="BB764" s="39"/>
      <c r="BC764" s="235"/>
      <c r="BD764" s="233" t="str">
        <f>IF(F764="","",Tabla1[[#This Row],[sem 01]]&amp;Tabla1[[#This Row],[sem 02]]&amp;Tabla1[[#This Row],[sem 03]])</f>
        <v/>
      </c>
      <c r="BE764" s="234" t="str">
        <f>IF(TRIM(F764)="","",$B$1&amp;"-"&amp;SUBSTITUTE(Tabla1[[#This Row],[Mes Inscrito]]," ","")&amp;"-"&amp;SUBSTITUTE(Tabla1[[#This Row],[Dia de clases Inscrito]]," ","")&amp;"-"&amp;SUBSTITUTE(Tabla1[[#This Row],[Horario Inscrito]]," ","")&amp;"-"&amp;Tabla1[[#This Row],[Fecha Inicio grupo]])</f>
        <v/>
      </c>
      <c r="BF764" s="251" t="str">
        <f>IF(F764="","",Tabla1[[#This Row],[Curso]])</f>
        <v/>
      </c>
      <c r="BG764" s="252" t="str">
        <f>+IF(TRIM(F764)="","",$B$1&amp;"-"&amp;TRIM(Tabla1[[#This Row],[Mes Inscrito]])&amp;"-"&amp;TRIM(Tabla1[[#This Row],[Dia de clases Inscrito]])&amp;"-"&amp;TRIM(Tabla1[[#This Row],[Horario Inscrito]])&amp;"-"&amp;TRIM(Tabla1[[#This Row],[Fecha Inicio grupo]])&amp;"-"&amp;TRIM(Tabla1[[#This Row],[Tipo Incrito]]))</f>
        <v/>
      </c>
      <c r="BH764" s="308" t="str">
        <f>IF(F764="","",OR(IFERROR(SEARCH("CG",Tabla1[[#This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4" s="309" t="str">
        <f>IF(F764&lt;&gt;"",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4" s="309" t="str">
        <f>IF(F764&lt;&gt;"",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4" s="309" t="str">
        <f>IF(Tabla1[[#This Row],[Fecha Inicio grupo]]="","",IFERROR(VLOOKUP(Tabla1[[#This Row],[Mes de Alta como miembro]],Parámetros!$AM$2:$AN$16,2,0),"01/01/1900"))</f>
        <v/>
      </c>
    </row>
    <row r="765" spans="1:63" ht="14.45">
      <c r="A765" s="68">
        <v>762</v>
      </c>
      <c r="B765" s="29"/>
      <c r="C765" s="34"/>
      <c r="D765" s="42"/>
      <c r="E765" s="64"/>
      <c r="F765" s="45"/>
      <c r="G765" s="45"/>
      <c r="H765" s="163"/>
      <c r="I765" s="42"/>
      <c r="J765" s="28"/>
      <c r="K765" s="69"/>
      <c r="L765" s="68"/>
      <c r="M765" s="46"/>
      <c r="N765" s="238" t="str">
        <f ca="1">IF(Tabla1[[#This Row],[Fecha de nac]]="","",IF(Tabla1[[#This Row],[Fecha Finalización]] &gt;=TODAY(), DATEDIF(Tabla1[[#This Row],[Fecha de nac]],TODAY(),"y"), ROUNDDOWN((Tabla1[[#This Row],[Fecha Finalización]] -Tabla1[[#This Row],[Fecha de nac]])/365,0)))</f>
        <v/>
      </c>
      <c r="O765" s="169"/>
      <c r="P765" s="34"/>
      <c r="Q765" s="67"/>
      <c r="R765" s="67"/>
      <c r="S765" s="67"/>
      <c r="T765" s="67"/>
      <c r="U765" s="243" t="str">
        <f>IF(F765="","",Tabla1[[#This Row],[Fecha Inicio grupo]]+3*7-7)</f>
        <v/>
      </c>
      <c r="V765" s="244" t="str">
        <f>IF(F765="","",EDATE(Tabla1[[#This Row],[Fecha Inicio grupo]],3))</f>
        <v/>
      </c>
      <c r="W765" s="29"/>
      <c r="X765" s="29"/>
      <c r="Y765" s="75"/>
      <c r="Z765" s="75"/>
      <c r="AA765" s="75"/>
      <c r="AB765" s="75"/>
      <c r="AC765" s="75"/>
      <c r="AD765" s="75"/>
      <c r="AE765" s="75"/>
      <c r="AF765" s="75"/>
      <c r="AG765" s="75"/>
      <c r="AH765" s="75"/>
      <c r="AI765" s="75"/>
      <c r="AJ765" s="75"/>
      <c r="AK765" s="75"/>
      <c r="AL765" s="75"/>
      <c r="AM765" s="75"/>
      <c r="AN765" s="75"/>
      <c r="AO765" s="144"/>
      <c r="AP765" s="246" t="str">
        <f>IF(F765="","",IFERROR(VLOOKUP(SUBSTITUTE(SUBSTITUTE(Tabla1[[#This Row],[Uso Sistemas]],"T","P"),"N","F"),Parámetros!$M$2:$N$17,2,0),"Completar hasta 3ra sem. para evaluar a Probacionista"))</f>
        <v/>
      </c>
      <c r="AQ765" s="39"/>
      <c r="AR765" s="39"/>
      <c r="AS765" s="39"/>
      <c r="AT765" s="28"/>
      <c r="AU765" s="55"/>
      <c r="AV765" s="55"/>
      <c r="AW765" s="55"/>
      <c r="AX765" s="248" t="str">
        <f>IF(V765="","",EOMONTH(EDATE(Tabla1[[#This Row],[Fecha Finalización]],2),0))</f>
        <v/>
      </c>
      <c r="AY765" s="39"/>
      <c r="AZ765" s="249" t="str">
        <f>IF(V765="","",EOMONTH(EDATE(Tabla1[[#This Row],[Fecha Finalización]],3),0))</f>
        <v/>
      </c>
      <c r="BA765" s="39"/>
      <c r="BB765" s="39"/>
      <c r="BC765" s="235"/>
      <c r="BD765" s="233" t="str">
        <f>IF(F765="","",Tabla1[[#This Row],[sem 01]]&amp;Tabla1[[#This Row],[sem 02]]&amp;Tabla1[[#This Row],[sem 03]])</f>
        <v/>
      </c>
      <c r="BE765" s="234" t="str">
        <f>IF(TRIM(F765)="","",$B$1&amp;"-"&amp;SUBSTITUTE(Tabla1[[#This Row],[Mes Inscrito]]," ","")&amp;"-"&amp;SUBSTITUTE(Tabla1[[#This Row],[Dia de clases Inscrito]]," ","")&amp;"-"&amp;SUBSTITUTE(Tabla1[[#This Row],[Horario Inscrito]]," ","")&amp;"-"&amp;Tabla1[[#This Row],[Fecha Inicio grupo]])</f>
        <v/>
      </c>
      <c r="BF765" s="251" t="str">
        <f>IF(F765="","",Tabla1[[#This Row],[Curso]])</f>
        <v/>
      </c>
      <c r="BG765" s="252" t="str">
        <f>+IF(TRIM(F765)="","",$B$1&amp;"-"&amp;TRIM(Tabla1[[#This Row],[Mes Inscrito]])&amp;"-"&amp;TRIM(Tabla1[[#This Row],[Dia de clases Inscrito]])&amp;"-"&amp;TRIM(Tabla1[[#This Row],[Horario Inscrito]])&amp;"-"&amp;TRIM(Tabla1[[#This Row],[Fecha Inicio grupo]])&amp;"-"&amp;TRIM(Tabla1[[#This Row],[Tipo Incrito]]))</f>
        <v/>
      </c>
      <c r="BH765" s="308" t="str">
        <f>IF(F765="","",OR(IFERROR(SEARCH("CG",Tabla1[[#This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5" s="309" t="str">
        <f>IF(F765&lt;&gt;"",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5" s="309" t="str">
        <f>IF(F765&lt;&gt;"",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5" s="309" t="str">
        <f>IF(Tabla1[[#This Row],[Fecha Inicio grupo]]="","",IFERROR(VLOOKUP(Tabla1[[#This Row],[Mes de Alta como miembro]],Parámetros!$AM$2:$AN$16,2,0),"01/01/1900"))</f>
        <v/>
      </c>
    </row>
    <row r="766" spans="1:63" ht="14.45">
      <c r="A766" s="68">
        <v>763</v>
      </c>
      <c r="B766" s="29"/>
      <c r="C766" s="34"/>
      <c r="D766" s="42"/>
      <c r="E766" s="64"/>
      <c r="F766" s="45"/>
      <c r="G766" s="45"/>
      <c r="H766" s="163"/>
      <c r="I766" s="42"/>
      <c r="J766" s="28"/>
      <c r="K766" s="69"/>
      <c r="L766" s="68"/>
      <c r="M766" s="46"/>
      <c r="N766" s="238" t="str">
        <f ca="1">IF(Tabla1[[#This Row],[Fecha de nac]]="","",IF(Tabla1[[#This Row],[Fecha Finalización]] &gt;=TODAY(), DATEDIF(Tabla1[[#This Row],[Fecha de nac]],TODAY(),"y"), ROUNDDOWN((Tabla1[[#This Row],[Fecha Finalización]] -Tabla1[[#This Row],[Fecha de nac]])/365,0)))</f>
        <v/>
      </c>
      <c r="O766" s="169"/>
      <c r="P766" s="34"/>
      <c r="Q766" s="67"/>
      <c r="R766" s="67"/>
      <c r="S766" s="67"/>
      <c r="T766" s="67"/>
      <c r="U766" s="243" t="str">
        <f>IF(F766="","",Tabla1[[#This Row],[Fecha Inicio grupo]]+3*7-7)</f>
        <v/>
      </c>
      <c r="V766" s="244" t="str">
        <f>IF(F766="","",EDATE(Tabla1[[#This Row],[Fecha Inicio grupo]],3))</f>
        <v/>
      </c>
      <c r="W766" s="29"/>
      <c r="X766" s="29"/>
      <c r="Y766" s="75"/>
      <c r="Z766" s="75"/>
      <c r="AA766" s="75"/>
      <c r="AB766" s="75"/>
      <c r="AC766" s="75"/>
      <c r="AD766" s="75"/>
      <c r="AE766" s="75"/>
      <c r="AF766" s="75"/>
      <c r="AG766" s="75"/>
      <c r="AH766" s="75"/>
      <c r="AI766" s="75"/>
      <c r="AJ766" s="75"/>
      <c r="AK766" s="75"/>
      <c r="AL766" s="75"/>
      <c r="AM766" s="75"/>
      <c r="AN766" s="75"/>
      <c r="AO766" s="144"/>
      <c r="AP766" s="246" t="str">
        <f>IF(F766="","",IFERROR(VLOOKUP(SUBSTITUTE(SUBSTITUTE(Tabla1[[#This Row],[Uso Sistemas]],"T","P"),"N","F"),Parámetros!$M$2:$N$17,2,0),"Completar hasta 3ra sem. para evaluar a Probacionista"))</f>
        <v/>
      </c>
      <c r="AQ766" s="39"/>
      <c r="AR766" s="39"/>
      <c r="AS766" s="39"/>
      <c r="AT766" s="28"/>
      <c r="AU766" s="55"/>
      <c r="AV766" s="55"/>
      <c r="AW766" s="55"/>
      <c r="AX766" s="248" t="str">
        <f>IF(V766="","",EOMONTH(EDATE(Tabla1[[#This Row],[Fecha Finalización]],2),0))</f>
        <v/>
      </c>
      <c r="AY766" s="39"/>
      <c r="AZ766" s="249" t="str">
        <f>IF(V766="","",EOMONTH(EDATE(Tabla1[[#This Row],[Fecha Finalización]],3),0))</f>
        <v/>
      </c>
      <c r="BA766" s="39"/>
      <c r="BB766" s="39"/>
      <c r="BC766" s="235"/>
      <c r="BD766" s="233" t="str">
        <f>IF(F766="","",Tabla1[[#This Row],[sem 01]]&amp;Tabla1[[#This Row],[sem 02]]&amp;Tabla1[[#This Row],[sem 03]])</f>
        <v/>
      </c>
      <c r="BE766" s="234" t="str">
        <f>IF(TRIM(F766)="","",$B$1&amp;"-"&amp;SUBSTITUTE(Tabla1[[#This Row],[Mes Inscrito]]," ","")&amp;"-"&amp;SUBSTITUTE(Tabla1[[#This Row],[Dia de clases Inscrito]]," ","")&amp;"-"&amp;SUBSTITUTE(Tabla1[[#This Row],[Horario Inscrito]]," ","")&amp;"-"&amp;Tabla1[[#This Row],[Fecha Inicio grupo]])</f>
        <v/>
      </c>
      <c r="BF766" s="251" t="str">
        <f>IF(F766="","",Tabla1[[#This Row],[Curso]])</f>
        <v/>
      </c>
      <c r="BG766" s="252" t="str">
        <f>+IF(TRIM(F766)="","",$B$1&amp;"-"&amp;TRIM(Tabla1[[#This Row],[Mes Inscrito]])&amp;"-"&amp;TRIM(Tabla1[[#This Row],[Dia de clases Inscrito]])&amp;"-"&amp;TRIM(Tabla1[[#This Row],[Horario Inscrito]])&amp;"-"&amp;TRIM(Tabla1[[#This Row],[Fecha Inicio grupo]])&amp;"-"&amp;TRIM(Tabla1[[#This Row],[Tipo Incrito]]))</f>
        <v/>
      </c>
      <c r="BH766" s="308" t="str">
        <f>IF(F766="","",OR(IFERROR(SEARCH("CG",Tabla1[[#This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6" s="309" t="str">
        <f>IF(F766&lt;&gt;"",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6" s="309" t="str">
        <f>IF(F766&lt;&gt;"",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6" s="309" t="str">
        <f>IF(Tabla1[[#This Row],[Fecha Inicio grupo]]="","",IFERROR(VLOOKUP(Tabla1[[#This Row],[Mes de Alta como miembro]],Parámetros!$AM$2:$AN$16,2,0),"01/01/1900"))</f>
        <v/>
      </c>
    </row>
    <row r="767" spans="1:63" ht="14.45">
      <c r="A767" s="68">
        <v>764</v>
      </c>
      <c r="B767" s="29"/>
      <c r="C767" s="34"/>
      <c r="D767" s="42"/>
      <c r="E767" s="64"/>
      <c r="F767" s="45"/>
      <c r="G767" s="45"/>
      <c r="H767" s="163"/>
      <c r="I767" s="42"/>
      <c r="J767" s="28"/>
      <c r="K767" s="69"/>
      <c r="L767" s="68"/>
      <c r="M767" s="46"/>
      <c r="N767" s="238" t="str">
        <f ca="1">IF(Tabla1[[#This Row],[Fecha de nac]]="","",IF(Tabla1[[#This Row],[Fecha Finalización]] &gt;=TODAY(), DATEDIF(Tabla1[[#This Row],[Fecha de nac]],TODAY(),"y"), ROUNDDOWN((Tabla1[[#This Row],[Fecha Finalización]] -Tabla1[[#This Row],[Fecha de nac]])/365,0)))</f>
        <v/>
      </c>
      <c r="O767" s="169"/>
      <c r="P767" s="34"/>
      <c r="Q767" s="67"/>
      <c r="R767" s="67"/>
      <c r="S767" s="67"/>
      <c r="T767" s="67"/>
      <c r="U767" s="243" t="str">
        <f>IF(F767="","",Tabla1[[#This Row],[Fecha Inicio grupo]]+3*7-7)</f>
        <v/>
      </c>
      <c r="V767" s="244" t="str">
        <f>IF(F767="","",EDATE(Tabla1[[#This Row],[Fecha Inicio grupo]],3))</f>
        <v/>
      </c>
      <c r="W767" s="29"/>
      <c r="X767" s="29"/>
      <c r="Y767" s="75"/>
      <c r="Z767" s="75"/>
      <c r="AA767" s="75"/>
      <c r="AB767" s="75"/>
      <c r="AC767" s="75"/>
      <c r="AD767" s="75"/>
      <c r="AE767" s="75"/>
      <c r="AF767" s="75"/>
      <c r="AG767" s="75"/>
      <c r="AH767" s="75"/>
      <c r="AI767" s="75"/>
      <c r="AJ767" s="75"/>
      <c r="AK767" s="75"/>
      <c r="AL767" s="75"/>
      <c r="AM767" s="75"/>
      <c r="AN767" s="75"/>
      <c r="AO767" s="144"/>
      <c r="AP767" s="246" t="str">
        <f>IF(F767="","",IFERROR(VLOOKUP(SUBSTITUTE(SUBSTITUTE(Tabla1[[#This Row],[Uso Sistemas]],"T","P"),"N","F"),Parámetros!$M$2:$N$17,2,0),"Completar hasta 3ra sem. para evaluar a Probacionista"))</f>
        <v/>
      </c>
      <c r="AQ767" s="39"/>
      <c r="AR767" s="39"/>
      <c r="AS767" s="39"/>
      <c r="AT767" s="28"/>
      <c r="AU767" s="55"/>
      <c r="AV767" s="55"/>
      <c r="AW767" s="55"/>
      <c r="AX767" s="248" t="str">
        <f>IF(V767="","",EOMONTH(EDATE(Tabla1[[#This Row],[Fecha Finalización]],2),0))</f>
        <v/>
      </c>
      <c r="AY767" s="39"/>
      <c r="AZ767" s="249" t="str">
        <f>IF(V767="","",EOMONTH(EDATE(Tabla1[[#This Row],[Fecha Finalización]],3),0))</f>
        <v/>
      </c>
      <c r="BA767" s="39"/>
      <c r="BB767" s="39"/>
      <c r="BC767" s="235"/>
      <c r="BD767" s="233" t="str">
        <f>IF(F767="","",Tabla1[[#This Row],[sem 01]]&amp;Tabla1[[#This Row],[sem 02]]&amp;Tabla1[[#This Row],[sem 03]])</f>
        <v/>
      </c>
      <c r="BE767" s="234" t="str">
        <f>IF(TRIM(F767)="","",$B$1&amp;"-"&amp;SUBSTITUTE(Tabla1[[#This Row],[Mes Inscrito]]," ","")&amp;"-"&amp;SUBSTITUTE(Tabla1[[#This Row],[Dia de clases Inscrito]]," ","")&amp;"-"&amp;SUBSTITUTE(Tabla1[[#This Row],[Horario Inscrito]]," ","")&amp;"-"&amp;Tabla1[[#This Row],[Fecha Inicio grupo]])</f>
        <v/>
      </c>
      <c r="BF767" s="251" t="str">
        <f>IF(F767="","",Tabla1[[#This Row],[Curso]])</f>
        <v/>
      </c>
      <c r="BG767" s="252" t="str">
        <f>+IF(TRIM(F767)="","",$B$1&amp;"-"&amp;TRIM(Tabla1[[#This Row],[Mes Inscrito]])&amp;"-"&amp;TRIM(Tabla1[[#This Row],[Dia de clases Inscrito]])&amp;"-"&amp;TRIM(Tabla1[[#This Row],[Horario Inscrito]])&amp;"-"&amp;TRIM(Tabla1[[#This Row],[Fecha Inicio grupo]])&amp;"-"&amp;TRIM(Tabla1[[#This Row],[Tipo Incrito]]))</f>
        <v/>
      </c>
      <c r="BH767" s="308" t="str">
        <f>IF(F767="","",OR(IFERROR(SEARCH("CG",Tabla1[[#This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7" s="309" t="str">
        <f>IF(F767&lt;&gt;"",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7" s="309" t="str">
        <f>IF(F767&lt;&gt;"",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7" s="309" t="str">
        <f>IF(Tabla1[[#This Row],[Fecha Inicio grupo]]="","",IFERROR(VLOOKUP(Tabla1[[#This Row],[Mes de Alta como miembro]],Parámetros!$AM$2:$AN$16,2,0),"01/01/1900"))</f>
        <v/>
      </c>
    </row>
    <row r="768" spans="1:63" ht="14.45">
      <c r="A768" s="68">
        <v>765</v>
      </c>
      <c r="B768" s="29"/>
      <c r="C768" s="34"/>
      <c r="D768" s="42"/>
      <c r="E768" s="64"/>
      <c r="F768" s="45"/>
      <c r="G768" s="45"/>
      <c r="H768" s="163"/>
      <c r="I768" s="42"/>
      <c r="J768" s="28"/>
      <c r="K768" s="69"/>
      <c r="L768" s="68"/>
      <c r="M768" s="46"/>
      <c r="N768" s="238" t="str">
        <f ca="1">IF(Tabla1[[#This Row],[Fecha de nac]]="","",IF(Tabla1[[#This Row],[Fecha Finalización]] &gt;=TODAY(), DATEDIF(Tabla1[[#This Row],[Fecha de nac]],TODAY(),"y"), ROUNDDOWN((Tabla1[[#This Row],[Fecha Finalización]] -Tabla1[[#This Row],[Fecha de nac]])/365,0)))</f>
        <v/>
      </c>
      <c r="O768" s="169"/>
      <c r="P768" s="34"/>
      <c r="Q768" s="67"/>
      <c r="R768" s="67"/>
      <c r="S768" s="67"/>
      <c r="T768" s="67"/>
      <c r="U768" s="243" t="str">
        <f>IF(F768="","",Tabla1[[#This Row],[Fecha Inicio grupo]]+3*7-7)</f>
        <v/>
      </c>
      <c r="V768" s="244" t="str">
        <f>IF(F768="","",EDATE(Tabla1[[#This Row],[Fecha Inicio grupo]],3))</f>
        <v/>
      </c>
      <c r="W768" s="29"/>
      <c r="X768" s="29"/>
      <c r="Y768" s="75"/>
      <c r="Z768" s="75"/>
      <c r="AA768" s="75"/>
      <c r="AB768" s="75"/>
      <c r="AC768" s="75"/>
      <c r="AD768" s="75"/>
      <c r="AE768" s="75"/>
      <c r="AF768" s="75"/>
      <c r="AG768" s="75"/>
      <c r="AH768" s="75"/>
      <c r="AI768" s="75"/>
      <c r="AJ768" s="75"/>
      <c r="AK768" s="75"/>
      <c r="AL768" s="75"/>
      <c r="AM768" s="75"/>
      <c r="AN768" s="75"/>
      <c r="AO768" s="144"/>
      <c r="AP768" s="246" t="str">
        <f>IF(F768="","",IFERROR(VLOOKUP(SUBSTITUTE(SUBSTITUTE(Tabla1[[#This Row],[Uso Sistemas]],"T","P"),"N","F"),Parámetros!$M$2:$N$17,2,0),"Completar hasta 3ra sem. para evaluar a Probacionista"))</f>
        <v/>
      </c>
      <c r="AQ768" s="39"/>
      <c r="AR768" s="39"/>
      <c r="AS768" s="39"/>
      <c r="AT768" s="28"/>
      <c r="AU768" s="55"/>
      <c r="AV768" s="55"/>
      <c r="AW768" s="55"/>
      <c r="AX768" s="248" t="str">
        <f>IF(V768="","",EOMONTH(EDATE(Tabla1[[#This Row],[Fecha Finalización]],2),0))</f>
        <v/>
      </c>
      <c r="AY768" s="39"/>
      <c r="AZ768" s="249" t="str">
        <f>IF(V768="","",EOMONTH(EDATE(Tabla1[[#This Row],[Fecha Finalización]],3),0))</f>
        <v/>
      </c>
      <c r="BA768" s="39"/>
      <c r="BB768" s="39"/>
      <c r="BC768" s="235"/>
      <c r="BD768" s="233" t="str">
        <f>IF(F768="","",Tabla1[[#This Row],[sem 01]]&amp;Tabla1[[#This Row],[sem 02]]&amp;Tabla1[[#This Row],[sem 03]])</f>
        <v/>
      </c>
      <c r="BE768" s="234" t="str">
        <f>IF(TRIM(F768)="","",$B$1&amp;"-"&amp;SUBSTITUTE(Tabla1[[#This Row],[Mes Inscrito]]," ","")&amp;"-"&amp;SUBSTITUTE(Tabla1[[#This Row],[Dia de clases Inscrito]]," ","")&amp;"-"&amp;SUBSTITUTE(Tabla1[[#This Row],[Horario Inscrito]]," ","")&amp;"-"&amp;Tabla1[[#This Row],[Fecha Inicio grupo]])</f>
        <v/>
      </c>
      <c r="BF768" s="251" t="str">
        <f>IF(F768="","",Tabla1[[#This Row],[Curso]])</f>
        <v/>
      </c>
      <c r="BG768" s="252" t="str">
        <f>+IF(TRIM(F768)="","",$B$1&amp;"-"&amp;TRIM(Tabla1[[#This Row],[Mes Inscrito]])&amp;"-"&amp;TRIM(Tabla1[[#This Row],[Dia de clases Inscrito]])&amp;"-"&amp;TRIM(Tabla1[[#This Row],[Horario Inscrito]])&amp;"-"&amp;TRIM(Tabla1[[#This Row],[Fecha Inicio grupo]])&amp;"-"&amp;TRIM(Tabla1[[#This Row],[Tipo Incrito]]))</f>
        <v/>
      </c>
      <c r="BH768" s="308" t="str">
        <f>IF(F768="","",OR(IFERROR(SEARCH("CG",Tabla1[[#This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8" s="309" t="str">
        <f>IF(F768&lt;&gt;"",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8" s="309" t="str">
        <f>IF(F768&lt;&gt;"",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8" s="309" t="str">
        <f>IF(Tabla1[[#This Row],[Fecha Inicio grupo]]="","",IFERROR(VLOOKUP(Tabla1[[#This Row],[Mes de Alta como miembro]],Parámetros!$AM$2:$AN$16,2,0),"01/01/1900"))</f>
        <v/>
      </c>
    </row>
    <row r="769" spans="1:63" ht="14.45">
      <c r="A769" s="68">
        <v>766</v>
      </c>
      <c r="B769" s="29"/>
      <c r="C769" s="34"/>
      <c r="D769" s="42"/>
      <c r="E769" s="64"/>
      <c r="F769" s="45"/>
      <c r="G769" s="45"/>
      <c r="H769" s="163"/>
      <c r="I769" s="42"/>
      <c r="J769" s="28"/>
      <c r="K769" s="69"/>
      <c r="L769" s="68"/>
      <c r="M769" s="46"/>
      <c r="N769" s="238" t="str">
        <f ca="1">IF(Tabla1[[#This Row],[Fecha de nac]]="","",IF(Tabla1[[#This Row],[Fecha Finalización]] &gt;=TODAY(), DATEDIF(Tabla1[[#This Row],[Fecha de nac]],TODAY(),"y"), ROUNDDOWN((Tabla1[[#This Row],[Fecha Finalización]] -Tabla1[[#This Row],[Fecha de nac]])/365,0)))</f>
        <v/>
      </c>
      <c r="O769" s="169"/>
      <c r="P769" s="34"/>
      <c r="Q769" s="67"/>
      <c r="R769" s="67"/>
      <c r="S769" s="67"/>
      <c r="T769" s="67"/>
      <c r="U769" s="243" t="str">
        <f>IF(F769="","",Tabla1[[#This Row],[Fecha Inicio grupo]]+3*7-7)</f>
        <v/>
      </c>
      <c r="V769" s="244" t="str">
        <f>IF(F769="","",EDATE(Tabla1[[#This Row],[Fecha Inicio grupo]],3))</f>
        <v/>
      </c>
      <c r="W769" s="29"/>
      <c r="X769" s="29"/>
      <c r="Y769" s="75"/>
      <c r="Z769" s="75"/>
      <c r="AA769" s="75"/>
      <c r="AB769" s="75"/>
      <c r="AC769" s="75"/>
      <c r="AD769" s="75"/>
      <c r="AE769" s="75"/>
      <c r="AF769" s="75"/>
      <c r="AG769" s="75"/>
      <c r="AH769" s="75"/>
      <c r="AI769" s="75"/>
      <c r="AJ769" s="75"/>
      <c r="AK769" s="75"/>
      <c r="AL769" s="75"/>
      <c r="AM769" s="75"/>
      <c r="AN769" s="75"/>
      <c r="AO769" s="144"/>
      <c r="AP769" s="246" t="str">
        <f>IF(F769="","",IFERROR(VLOOKUP(SUBSTITUTE(SUBSTITUTE(Tabla1[[#This Row],[Uso Sistemas]],"T","P"),"N","F"),Parámetros!$M$2:$N$17,2,0),"Completar hasta 3ra sem. para evaluar a Probacionista"))</f>
        <v/>
      </c>
      <c r="AQ769" s="39"/>
      <c r="AR769" s="39"/>
      <c r="AS769" s="39"/>
      <c r="AT769" s="28"/>
      <c r="AU769" s="55"/>
      <c r="AV769" s="55"/>
      <c r="AW769" s="55"/>
      <c r="AX769" s="248" t="str">
        <f>IF(V769="","",EOMONTH(EDATE(Tabla1[[#This Row],[Fecha Finalización]],2),0))</f>
        <v/>
      </c>
      <c r="AY769" s="39"/>
      <c r="AZ769" s="249" t="str">
        <f>IF(V769="","",EOMONTH(EDATE(Tabla1[[#This Row],[Fecha Finalización]],3),0))</f>
        <v/>
      </c>
      <c r="BA769" s="39"/>
      <c r="BB769" s="39"/>
      <c r="BC769" s="235"/>
      <c r="BD769" s="233" t="str">
        <f>IF(F769="","",Tabla1[[#This Row],[sem 01]]&amp;Tabla1[[#This Row],[sem 02]]&amp;Tabla1[[#This Row],[sem 03]])</f>
        <v/>
      </c>
      <c r="BE769" s="234" t="str">
        <f>IF(TRIM(F769)="","",$B$1&amp;"-"&amp;SUBSTITUTE(Tabla1[[#This Row],[Mes Inscrito]]," ","")&amp;"-"&amp;SUBSTITUTE(Tabla1[[#This Row],[Dia de clases Inscrito]]," ","")&amp;"-"&amp;SUBSTITUTE(Tabla1[[#This Row],[Horario Inscrito]]," ","")&amp;"-"&amp;Tabla1[[#This Row],[Fecha Inicio grupo]])</f>
        <v/>
      </c>
      <c r="BF769" s="251" t="str">
        <f>IF(F769="","",Tabla1[[#This Row],[Curso]])</f>
        <v/>
      </c>
      <c r="BG769" s="252" t="str">
        <f>+IF(TRIM(F769)="","",$B$1&amp;"-"&amp;TRIM(Tabla1[[#This Row],[Mes Inscrito]])&amp;"-"&amp;TRIM(Tabla1[[#This Row],[Dia de clases Inscrito]])&amp;"-"&amp;TRIM(Tabla1[[#This Row],[Horario Inscrito]])&amp;"-"&amp;TRIM(Tabla1[[#This Row],[Fecha Inicio grupo]])&amp;"-"&amp;TRIM(Tabla1[[#This Row],[Tipo Incrito]]))</f>
        <v/>
      </c>
      <c r="BH769" s="308" t="str">
        <f>IF(F769="","",OR(IFERROR(SEARCH("CG",Tabla1[[#This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9" s="309" t="str">
        <f>IF(F769&lt;&gt;"",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9" s="309" t="str">
        <f>IF(F769&lt;&gt;"",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9" s="309" t="str">
        <f>IF(Tabla1[[#This Row],[Fecha Inicio grupo]]="","",IFERROR(VLOOKUP(Tabla1[[#This Row],[Mes de Alta como miembro]],Parámetros!$AM$2:$AN$16,2,0),"01/01/1900"))</f>
        <v/>
      </c>
    </row>
    <row r="770" spans="1:63" ht="14.45">
      <c r="A770" s="68">
        <v>767</v>
      </c>
      <c r="B770" s="29"/>
      <c r="C770" s="34"/>
      <c r="D770" s="42"/>
      <c r="E770" s="64"/>
      <c r="F770" s="45"/>
      <c r="G770" s="45"/>
      <c r="H770" s="163"/>
      <c r="I770" s="42"/>
      <c r="J770" s="28"/>
      <c r="K770" s="69"/>
      <c r="L770" s="68"/>
      <c r="M770" s="46"/>
      <c r="N770" s="238" t="str">
        <f ca="1">IF(Tabla1[[#This Row],[Fecha de nac]]="","",IF(Tabla1[[#This Row],[Fecha Finalización]] &gt;=TODAY(), DATEDIF(Tabla1[[#This Row],[Fecha de nac]],TODAY(),"y"), ROUNDDOWN((Tabla1[[#This Row],[Fecha Finalización]] -Tabla1[[#This Row],[Fecha de nac]])/365,0)))</f>
        <v/>
      </c>
      <c r="O770" s="169"/>
      <c r="P770" s="34"/>
      <c r="Q770" s="67"/>
      <c r="R770" s="67"/>
      <c r="S770" s="67"/>
      <c r="T770" s="67"/>
      <c r="U770" s="243" t="str">
        <f>IF(F770="","",Tabla1[[#This Row],[Fecha Inicio grupo]]+3*7-7)</f>
        <v/>
      </c>
      <c r="V770" s="244" t="str">
        <f>IF(F770="","",EDATE(Tabla1[[#This Row],[Fecha Inicio grupo]],3))</f>
        <v/>
      </c>
      <c r="W770" s="29"/>
      <c r="X770" s="29"/>
      <c r="Y770" s="75"/>
      <c r="Z770" s="75"/>
      <c r="AA770" s="75"/>
      <c r="AB770" s="75"/>
      <c r="AC770" s="75"/>
      <c r="AD770" s="75"/>
      <c r="AE770" s="75"/>
      <c r="AF770" s="75"/>
      <c r="AG770" s="75"/>
      <c r="AH770" s="75"/>
      <c r="AI770" s="75"/>
      <c r="AJ770" s="75"/>
      <c r="AK770" s="75"/>
      <c r="AL770" s="75"/>
      <c r="AM770" s="75"/>
      <c r="AN770" s="75"/>
      <c r="AO770" s="144"/>
      <c r="AP770" s="246" t="str">
        <f>IF(F770="","",IFERROR(VLOOKUP(SUBSTITUTE(SUBSTITUTE(Tabla1[[#This Row],[Uso Sistemas]],"T","P"),"N","F"),Parámetros!$M$2:$N$17,2,0),"Completar hasta 3ra sem. para evaluar a Probacionista"))</f>
        <v/>
      </c>
      <c r="AQ770" s="39"/>
      <c r="AR770" s="39"/>
      <c r="AS770" s="39"/>
      <c r="AT770" s="28"/>
      <c r="AU770" s="55"/>
      <c r="AV770" s="55"/>
      <c r="AW770" s="55"/>
      <c r="AX770" s="248" t="str">
        <f>IF(V770="","",EOMONTH(EDATE(Tabla1[[#This Row],[Fecha Finalización]],2),0))</f>
        <v/>
      </c>
      <c r="AY770" s="39"/>
      <c r="AZ770" s="249" t="str">
        <f>IF(V770="","",EOMONTH(EDATE(Tabla1[[#This Row],[Fecha Finalización]],3),0))</f>
        <v/>
      </c>
      <c r="BA770" s="39"/>
      <c r="BB770" s="39"/>
      <c r="BC770" s="235"/>
      <c r="BD770" s="233" t="str">
        <f>IF(F770="","",Tabla1[[#This Row],[sem 01]]&amp;Tabla1[[#This Row],[sem 02]]&amp;Tabla1[[#This Row],[sem 03]])</f>
        <v/>
      </c>
      <c r="BE770" s="234" t="str">
        <f>IF(TRIM(F770)="","",$B$1&amp;"-"&amp;SUBSTITUTE(Tabla1[[#This Row],[Mes Inscrito]]," ","")&amp;"-"&amp;SUBSTITUTE(Tabla1[[#This Row],[Dia de clases Inscrito]]," ","")&amp;"-"&amp;SUBSTITUTE(Tabla1[[#This Row],[Horario Inscrito]]," ","")&amp;"-"&amp;Tabla1[[#This Row],[Fecha Inicio grupo]])</f>
        <v/>
      </c>
      <c r="BF770" s="251" t="str">
        <f>IF(F770="","",Tabla1[[#This Row],[Curso]])</f>
        <v/>
      </c>
      <c r="BG770" s="252" t="str">
        <f>+IF(TRIM(F770)="","",$B$1&amp;"-"&amp;TRIM(Tabla1[[#This Row],[Mes Inscrito]])&amp;"-"&amp;TRIM(Tabla1[[#This Row],[Dia de clases Inscrito]])&amp;"-"&amp;TRIM(Tabla1[[#This Row],[Horario Inscrito]])&amp;"-"&amp;TRIM(Tabla1[[#This Row],[Fecha Inicio grupo]])&amp;"-"&amp;TRIM(Tabla1[[#This Row],[Tipo Incrito]]))</f>
        <v/>
      </c>
      <c r="BH770" s="308" t="str">
        <f>IF(F770="","",OR(IFERROR(SEARCH("CG",Tabla1[[#This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0" s="309" t="str">
        <f>IF(F770&lt;&gt;"",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0" s="309" t="str">
        <f>IF(F770&lt;&gt;"",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0" s="309" t="str">
        <f>IF(Tabla1[[#This Row],[Fecha Inicio grupo]]="","",IFERROR(VLOOKUP(Tabla1[[#This Row],[Mes de Alta como miembro]],Parámetros!$AM$2:$AN$16,2,0),"01/01/1900"))</f>
        <v/>
      </c>
    </row>
    <row r="771" spans="1:63" ht="14.45">
      <c r="A771" s="68">
        <v>768</v>
      </c>
      <c r="B771" s="29"/>
      <c r="C771" s="34"/>
      <c r="D771" s="42"/>
      <c r="E771" s="64"/>
      <c r="F771" s="45"/>
      <c r="G771" s="45"/>
      <c r="H771" s="163"/>
      <c r="I771" s="42"/>
      <c r="J771" s="28"/>
      <c r="K771" s="69"/>
      <c r="L771" s="68"/>
      <c r="M771" s="46"/>
      <c r="N771" s="238" t="str">
        <f ca="1">IF(Tabla1[[#This Row],[Fecha de nac]]="","",IF(Tabla1[[#This Row],[Fecha Finalización]] &gt;=TODAY(), DATEDIF(Tabla1[[#This Row],[Fecha de nac]],TODAY(),"y"), ROUNDDOWN((Tabla1[[#This Row],[Fecha Finalización]] -Tabla1[[#This Row],[Fecha de nac]])/365,0)))</f>
        <v/>
      </c>
      <c r="O771" s="169"/>
      <c r="P771" s="34"/>
      <c r="Q771" s="67"/>
      <c r="R771" s="67"/>
      <c r="S771" s="67"/>
      <c r="T771" s="67"/>
      <c r="U771" s="243" t="str">
        <f>IF(F771="","",Tabla1[[#This Row],[Fecha Inicio grupo]]+3*7-7)</f>
        <v/>
      </c>
      <c r="V771" s="244" t="str">
        <f>IF(F771="","",EDATE(Tabla1[[#This Row],[Fecha Inicio grupo]],3))</f>
        <v/>
      </c>
      <c r="W771" s="29"/>
      <c r="X771" s="29"/>
      <c r="Y771" s="75"/>
      <c r="Z771" s="75"/>
      <c r="AA771" s="75"/>
      <c r="AB771" s="75"/>
      <c r="AC771" s="75"/>
      <c r="AD771" s="75"/>
      <c r="AE771" s="75"/>
      <c r="AF771" s="75"/>
      <c r="AG771" s="75"/>
      <c r="AH771" s="75"/>
      <c r="AI771" s="75"/>
      <c r="AJ771" s="75"/>
      <c r="AK771" s="75"/>
      <c r="AL771" s="75"/>
      <c r="AM771" s="75"/>
      <c r="AN771" s="75"/>
      <c r="AO771" s="144"/>
      <c r="AP771" s="246" t="str">
        <f>IF(F771="","",IFERROR(VLOOKUP(SUBSTITUTE(SUBSTITUTE(Tabla1[[#This Row],[Uso Sistemas]],"T","P"),"N","F"),Parámetros!$M$2:$N$17,2,0),"Completar hasta 3ra sem. para evaluar a Probacionista"))</f>
        <v/>
      </c>
      <c r="AQ771" s="39"/>
      <c r="AR771" s="39"/>
      <c r="AS771" s="39"/>
      <c r="AT771" s="28"/>
      <c r="AU771" s="55"/>
      <c r="AV771" s="55"/>
      <c r="AW771" s="55"/>
      <c r="AX771" s="248" t="str">
        <f>IF(V771="","",EOMONTH(EDATE(Tabla1[[#This Row],[Fecha Finalización]],2),0))</f>
        <v/>
      </c>
      <c r="AY771" s="39"/>
      <c r="AZ771" s="249" t="str">
        <f>IF(V771="","",EOMONTH(EDATE(Tabla1[[#This Row],[Fecha Finalización]],3),0))</f>
        <v/>
      </c>
      <c r="BA771" s="39"/>
      <c r="BB771" s="39"/>
      <c r="BC771" s="235"/>
      <c r="BD771" s="233" t="str">
        <f>IF(F771="","",Tabla1[[#This Row],[sem 01]]&amp;Tabla1[[#This Row],[sem 02]]&amp;Tabla1[[#This Row],[sem 03]])</f>
        <v/>
      </c>
      <c r="BE771" s="234" t="str">
        <f>IF(TRIM(F771)="","",$B$1&amp;"-"&amp;SUBSTITUTE(Tabla1[[#This Row],[Mes Inscrito]]," ","")&amp;"-"&amp;SUBSTITUTE(Tabla1[[#This Row],[Dia de clases Inscrito]]," ","")&amp;"-"&amp;SUBSTITUTE(Tabla1[[#This Row],[Horario Inscrito]]," ","")&amp;"-"&amp;Tabla1[[#This Row],[Fecha Inicio grupo]])</f>
        <v/>
      </c>
      <c r="BF771" s="251" t="str">
        <f>IF(F771="","",Tabla1[[#This Row],[Curso]])</f>
        <v/>
      </c>
      <c r="BG771" s="252" t="str">
        <f>+IF(TRIM(F771)="","",$B$1&amp;"-"&amp;TRIM(Tabla1[[#This Row],[Mes Inscrito]])&amp;"-"&amp;TRIM(Tabla1[[#This Row],[Dia de clases Inscrito]])&amp;"-"&amp;TRIM(Tabla1[[#This Row],[Horario Inscrito]])&amp;"-"&amp;TRIM(Tabla1[[#This Row],[Fecha Inicio grupo]])&amp;"-"&amp;TRIM(Tabla1[[#This Row],[Tipo Incrito]]))</f>
        <v/>
      </c>
      <c r="BH771" s="308" t="str">
        <f>IF(F771="","",OR(IFERROR(SEARCH("CG",Tabla1[[#This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1" s="309" t="str">
        <f>IF(F771&lt;&gt;"",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1" s="309" t="str">
        <f>IF(F771&lt;&gt;"",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1" s="309" t="str">
        <f>IF(Tabla1[[#This Row],[Fecha Inicio grupo]]="","",IFERROR(VLOOKUP(Tabla1[[#This Row],[Mes de Alta como miembro]],Parámetros!$AM$2:$AN$16,2,0),"01/01/1900"))</f>
        <v/>
      </c>
    </row>
    <row r="772" spans="1:63" ht="14.45">
      <c r="A772" s="68">
        <v>769</v>
      </c>
      <c r="B772" s="29"/>
      <c r="C772" s="34"/>
      <c r="D772" s="42"/>
      <c r="E772" s="64"/>
      <c r="F772" s="45"/>
      <c r="G772" s="45"/>
      <c r="H772" s="163"/>
      <c r="I772" s="42"/>
      <c r="J772" s="28"/>
      <c r="K772" s="69"/>
      <c r="L772" s="68"/>
      <c r="M772" s="46"/>
      <c r="N772" s="238" t="str">
        <f ca="1">IF(Tabla1[[#This Row],[Fecha de nac]]="","",IF(Tabla1[[#This Row],[Fecha Finalización]] &gt;=TODAY(), DATEDIF(Tabla1[[#This Row],[Fecha de nac]],TODAY(),"y"), ROUNDDOWN((Tabla1[[#This Row],[Fecha Finalización]] -Tabla1[[#This Row],[Fecha de nac]])/365,0)))</f>
        <v/>
      </c>
      <c r="O772" s="169"/>
      <c r="P772" s="34"/>
      <c r="Q772" s="67"/>
      <c r="R772" s="67"/>
      <c r="S772" s="67"/>
      <c r="T772" s="67"/>
      <c r="U772" s="243" t="str">
        <f>IF(F772="","",Tabla1[[#This Row],[Fecha Inicio grupo]]+3*7-7)</f>
        <v/>
      </c>
      <c r="V772" s="244" t="str">
        <f>IF(F772="","",EDATE(Tabla1[[#This Row],[Fecha Inicio grupo]],3))</f>
        <v/>
      </c>
      <c r="W772" s="29"/>
      <c r="X772" s="29"/>
      <c r="Y772" s="75"/>
      <c r="Z772" s="75"/>
      <c r="AA772" s="75"/>
      <c r="AB772" s="75"/>
      <c r="AC772" s="75"/>
      <c r="AD772" s="75"/>
      <c r="AE772" s="75"/>
      <c r="AF772" s="75"/>
      <c r="AG772" s="75"/>
      <c r="AH772" s="75"/>
      <c r="AI772" s="75"/>
      <c r="AJ772" s="75"/>
      <c r="AK772" s="75"/>
      <c r="AL772" s="75"/>
      <c r="AM772" s="75"/>
      <c r="AN772" s="75"/>
      <c r="AO772" s="144"/>
      <c r="AP772" s="246" t="str">
        <f>IF(F772="","",IFERROR(VLOOKUP(SUBSTITUTE(SUBSTITUTE(Tabla1[[#This Row],[Uso Sistemas]],"T","P"),"N","F"),Parámetros!$M$2:$N$17,2,0),"Completar hasta 3ra sem. para evaluar a Probacionista"))</f>
        <v/>
      </c>
      <c r="AQ772" s="39"/>
      <c r="AR772" s="39"/>
      <c r="AS772" s="39"/>
      <c r="AT772" s="28"/>
      <c r="AU772" s="55"/>
      <c r="AV772" s="55"/>
      <c r="AW772" s="55"/>
      <c r="AX772" s="248" t="str">
        <f>IF(V772="","",EOMONTH(EDATE(Tabla1[[#This Row],[Fecha Finalización]],2),0))</f>
        <v/>
      </c>
      <c r="AY772" s="39"/>
      <c r="AZ772" s="249" t="str">
        <f>IF(V772="","",EOMONTH(EDATE(Tabla1[[#This Row],[Fecha Finalización]],3),0))</f>
        <v/>
      </c>
      <c r="BA772" s="39"/>
      <c r="BB772" s="39"/>
      <c r="BC772" s="235"/>
      <c r="BD772" s="233" t="str">
        <f>IF(F772="","",Tabla1[[#This Row],[sem 01]]&amp;Tabla1[[#This Row],[sem 02]]&amp;Tabla1[[#This Row],[sem 03]])</f>
        <v/>
      </c>
      <c r="BE772" s="234" t="str">
        <f>IF(TRIM(F772)="","",$B$1&amp;"-"&amp;SUBSTITUTE(Tabla1[[#This Row],[Mes Inscrito]]," ","")&amp;"-"&amp;SUBSTITUTE(Tabla1[[#This Row],[Dia de clases Inscrito]]," ","")&amp;"-"&amp;SUBSTITUTE(Tabla1[[#This Row],[Horario Inscrito]]," ","")&amp;"-"&amp;Tabla1[[#This Row],[Fecha Inicio grupo]])</f>
        <v/>
      </c>
      <c r="BF772" s="251" t="str">
        <f>IF(F772="","",Tabla1[[#This Row],[Curso]])</f>
        <v/>
      </c>
      <c r="BG772" s="252" t="str">
        <f>+IF(TRIM(F772)="","",$B$1&amp;"-"&amp;TRIM(Tabla1[[#This Row],[Mes Inscrito]])&amp;"-"&amp;TRIM(Tabla1[[#This Row],[Dia de clases Inscrito]])&amp;"-"&amp;TRIM(Tabla1[[#This Row],[Horario Inscrito]])&amp;"-"&amp;TRIM(Tabla1[[#This Row],[Fecha Inicio grupo]])&amp;"-"&amp;TRIM(Tabla1[[#This Row],[Tipo Incrito]]))</f>
        <v/>
      </c>
      <c r="BH772" s="308" t="str">
        <f>IF(F772="","",OR(IFERROR(SEARCH("CG",Tabla1[[#This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2" s="309" t="str">
        <f>IF(F772&lt;&gt;"",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2" s="309" t="str">
        <f>IF(F772&lt;&gt;"",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2" s="309" t="str">
        <f>IF(Tabla1[[#This Row],[Fecha Inicio grupo]]="","",IFERROR(VLOOKUP(Tabla1[[#This Row],[Mes de Alta como miembro]],Parámetros!$AM$2:$AN$16,2,0),"01/01/1900"))</f>
        <v/>
      </c>
    </row>
    <row r="773" spans="1:63" ht="14.45">
      <c r="A773" s="68">
        <v>770</v>
      </c>
      <c r="B773" s="29"/>
      <c r="C773" s="34"/>
      <c r="D773" s="42"/>
      <c r="E773" s="64"/>
      <c r="F773" s="45"/>
      <c r="G773" s="45"/>
      <c r="H773" s="163"/>
      <c r="I773" s="42"/>
      <c r="J773" s="28"/>
      <c r="K773" s="69"/>
      <c r="L773" s="68"/>
      <c r="M773" s="46"/>
      <c r="N773" s="238" t="str">
        <f ca="1">IF(Tabla1[[#This Row],[Fecha de nac]]="","",IF(Tabla1[[#This Row],[Fecha Finalización]] &gt;=TODAY(), DATEDIF(Tabla1[[#This Row],[Fecha de nac]],TODAY(),"y"), ROUNDDOWN((Tabla1[[#This Row],[Fecha Finalización]] -Tabla1[[#This Row],[Fecha de nac]])/365,0)))</f>
        <v/>
      </c>
      <c r="O773" s="169"/>
      <c r="P773" s="34"/>
      <c r="Q773" s="67"/>
      <c r="R773" s="67"/>
      <c r="S773" s="67"/>
      <c r="T773" s="67"/>
      <c r="U773" s="243" t="str">
        <f>IF(F773="","",Tabla1[[#This Row],[Fecha Inicio grupo]]+3*7-7)</f>
        <v/>
      </c>
      <c r="V773" s="244" t="str">
        <f>IF(F773="","",EDATE(Tabla1[[#This Row],[Fecha Inicio grupo]],3))</f>
        <v/>
      </c>
      <c r="W773" s="29"/>
      <c r="X773" s="29"/>
      <c r="Y773" s="75"/>
      <c r="Z773" s="75"/>
      <c r="AA773" s="75"/>
      <c r="AB773" s="75"/>
      <c r="AC773" s="75"/>
      <c r="AD773" s="75"/>
      <c r="AE773" s="75"/>
      <c r="AF773" s="75"/>
      <c r="AG773" s="75"/>
      <c r="AH773" s="75"/>
      <c r="AI773" s="75"/>
      <c r="AJ773" s="75"/>
      <c r="AK773" s="75"/>
      <c r="AL773" s="75"/>
      <c r="AM773" s="75"/>
      <c r="AN773" s="75"/>
      <c r="AO773" s="144"/>
      <c r="AP773" s="246" t="str">
        <f>IF(F773="","",IFERROR(VLOOKUP(SUBSTITUTE(SUBSTITUTE(Tabla1[[#This Row],[Uso Sistemas]],"T","P"),"N","F"),Parámetros!$M$2:$N$17,2,0),"Completar hasta 3ra sem. para evaluar a Probacionista"))</f>
        <v/>
      </c>
      <c r="AQ773" s="39"/>
      <c r="AR773" s="39"/>
      <c r="AS773" s="39"/>
      <c r="AT773" s="28"/>
      <c r="AU773" s="55"/>
      <c r="AV773" s="55"/>
      <c r="AW773" s="55"/>
      <c r="AX773" s="248" t="str">
        <f>IF(V773="","",EOMONTH(EDATE(Tabla1[[#This Row],[Fecha Finalización]],2),0))</f>
        <v/>
      </c>
      <c r="AY773" s="39"/>
      <c r="AZ773" s="249" t="str">
        <f>IF(V773="","",EOMONTH(EDATE(Tabla1[[#This Row],[Fecha Finalización]],3),0))</f>
        <v/>
      </c>
      <c r="BA773" s="39"/>
      <c r="BB773" s="39"/>
      <c r="BC773" s="235"/>
      <c r="BD773" s="233" t="str">
        <f>IF(F773="","",Tabla1[[#This Row],[sem 01]]&amp;Tabla1[[#This Row],[sem 02]]&amp;Tabla1[[#This Row],[sem 03]])</f>
        <v/>
      </c>
      <c r="BE773" s="234" t="str">
        <f>IF(TRIM(F773)="","",$B$1&amp;"-"&amp;SUBSTITUTE(Tabla1[[#This Row],[Mes Inscrito]]," ","")&amp;"-"&amp;SUBSTITUTE(Tabla1[[#This Row],[Dia de clases Inscrito]]," ","")&amp;"-"&amp;SUBSTITUTE(Tabla1[[#This Row],[Horario Inscrito]]," ","")&amp;"-"&amp;Tabla1[[#This Row],[Fecha Inicio grupo]])</f>
        <v/>
      </c>
      <c r="BF773" s="251" t="str">
        <f>IF(F773="","",Tabla1[[#This Row],[Curso]])</f>
        <v/>
      </c>
      <c r="BG773" s="252" t="str">
        <f>+IF(TRIM(F773)="","",$B$1&amp;"-"&amp;TRIM(Tabla1[[#This Row],[Mes Inscrito]])&amp;"-"&amp;TRIM(Tabla1[[#This Row],[Dia de clases Inscrito]])&amp;"-"&amp;TRIM(Tabla1[[#This Row],[Horario Inscrito]])&amp;"-"&amp;TRIM(Tabla1[[#This Row],[Fecha Inicio grupo]])&amp;"-"&amp;TRIM(Tabla1[[#This Row],[Tipo Incrito]]))</f>
        <v/>
      </c>
      <c r="BH773" s="308" t="str">
        <f>IF(F773="","",OR(IFERROR(SEARCH("CG",Tabla1[[#This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3" s="309" t="str">
        <f>IF(F773&lt;&gt;"",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3" s="309" t="str">
        <f>IF(F773&lt;&gt;"",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3" s="309" t="str">
        <f>IF(Tabla1[[#This Row],[Fecha Inicio grupo]]="","",IFERROR(VLOOKUP(Tabla1[[#This Row],[Mes de Alta como miembro]],Parámetros!$AM$2:$AN$16,2,0),"01/01/1900"))</f>
        <v/>
      </c>
    </row>
    <row r="774" spans="1:63" ht="14.45">
      <c r="A774" s="68">
        <v>771</v>
      </c>
      <c r="B774" s="29"/>
      <c r="C774" s="34"/>
      <c r="D774" s="42"/>
      <c r="E774" s="64"/>
      <c r="F774" s="45"/>
      <c r="G774" s="45"/>
      <c r="H774" s="163"/>
      <c r="I774" s="42"/>
      <c r="J774" s="28"/>
      <c r="K774" s="69"/>
      <c r="L774" s="68"/>
      <c r="M774" s="46"/>
      <c r="N774" s="238" t="str">
        <f ca="1">IF(Tabla1[[#This Row],[Fecha de nac]]="","",IF(Tabla1[[#This Row],[Fecha Finalización]] &gt;=TODAY(), DATEDIF(Tabla1[[#This Row],[Fecha de nac]],TODAY(),"y"), ROUNDDOWN((Tabla1[[#This Row],[Fecha Finalización]] -Tabla1[[#This Row],[Fecha de nac]])/365,0)))</f>
        <v/>
      </c>
      <c r="O774" s="169"/>
      <c r="P774" s="34"/>
      <c r="Q774" s="67"/>
      <c r="R774" s="67"/>
      <c r="S774" s="67"/>
      <c r="T774" s="67"/>
      <c r="U774" s="243" t="str">
        <f>IF(F774="","",Tabla1[[#This Row],[Fecha Inicio grupo]]+3*7-7)</f>
        <v/>
      </c>
      <c r="V774" s="244" t="str">
        <f>IF(F774="","",EDATE(Tabla1[[#This Row],[Fecha Inicio grupo]],3))</f>
        <v/>
      </c>
      <c r="W774" s="29"/>
      <c r="X774" s="29"/>
      <c r="Y774" s="75"/>
      <c r="Z774" s="75"/>
      <c r="AA774" s="75"/>
      <c r="AB774" s="75"/>
      <c r="AC774" s="75"/>
      <c r="AD774" s="75"/>
      <c r="AE774" s="75"/>
      <c r="AF774" s="75"/>
      <c r="AG774" s="75"/>
      <c r="AH774" s="75"/>
      <c r="AI774" s="75"/>
      <c r="AJ774" s="75"/>
      <c r="AK774" s="75"/>
      <c r="AL774" s="75"/>
      <c r="AM774" s="75"/>
      <c r="AN774" s="75"/>
      <c r="AO774" s="144"/>
      <c r="AP774" s="246" t="str">
        <f>IF(F774="","",IFERROR(VLOOKUP(SUBSTITUTE(SUBSTITUTE(Tabla1[[#This Row],[Uso Sistemas]],"T","P"),"N","F"),Parámetros!$M$2:$N$17,2,0),"Completar hasta 3ra sem. para evaluar a Probacionista"))</f>
        <v/>
      </c>
      <c r="AQ774" s="39"/>
      <c r="AR774" s="39"/>
      <c r="AS774" s="39"/>
      <c r="AT774" s="28"/>
      <c r="AU774" s="55"/>
      <c r="AV774" s="55"/>
      <c r="AW774" s="55"/>
      <c r="AX774" s="248" t="str">
        <f>IF(V774="","",EOMONTH(EDATE(Tabla1[[#This Row],[Fecha Finalización]],2),0))</f>
        <v/>
      </c>
      <c r="AY774" s="39"/>
      <c r="AZ774" s="249" t="str">
        <f>IF(V774="","",EOMONTH(EDATE(Tabla1[[#This Row],[Fecha Finalización]],3),0))</f>
        <v/>
      </c>
      <c r="BA774" s="39"/>
      <c r="BB774" s="39"/>
      <c r="BC774" s="235"/>
      <c r="BD774" s="233" t="str">
        <f>IF(F774="","",Tabla1[[#This Row],[sem 01]]&amp;Tabla1[[#This Row],[sem 02]]&amp;Tabla1[[#This Row],[sem 03]])</f>
        <v/>
      </c>
      <c r="BE774" s="234" t="str">
        <f>IF(TRIM(F774)="","",$B$1&amp;"-"&amp;SUBSTITUTE(Tabla1[[#This Row],[Mes Inscrito]]," ","")&amp;"-"&amp;SUBSTITUTE(Tabla1[[#This Row],[Dia de clases Inscrito]]," ","")&amp;"-"&amp;SUBSTITUTE(Tabla1[[#This Row],[Horario Inscrito]]," ","")&amp;"-"&amp;Tabla1[[#This Row],[Fecha Inicio grupo]])</f>
        <v/>
      </c>
      <c r="BF774" s="251" t="str">
        <f>IF(F774="","",Tabla1[[#This Row],[Curso]])</f>
        <v/>
      </c>
      <c r="BG774" s="252" t="str">
        <f>+IF(TRIM(F774)="","",$B$1&amp;"-"&amp;TRIM(Tabla1[[#This Row],[Mes Inscrito]])&amp;"-"&amp;TRIM(Tabla1[[#This Row],[Dia de clases Inscrito]])&amp;"-"&amp;TRIM(Tabla1[[#This Row],[Horario Inscrito]])&amp;"-"&amp;TRIM(Tabla1[[#This Row],[Fecha Inicio grupo]])&amp;"-"&amp;TRIM(Tabla1[[#This Row],[Tipo Incrito]]))</f>
        <v/>
      </c>
      <c r="BH774" s="308" t="str">
        <f>IF(F774="","",OR(IFERROR(SEARCH("CG",Tabla1[[#This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4" s="309" t="str">
        <f>IF(F774&lt;&gt;"",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4" s="309" t="str">
        <f>IF(F774&lt;&gt;"",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4" s="309" t="str">
        <f>IF(Tabla1[[#This Row],[Fecha Inicio grupo]]="","",IFERROR(VLOOKUP(Tabla1[[#This Row],[Mes de Alta como miembro]],Parámetros!$AM$2:$AN$16,2,0),"01/01/1900"))</f>
        <v/>
      </c>
    </row>
    <row r="775" spans="1:63" ht="14.45">
      <c r="A775" s="68">
        <v>772</v>
      </c>
      <c r="B775" s="29"/>
      <c r="C775" s="34"/>
      <c r="D775" s="42"/>
      <c r="E775" s="64"/>
      <c r="F775" s="45"/>
      <c r="G775" s="45"/>
      <c r="H775" s="163"/>
      <c r="I775" s="42"/>
      <c r="J775" s="28"/>
      <c r="K775" s="69"/>
      <c r="L775" s="68"/>
      <c r="M775" s="46"/>
      <c r="N775" s="238" t="str">
        <f ca="1">IF(Tabla1[[#This Row],[Fecha de nac]]="","",IF(Tabla1[[#This Row],[Fecha Finalización]] &gt;=TODAY(), DATEDIF(Tabla1[[#This Row],[Fecha de nac]],TODAY(),"y"), ROUNDDOWN((Tabla1[[#This Row],[Fecha Finalización]] -Tabla1[[#This Row],[Fecha de nac]])/365,0)))</f>
        <v/>
      </c>
      <c r="O775" s="169"/>
      <c r="P775" s="34"/>
      <c r="Q775" s="67"/>
      <c r="R775" s="67"/>
      <c r="S775" s="67"/>
      <c r="T775" s="67"/>
      <c r="U775" s="243" t="str">
        <f>IF(F775="","",Tabla1[[#This Row],[Fecha Inicio grupo]]+3*7-7)</f>
        <v/>
      </c>
      <c r="V775" s="244" t="str">
        <f>IF(F775="","",EDATE(Tabla1[[#This Row],[Fecha Inicio grupo]],3))</f>
        <v/>
      </c>
      <c r="W775" s="29"/>
      <c r="X775" s="29"/>
      <c r="Y775" s="75"/>
      <c r="Z775" s="75"/>
      <c r="AA775" s="75"/>
      <c r="AB775" s="75"/>
      <c r="AC775" s="75"/>
      <c r="AD775" s="75"/>
      <c r="AE775" s="75"/>
      <c r="AF775" s="75"/>
      <c r="AG775" s="75"/>
      <c r="AH775" s="75"/>
      <c r="AI775" s="75"/>
      <c r="AJ775" s="75"/>
      <c r="AK775" s="75"/>
      <c r="AL775" s="75"/>
      <c r="AM775" s="75"/>
      <c r="AN775" s="75"/>
      <c r="AO775" s="144"/>
      <c r="AP775" s="246" t="str">
        <f>IF(F775="","",IFERROR(VLOOKUP(SUBSTITUTE(SUBSTITUTE(Tabla1[[#This Row],[Uso Sistemas]],"T","P"),"N","F"),Parámetros!$M$2:$N$17,2,0),"Completar hasta 3ra sem. para evaluar a Probacionista"))</f>
        <v/>
      </c>
      <c r="AQ775" s="39"/>
      <c r="AR775" s="39"/>
      <c r="AS775" s="39"/>
      <c r="AT775" s="28"/>
      <c r="AU775" s="55"/>
      <c r="AV775" s="55"/>
      <c r="AW775" s="55"/>
      <c r="AX775" s="248" t="str">
        <f>IF(V775="","",EOMONTH(EDATE(Tabla1[[#This Row],[Fecha Finalización]],2),0))</f>
        <v/>
      </c>
      <c r="AY775" s="39"/>
      <c r="AZ775" s="249" t="str">
        <f>IF(V775="","",EOMONTH(EDATE(Tabla1[[#This Row],[Fecha Finalización]],3),0))</f>
        <v/>
      </c>
      <c r="BA775" s="39"/>
      <c r="BB775" s="39"/>
      <c r="BC775" s="235"/>
      <c r="BD775" s="233" t="str">
        <f>IF(F775="","",Tabla1[[#This Row],[sem 01]]&amp;Tabla1[[#This Row],[sem 02]]&amp;Tabla1[[#This Row],[sem 03]])</f>
        <v/>
      </c>
      <c r="BE775" s="234" t="str">
        <f>IF(TRIM(F775)="","",$B$1&amp;"-"&amp;SUBSTITUTE(Tabla1[[#This Row],[Mes Inscrito]]," ","")&amp;"-"&amp;SUBSTITUTE(Tabla1[[#This Row],[Dia de clases Inscrito]]," ","")&amp;"-"&amp;SUBSTITUTE(Tabla1[[#This Row],[Horario Inscrito]]," ","")&amp;"-"&amp;Tabla1[[#This Row],[Fecha Inicio grupo]])</f>
        <v/>
      </c>
      <c r="BF775" s="251" t="str">
        <f>IF(F775="","",Tabla1[[#This Row],[Curso]])</f>
        <v/>
      </c>
      <c r="BG775" s="252" t="str">
        <f>+IF(TRIM(F775)="","",$B$1&amp;"-"&amp;TRIM(Tabla1[[#This Row],[Mes Inscrito]])&amp;"-"&amp;TRIM(Tabla1[[#This Row],[Dia de clases Inscrito]])&amp;"-"&amp;TRIM(Tabla1[[#This Row],[Horario Inscrito]])&amp;"-"&amp;TRIM(Tabla1[[#This Row],[Fecha Inicio grupo]])&amp;"-"&amp;TRIM(Tabla1[[#This Row],[Tipo Incrito]]))</f>
        <v/>
      </c>
      <c r="BH775" s="308" t="str">
        <f>IF(F775="","",OR(IFERROR(SEARCH("CG",Tabla1[[#This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5" s="309" t="str">
        <f>IF(F775&lt;&gt;"",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5" s="309" t="str">
        <f>IF(F775&lt;&gt;"",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5" s="309" t="str">
        <f>IF(Tabla1[[#This Row],[Fecha Inicio grupo]]="","",IFERROR(VLOOKUP(Tabla1[[#This Row],[Mes de Alta como miembro]],Parámetros!$AM$2:$AN$16,2,0),"01/01/1900"))</f>
        <v/>
      </c>
    </row>
    <row r="776" spans="1:63" ht="14.45">
      <c r="A776" s="68">
        <v>773</v>
      </c>
      <c r="B776" s="29"/>
      <c r="C776" s="34"/>
      <c r="D776" s="42"/>
      <c r="E776" s="64"/>
      <c r="F776" s="45"/>
      <c r="G776" s="45"/>
      <c r="H776" s="163"/>
      <c r="I776" s="42"/>
      <c r="J776" s="28"/>
      <c r="K776" s="69"/>
      <c r="L776" s="68"/>
      <c r="M776" s="46"/>
      <c r="N776" s="238" t="str">
        <f ca="1">IF(Tabla1[[#This Row],[Fecha de nac]]="","",IF(Tabla1[[#This Row],[Fecha Finalización]] &gt;=TODAY(), DATEDIF(Tabla1[[#This Row],[Fecha de nac]],TODAY(),"y"), ROUNDDOWN((Tabla1[[#This Row],[Fecha Finalización]] -Tabla1[[#This Row],[Fecha de nac]])/365,0)))</f>
        <v/>
      </c>
      <c r="O776" s="169"/>
      <c r="P776" s="34"/>
      <c r="Q776" s="67"/>
      <c r="R776" s="67"/>
      <c r="S776" s="67"/>
      <c r="T776" s="67"/>
      <c r="U776" s="243" t="str">
        <f>IF(F776="","",Tabla1[[#This Row],[Fecha Inicio grupo]]+3*7-7)</f>
        <v/>
      </c>
      <c r="V776" s="244" t="str">
        <f>IF(F776="","",EDATE(Tabla1[[#This Row],[Fecha Inicio grupo]],3))</f>
        <v/>
      </c>
      <c r="W776" s="29"/>
      <c r="X776" s="29"/>
      <c r="Y776" s="75"/>
      <c r="Z776" s="75"/>
      <c r="AA776" s="75"/>
      <c r="AB776" s="75"/>
      <c r="AC776" s="75"/>
      <c r="AD776" s="75"/>
      <c r="AE776" s="75"/>
      <c r="AF776" s="75"/>
      <c r="AG776" s="75"/>
      <c r="AH776" s="75"/>
      <c r="AI776" s="75"/>
      <c r="AJ776" s="75"/>
      <c r="AK776" s="75"/>
      <c r="AL776" s="75"/>
      <c r="AM776" s="75"/>
      <c r="AN776" s="75"/>
      <c r="AO776" s="144"/>
      <c r="AP776" s="246" t="str">
        <f>IF(F776="","",IFERROR(VLOOKUP(SUBSTITUTE(SUBSTITUTE(Tabla1[[#This Row],[Uso Sistemas]],"T","P"),"N","F"),Parámetros!$M$2:$N$17,2,0),"Completar hasta 3ra sem. para evaluar a Probacionista"))</f>
        <v/>
      </c>
      <c r="AQ776" s="39"/>
      <c r="AR776" s="39"/>
      <c r="AS776" s="39"/>
      <c r="AT776" s="28"/>
      <c r="AU776" s="55"/>
      <c r="AV776" s="55"/>
      <c r="AW776" s="55"/>
      <c r="AX776" s="248" t="str">
        <f>IF(V776="","",EOMONTH(EDATE(Tabla1[[#This Row],[Fecha Finalización]],2),0))</f>
        <v/>
      </c>
      <c r="AY776" s="39"/>
      <c r="AZ776" s="249" t="str">
        <f>IF(V776="","",EOMONTH(EDATE(Tabla1[[#This Row],[Fecha Finalización]],3),0))</f>
        <v/>
      </c>
      <c r="BA776" s="39"/>
      <c r="BB776" s="39"/>
      <c r="BC776" s="235"/>
      <c r="BD776" s="233" t="str">
        <f>IF(F776="","",Tabla1[[#This Row],[sem 01]]&amp;Tabla1[[#This Row],[sem 02]]&amp;Tabla1[[#This Row],[sem 03]])</f>
        <v/>
      </c>
      <c r="BE776" s="234" t="str">
        <f>IF(TRIM(F776)="","",$B$1&amp;"-"&amp;SUBSTITUTE(Tabla1[[#This Row],[Mes Inscrito]]," ","")&amp;"-"&amp;SUBSTITUTE(Tabla1[[#This Row],[Dia de clases Inscrito]]," ","")&amp;"-"&amp;SUBSTITUTE(Tabla1[[#This Row],[Horario Inscrito]]," ","")&amp;"-"&amp;Tabla1[[#This Row],[Fecha Inicio grupo]])</f>
        <v/>
      </c>
      <c r="BF776" s="251" t="str">
        <f>IF(F776="","",Tabla1[[#This Row],[Curso]])</f>
        <v/>
      </c>
      <c r="BG776" s="252" t="str">
        <f>+IF(TRIM(F776)="","",$B$1&amp;"-"&amp;TRIM(Tabla1[[#This Row],[Mes Inscrito]])&amp;"-"&amp;TRIM(Tabla1[[#This Row],[Dia de clases Inscrito]])&amp;"-"&amp;TRIM(Tabla1[[#This Row],[Horario Inscrito]])&amp;"-"&amp;TRIM(Tabla1[[#This Row],[Fecha Inicio grupo]])&amp;"-"&amp;TRIM(Tabla1[[#This Row],[Tipo Incrito]]))</f>
        <v/>
      </c>
      <c r="BH776" s="308" t="str">
        <f>IF(F776="","",OR(IFERROR(SEARCH("CG",Tabla1[[#This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6" s="309" t="str">
        <f>IF(F776&lt;&gt;"",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6" s="309" t="str">
        <f>IF(F776&lt;&gt;"",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6" s="309" t="str">
        <f>IF(Tabla1[[#This Row],[Fecha Inicio grupo]]="","",IFERROR(VLOOKUP(Tabla1[[#This Row],[Mes de Alta como miembro]],Parámetros!$AM$2:$AN$16,2,0),"01/01/1900"))</f>
        <v/>
      </c>
    </row>
    <row r="777" spans="1:63" ht="14.45">
      <c r="A777" s="68">
        <v>774</v>
      </c>
      <c r="B777" s="29"/>
      <c r="C777" s="34"/>
      <c r="D777" s="42"/>
      <c r="E777" s="64"/>
      <c r="F777" s="45"/>
      <c r="G777" s="45"/>
      <c r="H777" s="163"/>
      <c r="I777" s="42"/>
      <c r="J777" s="28"/>
      <c r="K777" s="69"/>
      <c r="L777" s="68"/>
      <c r="M777" s="46"/>
      <c r="N777" s="238" t="str">
        <f ca="1">IF(Tabla1[[#This Row],[Fecha de nac]]="","",IF(Tabla1[[#This Row],[Fecha Finalización]] &gt;=TODAY(), DATEDIF(Tabla1[[#This Row],[Fecha de nac]],TODAY(),"y"), ROUNDDOWN((Tabla1[[#This Row],[Fecha Finalización]] -Tabla1[[#This Row],[Fecha de nac]])/365,0)))</f>
        <v/>
      </c>
      <c r="O777" s="169"/>
      <c r="P777" s="34"/>
      <c r="Q777" s="67"/>
      <c r="R777" s="67"/>
      <c r="S777" s="67"/>
      <c r="T777" s="67"/>
      <c r="U777" s="243" t="str">
        <f>IF(F777="","",Tabla1[[#This Row],[Fecha Inicio grupo]]+3*7-7)</f>
        <v/>
      </c>
      <c r="V777" s="244" t="str">
        <f>IF(F777="","",EDATE(Tabla1[[#This Row],[Fecha Inicio grupo]],3))</f>
        <v/>
      </c>
      <c r="W777" s="29"/>
      <c r="X777" s="29"/>
      <c r="Y777" s="75"/>
      <c r="Z777" s="75"/>
      <c r="AA777" s="75"/>
      <c r="AB777" s="75"/>
      <c r="AC777" s="75"/>
      <c r="AD777" s="75"/>
      <c r="AE777" s="75"/>
      <c r="AF777" s="75"/>
      <c r="AG777" s="75"/>
      <c r="AH777" s="75"/>
      <c r="AI777" s="75"/>
      <c r="AJ777" s="75"/>
      <c r="AK777" s="75"/>
      <c r="AL777" s="75"/>
      <c r="AM777" s="75"/>
      <c r="AN777" s="75"/>
      <c r="AO777" s="144"/>
      <c r="AP777" s="246" t="str">
        <f>IF(F777="","",IFERROR(VLOOKUP(SUBSTITUTE(SUBSTITUTE(Tabla1[[#This Row],[Uso Sistemas]],"T","P"),"N","F"),Parámetros!$M$2:$N$17,2,0),"Completar hasta 3ra sem. para evaluar a Probacionista"))</f>
        <v/>
      </c>
      <c r="AQ777" s="39"/>
      <c r="AR777" s="39"/>
      <c r="AS777" s="39"/>
      <c r="AT777" s="28"/>
      <c r="AU777" s="55"/>
      <c r="AV777" s="55"/>
      <c r="AW777" s="55"/>
      <c r="AX777" s="248" t="str">
        <f>IF(V777="","",EOMONTH(EDATE(Tabla1[[#This Row],[Fecha Finalización]],2),0))</f>
        <v/>
      </c>
      <c r="AY777" s="39"/>
      <c r="AZ777" s="249" t="str">
        <f>IF(V777="","",EOMONTH(EDATE(Tabla1[[#This Row],[Fecha Finalización]],3),0))</f>
        <v/>
      </c>
      <c r="BA777" s="39"/>
      <c r="BB777" s="39"/>
      <c r="BC777" s="235"/>
      <c r="BD777" s="233" t="str">
        <f>IF(F777="","",Tabla1[[#This Row],[sem 01]]&amp;Tabla1[[#This Row],[sem 02]]&amp;Tabla1[[#This Row],[sem 03]])</f>
        <v/>
      </c>
      <c r="BE777" s="234" t="str">
        <f>IF(TRIM(F777)="","",$B$1&amp;"-"&amp;SUBSTITUTE(Tabla1[[#This Row],[Mes Inscrito]]," ","")&amp;"-"&amp;SUBSTITUTE(Tabla1[[#This Row],[Dia de clases Inscrito]]," ","")&amp;"-"&amp;SUBSTITUTE(Tabla1[[#This Row],[Horario Inscrito]]," ","")&amp;"-"&amp;Tabla1[[#This Row],[Fecha Inicio grupo]])</f>
        <v/>
      </c>
      <c r="BF777" s="251" t="str">
        <f>IF(F777="","",Tabla1[[#This Row],[Curso]])</f>
        <v/>
      </c>
      <c r="BG777" s="252" t="str">
        <f>+IF(TRIM(F777)="","",$B$1&amp;"-"&amp;TRIM(Tabla1[[#This Row],[Mes Inscrito]])&amp;"-"&amp;TRIM(Tabla1[[#This Row],[Dia de clases Inscrito]])&amp;"-"&amp;TRIM(Tabla1[[#This Row],[Horario Inscrito]])&amp;"-"&amp;TRIM(Tabla1[[#This Row],[Fecha Inicio grupo]])&amp;"-"&amp;TRIM(Tabla1[[#This Row],[Tipo Incrito]]))</f>
        <v/>
      </c>
      <c r="BH777" s="308" t="str">
        <f>IF(F777="","",OR(IFERROR(SEARCH("CG",Tabla1[[#This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7" s="309" t="str">
        <f>IF(F777&lt;&gt;"",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7" s="309" t="str">
        <f>IF(F777&lt;&gt;"",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7" s="309" t="str">
        <f>IF(Tabla1[[#This Row],[Fecha Inicio grupo]]="","",IFERROR(VLOOKUP(Tabla1[[#This Row],[Mes de Alta como miembro]],Parámetros!$AM$2:$AN$16,2,0),"01/01/1900"))</f>
        <v/>
      </c>
    </row>
    <row r="778" spans="1:63" ht="14.45">
      <c r="A778" s="68">
        <v>775</v>
      </c>
      <c r="B778" s="29"/>
      <c r="C778" s="34"/>
      <c r="D778" s="42"/>
      <c r="E778" s="64"/>
      <c r="F778" s="45"/>
      <c r="G778" s="45"/>
      <c r="H778" s="163"/>
      <c r="I778" s="42"/>
      <c r="J778" s="28"/>
      <c r="K778" s="69"/>
      <c r="L778" s="68"/>
      <c r="M778" s="46"/>
      <c r="N778" s="238" t="str">
        <f ca="1">IF(Tabla1[[#This Row],[Fecha de nac]]="","",IF(Tabla1[[#This Row],[Fecha Finalización]] &gt;=TODAY(), DATEDIF(Tabla1[[#This Row],[Fecha de nac]],TODAY(),"y"), ROUNDDOWN((Tabla1[[#This Row],[Fecha Finalización]] -Tabla1[[#This Row],[Fecha de nac]])/365,0)))</f>
        <v/>
      </c>
      <c r="O778" s="169"/>
      <c r="P778" s="34"/>
      <c r="Q778" s="67"/>
      <c r="R778" s="67"/>
      <c r="S778" s="67"/>
      <c r="T778" s="67"/>
      <c r="U778" s="243" t="str">
        <f>IF(F778="","",Tabla1[[#This Row],[Fecha Inicio grupo]]+3*7-7)</f>
        <v/>
      </c>
      <c r="V778" s="244" t="str">
        <f>IF(F778="","",EDATE(Tabla1[[#This Row],[Fecha Inicio grupo]],3))</f>
        <v/>
      </c>
      <c r="W778" s="29"/>
      <c r="X778" s="29"/>
      <c r="Y778" s="75"/>
      <c r="Z778" s="75"/>
      <c r="AA778" s="75"/>
      <c r="AB778" s="75"/>
      <c r="AC778" s="75"/>
      <c r="AD778" s="75"/>
      <c r="AE778" s="75"/>
      <c r="AF778" s="75"/>
      <c r="AG778" s="75"/>
      <c r="AH778" s="75"/>
      <c r="AI778" s="75"/>
      <c r="AJ778" s="75"/>
      <c r="AK778" s="75"/>
      <c r="AL778" s="75"/>
      <c r="AM778" s="75"/>
      <c r="AN778" s="75"/>
      <c r="AO778" s="144"/>
      <c r="AP778" s="246" t="str">
        <f>IF(F778="","",IFERROR(VLOOKUP(SUBSTITUTE(SUBSTITUTE(Tabla1[[#This Row],[Uso Sistemas]],"T","P"),"N","F"),Parámetros!$M$2:$N$17,2,0),"Completar hasta 3ra sem. para evaluar a Probacionista"))</f>
        <v/>
      </c>
      <c r="AQ778" s="39"/>
      <c r="AR778" s="39"/>
      <c r="AS778" s="39"/>
      <c r="AT778" s="28"/>
      <c r="AU778" s="55"/>
      <c r="AV778" s="55"/>
      <c r="AW778" s="55"/>
      <c r="AX778" s="248" t="str">
        <f>IF(V778="","",EOMONTH(EDATE(Tabla1[[#This Row],[Fecha Finalización]],2),0))</f>
        <v/>
      </c>
      <c r="AY778" s="39"/>
      <c r="AZ778" s="249" t="str">
        <f>IF(V778="","",EOMONTH(EDATE(Tabla1[[#This Row],[Fecha Finalización]],3),0))</f>
        <v/>
      </c>
      <c r="BA778" s="39"/>
      <c r="BB778" s="39"/>
      <c r="BC778" s="235"/>
      <c r="BD778" s="233" t="str">
        <f>IF(F778="","",Tabla1[[#This Row],[sem 01]]&amp;Tabla1[[#This Row],[sem 02]]&amp;Tabla1[[#This Row],[sem 03]])</f>
        <v/>
      </c>
      <c r="BE778" s="234" t="str">
        <f>IF(TRIM(F778)="","",$B$1&amp;"-"&amp;SUBSTITUTE(Tabla1[[#This Row],[Mes Inscrito]]," ","")&amp;"-"&amp;SUBSTITUTE(Tabla1[[#This Row],[Dia de clases Inscrito]]," ","")&amp;"-"&amp;SUBSTITUTE(Tabla1[[#This Row],[Horario Inscrito]]," ","")&amp;"-"&amp;Tabla1[[#This Row],[Fecha Inicio grupo]])</f>
        <v/>
      </c>
      <c r="BF778" s="251" t="str">
        <f>IF(F778="","",Tabla1[[#This Row],[Curso]])</f>
        <v/>
      </c>
      <c r="BG778" s="252" t="str">
        <f>+IF(TRIM(F778)="","",$B$1&amp;"-"&amp;TRIM(Tabla1[[#This Row],[Mes Inscrito]])&amp;"-"&amp;TRIM(Tabla1[[#This Row],[Dia de clases Inscrito]])&amp;"-"&amp;TRIM(Tabla1[[#This Row],[Horario Inscrito]])&amp;"-"&amp;TRIM(Tabla1[[#This Row],[Fecha Inicio grupo]])&amp;"-"&amp;TRIM(Tabla1[[#This Row],[Tipo Incrito]]))</f>
        <v/>
      </c>
      <c r="BH778" s="308" t="str">
        <f>IF(F778="","",OR(IFERROR(SEARCH("CG",Tabla1[[#This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8" s="309" t="str">
        <f>IF(F778&lt;&gt;"",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8" s="309" t="str">
        <f>IF(F778&lt;&gt;"",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8" s="309" t="str">
        <f>IF(Tabla1[[#This Row],[Fecha Inicio grupo]]="","",IFERROR(VLOOKUP(Tabla1[[#This Row],[Mes de Alta como miembro]],Parámetros!$AM$2:$AN$16,2,0),"01/01/1900"))</f>
        <v/>
      </c>
    </row>
    <row r="779" spans="1:63" ht="14.45">
      <c r="A779" s="68">
        <v>776</v>
      </c>
      <c r="B779" s="29"/>
      <c r="C779" s="34"/>
      <c r="D779" s="42"/>
      <c r="E779" s="64"/>
      <c r="F779" s="45"/>
      <c r="G779" s="45"/>
      <c r="H779" s="163"/>
      <c r="I779" s="42"/>
      <c r="J779" s="28"/>
      <c r="K779" s="69"/>
      <c r="L779" s="68"/>
      <c r="M779" s="46"/>
      <c r="N779" s="238" t="str">
        <f ca="1">IF(Tabla1[[#This Row],[Fecha de nac]]="","",IF(Tabla1[[#This Row],[Fecha Finalización]] &gt;=TODAY(), DATEDIF(Tabla1[[#This Row],[Fecha de nac]],TODAY(),"y"), ROUNDDOWN((Tabla1[[#This Row],[Fecha Finalización]] -Tabla1[[#This Row],[Fecha de nac]])/365,0)))</f>
        <v/>
      </c>
      <c r="O779" s="169"/>
      <c r="P779" s="34"/>
      <c r="Q779" s="67"/>
      <c r="R779" s="67"/>
      <c r="S779" s="67"/>
      <c r="T779" s="67"/>
      <c r="U779" s="243" t="str">
        <f>IF(F779="","",Tabla1[[#This Row],[Fecha Inicio grupo]]+3*7-7)</f>
        <v/>
      </c>
      <c r="V779" s="244" t="str">
        <f>IF(F779="","",EDATE(Tabla1[[#This Row],[Fecha Inicio grupo]],3))</f>
        <v/>
      </c>
      <c r="W779" s="29"/>
      <c r="X779" s="29"/>
      <c r="Y779" s="75"/>
      <c r="Z779" s="75"/>
      <c r="AA779" s="75"/>
      <c r="AB779" s="75"/>
      <c r="AC779" s="75"/>
      <c r="AD779" s="75"/>
      <c r="AE779" s="75"/>
      <c r="AF779" s="75"/>
      <c r="AG779" s="75"/>
      <c r="AH779" s="75"/>
      <c r="AI779" s="75"/>
      <c r="AJ779" s="75"/>
      <c r="AK779" s="75"/>
      <c r="AL779" s="75"/>
      <c r="AM779" s="75"/>
      <c r="AN779" s="75"/>
      <c r="AO779" s="144"/>
      <c r="AP779" s="246" t="str">
        <f>IF(F779="","",IFERROR(VLOOKUP(SUBSTITUTE(SUBSTITUTE(Tabla1[[#This Row],[Uso Sistemas]],"T","P"),"N","F"),Parámetros!$M$2:$N$17,2,0),"Completar hasta 3ra sem. para evaluar a Probacionista"))</f>
        <v/>
      </c>
      <c r="AQ779" s="39"/>
      <c r="AR779" s="39"/>
      <c r="AS779" s="39"/>
      <c r="AT779" s="28"/>
      <c r="AU779" s="55"/>
      <c r="AV779" s="55"/>
      <c r="AW779" s="55"/>
      <c r="AX779" s="248" t="str">
        <f>IF(V779="","",EOMONTH(EDATE(Tabla1[[#This Row],[Fecha Finalización]],2),0))</f>
        <v/>
      </c>
      <c r="AY779" s="39"/>
      <c r="AZ779" s="249" t="str">
        <f>IF(V779="","",EOMONTH(EDATE(Tabla1[[#This Row],[Fecha Finalización]],3),0))</f>
        <v/>
      </c>
      <c r="BA779" s="39"/>
      <c r="BB779" s="39"/>
      <c r="BC779" s="235"/>
      <c r="BD779" s="233" t="str">
        <f>IF(F779="","",Tabla1[[#This Row],[sem 01]]&amp;Tabla1[[#This Row],[sem 02]]&amp;Tabla1[[#This Row],[sem 03]])</f>
        <v/>
      </c>
      <c r="BE779" s="234" t="str">
        <f>IF(TRIM(F779)="","",$B$1&amp;"-"&amp;SUBSTITUTE(Tabla1[[#This Row],[Mes Inscrito]]," ","")&amp;"-"&amp;SUBSTITUTE(Tabla1[[#This Row],[Dia de clases Inscrito]]," ","")&amp;"-"&amp;SUBSTITUTE(Tabla1[[#This Row],[Horario Inscrito]]," ","")&amp;"-"&amp;Tabla1[[#This Row],[Fecha Inicio grupo]])</f>
        <v/>
      </c>
      <c r="BF779" s="251" t="str">
        <f>IF(F779="","",Tabla1[[#This Row],[Curso]])</f>
        <v/>
      </c>
      <c r="BG779" s="252" t="str">
        <f>+IF(TRIM(F779)="","",$B$1&amp;"-"&amp;TRIM(Tabla1[[#This Row],[Mes Inscrito]])&amp;"-"&amp;TRIM(Tabla1[[#This Row],[Dia de clases Inscrito]])&amp;"-"&amp;TRIM(Tabla1[[#This Row],[Horario Inscrito]])&amp;"-"&amp;TRIM(Tabla1[[#This Row],[Fecha Inicio grupo]])&amp;"-"&amp;TRIM(Tabla1[[#This Row],[Tipo Incrito]]))</f>
        <v/>
      </c>
      <c r="BH779" s="308" t="str">
        <f>IF(F779="","",OR(IFERROR(SEARCH("CG",Tabla1[[#This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9" s="309" t="str">
        <f>IF(F779&lt;&gt;"",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9" s="309" t="str">
        <f>IF(F779&lt;&gt;"",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9" s="309" t="str">
        <f>IF(Tabla1[[#This Row],[Fecha Inicio grupo]]="","",IFERROR(VLOOKUP(Tabla1[[#This Row],[Mes de Alta como miembro]],Parámetros!$AM$2:$AN$16,2,0),"01/01/1900"))</f>
        <v/>
      </c>
    </row>
    <row r="780" spans="1:63" ht="14.45">
      <c r="A780" s="68">
        <v>777</v>
      </c>
      <c r="B780" s="29"/>
      <c r="C780" s="34"/>
      <c r="D780" s="42"/>
      <c r="E780" s="64"/>
      <c r="F780" s="45"/>
      <c r="G780" s="45"/>
      <c r="H780" s="163"/>
      <c r="I780" s="42"/>
      <c r="J780" s="28"/>
      <c r="K780" s="69"/>
      <c r="L780" s="68"/>
      <c r="M780" s="46"/>
      <c r="N780" s="238" t="str">
        <f ca="1">IF(Tabla1[[#This Row],[Fecha de nac]]="","",IF(Tabla1[[#This Row],[Fecha Finalización]] &gt;=TODAY(), DATEDIF(Tabla1[[#This Row],[Fecha de nac]],TODAY(),"y"), ROUNDDOWN((Tabla1[[#This Row],[Fecha Finalización]] -Tabla1[[#This Row],[Fecha de nac]])/365,0)))</f>
        <v/>
      </c>
      <c r="O780" s="169"/>
      <c r="P780" s="34"/>
      <c r="Q780" s="67"/>
      <c r="R780" s="67"/>
      <c r="S780" s="67"/>
      <c r="T780" s="67"/>
      <c r="U780" s="243" t="str">
        <f>IF(F780="","",Tabla1[[#This Row],[Fecha Inicio grupo]]+3*7-7)</f>
        <v/>
      </c>
      <c r="V780" s="244" t="str">
        <f>IF(F780="","",EDATE(Tabla1[[#This Row],[Fecha Inicio grupo]],3))</f>
        <v/>
      </c>
      <c r="W780" s="29"/>
      <c r="X780" s="29"/>
      <c r="Y780" s="75"/>
      <c r="Z780" s="75"/>
      <c r="AA780" s="75"/>
      <c r="AB780" s="75"/>
      <c r="AC780" s="75"/>
      <c r="AD780" s="75"/>
      <c r="AE780" s="75"/>
      <c r="AF780" s="75"/>
      <c r="AG780" s="75"/>
      <c r="AH780" s="75"/>
      <c r="AI780" s="75"/>
      <c r="AJ780" s="75"/>
      <c r="AK780" s="75"/>
      <c r="AL780" s="75"/>
      <c r="AM780" s="75"/>
      <c r="AN780" s="75"/>
      <c r="AO780" s="144"/>
      <c r="AP780" s="246" t="str">
        <f>IF(F780="","",IFERROR(VLOOKUP(SUBSTITUTE(SUBSTITUTE(Tabla1[[#This Row],[Uso Sistemas]],"T","P"),"N","F"),Parámetros!$M$2:$N$17,2,0),"Completar hasta 3ra sem. para evaluar a Probacionista"))</f>
        <v/>
      </c>
      <c r="AQ780" s="39"/>
      <c r="AR780" s="39"/>
      <c r="AS780" s="39"/>
      <c r="AT780" s="28"/>
      <c r="AU780" s="55"/>
      <c r="AV780" s="55"/>
      <c r="AW780" s="55"/>
      <c r="AX780" s="248" t="str">
        <f>IF(V780="","",EOMONTH(EDATE(Tabla1[[#This Row],[Fecha Finalización]],2),0))</f>
        <v/>
      </c>
      <c r="AY780" s="39"/>
      <c r="AZ780" s="249" t="str">
        <f>IF(V780="","",EOMONTH(EDATE(Tabla1[[#This Row],[Fecha Finalización]],3),0))</f>
        <v/>
      </c>
      <c r="BA780" s="39"/>
      <c r="BB780" s="39"/>
      <c r="BC780" s="235"/>
      <c r="BD780" s="233" t="str">
        <f>IF(F780="","",Tabla1[[#This Row],[sem 01]]&amp;Tabla1[[#This Row],[sem 02]]&amp;Tabla1[[#This Row],[sem 03]])</f>
        <v/>
      </c>
      <c r="BE780" s="234" t="str">
        <f>IF(TRIM(F780)="","",$B$1&amp;"-"&amp;SUBSTITUTE(Tabla1[[#This Row],[Mes Inscrito]]," ","")&amp;"-"&amp;SUBSTITUTE(Tabla1[[#This Row],[Dia de clases Inscrito]]," ","")&amp;"-"&amp;SUBSTITUTE(Tabla1[[#This Row],[Horario Inscrito]]," ","")&amp;"-"&amp;Tabla1[[#This Row],[Fecha Inicio grupo]])</f>
        <v/>
      </c>
      <c r="BF780" s="251" t="str">
        <f>IF(F780="","",Tabla1[[#This Row],[Curso]])</f>
        <v/>
      </c>
      <c r="BG780" s="252" t="str">
        <f>+IF(TRIM(F780)="","",$B$1&amp;"-"&amp;TRIM(Tabla1[[#This Row],[Mes Inscrito]])&amp;"-"&amp;TRIM(Tabla1[[#This Row],[Dia de clases Inscrito]])&amp;"-"&amp;TRIM(Tabla1[[#This Row],[Horario Inscrito]])&amp;"-"&amp;TRIM(Tabla1[[#This Row],[Fecha Inicio grupo]])&amp;"-"&amp;TRIM(Tabla1[[#This Row],[Tipo Incrito]]))</f>
        <v/>
      </c>
      <c r="BH780" s="308" t="str">
        <f>IF(F780="","",OR(IFERROR(SEARCH("CG",Tabla1[[#This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0" s="309" t="str">
        <f>IF(F780&lt;&gt;"",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0" s="309" t="str">
        <f>IF(F780&lt;&gt;"",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0" s="309" t="str">
        <f>IF(Tabla1[[#This Row],[Fecha Inicio grupo]]="","",IFERROR(VLOOKUP(Tabla1[[#This Row],[Mes de Alta como miembro]],Parámetros!$AM$2:$AN$16,2,0),"01/01/1900"))</f>
        <v/>
      </c>
    </row>
    <row r="781" spans="1:63" ht="14.45">
      <c r="A781" s="68">
        <v>778</v>
      </c>
      <c r="B781" s="29"/>
      <c r="C781" s="34"/>
      <c r="D781" s="42"/>
      <c r="E781" s="64"/>
      <c r="F781" s="45"/>
      <c r="G781" s="45"/>
      <c r="H781" s="163"/>
      <c r="I781" s="42"/>
      <c r="J781" s="28"/>
      <c r="K781" s="69"/>
      <c r="L781" s="68"/>
      <c r="M781" s="46"/>
      <c r="N781" s="238" t="str">
        <f ca="1">IF(Tabla1[[#This Row],[Fecha de nac]]="","",IF(Tabla1[[#This Row],[Fecha Finalización]] &gt;=TODAY(), DATEDIF(Tabla1[[#This Row],[Fecha de nac]],TODAY(),"y"), ROUNDDOWN((Tabla1[[#This Row],[Fecha Finalización]] -Tabla1[[#This Row],[Fecha de nac]])/365,0)))</f>
        <v/>
      </c>
      <c r="O781" s="169"/>
      <c r="P781" s="34"/>
      <c r="Q781" s="67"/>
      <c r="R781" s="67"/>
      <c r="S781" s="67"/>
      <c r="T781" s="67"/>
      <c r="U781" s="243" t="str">
        <f>IF(F781="","",Tabla1[[#This Row],[Fecha Inicio grupo]]+3*7-7)</f>
        <v/>
      </c>
      <c r="V781" s="244" t="str">
        <f>IF(F781="","",EDATE(Tabla1[[#This Row],[Fecha Inicio grupo]],3))</f>
        <v/>
      </c>
      <c r="W781" s="29"/>
      <c r="X781" s="29"/>
      <c r="Y781" s="75"/>
      <c r="Z781" s="75"/>
      <c r="AA781" s="75"/>
      <c r="AB781" s="75"/>
      <c r="AC781" s="75"/>
      <c r="AD781" s="75"/>
      <c r="AE781" s="75"/>
      <c r="AF781" s="75"/>
      <c r="AG781" s="75"/>
      <c r="AH781" s="75"/>
      <c r="AI781" s="75"/>
      <c r="AJ781" s="75"/>
      <c r="AK781" s="75"/>
      <c r="AL781" s="75"/>
      <c r="AM781" s="75"/>
      <c r="AN781" s="75"/>
      <c r="AO781" s="144"/>
      <c r="AP781" s="246" t="str">
        <f>IF(F781="","",IFERROR(VLOOKUP(SUBSTITUTE(SUBSTITUTE(Tabla1[[#This Row],[Uso Sistemas]],"T","P"),"N","F"),Parámetros!$M$2:$N$17,2,0),"Completar hasta 3ra sem. para evaluar a Probacionista"))</f>
        <v/>
      </c>
      <c r="AQ781" s="39"/>
      <c r="AR781" s="39"/>
      <c r="AS781" s="39"/>
      <c r="AT781" s="28"/>
      <c r="AU781" s="55"/>
      <c r="AV781" s="55"/>
      <c r="AW781" s="55"/>
      <c r="AX781" s="248" t="str">
        <f>IF(V781="","",EOMONTH(EDATE(Tabla1[[#This Row],[Fecha Finalización]],2),0))</f>
        <v/>
      </c>
      <c r="AY781" s="39"/>
      <c r="AZ781" s="249" t="str">
        <f>IF(V781="","",EOMONTH(EDATE(Tabla1[[#This Row],[Fecha Finalización]],3),0))</f>
        <v/>
      </c>
      <c r="BA781" s="39"/>
      <c r="BB781" s="39"/>
      <c r="BC781" s="235"/>
      <c r="BD781" s="233" t="str">
        <f>IF(F781="","",Tabla1[[#This Row],[sem 01]]&amp;Tabla1[[#This Row],[sem 02]]&amp;Tabla1[[#This Row],[sem 03]])</f>
        <v/>
      </c>
      <c r="BE781" s="234" t="str">
        <f>IF(TRIM(F781)="","",$B$1&amp;"-"&amp;SUBSTITUTE(Tabla1[[#This Row],[Mes Inscrito]]," ","")&amp;"-"&amp;SUBSTITUTE(Tabla1[[#This Row],[Dia de clases Inscrito]]," ","")&amp;"-"&amp;SUBSTITUTE(Tabla1[[#This Row],[Horario Inscrito]]," ","")&amp;"-"&amp;Tabla1[[#This Row],[Fecha Inicio grupo]])</f>
        <v/>
      </c>
      <c r="BF781" s="251" t="str">
        <f>IF(F781="","",Tabla1[[#This Row],[Curso]])</f>
        <v/>
      </c>
      <c r="BG781" s="252" t="str">
        <f>+IF(TRIM(F781)="","",$B$1&amp;"-"&amp;TRIM(Tabla1[[#This Row],[Mes Inscrito]])&amp;"-"&amp;TRIM(Tabla1[[#This Row],[Dia de clases Inscrito]])&amp;"-"&amp;TRIM(Tabla1[[#This Row],[Horario Inscrito]])&amp;"-"&amp;TRIM(Tabla1[[#This Row],[Fecha Inicio grupo]])&amp;"-"&amp;TRIM(Tabla1[[#This Row],[Tipo Incrito]]))</f>
        <v/>
      </c>
      <c r="BH781" s="308" t="str">
        <f>IF(F781="","",OR(IFERROR(SEARCH("CG",Tabla1[[#This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1" s="309" t="str">
        <f>IF(F781&lt;&gt;"",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1" s="309" t="str">
        <f>IF(F781&lt;&gt;"",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1" s="309" t="str">
        <f>IF(Tabla1[[#This Row],[Fecha Inicio grupo]]="","",IFERROR(VLOOKUP(Tabla1[[#This Row],[Mes de Alta como miembro]],Parámetros!$AM$2:$AN$16,2,0),"01/01/1900"))</f>
        <v/>
      </c>
    </row>
    <row r="782" spans="1:63" ht="14.45">
      <c r="A782" s="68">
        <v>779</v>
      </c>
      <c r="B782" s="29"/>
      <c r="C782" s="34"/>
      <c r="D782" s="42"/>
      <c r="E782" s="64"/>
      <c r="F782" s="45"/>
      <c r="G782" s="45"/>
      <c r="H782" s="163"/>
      <c r="I782" s="42"/>
      <c r="J782" s="28"/>
      <c r="K782" s="69"/>
      <c r="L782" s="68"/>
      <c r="M782" s="46"/>
      <c r="N782" s="238" t="str">
        <f ca="1">IF(Tabla1[[#This Row],[Fecha de nac]]="","",IF(Tabla1[[#This Row],[Fecha Finalización]] &gt;=TODAY(), DATEDIF(Tabla1[[#This Row],[Fecha de nac]],TODAY(),"y"), ROUNDDOWN((Tabla1[[#This Row],[Fecha Finalización]] -Tabla1[[#This Row],[Fecha de nac]])/365,0)))</f>
        <v/>
      </c>
      <c r="O782" s="169"/>
      <c r="P782" s="34"/>
      <c r="Q782" s="67"/>
      <c r="R782" s="67"/>
      <c r="S782" s="67"/>
      <c r="T782" s="67"/>
      <c r="U782" s="243" t="str">
        <f>IF(F782="","",Tabla1[[#This Row],[Fecha Inicio grupo]]+3*7-7)</f>
        <v/>
      </c>
      <c r="V782" s="244" t="str">
        <f>IF(F782="","",EDATE(Tabla1[[#This Row],[Fecha Inicio grupo]],3))</f>
        <v/>
      </c>
      <c r="W782" s="29"/>
      <c r="X782" s="29"/>
      <c r="Y782" s="75"/>
      <c r="Z782" s="75"/>
      <c r="AA782" s="75"/>
      <c r="AB782" s="75"/>
      <c r="AC782" s="75"/>
      <c r="AD782" s="75"/>
      <c r="AE782" s="75"/>
      <c r="AF782" s="75"/>
      <c r="AG782" s="75"/>
      <c r="AH782" s="75"/>
      <c r="AI782" s="75"/>
      <c r="AJ782" s="75"/>
      <c r="AK782" s="75"/>
      <c r="AL782" s="75"/>
      <c r="AM782" s="75"/>
      <c r="AN782" s="75"/>
      <c r="AO782" s="144"/>
      <c r="AP782" s="246" t="str">
        <f>IF(F782="","",IFERROR(VLOOKUP(SUBSTITUTE(SUBSTITUTE(Tabla1[[#This Row],[Uso Sistemas]],"T","P"),"N","F"),Parámetros!$M$2:$N$17,2,0),"Completar hasta 3ra sem. para evaluar a Probacionista"))</f>
        <v/>
      </c>
      <c r="AQ782" s="39"/>
      <c r="AR782" s="39"/>
      <c r="AS782" s="39"/>
      <c r="AT782" s="28"/>
      <c r="AU782" s="55"/>
      <c r="AV782" s="55"/>
      <c r="AW782" s="55"/>
      <c r="AX782" s="248" t="str">
        <f>IF(V782="","",EOMONTH(EDATE(Tabla1[[#This Row],[Fecha Finalización]],2),0))</f>
        <v/>
      </c>
      <c r="AY782" s="39"/>
      <c r="AZ782" s="249" t="str">
        <f>IF(V782="","",EOMONTH(EDATE(Tabla1[[#This Row],[Fecha Finalización]],3),0))</f>
        <v/>
      </c>
      <c r="BA782" s="39"/>
      <c r="BB782" s="39"/>
      <c r="BC782" s="235"/>
      <c r="BD782" s="233" t="str">
        <f>IF(F782="","",Tabla1[[#This Row],[sem 01]]&amp;Tabla1[[#This Row],[sem 02]]&amp;Tabla1[[#This Row],[sem 03]])</f>
        <v/>
      </c>
      <c r="BE782" s="234" t="str">
        <f>IF(TRIM(F782)="","",$B$1&amp;"-"&amp;SUBSTITUTE(Tabla1[[#This Row],[Mes Inscrito]]," ","")&amp;"-"&amp;SUBSTITUTE(Tabla1[[#This Row],[Dia de clases Inscrito]]," ","")&amp;"-"&amp;SUBSTITUTE(Tabla1[[#This Row],[Horario Inscrito]]," ","")&amp;"-"&amp;Tabla1[[#This Row],[Fecha Inicio grupo]])</f>
        <v/>
      </c>
      <c r="BF782" s="251" t="str">
        <f>IF(F782="","",Tabla1[[#This Row],[Curso]])</f>
        <v/>
      </c>
      <c r="BG782" s="252" t="str">
        <f>+IF(TRIM(F782)="","",$B$1&amp;"-"&amp;TRIM(Tabla1[[#This Row],[Mes Inscrito]])&amp;"-"&amp;TRIM(Tabla1[[#This Row],[Dia de clases Inscrito]])&amp;"-"&amp;TRIM(Tabla1[[#This Row],[Horario Inscrito]])&amp;"-"&amp;TRIM(Tabla1[[#This Row],[Fecha Inicio grupo]])&amp;"-"&amp;TRIM(Tabla1[[#This Row],[Tipo Incrito]]))</f>
        <v/>
      </c>
      <c r="BH782" s="308" t="str">
        <f>IF(F782="","",OR(IFERROR(SEARCH("CG",Tabla1[[#This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2" s="309" t="str">
        <f>IF(F782&lt;&gt;"",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2" s="309" t="str">
        <f>IF(F782&lt;&gt;"",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2" s="309" t="str">
        <f>IF(Tabla1[[#This Row],[Fecha Inicio grupo]]="","",IFERROR(VLOOKUP(Tabla1[[#This Row],[Mes de Alta como miembro]],Parámetros!$AM$2:$AN$16,2,0),"01/01/1900"))</f>
        <v/>
      </c>
    </row>
    <row r="783" spans="1:63" ht="14.45">
      <c r="A783" s="68">
        <v>780</v>
      </c>
      <c r="B783" s="29"/>
      <c r="C783" s="34"/>
      <c r="D783" s="42"/>
      <c r="E783" s="64"/>
      <c r="F783" s="45"/>
      <c r="G783" s="45"/>
      <c r="H783" s="163"/>
      <c r="I783" s="42"/>
      <c r="J783" s="28"/>
      <c r="K783" s="69"/>
      <c r="L783" s="68"/>
      <c r="M783" s="46"/>
      <c r="N783" s="238" t="str">
        <f ca="1">IF(Tabla1[[#This Row],[Fecha de nac]]="","",IF(Tabla1[[#This Row],[Fecha Finalización]] &gt;=TODAY(), DATEDIF(Tabla1[[#This Row],[Fecha de nac]],TODAY(),"y"), ROUNDDOWN((Tabla1[[#This Row],[Fecha Finalización]] -Tabla1[[#This Row],[Fecha de nac]])/365,0)))</f>
        <v/>
      </c>
      <c r="O783" s="169"/>
      <c r="P783" s="34"/>
      <c r="Q783" s="67"/>
      <c r="R783" s="67"/>
      <c r="S783" s="67"/>
      <c r="T783" s="67"/>
      <c r="U783" s="243" t="str">
        <f>IF(F783="","",Tabla1[[#This Row],[Fecha Inicio grupo]]+3*7-7)</f>
        <v/>
      </c>
      <c r="V783" s="244" t="str">
        <f>IF(F783="","",EDATE(Tabla1[[#This Row],[Fecha Inicio grupo]],3))</f>
        <v/>
      </c>
      <c r="W783" s="29"/>
      <c r="X783" s="29"/>
      <c r="Y783" s="75"/>
      <c r="Z783" s="75"/>
      <c r="AA783" s="75"/>
      <c r="AB783" s="75"/>
      <c r="AC783" s="75"/>
      <c r="AD783" s="75"/>
      <c r="AE783" s="75"/>
      <c r="AF783" s="75"/>
      <c r="AG783" s="75"/>
      <c r="AH783" s="75"/>
      <c r="AI783" s="75"/>
      <c r="AJ783" s="75"/>
      <c r="AK783" s="75"/>
      <c r="AL783" s="75"/>
      <c r="AM783" s="75"/>
      <c r="AN783" s="75"/>
      <c r="AO783" s="144"/>
      <c r="AP783" s="246" t="str">
        <f>IF(F783="","",IFERROR(VLOOKUP(SUBSTITUTE(SUBSTITUTE(Tabla1[[#This Row],[Uso Sistemas]],"T","P"),"N","F"),Parámetros!$M$2:$N$17,2,0),"Completar hasta 3ra sem. para evaluar a Probacionista"))</f>
        <v/>
      </c>
      <c r="AQ783" s="39"/>
      <c r="AR783" s="39"/>
      <c r="AS783" s="39"/>
      <c r="AT783" s="28"/>
      <c r="AU783" s="55"/>
      <c r="AV783" s="55"/>
      <c r="AW783" s="55"/>
      <c r="AX783" s="248" t="str">
        <f>IF(V783="","",EOMONTH(EDATE(Tabla1[[#This Row],[Fecha Finalización]],2),0))</f>
        <v/>
      </c>
      <c r="AY783" s="39"/>
      <c r="AZ783" s="249" t="str">
        <f>IF(V783="","",EOMONTH(EDATE(Tabla1[[#This Row],[Fecha Finalización]],3),0))</f>
        <v/>
      </c>
      <c r="BA783" s="39"/>
      <c r="BB783" s="39"/>
      <c r="BC783" s="235"/>
      <c r="BD783" s="233" t="str">
        <f>IF(F783="","",Tabla1[[#This Row],[sem 01]]&amp;Tabla1[[#This Row],[sem 02]]&amp;Tabla1[[#This Row],[sem 03]])</f>
        <v/>
      </c>
      <c r="BE783" s="234" t="str">
        <f>IF(TRIM(F783)="","",$B$1&amp;"-"&amp;SUBSTITUTE(Tabla1[[#This Row],[Mes Inscrito]]," ","")&amp;"-"&amp;SUBSTITUTE(Tabla1[[#This Row],[Dia de clases Inscrito]]," ","")&amp;"-"&amp;SUBSTITUTE(Tabla1[[#This Row],[Horario Inscrito]]," ","")&amp;"-"&amp;Tabla1[[#This Row],[Fecha Inicio grupo]])</f>
        <v/>
      </c>
      <c r="BF783" s="251" t="str">
        <f>IF(F783="","",Tabla1[[#This Row],[Curso]])</f>
        <v/>
      </c>
      <c r="BG783" s="252" t="str">
        <f>+IF(TRIM(F783)="","",$B$1&amp;"-"&amp;TRIM(Tabla1[[#This Row],[Mes Inscrito]])&amp;"-"&amp;TRIM(Tabla1[[#This Row],[Dia de clases Inscrito]])&amp;"-"&amp;TRIM(Tabla1[[#This Row],[Horario Inscrito]])&amp;"-"&amp;TRIM(Tabla1[[#This Row],[Fecha Inicio grupo]])&amp;"-"&amp;TRIM(Tabla1[[#This Row],[Tipo Incrito]]))</f>
        <v/>
      </c>
      <c r="BH783" s="308" t="str">
        <f>IF(F783="","",OR(IFERROR(SEARCH("CG",Tabla1[[#This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3" s="309" t="str">
        <f>IF(F783&lt;&gt;"",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3" s="309" t="str">
        <f>IF(F783&lt;&gt;"",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3" s="309" t="str">
        <f>IF(Tabla1[[#This Row],[Fecha Inicio grupo]]="","",IFERROR(VLOOKUP(Tabla1[[#This Row],[Mes de Alta como miembro]],Parámetros!$AM$2:$AN$16,2,0),"01/01/1900"))</f>
        <v/>
      </c>
    </row>
    <row r="784" spans="1:63" ht="14.45">
      <c r="A784" s="68">
        <v>781</v>
      </c>
      <c r="B784" s="29"/>
      <c r="C784" s="34"/>
      <c r="D784" s="42"/>
      <c r="E784" s="64"/>
      <c r="F784" s="45"/>
      <c r="G784" s="45"/>
      <c r="H784" s="163"/>
      <c r="I784" s="42"/>
      <c r="J784" s="28"/>
      <c r="K784" s="69"/>
      <c r="L784" s="68"/>
      <c r="M784" s="46"/>
      <c r="N784" s="238" t="str">
        <f ca="1">IF(Tabla1[[#This Row],[Fecha de nac]]="","",IF(Tabla1[[#This Row],[Fecha Finalización]] &gt;=TODAY(), DATEDIF(Tabla1[[#This Row],[Fecha de nac]],TODAY(),"y"), ROUNDDOWN((Tabla1[[#This Row],[Fecha Finalización]] -Tabla1[[#This Row],[Fecha de nac]])/365,0)))</f>
        <v/>
      </c>
      <c r="O784" s="169"/>
      <c r="P784" s="34"/>
      <c r="Q784" s="67"/>
      <c r="R784" s="67"/>
      <c r="S784" s="67"/>
      <c r="T784" s="67"/>
      <c r="U784" s="243" t="str">
        <f>IF(F784="","",Tabla1[[#This Row],[Fecha Inicio grupo]]+3*7-7)</f>
        <v/>
      </c>
      <c r="V784" s="244" t="str">
        <f>IF(F784="","",EDATE(Tabla1[[#This Row],[Fecha Inicio grupo]],3))</f>
        <v/>
      </c>
      <c r="W784" s="29"/>
      <c r="X784" s="29"/>
      <c r="Y784" s="75"/>
      <c r="Z784" s="75"/>
      <c r="AA784" s="75"/>
      <c r="AB784" s="75"/>
      <c r="AC784" s="75"/>
      <c r="AD784" s="75"/>
      <c r="AE784" s="75"/>
      <c r="AF784" s="75"/>
      <c r="AG784" s="75"/>
      <c r="AH784" s="75"/>
      <c r="AI784" s="75"/>
      <c r="AJ784" s="75"/>
      <c r="AK784" s="75"/>
      <c r="AL784" s="75"/>
      <c r="AM784" s="75"/>
      <c r="AN784" s="75"/>
      <c r="AO784" s="144"/>
      <c r="AP784" s="246" t="str">
        <f>IF(F784="","",IFERROR(VLOOKUP(SUBSTITUTE(SUBSTITUTE(Tabla1[[#This Row],[Uso Sistemas]],"T","P"),"N","F"),Parámetros!$M$2:$N$17,2,0),"Completar hasta 3ra sem. para evaluar a Probacionista"))</f>
        <v/>
      </c>
      <c r="AQ784" s="39"/>
      <c r="AR784" s="39"/>
      <c r="AS784" s="39"/>
      <c r="AT784" s="28"/>
      <c r="AU784" s="55"/>
      <c r="AV784" s="55"/>
      <c r="AW784" s="55"/>
      <c r="AX784" s="248" t="str">
        <f>IF(V784="","",EOMONTH(EDATE(Tabla1[[#This Row],[Fecha Finalización]],2),0))</f>
        <v/>
      </c>
      <c r="AY784" s="39"/>
      <c r="AZ784" s="249" t="str">
        <f>IF(V784="","",EOMONTH(EDATE(Tabla1[[#This Row],[Fecha Finalización]],3),0))</f>
        <v/>
      </c>
      <c r="BA784" s="39"/>
      <c r="BB784" s="39"/>
      <c r="BC784" s="235"/>
      <c r="BD784" s="233" t="str">
        <f>IF(F784="","",Tabla1[[#This Row],[sem 01]]&amp;Tabla1[[#This Row],[sem 02]]&amp;Tabla1[[#This Row],[sem 03]])</f>
        <v/>
      </c>
      <c r="BE784" s="234" t="str">
        <f>IF(TRIM(F784)="","",$B$1&amp;"-"&amp;SUBSTITUTE(Tabla1[[#This Row],[Mes Inscrito]]," ","")&amp;"-"&amp;SUBSTITUTE(Tabla1[[#This Row],[Dia de clases Inscrito]]," ","")&amp;"-"&amp;SUBSTITUTE(Tabla1[[#This Row],[Horario Inscrito]]," ","")&amp;"-"&amp;Tabla1[[#This Row],[Fecha Inicio grupo]])</f>
        <v/>
      </c>
      <c r="BF784" s="251" t="str">
        <f>IF(F784="","",Tabla1[[#This Row],[Curso]])</f>
        <v/>
      </c>
      <c r="BG784" s="252" t="str">
        <f>+IF(TRIM(F784)="","",$B$1&amp;"-"&amp;TRIM(Tabla1[[#This Row],[Mes Inscrito]])&amp;"-"&amp;TRIM(Tabla1[[#This Row],[Dia de clases Inscrito]])&amp;"-"&amp;TRIM(Tabla1[[#This Row],[Horario Inscrito]])&amp;"-"&amp;TRIM(Tabla1[[#This Row],[Fecha Inicio grupo]])&amp;"-"&amp;TRIM(Tabla1[[#This Row],[Tipo Incrito]]))</f>
        <v/>
      </c>
      <c r="BH784" s="308" t="str">
        <f>IF(F784="","",OR(IFERROR(SEARCH("CG",Tabla1[[#This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4" s="309" t="str">
        <f>IF(F784&lt;&gt;"",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4" s="309" t="str">
        <f>IF(F784&lt;&gt;"",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4" s="309" t="str">
        <f>IF(Tabla1[[#This Row],[Fecha Inicio grupo]]="","",IFERROR(VLOOKUP(Tabla1[[#This Row],[Mes de Alta como miembro]],Parámetros!$AM$2:$AN$16,2,0),"01/01/1900"))</f>
        <v/>
      </c>
    </row>
    <row r="785" spans="1:63" ht="14.45">
      <c r="A785" s="68">
        <v>782</v>
      </c>
      <c r="B785" s="29"/>
      <c r="C785" s="34"/>
      <c r="D785" s="42"/>
      <c r="E785" s="64"/>
      <c r="F785" s="45"/>
      <c r="G785" s="45"/>
      <c r="H785" s="163"/>
      <c r="I785" s="42"/>
      <c r="J785" s="28"/>
      <c r="K785" s="69"/>
      <c r="L785" s="68"/>
      <c r="M785" s="46"/>
      <c r="N785" s="238" t="str">
        <f ca="1">IF(Tabla1[[#This Row],[Fecha de nac]]="","",IF(Tabla1[[#This Row],[Fecha Finalización]] &gt;=TODAY(), DATEDIF(Tabla1[[#This Row],[Fecha de nac]],TODAY(),"y"), ROUNDDOWN((Tabla1[[#This Row],[Fecha Finalización]] -Tabla1[[#This Row],[Fecha de nac]])/365,0)))</f>
        <v/>
      </c>
      <c r="O785" s="169"/>
      <c r="P785" s="34"/>
      <c r="Q785" s="67"/>
      <c r="R785" s="67"/>
      <c r="S785" s="67"/>
      <c r="T785" s="67"/>
      <c r="U785" s="243" t="str">
        <f>IF(F785="","",Tabla1[[#This Row],[Fecha Inicio grupo]]+3*7-7)</f>
        <v/>
      </c>
      <c r="V785" s="244" t="str">
        <f>IF(F785="","",EDATE(Tabla1[[#This Row],[Fecha Inicio grupo]],3))</f>
        <v/>
      </c>
      <c r="W785" s="29"/>
      <c r="X785" s="29"/>
      <c r="Y785" s="75"/>
      <c r="Z785" s="75"/>
      <c r="AA785" s="75"/>
      <c r="AB785" s="75"/>
      <c r="AC785" s="75"/>
      <c r="AD785" s="75"/>
      <c r="AE785" s="75"/>
      <c r="AF785" s="75"/>
      <c r="AG785" s="75"/>
      <c r="AH785" s="75"/>
      <c r="AI785" s="75"/>
      <c r="AJ785" s="75"/>
      <c r="AK785" s="75"/>
      <c r="AL785" s="75"/>
      <c r="AM785" s="75"/>
      <c r="AN785" s="75"/>
      <c r="AO785" s="144"/>
      <c r="AP785" s="246" t="str">
        <f>IF(F785="","",IFERROR(VLOOKUP(SUBSTITUTE(SUBSTITUTE(Tabla1[[#This Row],[Uso Sistemas]],"T","P"),"N","F"),Parámetros!$M$2:$N$17,2,0),"Completar hasta 3ra sem. para evaluar a Probacionista"))</f>
        <v/>
      </c>
      <c r="AQ785" s="39"/>
      <c r="AR785" s="39"/>
      <c r="AS785" s="39"/>
      <c r="AT785" s="28"/>
      <c r="AU785" s="55"/>
      <c r="AV785" s="55"/>
      <c r="AW785" s="55"/>
      <c r="AX785" s="248" t="str">
        <f>IF(V785="","",EOMONTH(EDATE(Tabla1[[#This Row],[Fecha Finalización]],2),0))</f>
        <v/>
      </c>
      <c r="AY785" s="39"/>
      <c r="AZ785" s="249" t="str">
        <f>IF(V785="","",EOMONTH(EDATE(Tabla1[[#This Row],[Fecha Finalización]],3),0))</f>
        <v/>
      </c>
      <c r="BA785" s="39"/>
      <c r="BB785" s="39"/>
      <c r="BC785" s="235"/>
      <c r="BD785" s="233" t="str">
        <f>IF(F785="","",Tabla1[[#This Row],[sem 01]]&amp;Tabla1[[#This Row],[sem 02]]&amp;Tabla1[[#This Row],[sem 03]])</f>
        <v/>
      </c>
      <c r="BE785" s="234" t="str">
        <f>IF(TRIM(F785)="","",$B$1&amp;"-"&amp;SUBSTITUTE(Tabla1[[#This Row],[Mes Inscrito]]," ","")&amp;"-"&amp;SUBSTITUTE(Tabla1[[#This Row],[Dia de clases Inscrito]]," ","")&amp;"-"&amp;SUBSTITUTE(Tabla1[[#This Row],[Horario Inscrito]]," ","")&amp;"-"&amp;Tabla1[[#This Row],[Fecha Inicio grupo]])</f>
        <v/>
      </c>
      <c r="BF785" s="251" t="str">
        <f>IF(F785="","",Tabla1[[#This Row],[Curso]])</f>
        <v/>
      </c>
      <c r="BG785" s="252" t="str">
        <f>+IF(TRIM(F785)="","",$B$1&amp;"-"&amp;TRIM(Tabla1[[#This Row],[Mes Inscrito]])&amp;"-"&amp;TRIM(Tabla1[[#This Row],[Dia de clases Inscrito]])&amp;"-"&amp;TRIM(Tabla1[[#This Row],[Horario Inscrito]])&amp;"-"&amp;TRIM(Tabla1[[#This Row],[Fecha Inicio grupo]])&amp;"-"&amp;TRIM(Tabla1[[#This Row],[Tipo Incrito]]))</f>
        <v/>
      </c>
      <c r="BH785" s="308" t="str">
        <f>IF(F785="","",OR(IFERROR(SEARCH("CG",Tabla1[[#This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5" s="309" t="str">
        <f>IF(F785&lt;&gt;"",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5" s="309" t="str">
        <f>IF(F785&lt;&gt;"",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5" s="309" t="str">
        <f>IF(Tabla1[[#This Row],[Fecha Inicio grupo]]="","",IFERROR(VLOOKUP(Tabla1[[#This Row],[Mes de Alta como miembro]],Parámetros!$AM$2:$AN$16,2,0),"01/01/1900"))</f>
        <v/>
      </c>
    </row>
    <row r="786" spans="1:63" ht="14.45">
      <c r="A786" s="68">
        <v>783</v>
      </c>
      <c r="B786" s="29"/>
      <c r="C786" s="34"/>
      <c r="D786" s="42"/>
      <c r="E786" s="64"/>
      <c r="F786" s="45"/>
      <c r="G786" s="45"/>
      <c r="H786" s="163"/>
      <c r="I786" s="42"/>
      <c r="J786" s="28"/>
      <c r="K786" s="69"/>
      <c r="L786" s="68"/>
      <c r="M786" s="46"/>
      <c r="N786" s="238" t="str">
        <f ca="1">IF(Tabla1[[#This Row],[Fecha de nac]]="","",IF(Tabla1[[#This Row],[Fecha Finalización]] &gt;=TODAY(), DATEDIF(Tabla1[[#This Row],[Fecha de nac]],TODAY(),"y"), ROUNDDOWN((Tabla1[[#This Row],[Fecha Finalización]] -Tabla1[[#This Row],[Fecha de nac]])/365,0)))</f>
        <v/>
      </c>
      <c r="O786" s="169"/>
      <c r="P786" s="34"/>
      <c r="Q786" s="67"/>
      <c r="R786" s="67"/>
      <c r="S786" s="67"/>
      <c r="T786" s="67"/>
      <c r="U786" s="243" t="str">
        <f>IF(F786="","",Tabla1[[#This Row],[Fecha Inicio grupo]]+3*7-7)</f>
        <v/>
      </c>
      <c r="V786" s="244" t="str">
        <f>IF(F786="","",EDATE(Tabla1[[#This Row],[Fecha Inicio grupo]],3))</f>
        <v/>
      </c>
      <c r="W786" s="29"/>
      <c r="X786" s="29"/>
      <c r="Y786" s="75"/>
      <c r="Z786" s="75"/>
      <c r="AA786" s="75"/>
      <c r="AB786" s="75"/>
      <c r="AC786" s="75"/>
      <c r="AD786" s="75"/>
      <c r="AE786" s="75"/>
      <c r="AF786" s="75"/>
      <c r="AG786" s="75"/>
      <c r="AH786" s="75"/>
      <c r="AI786" s="75"/>
      <c r="AJ786" s="75"/>
      <c r="AK786" s="75"/>
      <c r="AL786" s="75"/>
      <c r="AM786" s="75"/>
      <c r="AN786" s="75"/>
      <c r="AO786" s="144"/>
      <c r="AP786" s="246" t="str">
        <f>IF(F786="","",IFERROR(VLOOKUP(SUBSTITUTE(SUBSTITUTE(Tabla1[[#This Row],[Uso Sistemas]],"T","P"),"N","F"),Parámetros!$M$2:$N$17,2,0),"Completar hasta 3ra sem. para evaluar a Probacionista"))</f>
        <v/>
      </c>
      <c r="AQ786" s="39"/>
      <c r="AR786" s="39"/>
      <c r="AS786" s="39"/>
      <c r="AT786" s="28"/>
      <c r="AU786" s="55"/>
      <c r="AV786" s="55"/>
      <c r="AW786" s="55"/>
      <c r="AX786" s="248" t="str">
        <f>IF(V786="","",EOMONTH(EDATE(Tabla1[[#This Row],[Fecha Finalización]],2),0))</f>
        <v/>
      </c>
      <c r="AY786" s="39"/>
      <c r="AZ786" s="249" t="str">
        <f>IF(V786="","",EOMONTH(EDATE(Tabla1[[#This Row],[Fecha Finalización]],3),0))</f>
        <v/>
      </c>
      <c r="BA786" s="39"/>
      <c r="BB786" s="39"/>
      <c r="BC786" s="235"/>
      <c r="BD786" s="233" t="str">
        <f>IF(F786="","",Tabla1[[#This Row],[sem 01]]&amp;Tabla1[[#This Row],[sem 02]]&amp;Tabla1[[#This Row],[sem 03]])</f>
        <v/>
      </c>
      <c r="BE786" s="234" t="str">
        <f>IF(TRIM(F786)="","",$B$1&amp;"-"&amp;SUBSTITUTE(Tabla1[[#This Row],[Mes Inscrito]]," ","")&amp;"-"&amp;SUBSTITUTE(Tabla1[[#This Row],[Dia de clases Inscrito]]," ","")&amp;"-"&amp;SUBSTITUTE(Tabla1[[#This Row],[Horario Inscrito]]," ","")&amp;"-"&amp;Tabla1[[#This Row],[Fecha Inicio grupo]])</f>
        <v/>
      </c>
      <c r="BF786" s="251" t="str">
        <f>IF(F786="","",Tabla1[[#This Row],[Curso]])</f>
        <v/>
      </c>
      <c r="BG786" s="252" t="str">
        <f>+IF(TRIM(F786)="","",$B$1&amp;"-"&amp;TRIM(Tabla1[[#This Row],[Mes Inscrito]])&amp;"-"&amp;TRIM(Tabla1[[#This Row],[Dia de clases Inscrito]])&amp;"-"&amp;TRIM(Tabla1[[#This Row],[Horario Inscrito]])&amp;"-"&amp;TRIM(Tabla1[[#This Row],[Fecha Inicio grupo]])&amp;"-"&amp;TRIM(Tabla1[[#This Row],[Tipo Incrito]]))</f>
        <v/>
      </c>
      <c r="BH786" s="308" t="str">
        <f>IF(F786="","",OR(IFERROR(SEARCH("CG",Tabla1[[#This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6" s="309" t="str">
        <f>IF(F786&lt;&gt;"",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6" s="309" t="str">
        <f>IF(F786&lt;&gt;"",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6" s="309" t="str">
        <f>IF(Tabla1[[#This Row],[Fecha Inicio grupo]]="","",IFERROR(VLOOKUP(Tabla1[[#This Row],[Mes de Alta como miembro]],Parámetros!$AM$2:$AN$16,2,0),"01/01/1900"))</f>
        <v/>
      </c>
    </row>
    <row r="787" spans="1:63" ht="14.45">
      <c r="A787" s="68">
        <v>784</v>
      </c>
      <c r="B787" s="29"/>
      <c r="C787" s="34"/>
      <c r="D787" s="42"/>
      <c r="E787" s="64"/>
      <c r="F787" s="45"/>
      <c r="G787" s="45"/>
      <c r="H787" s="163"/>
      <c r="I787" s="42"/>
      <c r="J787" s="28"/>
      <c r="K787" s="69"/>
      <c r="L787" s="68"/>
      <c r="M787" s="46"/>
      <c r="N787" s="238" t="str">
        <f ca="1">IF(Tabla1[[#This Row],[Fecha de nac]]="","",IF(Tabla1[[#This Row],[Fecha Finalización]] &gt;=TODAY(), DATEDIF(Tabla1[[#This Row],[Fecha de nac]],TODAY(),"y"), ROUNDDOWN((Tabla1[[#This Row],[Fecha Finalización]] -Tabla1[[#This Row],[Fecha de nac]])/365,0)))</f>
        <v/>
      </c>
      <c r="O787" s="169"/>
      <c r="P787" s="34"/>
      <c r="Q787" s="67"/>
      <c r="R787" s="67"/>
      <c r="S787" s="67"/>
      <c r="T787" s="67"/>
      <c r="U787" s="243" t="str">
        <f>IF(F787="","",Tabla1[[#This Row],[Fecha Inicio grupo]]+3*7-7)</f>
        <v/>
      </c>
      <c r="V787" s="244" t="str">
        <f>IF(F787="","",EDATE(Tabla1[[#This Row],[Fecha Inicio grupo]],3))</f>
        <v/>
      </c>
      <c r="W787" s="29"/>
      <c r="X787" s="29"/>
      <c r="Y787" s="75"/>
      <c r="Z787" s="75"/>
      <c r="AA787" s="75"/>
      <c r="AB787" s="75"/>
      <c r="AC787" s="75"/>
      <c r="AD787" s="75"/>
      <c r="AE787" s="75"/>
      <c r="AF787" s="75"/>
      <c r="AG787" s="75"/>
      <c r="AH787" s="75"/>
      <c r="AI787" s="75"/>
      <c r="AJ787" s="75"/>
      <c r="AK787" s="75"/>
      <c r="AL787" s="75"/>
      <c r="AM787" s="75"/>
      <c r="AN787" s="75"/>
      <c r="AO787" s="144"/>
      <c r="AP787" s="246" t="str">
        <f>IF(F787="","",IFERROR(VLOOKUP(SUBSTITUTE(SUBSTITUTE(Tabla1[[#This Row],[Uso Sistemas]],"T","P"),"N","F"),Parámetros!$M$2:$N$17,2,0),"Completar hasta 3ra sem. para evaluar a Probacionista"))</f>
        <v/>
      </c>
      <c r="AQ787" s="39"/>
      <c r="AR787" s="39"/>
      <c r="AS787" s="39"/>
      <c r="AT787" s="28"/>
      <c r="AU787" s="55"/>
      <c r="AV787" s="55"/>
      <c r="AW787" s="55"/>
      <c r="AX787" s="248" t="str">
        <f>IF(V787="","",EOMONTH(EDATE(Tabla1[[#This Row],[Fecha Finalización]],2),0))</f>
        <v/>
      </c>
      <c r="AY787" s="39"/>
      <c r="AZ787" s="249" t="str">
        <f>IF(V787="","",EOMONTH(EDATE(Tabla1[[#This Row],[Fecha Finalización]],3),0))</f>
        <v/>
      </c>
      <c r="BA787" s="39"/>
      <c r="BB787" s="39"/>
      <c r="BC787" s="235"/>
      <c r="BD787" s="233" t="str">
        <f>IF(F787="","",Tabla1[[#This Row],[sem 01]]&amp;Tabla1[[#This Row],[sem 02]]&amp;Tabla1[[#This Row],[sem 03]])</f>
        <v/>
      </c>
      <c r="BE787" s="234" t="str">
        <f>IF(TRIM(F787)="","",$B$1&amp;"-"&amp;SUBSTITUTE(Tabla1[[#This Row],[Mes Inscrito]]," ","")&amp;"-"&amp;SUBSTITUTE(Tabla1[[#This Row],[Dia de clases Inscrito]]," ","")&amp;"-"&amp;SUBSTITUTE(Tabla1[[#This Row],[Horario Inscrito]]," ","")&amp;"-"&amp;Tabla1[[#This Row],[Fecha Inicio grupo]])</f>
        <v/>
      </c>
      <c r="BF787" s="251" t="str">
        <f>IF(F787="","",Tabla1[[#This Row],[Curso]])</f>
        <v/>
      </c>
      <c r="BG787" s="252" t="str">
        <f>+IF(TRIM(F787)="","",$B$1&amp;"-"&amp;TRIM(Tabla1[[#This Row],[Mes Inscrito]])&amp;"-"&amp;TRIM(Tabla1[[#This Row],[Dia de clases Inscrito]])&amp;"-"&amp;TRIM(Tabla1[[#This Row],[Horario Inscrito]])&amp;"-"&amp;TRIM(Tabla1[[#This Row],[Fecha Inicio grupo]])&amp;"-"&amp;TRIM(Tabla1[[#This Row],[Tipo Incrito]]))</f>
        <v/>
      </c>
      <c r="BH787" s="308" t="str">
        <f>IF(F787="","",OR(IFERROR(SEARCH("CG",Tabla1[[#This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7" s="309" t="str">
        <f>IF(F787&lt;&gt;"",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7" s="309" t="str">
        <f>IF(F787&lt;&gt;"",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7" s="309" t="str">
        <f>IF(Tabla1[[#This Row],[Fecha Inicio grupo]]="","",IFERROR(VLOOKUP(Tabla1[[#This Row],[Mes de Alta como miembro]],Parámetros!$AM$2:$AN$16,2,0),"01/01/1900"))</f>
        <v/>
      </c>
    </row>
    <row r="788" spans="1:63" ht="14.45">
      <c r="A788" s="68">
        <v>785</v>
      </c>
      <c r="B788" s="29"/>
      <c r="C788" s="34"/>
      <c r="D788" s="42"/>
      <c r="E788" s="64"/>
      <c r="F788" s="45"/>
      <c r="G788" s="45"/>
      <c r="H788" s="163"/>
      <c r="I788" s="42"/>
      <c r="J788" s="28"/>
      <c r="K788" s="69"/>
      <c r="L788" s="68"/>
      <c r="M788" s="46"/>
      <c r="N788" s="238" t="str">
        <f ca="1">IF(Tabla1[[#This Row],[Fecha de nac]]="","",IF(Tabla1[[#This Row],[Fecha Finalización]] &gt;=TODAY(), DATEDIF(Tabla1[[#This Row],[Fecha de nac]],TODAY(),"y"), ROUNDDOWN((Tabla1[[#This Row],[Fecha Finalización]] -Tabla1[[#This Row],[Fecha de nac]])/365,0)))</f>
        <v/>
      </c>
      <c r="O788" s="169"/>
      <c r="P788" s="34"/>
      <c r="Q788" s="67"/>
      <c r="R788" s="67"/>
      <c r="S788" s="67"/>
      <c r="T788" s="67"/>
      <c r="U788" s="243" t="str">
        <f>IF(F788="","",Tabla1[[#This Row],[Fecha Inicio grupo]]+3*7-7)</f>
        <v/>
      </c>
      <c r="V788" s="244" t="str">
        <f>IF(F788="","",EDATE(Tabla1[[#This Row],[Fecha Inicio grupo]],3))</f>
        <v/>
      </c>
      <c r="W788" s="29"/>
      <c r="X788" s="29"/>
      <c r="Y788" s="75"/>
      <c r="Z788" s="75"/>
      <c r="AA788" s="75"/>
      <c r="AB788" s="75"/>
      <c r="AC788" s="75"/>
      <c r="AD788" s="75"/>
      <c r="AE788" s="75"/>
      <c r="AF788" s="75"/>
      <c r="AG788" s="75"/>
      <c r="AH788" s="75"/>
      <c r="AI788" s="75"/>
      <c r="AJ788" s="75"/>
      <c r="AK788" s="75"/>
      <c r="AL788" s="75"/>
      <c r="AM788" s="75"/>
      <c r="AN788" s="75"/>
      <c r="AO788" s="144"/>
      <c r="AP788" s="246" t="str">
        <f>IF(F788="","",IFERROR(VLOOKUP(SUBSTITUTE(SUBSTITUTE(Tabla1[[#This Row],[Uso Sistemas]],"T","P"),"N","F"),Parámetros!$M$2:$N$17,2,0),"Completar hasta 3ra sem. para evaluar a Probacionista"))</f>
        <v/>
      </c>
      <c r="AQ788" s="39"/>
      <c r="AR788" s="39"/>
      <c r="AS788" s="39"/>
      <c r="AT788" s="28"/>
      <c r="AU788" s="55"/>
      <c r="AV788" s="55"/>
      <c r="AW788" s="55"/>
      <c r="AX788" s="248" t="str">
        <f>IF(V788="","",EOMONTH(EDATE(Tabla1[[#This Row],[Fecha Finalización]],2),0))</f>
        <v/>
      </c>
      <c r="AY788" s="39"/>
      <c r="AZ788" s="249" t="str">
        <f>IF(V788="","",EOMONTH(EDATE(Tabla1[[#This Row],[Fecha Finalización]],3),0))</f>
        <v/>
      </c>
      <c r="BA788" s="39"/>
      <c r="BB788" s="39"/>
      <c r="BC788" s="235"/>
      <c r="BD788" s="233" t="str">
        <f>IF(F788="","",Tabla1[[#This Row],[sem 01]]&amp;Tabla1[[#This Row],[sem 02]]&amp;Tabla1[[#This Row],[sem 03]])</f>
        <v/>
      </c>
      <c r="BE788" s="234" t="str">
        <f>IF(TRIM(F788)="","",$B$1&amp;"-"&amp;SUBSTITUTE(Tabla1[[#This Row],[Mes Inscrito]]," ","")&amp;"-"&amp;SUBSTITUTE(Tabla1[[#This Row],[Dia de clases Inscrito]]," ","")&amp;"-"&amp;SUBSTITUTE(Tabla1[[#This Row],[Horario Inscrito]]," ","")&amp;"-"&amp;Tabla1[[#This Row],[Fecha Inicio grupo]])</f>
        <v/>
      </c>
      <c r="BF788" s="251" t="str">
        <f>IF(F788="","",Tabla1[[#This Row],[Curso]])</f>
        <v/>
      </c>
      <c r="BG788" s="252" t="str">
        <f>+IF(TRIM(F788)="","",$B$1&amp;"-"&amp;TRIM(Tabla1[[#This Row],[Mes Inscrito]])&amp;"-"&amp;TRIM(Tabla1[[#This Row],[Dia de clases Inscrito]])&amp;"-"&amp;TRIM(Tabla1[[#This Row],[Horario Inscrito]])&amp;"-"&amp;TRIM(Tabla1[[#This Row],[Fecha Inicio grupo]])&amp;"-"&amp;TRIM(Tabla1[[#This Row],[Tipo Incrito]]))</f>
        <v/>
      </c>
      <c r="BH788" s="308" t="str">
        <f>IF(F788="","",OR(IFERROR(SEARCH("CG",Tabla1[[#This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8" s="309" t="str">
        <f>IF(F788&lt;&gt;"",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8" s="309" t="str">
        <f>IF(F788&lt;&gt;"",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8" s="309" t="str">
        <f>IF(Tabla1[[#This Row],[Fecha Inicio grupo]]="","",IFERROR(VLOOKUP(Tabla1[[#This Row],[Mes de Alta como miembro]],Parámetros!$AM$2:$AN$16,2,0),"01/01/1900"))</f>
        <v/>
      </c>
    </row>
    <row r="789" spans="1:63" ht="14.45">
      <c r="A789" s="68">
        <v>786</v>
      </c>
      <c r="B789" s="29"/>
      <c r="C789" s="34"/>
      <c r="D789" s="42"/>
      <c r="E789" s="64"/>
      <c r="F789" s="45"/>
      <c r="G789" s="45"/>
      <c r="H789" s="163"/>
      <c r="I789" s="42"/>
      <c r="J789" s="28"/>
      <c r="K789" s="69"/>
      <c r="L789" s="68"/>
      <c r="M789" s="46"/>
      <c r="N789" s="238" t="str">
        <f ca="1">IF(Tabla1[[#This Row],[Fecha de nac]]="","",IF(Tabla1[[#This Row],[Fecha Finalización]] &gt;=TODAY(), DATEDIF(Tabla1[[#This Row],[Fecha de nac]],TODAY(),"y"), ROUNDDOWN((Tabla1[[#This Row],[Fecha Finalización]] -Tabla1[[#This Row],[Fecha de nac]])/365,0)))</f>
        <v/>
      </c>
      <c r="O789" s="169"/>
      <c r="P789" s="34"/>
      <c r="Q789" s="67"/>
      <c r="R789" s="67"/>
      <c r="S789" s="67"/>
      <c r="T789" s="67"/>
      <c r="U789" s="243" t="str">
        <f>IF(F789="","",Tabla1[[#This Row],[Fecha Inicio grupo]]+3*7-7)</f>
        <v/>
      </c>
      <c r="V789" s="244" t="str">
        <f>IF(F789="","",EDATE(Tabla1[[#This Row],[Fecha Inicio grupo]],3))</f>
        <v/>
      </c>
      <c r="W789" s="29"/>
      <c r="X789" s="29"/>
      <c r="Y789" s="75"/>
      <c r="Z789" s="75"/>
      <c r="AA789" s="75"/>
      <c r="AB789" s="75"/>
      <c r="AC789" s="75"/>
      <c r="AD789" s="75"/>
      <c r="AE789" s="75"/>
      <c r="AF789" s="75"/>
      <c r="AG789" s="75"/>
      <c r="AH789" s="75"/>
      <c r="AI789" s="75"/>
      <c r="AJ789" s="75"/>
      <c r="AK789" s="75"/>
      <c r="AL789" s="75"/>
      <c r="AM789" s="75"/>
      <c r="AN789" s="75"/>
      <c r="AO789" s="144"/>
      <c r="AP789" s="246" t="str">
        <f>IF(F789="","",IFERROR(VLOOKUP(SUBSTITUTE(SUBSTITUTE(Tabla1[[#This Row],[Uso Sistemas]],"T","P"),"N","F"),Parámetros!$M$2:$N$17,2,0),"Completar hasta 3ra sem. para evaluar a Probacionista"))</f>
        <v/>
      </c>
      <c r="AQ789" s="39"/>
      <c r="AR789" s="39"/>
      <c r="AS789" s="39"/>
      <c r="AT789" s="28"/>
      <c r="AU789" s="55"/>
      <c r="AV789" s="55"/>
      <c r="AW789" s="55"/>
      <c r="AX789" s="248" t="str">
        <f>IF(V789="","",EOMONTH(EDATE(Tabla1[[#This Row],[Fecha Finalización]],2),0))</f>
        <v/>
      </c>
      <c r="AY789" s="39"/>
      <c r="AZ789" s="249" t="str">
        <f>IF(V789="","",EOMONTH(EDATE(Tabla1[[#This Row],[Fecha Finalización]],3),0))</f>
        <v/>
      </c>
      <c r="BA789" s="39"/>
      <c r="BB789" s="39"/>
      <c r="BC789" s="235"/>
      <c r="BD789" s="233" t="str">
        <f>IF(F789="","",Tabla1[[#This Row],[sem 01]]&amp;Tabla1[[#This Row],[sem 02]]&amp;Tabla1[[#This Row],[sem 03]])</f>
        <v/>
      </c>
      <c r="BE789" s="234" t="str">
        <f>IF(TRIM(F789)="","",$B$1&amp;"-"&amp;SUBSTITUTE(Tabla1[[#This Row],[Mes Inscrito]]," ","")&amp;"-"&amp;SUBSTITUTE(Tabla1[[#This Row],[Dia de clases Inscrito]]," ","")&amp;"-"&amp;SUBSTITUTE(Tabla1[[#This Row],[Horario Inscrito]]," ","")&amp;"-"&amp;Tabla1[[#This Row],[Fecha Inicio grupo]])</f>
        <v/>
      </c>
      <c r="BF789" s="251" t="str">
        <f>IF(F789="","",Tabla1[[#This Row],[Curso]])</f>
        <v/>
      </c>
      <c r="BG789" s="252" t="str">
        <f>+IF(TRIM(F789)="","",$B$1&amp;"-"&amp;TRIM(Tabla1[[#This Row],[Mes Inscrito]])&amp;"-"&amp;TRIM(Tabla1[[#This Row],[Dia de clases Inscrito]])&amp;"-"&amp;TRIM(Tabla1[[#This Row],[Horario Inscrito]])&amp;"-"&amp;TRIM(Tabla1[[#This Row],[Fecha Inicio grupo]])&amp;"-"&amp;TRIM(Tabla1[[#This Row],[Tipo Incrito]]))</f>
        <v/>
      </c>
      <c r="BH789" s="308" t="str">
        <f>IF(F789="","",OR(IFERROR(SEARCH("CG",Tabla1[[#This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9" s="309" t="str">
        <f>IF(F789&lt;&gt;"",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9" s="309" t="str">
        <f>IF(F789&lt;&gt;"",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9" s="309" t="str">
        <f>IF(Tabla1[[#This Row],[Fecha Inicio grupo]]="","",IFERROR(VLOOKUP(Tabla1[[#This Row],[Mes de Alta como miembro]],Parámetros!$AM$2:$AN$16,2,0),"01/01/1900"))</f>
        <v/>
      </c>
    </row>
    <row r="790" spans="1:63" ht="14.45">
      <c r="A790" s="68">
        <v>787</v>
      </c>
      <c r="B790" s="29"/>
      <c r="C790" s="34"/>
      <c r="D790" s="42"/>
      <c r="E790" s="64"/>
      <c r="F790" s="45"/>
      <c r="G790" s="45"/>
      <c r="H790" s="163"/>
      <c r="I790" s="42"/>
      <c r="J790" s="28"/>
      <c r="K790" s="69"/>
      <c r="L790" s="68"/>
      <c r="M790" s="46"/>
      <c r="N790" s="238" t="str">
        <f ca="1">IF(Tabla1[[#This Row],[Fecha de nac]]="","",IF(Tabla1[[#This Row],[Fecha Finalización]] &gt;=TODAY(), DATEDIF(Tabla1[[#This Row],[Fecha de nac]],TODAY(),"y"), ROUNDDOWN((Tabla1[[#This Row],[Fecha Finalización]] -Tabla1[[#This Row],[Fecha de nac]])/365,0)))</f>
        <v/>
      </c>
      <c r="O790" s="169"/>
      <c r="P790" s="34"/>
      <c r="Q790" s="67"/>
      <c r="R790" s="67"/>
      <c r="S790" s="67"/>
      <c r="T790" s="67"/>
      <c r="U790" s="243" t="str">
        <f>IF(F790="","",Tabla1[[#This Row],[Fecha Inicio grupo]]+3*7-7)</f>
        <v/>
      </c>
      <c r="V790" s="244" t="str">
        <f>IF(F790="","",EDATE(Tabla1[[#This Row],[Fecha Inicio grupo]],3))</f>
        <v/>
      </c>
      <c r="W790" s="29"/>
      <c r="X790" s="29"/>
      <c r="Y790" s="75"/>
      <c r="Z790" s="75"/>
      <c r="AA790" s="75"/>
      <c r="AB790" s="75"/>
      <c r="AC790" s="75"/>
      <c r="AD790" s="75"/>
      <c r="AE790" s="75"/>
      <c r="AF790" s="75"/>
      <c r="AG790" s="75"/>
      <c r="AH790" s="75"/>
      <c r="AI790" s="75"/>
      <c r="AJ790" s="75"/>
      <c r="AK790" s="75"/>
      <c r="AL790" s="75"/>
      <c r="AM790" s="75"/>
      <c r="AN790" s="75"/>
      <c r="AO790" s="144"/>
      <c r="AP790" s="246" t="str">
        <f>IF(F790="","",IFERROR(VLOOKUP(SUBSTITUTE(SUBSTITUTE(Tabla1[[#This Row],[Uso Sistemas]],"T","P"),"N","F"),Parámetros!$M$2:$N$17,2,0),"Completar hasta 3ra sem. para evaluar a Probacionista"))</f>
        <v/>
      </c>
      <c r="AQ790" s="39"/>
      <c r="AR790" s="39"/>
      <c r="AS790" s="39"/>
      <c r="AT790" s="28"/>
      <c r="AU790" s="55"/>
      <c r="AV790" s="55"/>
      <c r="AW790" s="55"/>
      <c r="AX790" s="248" t="str">
        <f>IF(V790="","",EOMONTH(EDATE(Tabla1[[#This Row],[Fecha Finalización]],2),0))</f>
        <v/>
      </c>
      <c r="AY790" s="39"/>
      <c r="AZ790" s="249" t="str">
        <f>IF(V790="","",EOMONTH(EDATE(Tabla1[[#This Row],[Fecha Finalización]],3),0))</f>
        <v/>
      </c>
      <c r="BA790" s="39"/>
      <c r="BB790" s="39"/>
      <c r="BC790" s="235"/>
      <c r="BD790" s="233" t="str">
        <f>IF(F790="","",Tabla1[[#This Row],[sem 01]]&amp;Tabla1[[#This Row],[sem 02]]&amp;Tabla1[[#This Row],[sem 03]])</f>
        <v/>
      </c>
      <c r="BE790" s="234" t="str">
        <f>IF(TRIM(F790)="","",$B$1&amp;"-"&amp;SUBSTITUTE(Tabla1[[#This Row],[Mes Inscrito]]," ","")&amp;"-"&amp;SUBSTITUTE(Tabla1[[#This Row],[Dia de clases Inscrito]]," ","")&amp;"-"&amp;SUBSTITUTE(Tabla1[[#This Row],[Horario Inscrito]]," ","")&amp;"-"&amp;Tabla1[[#This Row],[Fecha Inicio grupo]])</f>
        <v/>
      </c>
      <c r="BF790" s="251" t="str">
        <f>IF(F790="","",Tabla1[[#This Row],[Curso]])</f>
        <v/>
      </c>
      <c r="BG790" s="252" t="str">
        <f>+IF(TRIM(F790)="","",$B$1&amp;"-"&amp;TRIM(Tabla1[[#This Row],[Mes Inscrito]])&amp;"-"&amp;TRIM(Tabla1[[#This Row],[Dia de clases Inscrito]])&amp;"-"&amp;TRIM(Tabla1[[#This Row],[Horario Inscrito]])&amp;"-"&amp;TRIM(Tabla1[[#This Row],[Fecha Inicio grupo]])&amp;"-"&amp;TRIM(Tabla1[[#This Row],[Tipo Incrito]]))</f>
        <v/>
      </c>
      <c r="BH790" s="308" t="str">
        <f>IF(F790="","",OR(IFERROR(SEARCH("CG",Tabla1[[#This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0" s="309" t="str">
        <f>IF(F790&lt;&gt;"",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0" s="309" t="str">
        <f>IF(F790&lt;&gt;"",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0" s="309" t="str">
        <f>IF(Tabla1[[#This Row],[Fecha Inicio grupo]]="","",IFERROR(VLOOKUP(Tabla1[[#This Row],[Mes de Alta como miembro]],Parámetros!$AM$2:$AN$16,2,0),"01/01/1900"))</f>
        <v/>
      </c>
    </row>
    <row r="791" spans="1:63" ht="14.45">
      <c r="A791" s="68">
        <v>788</v>
      </c>
      <c r="B791" s="29"/>
      <c r="C791" s="34"/>
      <c r="D791" s="42"/>
      <c r="E791" s="64"/>
      <c r="F791" s="45"/>
      <c r="G791" s="45"/>
      <c r="H791" s="163"/>
      <c r="I791" s="42"/>
      <c r="J791" s="28"/>
      <c r="K791" s="69"/>
      <c r="L791" s="68"/>
      <c r="M791" s="46"/>
      <c r="N791" s="238" t="str">
        <f ca="1">IF(Tabla1[[#This Row],[Fecha de nac]]="","",IF(Tabla1[[#This Row],[Fecha Finalización]] &gt;=TODAY(), DATEDIF(Tabla1[[#This Row],[Fecha de nac]],TODAY(),"y"), ROUNDDOWN((Tabla1[[#This Row],[Fecha Finalización]] -Tabla1[[#This Row],[Fecha de nac]])/365,0)))</f>
        <v/>
      </c>
      <c r="O791" s="169"/>
      <c r="P791" s="34"/>
      <c r="Q791" s="67"/>
      <c r="R791" s="67"/>
      <c r="S791" s="67"/>
      <c r="T791" s="67"/>
      <c r="U791" s="243" t="str">
        <f>IF(F791="","",Tabla1[[#This Row],[Fecha Inicio grupo]]+3*7-7)</f>
        <v/>
      </c>
      <c r="V791" s="244" t="str">
        <f>IF(F791="","",EDATE(Tabla1[[#This Row],[Fecha Inicio grupo]],3))</f>
        <v/>
      </c>
      <c r="W791" s="29"/>
      <c r="X791" s="29"/>
      <c r="Y791" s="75"/>
      <c r="Z791" s="75"/>
      <c r="AA791" s="75"/>
      <c r="AB791" s="75"/>
      <c r="AC791" s="75"/>
      <c r="AD791" s="75"/>
      <c r="AE791" s="75"/>
      <c r="AF791" s="75"/>
      <c r="AG791" s="75"/>
      <c r="AH791" s="75"/>
      <c r="AI791" s="75"/>
      <c r="AJ791" s="75"/>
      <c r="AK791" s="75"/>
      <c r="AL791" s="75"/>
      <c r="AM791" s="75"/>
      <c r="AN791" s="75"/>
      <c r="AO791" s="144"/>
      <c r="AP791" s="246" t="str">
        <f>IF(F791="","",IFERROR(VLOOKUP(SUBSTITUTE(SUBSTITUTE(Tabla1[[#This Row],[Uso Sistemas]],"T","P"),"N","F"),Parámetros!$M$2:$N$17,2,0),"Completar hasta 3ra sem. para evaluar a Probacionista"))</f>
        <v/>
      </c>
      <c r="AQ791" s="39"/>
      <c r="AR791" s="39"/>
      <c r="AS791" s="39"/>
      <c r="AT791" s="28"/>
      <c r="AU791" s="55"/>
      <c r="AV791" s="55"/>
      <c r="AW791" s="55"/>
      <c r="AX791" s="248" t="str">
        <f>IF(V791="","",EOMONTH(EDATE(Tabla1[[#This Row],[Fecha Finalización]],2),0))</f>
        <v/>
      </c>
      <c r="AY791" s="39"/>
      <c r="AZ791" s="249" t="str">
        <f>IF(V791="","",EOMONTH(EDATE(Tabla1[[#This Row],[Fecha Finalización]],3),0))</f>
        <v/>
      </c>
      <c r="BA791" s="39"/>
      <c r="BB791" s="39"/>
      <c r="BC791" s="235"/>
      <c r="BD791" s="233" t="str">
        <f>IF(F791="","",Tabla1[[#This Row],[sem 01]]&amp;Tabla1[[#This Row],[sem 02]]&amp;Tabla1[[#This Row],[sem 03]])</f>
        <v/>
      </c>
      <c r="BE791" s="234" t="str">
        <f>IF(TRIM(F791)="","",$B$1&amp;"-"&amp;SUBSTITUTE(Tabla1[[#This Row],[Mes Inscrito]]," ","")&amp;"-"&amp;SUBSTITUTE(Tabla1[[#This Row],[Dia de clases Inscrito]]," ","")&amp;"-"&amp;SUBSTITUTE(Tabla1[[#This Row],[Horario Inscrito]]," ","")&amp;"-"&amp;Tabla1[[#This Row],[Fecha Inicio grupo]])</f>
        <v/>
      </c>
      <c r="BF791" s="251" t="str">
        <f>IF(F791="","",Tabla1[[#This Row],[Curso]])</f>
        <v/>
      </c>
      <c r="BG791" s="252" t="str">
        <f>+IF(TRIM(F791)="","",$B$1&amp;"-"&amp;TRIM(Tabla1[[#This Row],[Mes Inscrito]])&amp;"-"&amp;TRIM(Tabla1[[#This Row],[Dia de clases Inscrito]])&amp;"-"&amp;TRIM(Tabla1[[#This Row],[Horario Inscrito]])&amp;"-"&amp;TRIM(Tabla1[[#This Row],[Fecha Inicio grupo]])&amp;"-"&amp;TRIM(Tabla1[[#This Row],[Tipo Incrito]]))</f>
        <v/>
      </c>
      <c r="BH791" s="308" t="str">
        <f>IF(F791="","",OR(IFERROR(SEARCH("CG",Tabla1[[#This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1" s="309" t="str">
        <f>IF(F791&lt;&gt;"",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1" s="309" t="str">
        <f>IF(F791&lt;&gt;"",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1" s="309" t="str">
        <f>IF(Tabla1[[#This Row],[Fecha Inicio grupo]]="","",IFERROR(VLOOKUP(Tabla1[[#This Row],[Mes de Alta como miembro]],Parámetros!$AM$2:$AN$16,2,0),"01/01/1900"))</f>
        <v/>
      </c>
    </row>
    <row r="792" spans="1:63" ht="14.45">
      <c r="A792" s="68">
        <v>789</v>
      </c>
      <c r="B792" s="29"/>
      <c r="C792" s="34"/>
      <c r="D792" s="42"/>
      <c r="E792" s="64"/>
      <c r="F792" s="45"/>
      <c r="G792" s="45"/>
      <c r="H792" s="163"/>
      <c r="I792" s="42"/>
      <c r="J792" s="28"/>
      <c r="K792" s="69"/>
      <c r="L792" s="68"/>
      <c r="M792" s="46"/>
      <c r="N792" s="238" t="str">
        <f ca="1">IF(Tabla1[[#This Row],[Fecha de nac]]="","",IF(Tabla1[[#This Row],[Fecha Finalización]] &gt;=TODAY(), DATEDIF(Tabla1[[#This Row],[Fecha de nac]],TODAY(),"y"), ROUNDDOWN((Tabla1[[#This Row],[Fecha Finalización]] -Tabla1[[#This Row],[Fecha de nac]])/365,0)))</f>
        <v/>
      </c>
      <c r="O792" s="169"/>
      <c r="P792" s="34"/>
      <c r="Q792" s="67"/>
      <c r="R792" s="67"/>
      <c r="S792" s="67"/>
      <c r="T792" s="67"/>
      <c r="U792" s="243" t="str">
        <f>IF(F792="","",Tabla1[[#This Row],[Fecha Inicio grupo]]+3*7-7)</f>
        <v/>
      </c>
      <c r="V792" s="244" t="str">
        <f>IF(F792="","",EDATE(Tabla1[[#This Row],[Fecha Inicio grupo]],3))</f>
        <v/>
      </c>
      <c r="W792" s="29"/>
      <c r="X792" s="29"/>
      <c r="Y792" s="75"/>
      <c r="Z792" s="75"/>
      <c r="AA792" s="75"/>
      <c r="AB792" s="75"/>
      <c r="AC792" s="75"/>
      <c r="AD792" s="75"/>
      <c r="AE792" s="75"/>
      <c r="AF792" s="75"/>
      <c r="AG792" s="75"/>
      <c r="AH792" s="75"/>
      <c r="AI792" s="75"/>
      <c r="AJ792" s="75"/>
      <c r="AK792" s="75"/>
      <c r="AL792" s="75"/>
      <c r="AM792" s="75"/>
      <c r="AN792" s="75"/>
      <c r="AO792" s="144"/>
      <c r="AP792" s="246" t="str">
        <f>IF(F792="","",IFERROR(VLOOKUP(SUBSTITUTE(SUBSTITUTE(Tabla1[[#This Row],[Uso Sistemas]],"T","P"),"N","F"),Parámetros!$M$2:$N$17,2,0),"Completar hasta 3ra sem. para evaluar a Probacionista"))</f>
        <v/>
      </c>
      <c r="AQ792" s="39"/>
      <c r="AR792" s="39"/>
      <c r="AS792" s="39"/>
      <c r="AT792" s="28"/>
      <c r="AU792" s="55"/>
      <c r="AV792" s="55"/>
      <c r="AW792" s="55"/>
      <c r="AX792" s="248" t="str">
        <f>IF(V792="","",EOMONTH(EDATE(Tabla1[[#This Row],[Fecha Finalización]],2),0))</f>
        <v/>
      </c>
      <c r="AY792" s="39"/>
      <c r="AZ792" s="249" t="str">
        <f>IF(V792="","",EOMONTH(EDATE(Tabla1[[#This Row],[Fecha Finalización]],3),0))</f>
        <v/>
      </c>
      <c r="BA792" s="39"/>
      <c r="BB792" s="39"/>
      <c r="BC792" s="235"/>
      <c r="BD792" s="233" t="str">
        <f>IF(F792="","",Tabla1[[#This Row],[sem 01]]&amp;Tabla1[[#This Row],[sem 02]]&amp;Tabla1[[#This Row],[sem 03]])</f>
        <v/>
      </c>
      <c r="BE792" s="234" t="str">
        <f>IF(TRIM(F792)="","",$B$1&amp;"-"&amp;SUBSTITUTE(Tabla1[[#This Row],[Mes Inscrito]]," ","")&amp;"-"&amp;SUBSTITUTE(Tabla1[[#This Row],[Dia de clases Inscrito]]," ","")&amp;"-"&amp;SUBSTITUTE(Tabla1[[#This Row],[Horario Inscrito]]," ","")&amp;"-"&amp;Tabla1[[#This Row],[Fecha Inicio grupo]])</f>
        <v/>
      </c>
      <c r="BF792" s="251" t="str">
        <f>IF(F792="","",Tabla1[[#This Row],[Curso]])</f>
        <v/>
      </c>
      <c r="BG792" s="252" t="str">
        <f>+IF(TRIM(F792)="","",$B$1&amp;"-"&amp;TRIM(Tabla1[[#This Row],[Mes Inscrito]])&amp;"-"&amp;TRIM(Tabla1[[#This Row],[Dia de clases Inscrito]])&amp;"-"&amp;TRIM(Tabla1[[#This Row],[Horario Inscrito]])&amp;"-"&amp;TRIM(Tabla1[[#This Row],[Fecha Inicio grupo]])&amp;"-"&amp;TRIM(Tabla1[[#This Row],[Tipo Incrito]]))</f>
        <v/>
      </c>
      <c r="BH792" s="308" t="str">
        <f>IF(F792="","",OR(IFERROR(SEARCH("CG",Tabla1[[#This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2" s="309" t="str">
        <f>IF(F792&lt;&gt;"",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2" s="309" t="str">
        <f>IF(F792&lt;&gt;"",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2" s="309" t="str">
        <f>IF(Tabla1[[#This Row],[Fecha Inicio grupo]]="","",IFERROR(VLOOKUP(Tabla1[[#This Row],[Mes de Alta como miembro]],Parámetros!$AM$2:$AN$16,2,0),"01/01/1900"))</f>
        <v/>
      </c>
    </row>
    <row r="793" spans="1:63" ht="14.45">
      <c r="A793" s="68">
        <v>790</v>
      </c>
      <c r="B793" s="29"/>
      <c r="C793" s="34"/>
      <c r="D793" s="42"/>
      <c r="E793" s="64"/>
      <c r="F793" s="45"/>
      <c r="G793" s="45"/>
      <c r="H793" s="163"/>
      <c r="I793" s="42"/>
      <c r="J793" s="28"/>
      <c r="K793" s="69"/>
      <c r="L793" s="68"/>
      <c r="M793" s="46"/>
      <c r="N793" s="238" t="str">
        <f ca="1">IF(Tabla1[[#This Row],[Fecha de nac]]="","",IF(Tabla1[[#This Row],[Fecha Finalización]] &gt;=TODAY(), DATEDIF(Tabla1[[#This Row],[Fecha de nac]],TODAY(),"y"), ROUNDDOWN((Tabla1[[#This Row],[Fecha Finalización]] -Tabla1[[#This Row],[Fecha de nac]])/365,0)))</f>
        <v/>
      </c>
      <c r="O793" s="169"/>
      <c r="P793" s="34"/>
      <c r="Q793" s="67"/>
      <c r="R793" s="67"/>
      <c r="S793" s="67"/>
      <c r="T793" s="67"/>
      <c r="U793" s="243" t="str">
        <f>IF(F793="","",Tabla1[[#This Row],[Fecha Inicio grupo]]+3*7-7)</f>
        <v/>
      </c>
      <c r="V793" s="244" t="str">
        <f>IF(F793="","",EDATE(Tabla1[[#This Row],[Fecha Inicio grupo]],3))</f>
        <v/>
      </c>
      <c r="W793" s="29"/>
      <c r="X793" s="29"/>
      <c r="Y793" s="75"/>
      <c r="Z793" s="75"/>
      <c r="AA793" s="75"/>
      <c r="AB793" s="75"/>
      <c r="AC793" s="75"/>
      <c r="AD793" s="75"/>
      <c r="AE793" s="75"/>
      <c r="AF793" s="75"/>
      <c r="AG793" s="75"/>
      <c r="AH793" s="75"/>
      <c r="AI793" s="75"/>
      <c r="AJ793" s="75"/>
      <c r="AK793" s="75"/>
      <c r="AL793" s="75"/>
      <c r="AM793" s="75"/>
      <c r="AN793" s="75"/>
      <c r="AO793" s="144"/>
      <c r="AP793" s="246" t="str">
        <f>IF(F793="","",IFERROR(VLOOKUP(SUBSTITUTE(SUBSTITUTE(Tabla1[[#This Row],[Uso Sistemas]],"T","P"),"N","F"),Parámetros!$M$2:$N$17,2,0),"Completar hasta 3ra sem. para evaluar a Probacionista"))</f>
        <v/>
      </c>
      <c r="AQ793" s="39"/>
      <c r="AR793" s="39"/>
      <c r="AS793" s="39"/>
      <c r="AT793" s="28"/>
      <c r="AU793" s="55"/>
      <c r="AV793" s="55"/>
      <c r="AW793" s="55"/>
      <c r="AX793" s="248" t="str">
        <f>IF(V793="","",EOMONTH(EDATE(Tabla1[[#This Row],[Fecha Finalización]],2),0))</f>
        <v/>
      </c>
      <c r="AY793" s="39"/>
      <c r="AZ793" s="249" t="str">
        <f>IF(V793="","",EOMONTH(EDATE(Tabla1[[#This Row],[Fecha Finalización]],3),0))</f>
        <v/>
      </c>
      <c r="BA793" s="39"/>
      <c r="BB793" s="39"/>
      <c r="BC793" s="235"/>
      <c r="BD793" s="233" t="str">
        <f>IF(F793="","",Tabla1[[#This Row],[sem 01]]&amp;Tabla1[[#This Row],[sem 02]]&amp;Tabla1[[#This Row],[sem 03]])</f>
        <v/>
      </c>
      <c r="BE793" s="234" t="str">
        <f>IF(TRIM(F793)="","",$B$1&amp;"-"&amp;SUBSTITUTE(Tabla1[[#This Row],[Mes Inscrito]]," ","")&amp;"-"&amp;SUBSTITUTE(Tabla1[[#This Row],[Dia de clases Inscrito]]," ","")&amp;"-"&amp;SUBSTITUTE(Tabla1[[#This Row],[Horario Inscrito]]," ","")&amp;"-"&amp;Tabla1[[#This Row],[Fecha Inicio grupo]])</f>
        <v/>
      </c>
      <c r="BF793" s="251" t="str">
        <f>IF(F793="","",Tabla1[[#This Row],[Curso]])</f>
        <v/>
      </c>
      <c r="BG793" s="252" t="str">
        <f>+IF(TRIM(F793)="","",$B$1&amp;"-"&amp;TRIM(Tabla1[[#This Row],[Mes Inscrito]])&amp;"-"&amp;TRIM(Tabla1[[#This Row],[Dia de clases Inscrito]])&amp;"-"&amp;TRIM(Tabla1[[#This Row],[Horario Inscrito]])&amp;"-"&amp;TRIM(Tabla1[[#This Row],[Fecha Inicio grupo]])&amp;"-"&amp;TRIM(Tabla1[[#This Row],[Tipo Incrito]]))</f>
        <v/>
      </c>
      <c r="BH793" s="308" t="str">
        <f>IF(F793="","",OR(IFERROR(SEARCH("CG",Tabla1[[#This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3" s="309" t="str">
        <f>IF(F793&lt;&gt;"",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3" s="309" t="str">
        <f>IF(F793&lt;&gt;"",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3" s="309" t="str">
        <f>IF(Tabla1[[#This Row],[Fecha Inicio grupo]]="","",IFERROR(VLOOKUP(Tabla1[[#This Row],[Mes de Alta como miembro]],Parámetros!$AM$2:$AN$16,2,0),"01/01/1900"))</f>
        <v/>
      </c>
    </row>
    <row r="794" spans="1:63" ht="14.45">
      <c r="A794" s="68">
        <v>791</v>
      </c>
      <c r="B794" s="29"/>
      <c r="C794" s="34"/>
      <c r="D794" s="42"/>
      <c r="E794" s="64"/>
      <c r="F794" s="45"/>
      <c r="G794" s="45"/>
      <c r="H794" s="163"/>
      <c r="I794" s="42"/>
      <c r="J794" s="28"/>
      <c r="K794" s="69"/>
      <c r="L794" s="68"/>
      <c r="M794" s="46"/>
      <c r="N794" s="238" t="str">
        <f ca="1">IF(Tabla1[[#This Row],[Fecha de nac]]="","",IF(Tabla1[[#This Row],[Fecha Finalización]] &gt;=TODAY(), DATEDIF(Tabla1[[#This Row],[Fecha de nac]],TODAY(),"y"), ROUNDDOWN((Tabla1[[#This Row],[Fecha Finalización]] -Tabla1[[#This Row],[Fecha de nac]])/365,0)))</f>
        <v/>
      </c>
      <c r="O794" s="169"/>
      <c r="P794" s="34"/>
      <c r="Q794" s="67"/>
      <c r="R794" s="67"/>
      <c r="S794" s="67"/>
      <c r="T794" s="67"/>
      <c r="U794" s="243" t="str">
        <f>IF(F794="","",Tabla1[[#This Row],[Fecha Inicio grupo]]+3*7-7)</f>
        <v/>
      </c>
      <c r="V794" s="244" t="str">
        <f>IF(F794="","",EDATE(Tabla1[[#This Row],[Fecha Inicio grupo]],3))</f>
        <v/>
      </c>
      <c r="W794" s="29"/>
      <c r="X794" s="29"/>
      <c r="Y794" s="75"/>
      <c r="Z794" s="75"/>
      <c r="AA794" s="75"/>
      <c r="AB794" s="75"/>
      <c r="AC794" s="75"/>
      <c r="AD794" s="75"/>
      <c r="AE794" s="75"/>
      <c r="AF794" s="75"/>
      <c r="AG794" s="75"/>
      <c r="AH794" s="75"/>
      <c r="AI794" s="75"/>
      <c r="AJ794" s="75"/>
      <c r="AK794" s="75"/>
      <c r="AL794" s="75"/>
      <c r="AM794" s="75"/>
      <c r="AN794" s="75"/>
      <c r="AO794" s="144"/>
      <c r="AP794" s="246" t="str">
        <f>IF(F794="","",IFERROR(VLOOKUP(SUBSTITUTE(SUBSTITUTE(Tabla1[[#This Row],[Uso Sistemas]],"T","P"),"N","F"),Parámetros!$M$2:$N$17,2,0),"Completar hasta 3ra sem. para evaluar a Probacionista"))</f>
        <v/>
      </c>
      <c r="AQ794" s="39"/>
      <c r="AR794" s="39"/>
      <c r="AS794" s="39"/>
      <c r="AT794" s="28"/>
      <c r="AU794" s="55"/>
      <c r="AV794" s="55"/>
      <c r="AW794" s="55"/>
      <c r="AX794" s="248" t="str">
        <f>IF(V794="","",EOMONTH(EDATE(Tabla1[[#This Row],[Fecha Finalización]],2),0))</f>
        <v/>
      </c>
      <c r="AY794" s="39"/>
      <c r="AZ794" s="249" t="str">
        <f>IF(V794="","",EOMONTH(EDATE(Tabla1[[#This Row],[Fecha Finalización]],3),0))</f>
        <v/>
      </c>
      <c r="BA794" s="39"/>
      <c r="BB794" s="39"/>
      <c r="BC794" s="235"/>
      <c r="BD794" s="233" t="str">
        <f>IF(F794="","",Tabla1[[#This Row],[sem 01]]&amp;Tabla1[[#This Row],[sem 02]]&amp;Tabla1[[#This Row],[sem 03]])</f>
        <v/>
      </c>
      <c r="BE794" s="234" t="str">
        <f>IF(TRIM(F794)="","",$B$1&amp;"-"&amp;SUBSTITUTE(Tabla1[[#This Row],[Mes Inscrito]]," ","")&amp;"-"&amp;SUBSTITUTE(Tabla1[[#This Row],[Dia de clases Inscrito]]," ","")&amp;"-"&amp;SUBSTITUTE(Tabla1[[#This Row],[Horario Inscrito]]," ","")&amp;"-"&amp;Tabla1[[#This Row],[Fecha Inicio grupo]])</f>
        <v/>
      </c>
      <c r="BF794" s="251" t="str">
        <f>IF(F794="","",Tabla1[[#This Row],[Curso]])</f>
        <v/>
      </c>
      <c r="BG794" s="252" t="str">
        <f>+IF(TRIM(F794)="","",$B$1&amp;"-"&amp;TRIM(Tabla1[[#This Row],[Mes Inscrito]])&amp;"-"&amp;TRIM(Tabla1[[#This Row],[Dia de clases Inscrito]])&amp;"-"&amp;TRIM(Tabla1[[#This Row],[Horario Inscrito]])&amp;"-"&amp;TRIM(Tabla1[[#This Row],[Fecha Inicio grupo]])&amp;"-"&amp;TRIM(Tabla1[[#This Row],[Tipo Incrito]]))</f>
        <v/>
      </c>
      <c r="BH794" s="308" t="str">
        <f>IF(F794="","",OR(IFERROR(SEARCH("CG",Tabla1[[#This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4" s="309" t="str">
        <f>IF(F794&lt;&gt;"",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4" s="309" t="str">
        <f>IF(F794&lt;&gt;"",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4" s="309" t="str">
        <f>IF(Tabla1[[#This Row],[Fecha Inicio grupo]]="","",IFERROR(VLOOKUP(Tabla1[[#This Row],[Mes de Alta como miembro]],Parámetros!$AM$2:$AN$16,2,0),"01/01/1900"))</f>
        <v/>
      </c>
    </row>
    <row r="795" spans="1:63" ht="14.45">
      <c r="A795" s="68">
        <v>792</v>
      </c>
      <c r="B795" s="29"/>
      <c r="C795" s="34"/>
      <c r="D795" s="42"/>
      <c r="E795" s="64"/>
      <c r="F795" s="45"/>
      <c r="G795" s="45"/>
      <c r="H795" s="163"/>
      <c r="I795" s="42"/>
      <c r="J795" s="28"/>
      <c r="K795" s="69"/>
      <c r="L795" s="68"/>
      <c r="M795" s="46"/>
      <c r="N795" s="238" t="str">
        <f ca="1">IF(Tabla1[[#This Row],[Fecha de nac]]="","",IF(Tabla1[[#This Row],[Fecha Finalización]] &gt;=TODAY(), DATEDIF(Tabla1[[#This Row],[Fecha de nac]],TODAY(),"y"), ROUNDDOWN((Tabla1[[#This Row],[Fecha Finalización]] -Tabla1[[#This Row],[Fecha de nac]])/365,0)))</f>
        <v/>
      </c>
      <c r="O795" s="169"/>
      <c r="P795" s="34"/>
      <c r="Q795" s="67"/>
      <c r="R795" s="67"/>
      <c r="S795" s="67"/>
      <c r="T795" s="67"/>
      <c r="U795" s="243" t="str">
        <f>IF(F795="","",Tabla1[[#This Row],[Fecha Inicio grupo]]+3*7-7)</f>
        <v/>
      </c>
      <c r="V795" s="244" t="str">
        <f>IF(F795="","",EDATE(Tabla1[[#This Row],[Fecha Inicio grupo]],3))</f>
        <v/>
      </c>
      <c r="W795" s="29"/>
      <c r="X795" s="29"/>
      <c r="Y795" s="75"/>
      <c r="Z795" s="75"/>
      <c r="AA795" s="75"/>
      <c r="AB795" s="75"/>
      <c r="AC795" s="75"/>
      <c r="AD795" s="75"/>
      <c r="AE795" s="75"/>
      <c r="AF795" s="75"/>
      <c r="AG795" s="75"/>
      <c r="AH795" s="75"/>
      <c r="AI795" s="75"/>
      <c r="AJ795" s="75"/>
      <c r="AK795" s="75"/>
      <c r="AL795" s="75"/>
      <c r="AM795" s="75"/>
      <c r="AN795" s="75"/>
      <c r="AO795" s="144"/>
      <c r="AP795" s="246" t="str">
        <f>IF(F795="","",IFERROR(VLOOKUP(SUBSTITUTE(SUBSTITUTE(Tabla1[[#This Row],[Uso Sistemas]],"T","P"),"N","F"),Parámetros!$M$2:$N$17,2,0),"Completar hasta 3ra sem. para evaluar a Probacionista"))</f>
        <v/>
      </c>
      <c r="AQ795" s="39"/>
      <c r="AR795" s="39"/>
      <c r="AS795" s="39"/>
      <c r="AT795" s="28"/>
      <c r="AU795" s="55"/>
      <c r="AV795" s="55"/>
      <c r="AW795" s="55"/>
      <c r="AX795" s="248" t="str">
        <f>IF(V795="","",EOMONTH(EDATE(Tabla1[[#This Row],[Fecha Finalización]],2),0))</f>
        <v/>
      </c>
      <c r="AY795" s="39"/>
      <c r="AZ795" s="249" t="str">
        <f>IF(V795="","",EOMONTH(EDATE(Tabla1[[#This Row],[Fecha Finalización]],3),0))</f>
        <v/>
      </c>
      <c r="BA795" s="39"/>
      <c r="BB795" s="39"/>
      <c r="BC795" s="235"/>
      <c r="BD795" s="233" t="str">
        <f>IF(F795="","",Tabla1[[#This Row],[sem 01]]&amp;Tabla1[[#This Row],[sem 02]]&amp;Tabla1[[#This Row],[sem 03]])</f>
        <v/>
      </c>
      <c r="BE795" s="234" t="str">
        <f>IF(TRIM(F795)="","",$B$1&amp;"-"&amp;SUBSTITUTE(Tabla1[[#This Row],[Mes Inscrito]]," ","")&amp;"-"&amp;SUBSTITUTE(Tabla1[[#This Row],[Dia de clases Inscrito]]," ","")&amp;"-"&amp;SUBSTITUTE(Tabla1[[#This Row],[Horario Inscrito]]," ","")&amp;"-"&amp;Tabla1[[#This Row],[Fecha Inicio grupo]])</f>
        <v/>
      </c>
      <c r="BF795" s="251" t="str">
        <f>IF(F795="","",Tabla1[[#This Row],[Curso]])</f>
        <v/>
      </c>
      <c r="BG795" s="252" t="str">
        <f>+IF(TRIM(F795)="","",$B$1&amp;"-"&amp;TRIM(Tabla1[[#This Row],[Mes Inscrito]])&amp;"-"&amp;TRIM(Tabla1[[#This Row],[Dia de clases Inscrito]])&amp;"-"&amp;TRIM(Tabla1[[#This Row],[Horario Inscrito]])&amp;"-"&amp;TRIM(Tabla1[[#This Row],[Fecha Inicio grupo]])&amp;"-"&amp;TRIM(Tabla1[[#This Row],[Tipo Incrito]]))</f>
        <v/>
      </c>
      <c r="BH795" s="308" t="str">
        <f>IF(F795="","",OR(IFERROR(SEARCH("CG",Tabla1[[#This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5" s="309" t="str">
        <f>IF(F795&lt;&gt;"",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5" s="309" t="str">
        <f>IF(F795&lt;&gt;"",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5" s="309" t="str">
        <f>IF(Tabla1[[#This Row],[Fecha Inicio grupo]]="","",IFERROR(VLOOKUP(Tabla1[[#This Row],[Mes de Alta como miembro]],Parámetros!$AM$2:$AN$16,2,0),"01/01/1900"))</f>
        <v/>
      </c>
    </row>
    <row r="796" spans="1:63" ht="14.45">
      <c r="A796" s="68">
        <v>793</v>
      </c>
      <c r="B796" s="29"/>
      <c r="C796" s="34"/>
      <c r="D796" s="42"/>
      <c r="E796" s="64"/>
      <c r="F796" s="45"/>
      <c r="G796" s="45"/>
      <c r="H796" s="163"/>
      <c r="I796" s="42"/>
      <c r="J796" s="28"/>
      <c r="K796" s="69"/>
      <c r="L796" s="68"/>
      <c r="M796" s="46"/>
      <c r="N796" s="238" t="str">
        <f ca="1">IF(Tabla1[[#This Row],[Fecha de nac]]="","",IF(Tabla1[[#This Row],[Fecha Finalización]] &gt;=TODAY(), DATEDIF(Tabla1[[#This Row],[Fecha de nac]],TODAY(),"y"), ROUNDDOWN((Tabla1[[#This Row],[Fecha Finalización]] -Tabla1[[#This Row],[Fecha de nac]])/365,0)))</f>
        <v/>
      </c>
      <c r="O796" s="169"/>
      <c r="P796" s="34"/>
      <c r="Q796" s="67"/>
      <c r="R796" s="67"/>
      <c r="S796" s="67"/>
      <c r="T796" s="67"/>
      <c r="U796" s="243" t="str">
        <f>IF(F796="","",Tabla1[[#This Row],[Fecha Inicio grupo]]+3*7-7)</f>
        <v/>
      </c>
      <c r="V796" s="244" t="str">
        <f>IF(F796="","",EDATE(Tabla1[[#This Row],[Fecha Inicio grupo]],3))</f>
        <v/>
      </c>
      <c r="W796" s="29"/>
      <c r="X796" s="29"/>
      <c r="Y796" s="75"/>
      <c r="Z796" s="75"/>
      <c r="AA796" s="75"/>
      <c r="AB796" s="75"/>
      <c r="AC796" s="75"/>
      <c r="AD796" s="75"/>
      <c r="AE796" s="75"/>
      <c r="AF796" s="75"/>
      <c r="AG796" s="75"/>
      <c r="AH796" s="75"/>
      <c r="AI796" s="75"/>
      <c r="AJ796" s="75"/>
      <c r="AK796" s="75"/>
      <c r="AL796" s="75"/>
      <c r="AM796" s="75"/>
      <c r="AN796" s="75"/>
      <c r="AO796" s="144"/>
      <c r="AP796" s="246" t="str">
        <f>IF(F796="","",IFERROR(VLOOKUP(SUBSTITUTE(SUBSTITUTE(Tabla1[[#This Row],[Uso Sistemas]],"T","P"),"N","F"),Parámetros!$M$2:$N$17,2,0),"Completar hasta 3ra sem. para evaluar a Probacionista"))</f>
        <v/>
      </c>
      <c r="AQ796" s="39"/>
      <c r="AR796" s="39"/>
      <c r="AS796" s="39"/>
      <c r="AT796" s="28"/>
      <c r="AU796" s="55"/>
      <c r="AV796" s="55"/>
      <c r="AW796" s="55"/>
      <c r="AX796" s="248" t="str">
        <f>IF(V796="","",EOMONTH(EDATE(Tabla1[[#This Row],[Fecha Finalización]],2),0))</f>
        <v/>
      </c>
      <c r="AY796" s="39"/>
      <c r="AZ796" s="249" t="str">
        <f>IF(V796="","",EOMONTH(EDATE(Tabla1[[#This Row],[Fecha Finalización]],3),0))</f>
        <v/>
      </c>
      <c r="BA796" s="39"/>
      <c r="BB796" s="39"/>
      <c r="BC796" s="235"/>
      <c r="BD796" s="233" t="str">
        <f>IF(F796="","",Tabla1[[#This Row],[sem 01]]&amp;Tabla1[[#This Row],[sem 02]]&amp;Tabla1[[#This Row],[sem 03]])</f>
        <v/>
      </c>
      <c r="BE796" s="234" t="str">
        <f>IF(TRIM(F796)="","",$B$1&amp;"-"&amp;SUBSTITUTE(Tabla1[[#This Row],[Mes Inscrito]]," ","")&amp;"-"&amp;SUBSTITUTE(Tabla1[[#This Row],[Dia de clases Inscrito]]," ","")&amp;"-"&amp;SUBSTITUTE(Tabla1[[#This Row],[Horario Inscrito]]," ","")&amp;"-"&amp;Tabla1[[#This Row],[Fecha Inicio grupo]])</f>
        <v/>
      </c>
      <c r="BF796" s="251" t="str">
        <f>IF(F796="","",Tabla1[[#This Row],[Curso]])</f>
        <v/>
      </c>
      <c r="BG796" s="252" t="str">
        <f>+IF(TRIM(F796)="","",$B$1&amp;"-"&amp;TRIM(Tabla1[[#This Row],[Mes Inscrito]])&amp;"-"&amp;TRIM(Tabla1[[#This Row],[Dia de clases Inscrito]])&amp;"-"&amp;TRIM(Tabla1[[#This Row],[Horario Inscrito]])&amp;"-"&amp;TRIM(Tabla1[[#This Row],[Fecha Inicio grupo]])&amp;"-"&amp;TRIM(Tabla1[[#This Row],[Tipo Incrito]]))</f>
        <v/>
      </c>
      <c r="BH796" s="308" t="str">
        <f>IF(F796="","",OR(IFERROR(SEARCH("CG",Tabla1[[#This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6" s="309" t="str">
        <f>IF(F796&lt;&gt;"",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6" s="309" t="str">
        <f>IF(F796&lt;&gt;"",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6" s="309" t="str">
        <f>IF(Tabla1[[#This Row],[Fecha Inicio grupo]]="","",IFERROR(VLOOKUP(Tabla1[[#This Row],[Mes de Alta como miembro]],Parámetros!$AM$2:$AN$16,2,0),"01/01/1900"))</f>
        <v/>
      </c>
    </row>
    <row r="797" spans="1:63" ht="14.45">
      <c r="A797" s="68">
        <v>794</v>
      </c>
      <c r="B797" s="29"/>
      <c r="C797" s="34"/>
      <c r="D797" s="42"/>
      <c r="E797" s="64"/>
      <c r="F797" s="45"/>
      <c r="G797" s="45"/>
      <c r="H797" s="163"/>
      <c r="I797" s="42"/>
      <c r="J797" s="28"/>
      <c r="K797" s="69"/>
      <c r="L797" s="68"/>
      <c r="M797" s="46"/>
      <c r="N797" s="238" t="str">
        <f ca="1">IF(Tabla1[[#This Row],[Fecha de nac]]="","",IF(Tabla1[[#This Row],[Fecha Finalización]] &gt;=TODAY(), DATEDIF(Tabla1[[#This Row],[Fecha de nac]],TODAY(),"y"), ROUNDDOWN((Tabla1[[#This Row],[Fecha Finalización]] -Tabla1[[#This Row],[Fecha de nac]])/365,0)))</f>
        <v/>
      </c>
      <c r="O797" s="169"/>
      <c r="P797" s="34"/>
      <c r="Q797" s="67"/>
      <c r="R797" s="67"/>
      <c r="S797" s="67"/>
      <c r="T797" s="67"/>
      <c r="U797" s="243" t="str">
        <f>IF(F797="","",Tabla1[[#This Row],[Fecha Inicio grupo]]+3*7-7)</f>
        <v/>
      </c>
      <c r="V797" s="244" t="str">
        <f>IF(F797="","",EDATE(Tabla1[[#This Row],[Fecha Inicio grupo]],3))</f>
        <v/>
      </c>
      <c r="W797" s="29"/>
      <c r="X797" s="29"/>
      <c r="Y797" s="75"/>
      <c r="Z797" s="75"/>
      <c r="AA797" s="75"/>
      <c r="AB797" s="75"/>
      <c r="AC797" s="75"/>
      <c r="AD797" s="75"/>
      <c r="AE797" s="75"/>
      <c r="AF797" s="75"/>
      <c r="AG797" s="75"/>
      <c r="AH797" s="75"/>
      <c r="AI797" s="75"/>
      <c r="AJ797" s="75"/>
      <c r="AK797" s="75"/>
      <c r="AL797" s="75"/>
      <c r="AM797" s="75"/>
      <c r="AN797" s="75"/>
      <c r="AO797" s="144"/>
      <c r="AP797" s="246" t="str">
        <f>IF(F797="","",IFERROR(VLOOKUP(SUBSTITUTE(SUBSTITUTE(Tabla1[[#This Row],[Uso Sistemas]],"T","P"),"N","F"),Parámetros!$M$2:$N$17,2,0),"Completar hasta 3ra sem. para evaluar a Probacionista"))</f>
        <v/>
      </c>
      <c r="AQ797" s="39"/>
      <c r="AR797" s="39"/>
      <c r="AS797" s="39"/>
      <c r="AT797" s="28"/>
      <c r="AU797" s="55"/>
      <c r="AV797" s="55"/>
      <c r="AW797" s="55"/>
      <c r="AX797" s="248" t="str">
        <f>IF(V797="","",EOMONTH(EDATE(Tabla1[[#This Row],[Fecha Finalización]],2),0))</f>
        <v/>
      </c>
      <c r="AY797" s="39"/>
      <c r="AZ797" s="249" t="str">
        <f>IF(V797="","",EOMONTH(EDATE(Tabla1[[#This Row],[Fecha Finalización]],3),0))</f>
        <v/>
      </c>
      <c r="BA797" s="39"/>
      <c r="BB797" s="39"/>
      <c r="BC797" s="235"/>
      <c r="BD797" s="233" t="str">
        <f>IF(F797="","",Tabla1[[#This Row],[sem 01]]&amp;Tabla1[[#This Row],[sem 02]]&amp;Tabla1[[#This Row],[sem 03]])</f>
        <v/>
      </c>
      <c r="BE797" s="234" t="str">
        <f>IF(TRIM(F797)="","",$B$1&amp;"-"&amp;SUBSTITUTE(Tabla1[[#This Row],[Mes Inscrito]]," ","")&amp;"-"&amp;SUBSTITUTE(Tabla1[[#This Row],[Dia de clases Inscrito]]," ","")&amp;"-"&amp;SUBSTITUTE(Tabla1[[#This Row],[Horario Inscrito]]," ","")&amp;"-"&amp;Tabla1[[#This Row],[Fecha Inicio grupo]])</f>
        <v/>
      </c>
      <c r="BF797" s="251" t="str">
        <f>IF(F797="","",Tabla1[[#This Row],[Curso]])</f>
        <v/>
      </c>
      <c r="BG797" s="252" t="str">
        <f>+IF(TRIM(F797)="","",$B$1&amp;"-"&amp;TRIM(Tabla1[[#This Row],[Mes Inscrito]])&amp;"-"&amp;TRIM(Tabla1[[#This Row],[Dia de clases Inscrito]])&amp;"-"&amp;TRIM(Tabla1[[#This Row],[Horario Inscrito]])&amp;"-"&amp;TRIM(Tabla1[[#This Row],[Fecha Inicio grupo]])&amp;"-"&amp;TRIM(Tabla1[[#This Row],[Tipo Incrito]]))</f>
        <v/>
      </c>
      <c r="BH797" s="308" t="str">
        <f>IF(F797="","",OR(IFERROR(SEARCH("CG",Tabla1[[#This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7" s="309" t="str">
        <f>IF(F797&lt;&gt;"",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7" s="309" t="str">
        <f>IF(F797&lt;&gt;"",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7" s="309" t="str">
        <f>IF(Tabla1[[#This Row],[Fecha Inicio grupo]]="","",IFERROR(VLOOKUP(Tabla1[[#This Row],[Mes de Alta como miembro]],Parámetros!$AM$2:$AN$16,2,0),"01/01/1900"))</f>
        <v/>
      </c>
    </row>
    <row r="798" spans="1:63" ht="14.45">
      <c r="A798" s="68">
        <v>795</v>
      </c>
      <c r="B798" s="29"/>
      <c r="C798" s="34"/>
      <c r="D798" s="42"/>
      <c r="E798" s="64"/>
      <c r="F798" s="45"/>
      <c r="G798" s="45"/>
      <c r="H798" s="163"/>
      <c r="I798" s="42"/>
      <c r="J798" s="28"/>
      <c r="K798" s="69"/>
      <c r="L798" s="68"/>
      <c r="M798" s="46"/>
      <c r="N798" s="238" t="str">
        <f ca="1">IF(Tabla1[[#This Row],[Fecha de nac]]="","",IF(Tabla1[[#This Row],[Fecha Finalización]] &gt;=TODAY(), DATEDIF(Tabla1[[#This Row],[Fecha de nac]],TODAY(),"y"), ROUNDDOWN((Tabla1[[#This Row],[Fecha Finalización]] -Tabla1[[#This Row],[Fecha de nac]])/365,0)))</f>
        <v/>
      </c>
      <c r="O798" s="169"/>
      <c r="P798" s="34"/>
      <c r="Q798" s="67"/>
      <c r="R798" s="67"/>
      <c r="S798" s="67"/>
      <c r="T798" s="67"/>
      <c r="U798" s="243" t="str">
        <f>IF(F798="","",Tabla1[[#This Row],[Fecha Inicio grupo]]+3*7-7)</f>
        <v/>
      </c>
      <c r="V798" s="244" t="str">
        <f>IF(F798="","",EDATE(Tabla1[[#This Row],[Fecha Inicio grupo]],3))</f>
        <v/>
      </c>
      <c r="W798" s="29"/>
      <c r="X798" s="29"/>
      <c r="Y798" s="75"/>
      <c r="Z798" s="75"/>
      <c r="AA798" s="75"/>
      <c r="AB798" s="75"/>
      <c r="AC798" s="75"/>
      <c r="AD798" s="75"/>
      <c r="AE798" s="75"/>
      <c r="AF798" s="75"/>
      <c r="AG798" s="75"/>
      <c r="AH798" s="75"/>
      <c r="AI798" s="75"/>
      <c r="AJ798" s="75"/>
      <c r="AK798" s="75"/>
      <c r="AL798" s="75"/>
      <c r="AM798" s="75"/>
      <c r="AN798" s="75"/>
      <c r="AO798" s="144"/>
      <c r="AP798" s="246" t="str">
        <f>IF(F798="","",IFERROR(VLOOKUP(SUBSTITUTE(SUBSTITUTE(Tabla1[[#This Row],[Uso Sistemas]],"T","P"),"N","F"),Parámetros!$M$2:$N$17,2,0),"Completar hasta 3ra sem. para evaluar a Probacionista"))</f>
        <v/>
      </c>
      <c r="AQ798" s="39"/>
      <c r="AR798" s="39"/>
      <c r="AS798" s="39"/>
      <c r="AT798" s="28"/>
      <c r="AU798" s="55"/>
      <c r="AV798" s="55"/>
      <c r="AW798" s="55"/>
      <c r="AX798" s="248" t="str">
        <f>IF(V798="","",EOMONTH(EDATE(Tabla1[[#This Row],[Fecha Finalización]],2),0))</f>
        <v/>
      </c>
      <c r="AY798" s="39"/>
      <c r="AZ798" s="249" t="str">
        <f>IF(V798="","",EOMONTH(EDATE(Tabla1[[#This Row],[Fecha Finalización]],3),0))</f>
        <v/>
      </c>
      <c r="BA798" s="39"/>
      <c r="BB798" s="39"/>
      <c r="BC798" s="235"/>
      <c r="BD798" s="233" t="str">
        <f>IF(F798="","",Tabla1[[#This Row],[sem 01]]&amp;Tabla1[[#This Row],[sem 02]]&amp;Tabla1[[#This Row],[sem 03]])</f>
        <v/>
      </c>
      <c r="BE798" s="234" t="str">
        <f>IF(TRIM(F798)="","",$B$1&amp;"-"&amp;SUBSTITUTE(Tabla1[[#This Row],[Mes Inscrito]]," ","")&amp;"-"&amp;SUBSTITUTE(Tabla1[[#This Row],[Dia de clases Inscrito]]," ","")&amp;"-"&amp;SUBSTITUTE(Tabla1[[#This Row],[Horario Inscrito]]," ","")&amp;"-"&amp;Tabla1[[#This Row],[Fecha Inicio grupo]])</f>
        <v/>
      </c>
      <c r="BF798" s="251" t="str">
        <f>IF(F798="","",Tabla1[[#This Row],[Curso]])</f>
        <v/>
      </c>
      <c r="BG798" s="252" t="str">
        <f>+IF(TRIM(F798)="","",$B$1&amp;"-"&amp;TRIM(Tabla1[[#This Row],[Mes Inscrito]])&amp;"-"&amp;TRIM(Tabla1[[#This Row],[Dia de clases Inscrito]])&amp;"-"&amp;TRIM(Tabla1[[#This Row],[Horario Inscrito]])&amp;"-"&amp;TRIM(Tabla1[[#This Row],[Fecha Inicio grupo]])&amp;"-"&amp;TRIM(Tabla1[[#This Row],[Tipo Incrito]]))</f>
        <v/>
      </c>
      <c r="BH798" s="308" t="str">
        <f>IF(F798="","",OR(IFERROR(SEARCH("CG",Tabla1[[#This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8" s="309" t="str">
        <f>IF(F798&lt;&gt;"",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8" s="309" t="str">
        <f>IF(F798&lt;&gt;"",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8" s="309" t="str">
        <f>IF(Tabla1[[#This Row],[Fecha Inicio grupo]]="","",IFERROR(VLOOKUP(Tabla1[[#This Row],[Mes de Alta como miembro]],Parámetros!$AM$2:$AN$16,2,0),"01/01/1900"))</f>
        <v/>
      </c>
    </row>
    <row r="799" spans="1:63" ht="14.45">
      <c r="A799" s="68">
        <v>796</v>
      </c>
      <c r="B799" s="29"/>
      <c r="C799" s="34"/>
      <c r="D799" s="42"/>
      <c r="E799" s="64"/>
      <c r="F799" s="45"/>
      <c r="G799" s="45"/>
      <c r="H799" s="163"/>
      <c r="I799" s="42"/>
      <c r="J799" s="28"/>
      <c r="K799" s="69"/>
      <c r="L799" s="68"/>
      <c r="M799" s="46"/>
      <c r="N799" s="238" t="str">
        <f ca="1">IF(Tabla1[[#This Row],[Fecha de nac]]="","",IF(Tabla1[[#This Row],[Fecha Finalización]] &gt;=TODAY(), DATEDIF(Tabla1[[#This Row],[Fecha de nac]],TODAY(),"y"), ROUNDDOWN((Tabla1[[#This Row],[Fecha Finalización]] -Tabla1[[#This Row],[Fecha de nac]])/365,0)))</f>
        <v/>
      </c>
      <c r="O799" s="169"/>
      <c r="P799" s="34"/>
      <c r="Q799" s="67"/>
      <c r="R799" s="67"/>
      <c r="S799" s="67"/>
      <c r="T799" s="67"/>
      <c r="U799" s="243" t="str">
        <f>IF(F799="","",Tabla1[[#This Row],[Fecha Inicio grupo]]+3*7-7)</f>
        <v/>
      </c>
      <c r="V799" s="244" t="str">
        <f>IF(F799="","",EDATE(Tabla1[[#This Row],[Fecha Inicio grupo]],3))</f>
        <v/>
      </c>
      <c r="W799" s="29"/>
      <c r="X799" s="29"/>
      <c r="Y799" s="75"/>
      <c r="Z799" s="75"/>
      <c r="AA799" s="75"/>
      <c r="AB799" s="75"/>
      <c r="AC799" s="75"/>
      <c r="AD799" s="75"/>
      <c r="AE799" s="75"/>
      <c r="AF799" s="75"/>
      <c r="AG799" s="75"/>
      <c r="AH799" s="75"/>
      <c r="AI799" s="75"/>
      <c r="AJ799" s="75"/>
      <c r="AK799" s="75"/>
      <c r="AL799" s="75"/>
      <c r="AM799" s="75"/>
      <c r="AN799" s="75"/>
      <c r="AO799" s="144"/>
      <c r="AP799" s="246" t="str">
        <f>IF(F799="","",IFERROR(VLOOKUP(SUBSTITUTE(SUBSTITUTE(Tabla1[[#This Row],[Uso Sistemas]],"T","P"),"N","F"),Parámetros!$M$2:$N$17,2,0),"Completar hasta 3ra sem. para evaluar a Probacionista"))</f>
        <v/>
      </c>
      <c r="AQ799" s="39"/>
      <c r="AR799" s="39"/>
      <c r="AS799" s="39"/>
      <c r="AT799" s="28"/>
      <c r="AU799" s="55"/>
      <c r="AV799" s="55"/>
      <c r="AW799" s="55"/>
      <c r="AX799" s="248" t="str">
        <f>IF(V799="","",EOMONTH(EDATE(Tabla1[[#This Row],[Fecha Finalización]],2),0))</f>
        <v/>
      </c>
      <c r="AY799" s="39"/>
      <c r="AZ799" s="249" t="str">
        <f>IF(V799="","",EOMONTH(EDATE(Tabla1[[#This Row],[Fecha Finalización]],3),0))</f>
        <v/>
      </c>
      <c r="BA799" s="39"/>
      <c r="BB799" s="39"/>
      <c r="BC799" s="235"/>
      <c r="BD799" s="233" t="str">
        <f>IF(F799="","",Tabla1[[#This Row],[sem 01]]&amp;Tabla1[[#This Row],[sem 02]]&amp;Tabla1[[#This Row],[sem 03]])</f>
        <v/>
      </c>
      <c r="BE799" s="234" t="str">
        <f>IF(TRIM(F799)="","",$B$1&amp;"-"&amp;SUBSTITUTE(Tabla1[[#This Row],[Mes Inscrito]]," ","")&amp;"-"&amp;SUBSTITUTE(Tabla1[[#This Row],[Dia de clases Inscrito]]," ","")&amp;"-"&amp;SUBSTITUTE(Tabla1[[#This Row],[Horario Inscrito]]," ","")&amp;"-"&amp;Tabla1[[#This Row],[Fecha Inicio grupo]])</f>
        <v/>
      </c>
      <c r="BF799" s="251" t="str">
        <f>IF(F799="","",Tabla1[[#This Row],[Curso]])</f>
        <v/>
      </c>
      <c r="BG799" s="252" t="str">
        <f>+IF(TRIM(F799)="","",$B$1&amp;"-"&amp;TRIM(Tabla1[[#This Row],[Mes Inscrito]])&amp;"-"&amp;TRIM(Tabla1[[#This Row],[Dia de clases Inscrito]])&amp;"-"&amp;TRIM(Tabla1[[#This Row],[Horario Inscrito]])&amp;"-"&amp;TRIM(Tabla1[[#This Row],[Fecha Inicio grupo]])&amp;"-"&amp;TRIM(Tabla1[[#This Row],[Tipo Incrito]]))</f>
        <v/>
      </c>
      <c r="BH799" s="308" t="str">
        <f>IF(F799="","",OR(IFERROR(SEARCH("CG",Tabla1[[#This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9" s="309" t="str">
        <f>IF(F799&lt;&gt;"",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9" s="309" t="str">
        <f>IF(F799&lt;&gt;"",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9" s="309" t="str">
        <f>IF(Tabla1[[#This Row],[Fecha Inicio grupo]]="","",IFERROR(VLOOKUP(Tabla1[[#This Row],[Mes de Alta como miembro]],Parámetros!$AM$2:$AN$16,2,0),"01/01/1900"))</f>
        <v/>
      </c>
    </row>
    <row r="800" spans="1:63" ht="14.45">
      <c r="A800" s="68">
        <v>797</v>
      </c>
      <c r="B800" s="29"/>
      <c r="C800" s="34"/>
      <c r="D800" s="42"/>
      <c r="E800" s="64"/>
      <c r="F800" s="45"/>
      <c r="G800" s="45"/>
      <c r="H800" s="163"/>
      <c r="I800" s="42"/>
      <c r="J800" s="28"/>
      <c r="K800" s="69"/>
      <c r="L800" s="68"/>
      <c r="M800" s="46"/>
      <c r="N800" s="238" t="str">
        <f ca="1">IF(Tabla1[[#This Row],[Fecha de nac]]="","",IF(Tabla1[[#This Row],[Fecha Finalización]] &gt;=TODAY(), DATEDIF(Tabla1[[#This Row],[Fecha de nac]],TODAY(),"y"), ROUNDDOWN((Tabla1[[#This Row],[Fecha Finalización]] -Tabla1[[#This Row],[Fecha de nac]])/365,0)))</f>
        <v/>
      </c>
      <c r="O800" s="169"/>
      <c r="P800" s="34"/>
      <c r="Q800" s="67"/>
      <c r="R800" s="67"/>
      <c r="S800" s="67"/>
      <c r="T800" s="67"/>
      <c r="U800" s="243" t="str">
        <f>IF(F800="","",Tabla1[[#This Row],[Fecha Inicio grupo]]+3*7-7)</f>
        <v/>
      </c>
      <c r="V800" s="244" t="str">
        <f>IF(F800="","",EDATE(Tabla1[[#This Row],[Fecha Inicio grupo]],3))</f>
        <v/>
      </c>
      <c r="W800" s="29"/>
      <c r="X800" s="29"/>
      <c r="Y800" s="75"/>
      <c r="Z800" s="75"/>
      <c r="AA800" s="75"/>
      <c r="AB800" s="75"/>
      <c r="AC800" s="75"/>
      <c r="AD800" s="75"/>
      <c r="AE800" s="75"/>
      <c r="AF800" s="75"/>
      <c r="AG800" s="75"/>
      <c r="AH800" s="75"/>
      <c r="AI800" s="75"/>
      <c r="AJ800" s="75"/>
      <c r="AK800" s="75"/>
      <c r="AL800" s="75"/>
      <c r="AM800" s="75"/>
      <c r="AN800" s="75"/>
      <c r="AO800" s="144"/>
      <c r="AP800" s="246" t="str">
        <f>IF(F800="","",IFERROR(VLOOKUP(SUBSTITUTE(SUBSTITUTE(Tabla1[[#This Row],[Uso Sistemas]],"T","P"),"N","F"),Parámetros!$M$2:$N$17,2,0),"Completar hasta 3ra sem. para evaluar a Probacionista"))</f>
        <v/>
      </c>
      <c r="AQ800" s="39"/>
      <c r="AR800" s="39"/>
      <c r="AS800" s="39"/>
      <c r="AT800" s="28"/>
      <c r="AU800" s="55"/>
      <c r="AV800" s="55"/>
      <c r="AW800" s="55"/>
      <c r="AX800" s="248" t="str">
        <f>IF(V800="","",EOMONTH(EDATE(Tabla1[[#This Row],[Fecha Finalización]],2),0))</f>
        <v/>
      </c>
      <c r="AY800" s="39"/>
      <c r="AZ800" s="249" t="str">
        <f>IF(V800="","",EOMONTH(EDATE(Tabla1[[#This Row],[Fecha Finalización]],3),0))</f>
        <v/>
      </c>
      <c r="BA800" s="39"/>
      <c r="BB800" s="39"/>
      <c r="BC800" s="235"/>
      <c r="BD800" s="233" t="str">
        <f>IF(F800="","",Tabla1[[#This Row],[sem 01]]&amp;Tabla1[[#This Row],[sem 02]]&amp;Tabla1[[#This Row],[sem 03]])</f>
        <v/>
      </c>
      <c r="BE800" s="234" t="str">
        <f>IF(TRIM(F800)="","",$B$1&amp;"-"&amp;SUBSTITUTE(Tabla1[[#This Row],[Mes Inscrito]]," ","")&amp;"-"&amp;SUBSTITUTE(Tabla1[[#This Row],[Dia de clases Inscrito]]," ","")&amp;"-"&amp;SUBSTITUTE(Tabla1[[#This Row],[Horario Inscrito]]," ","")&amp;"-"&amp;Tabla1[[#This Row],[Fecha Inicio grupo]])</f>
        <v/>
      </c>
      <c r="BF800" s="251" t="str">
        <f>IF(F800="","",Tabla1[[#This Row],[Curso]])</f>
        <v/>
      </c>
      <c r="BG800" s="252" t="str">
        <f>+IF(TRIM(F800)="","",$B$1&amp;"-"&amp;TRIM(Tabla1[[#This Row],[Mes Inscrito]])&amp;"-"&amp;TRIM(Tabla1[[#This Row],[Dia de clases Inscrito]])&amp;"-"&amp;TRIM(Tabla1[[#This Row],[Horario Inscrito]])&amp;"-"&amp;TRIM(Tabla1[[#This Row],[Fecha Inicio grupo]])&amp;"-"&amp;TRIM(Tabla1[[#This Row],[Tipo Incrito]]))</f>
        <v/>
      </c>
      <c r="BH800" s="308" t="str">
        <f>IF(F800="","",OR(IFERROR(SEARCH("CG",Tabla1[[#This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0" s="309" t="str">
        <f>IF(F800&lt;&gt;"",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0" s="309" t="str">
        <f>IF(F800&lt;&gt;"",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0" s="309" t="str">
        <f>IF(Tabla1[[#This Row],[Fecha Inicio grupo]]="","",IFERROR(VLOOKUP(Tabla1[[#This Row],[Mes de Alta como miembro]],Parámetros!$AM$2:$AN$16,2,0),"01/01/1900"))</f>
        <v/>
      </c>
    </row>
    <row r="801" spans="1:63" ht="14.45">
      <c r="A801" s="68">
        <v>798</v>
      </c>
      <c r="B801" s="29"/>
      <c r="C801" s="34"/>
      <c r="D801" s="42"/>
      <c r="E801" s="64"/>
      <c r="F801" s="45"/>
      <c r="G801" s="45"/>
      <c r="H801" s="163"/>
      <c r="I801" s="42"/>
      <c r="J801" s="28"/>
      <c r="K801" s="69"/>
      <c r="L801" s="68"/>
      <c r="M801" s="46"/>
      <c r="N801" s="238" t="str">
        <f ca="1">IF(Tabla1[[#This Row],[Fecha de nac]]="","",IF(Tabla1[[#This Row],[Fecha Finalización]] &gt;=TODAY(), DATEDIF(Tabla1[[#This Row],[Fecha de nac]],TODAY(),"y"), ROUNDDOWN((Tabla1[[#This Row],[Fecha Finalización]] -Tabla1[[#This Row],[Fecha de nac]])/365,0)))</f>
        <v/>
      </c>
      <c r="O801" s="169"/>
      <c r="P801" s="34"/>
      <c r="Q801" s="67"/>
      <c r="R801" s="67"/>
      <c r="S801" s="67"/>
      <c r="T801" s="67"/>
      <c r="U801" s="243" t="str">
        <f>IF(F801="","",Tabla1[[#This Row],[Fecha Inicio grupo]]+3*7-7)</f>
        <v/>
      </c>
      <c r="V801" s="244" t="str">
        <f>IF(F801="","",EDATE(Tabla1[[#This Row],[Fecha Inicio grupo]],3))</f>
        <v/>
      </c>
      <c r="W801" s="29"/>
      <c r="X801" s="29"/>
      <c r="Y801" s="75"/>
      <c r="Z801" s="75"/>
      <c r="AA801" s="75"/>
      <c r="AB801" s="75"/>
      <c r="AC801" s="75"/>
      <c r="AD801" s="75"/>
      <c r="AE801" s="75"/>
      <c r="AF801" s="75"/>
      <c r="AG801" s="75"/>
      <c r="AH801" s="75"/>
      <c r="AI801" s="75"/>
      <c r="AJ801" s="75"/>
      <c r="AK801" s="75"/>
      <c r="AL801" s="75"/>
      <c r="AM801" s="75"/>
      <c r="AN801" s="75"/>
      <c r="AO801" s="144"/>
      <c r="AP801" s="246" t="str">
        <f>IF(F801="","",IFERROR(VLOOKUP(SUBSTITUTE(SUBSTITUTE(Tabla1[[#This Row],[Uso Sistemas]],"T","P"),"N","F"),Parámetros!$M$2:$N$17,2,0),"Completar hasta 3ra sem. para evaluar a Probacionista"))</f>
        <v/>
      </c>
      <c r="AQ801" s="39"/>
      <c r="AR801" s="39"/>
      <c r="AS801" s="39"/>
      <c r="AT801" s="28"/>
      <c r="AU801" s="55"/>
      <c r="AV801" s="55"/>
      <c r="AW801" s="55"/>
      <c r="AX801" s="248" t="str">
        <f>IF(V801="","",EOMONTH(EDATE(Tabla1[[#This Row],[Fecha Finalización]],2),0))</f>
        <v/>
      </c>
      <c r="AY801" s="39"/>
      <c r="AZ801" s="249" t="str">
        <f>IF(V801="","",EOMONTH(EDATE(Tabla1[[#This Row],[Fecha Finalización]],3),0))</f>
        <v/>
      </c>
      <c r="BA801" s="39"/>
      <c r="BB801" s="39"/>
      <c r="BC801" s="235"/>
      <c r="BD801" s="233" t="str">
        <f>IF(F801="","",Tabla1[[#This Row],[sem 01]]&amp;Tabla1[[#This Row],[sem 02]]&amp;Tabla1[[#This Row],[sem 03]])</f>
        <v/>
      </c>
      <c r="BE801" s="234" t="str">
        <f>IF(TRIM(F801)="","",$B$1&amp;"-"&amp;SUBSTITUTE(Tabla1[[#This Row],[Mes Inscrito]]," ","")&amp;"-"&amp;SUBSTITUTE(Tabla1[[#This Row],[Dia de clases Inscrito]]," ","")&amp;"-"&amp;SUBSTITUTE(Tabla1[[#This Row],[Horario Inscrito]]," ","")&amp;"-"&amp;Tabla1[[#This Row],[Fecha Inicio grupo]])</f>
        <v/>
      </c>
      <c r="BF801" s="251" t="str">
        <f>IF(F801="","",Tabla1[[#This Row],[Curso]])</f>
        <v/>
      </c>
      <c r="BG801" s="252" t="str">
        <f>+IF(TRIM(F801)="","",$B$1&amp;"-"&amp;TRIM(Tabla1[[#This Row],[Mes Inscrito]])&amp;"-"&amp;TRIM(Tabla1[[#This Row],[Dia de clases Inscrito]])&amp;"-"&amp;TRIM(Tabla1[[#This Row],[Horario Inscrito]])&amp;"-"&amp;TRIM(Tabla1[[#This Row],[Fecha Inicio grupo]])&amp;"-"&amp;TRIM(Tabla1[[#This Row],[Tipo Incrito]]))</f>
        <v/>
      </c>
      <c r="BH801" s="308" t="str">
        <f>IF(F801="","",OR(IFERROR(SEARCH("CG",Tabla1[[#This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1" s="309" t="str">
        <f>IF(F801&lt;&gt;"",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1" s="309" t="str">
        <f>IF(F801&lt;&gt;"",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1" s="309" t="str">
        <f>IF(Tabla1[[#This Row],[Fecha Inicio grupo]]="","",IFERROR(VLOOKUP(Tabla1[[#This Row],[Mes de Alta como miembro]],Parámetros!$AM$2:$AN$16,2,0),"01/01/1900"))</f>
        <v/>
      </c>
    </row>
    <row r="802" spans="1:63" ht="14.45">
      <c r="A802" s="68">
        <v>799</v>
      </c>
      <c r="B802" s="29"/>
      <c r="C802" s="34"/>
      <c r="D802" s="42"/>
      <c r="E802" s="64"/>
      <c r="F802" s="45"/>
      <c r="G802" s="45"/>
      <c r="H802" s="163"/>
      <c r="I802" s="42"/>
      <c r="J802" s="28"/>
      <c r="K802" s="69"/>
      <c r="L802" s="68"/>
      <c r="M802" s="46"/>
      <c r="N802" s="238" t="str">
        <f ca="1">IF(Tabla1[[#This Row],[Fecha de nac]]="","",IF(Tabla1[[#This Row],[Fecha Finalización]] &gt;=TODAY(), DATEDIF(Tabla1[[#This Row],[Fecha de nac]],TODAY(),"y"), ROUNDDOWN((Tabla1[[#This Row],[Fecha Finalización]] -Tabla1[[#This Row],[Fecha de nac]])/365,0)))</f>
        <v/>
      </c>
      <c r="O802" s="169"/>
      <c r="P802" s="34"/>
      <c r="Q802" s="67"/>
      <c r="R802" s="67"/>
      <c r="S802" s="67"/>
      <c r="T802" s="67"/>
      <c r="U802" s="243" t="str">
        <f>IF(F802="","",Tabla1[[#This Row],[Fecha Inicio grupo]]+3*7-7)</f>
        <v/>
      </c>
      <c r="V802" s="244" t="str">
        <f>IF(F802="","",EDATE(Tabla1[[#This Row],[Fecha Inicio grupo]],3))</f>
        <v/>
      </c>
      <c r="W802" s="29"/>
      <c r="X802" s="29"/>
      <c r="Y802" s="75"/>
      <c r="Z802" s="75"/>
      <c r="AA802" s="75"/>
      <c r="AB802" s="75"/>
      <c r="AC802" s="75"/>
      <c r="AD802" s="75"/>
      <c r="AE802" s="75"/>
      <c r="AF802" s="75"/>
      <c r="AG802" s="75"/>
      <c r="AH802" s="75"/>
      <c r="AI802" s="75"/>
      <c r="AJ802" s="75"/>
      <c r="AK802" s="75"/>
      <c r="AL802" s="75"/>
      <c r="AM802" s="75"/>
      <c r="AN802" s="75"/>
      <c r="AO802" s="144"/>
      <c r="AP802" s="246" t="str">
        <f>IF(F802="","",IFERROR(VLOOKUP(SUBSTITUTE(SUBSTITUTE(Tabla1[[#This Row],[Uso Sistemas]],"T","P"),"N","F"),Parámetros!$M$2:$N$17,2,0),"Completar hasta 3ra sem. para evaluar a Probacionista"))</f>
        <v/>
      </c>
      <c r="AQ802" s="39"/>
      <c r="AR802" s="39"/>
      <c r="AS802" s="39"/>
      <c r="AT802" s="28"/>
      <c r="AU802" s="55"/>
      <c r="AV802" s="55"/>
      <c r="AW802" s="55"/>
      <c r="AX802" s="248" t="str">
        <f>IF(V802="","",EOMONTH(EDATE(Tabla1[[#This Row],[Fecha Finalización]],2),0))</f>
        <v/>
      </c>
      <c r="AY802" s="39"/>
      <c r="AZ802" s="249" t="str">
        <f>IF(V802="","",EOMONTH(EDATE(Tabla1[[#This Row],[Fecha Finalización]],3),0))</f>
        <v/>
      </c>
      <c r="BA802" s="39"/>
      <c r="BB802" s="39"/>
      <c r="BC802" s="235"/>
      <c r="BD802" s="233" t="str">
        <f>IF(F802="","",Tabla1[[#This Row],[sem 01]]&amp;Tabla1[[#This Row],[sem 02]]&amp;Tabla1[[#This Row],[sem 03]])</f>
        <v/>
      </c>
      <c r="BE802" s="234" t="str">
        <f>IF(TRIM(F802)="","",$B$1&amp;"-"&amp;SUBSTITUTE(Tabla1[[#This Row],[Mes Inscrito]]," ","")&amp;"-"&amp;SUBSTITUTE(Tabla1[[#This Row],[Dia de clases Inscrito]]," ","")&amp;"-"&amp;SUBSTITUTE(Tabla1[[#This Row],[Horario Inscrito]]," ","")&amp;"-"&amp;Tabla1[[#This Row],[Fecha Inicio grupo]])</f>
        <v/>
      </c>
      <c r="BF802" s="251" t="str">
        <f>IF(F802="","",Tabla1[[#This Row],[Curso]])</f>
        <v/>
      </c>
      <c r="BG802" s="252" t="str">
        <f>+IF(TRIM(F802)="","",$B$1&amp;"-"&amp;TRIM(Tabla1[[#This Row],[Mes Inscrito]])&amp;"-"&amp;TRIM(Tabla1[[#This Row],[Dia de clases Inscrito]])&amp;"-"&amp;TRIM(Tabla1[[#This Row],[Horario Inscrito]])&amp;"-"&amp;TRIM(Tabla1[[#This Row],[Fecha Inicio grupo]])&amp;"-"&amp;TRIM(Tabla1[[#This Row],[Tipo Incrito]]))</f>
        <v/>
      </c>
      <c r="BH802" s="308" t="str">
        <f>IF(F802="","",OR(IFERROR(SEARCH("CG",Tabla1[[#This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2" s="309" t="str">
        <f>IF(F802&lt;&gt;"",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2" s="309" t="str">
        <f>IF(F802&lt;&gt;"",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2" s="309" t="str">
        <f>IF(Tabla1[[#This Row],[Fecha Inicio grupo]]="","",IFERROR(VLOOKUP(Tabla1[[#This Row],[Mes de Alta como miembro]],Parámetros!$AM$2:$AN$16,2,0),"01/01/1900"))</f>
        <v/>
      </c>
    </row>
    <row r="803" spans="1:63" ht="14.45">
      <c r="A803" s="68">
        <v>800</v>
      </c>
      <c r="B803" s="29"/>
      <c r="C803" s="34"/>
      <c r="D803" s="42"/>
      <c r="E803" s="64"/>
      <c r="F803" s="45"/>
      <c r="G803" s="45"/>
      <c r="H803" s="163"/>
      <c r="I803" s="42"/>
      <c r="J803" s="28"/>
      <c r="K803" s="69"/>
      <c r="L803" s="68"/>
      <c r="M803" s="46"/>
      <c r="N803" s="238" t="str">
        <f ca="1">IF(Tabla1[[#This Row],[Fecha de nac]]="","",IF(Tabla1[[#This Row],[Fecha Finalización]] &gt;=TODAY(), DATEDIF(Tabla1[[#This Row],[Fecha de nac]],TODAY(),"y"), ROUNDDOWN((Tabla1[[#This Row],[Fecha Finalización]] -Tabla1[[#This Row],[Fecha de nac]])/365,0)))</f>
        <v/>
      </c>
      <c r="O803" s="169"/>
      <c r="P803" s="34"/>
      <c r="Q803" s="67"/>
      <c r="R803" s="67"/>
      <c r="S803" s="67"/>
      <c r="T803" s="67"/>
      <c r="U803" s="243" t="str">
        <f>IF(F803="","",Tabla1[[#This Row],[Fecha Inicio grupo]]+3*7-7)</f>
        <v/>
      </c>
      <c r="V803" s="244" t="str">
        <f>IF(F803="","",EDATE(Tabla1[[#This Row],[Fecha Inicio grupo]],3))</f>
        <v/>
      </c>
      <c r="W803" s="29"/>
      <c r="X803" s="29"/>
      <c r="Y803" s="75"/>
      <c r="Z803" s="75"/>
      <c r="AA803" s="75"/>
      <c r="AB803" s="75"/>
      <c r="AC803" s="75"/>
      <c r="AD803" s="75"/>
      <c r="AE803" s="75"/>
      <c r="AF803" s="75"/>
      <c r="AG803" s="75"/>
      <c r="AH803" s="75"/>
      <c r="AI803" s="75"/>
      <c r="AJ803" s="75"/>
      <c r="AK803" s="75"/>
      <c r="AL803" s="75"/>
      <c r="AM803" s="75"/>
      <c r="AN803" s="75"/>
      <c r="AO803" s="144"/>
      <c r="AP803" s="246" t="str">
        <f>IF(F803="","",IFERROR(VLOOKUP(SUBSTITUTE(SUBSTITUTE(Tabla1[[#This Row],[Uso Sistemas]],"T","P"),"N","F"),Parámetros!$M$2:$N$17,2,0),"Completar hasta 3ra sem. para evaluar a Probacionista"))</f>
        <v/>
      </c>
      <c r="AQ803" s="39"/>
      <c r="AR803" s="39"/>
      <c r="AS803" s="39"/>
      <c r="AT803" s="28"/>
      <c r="AU803" s="55"/>
      <c r="AV803" s="55"/>
      <c r="AW803" s="55"/>
      <c r="AX803" s="248" t="str">
        <f>IF(V803="","",EOMONTH(EDATE(Tabla1[[#This Row],[Fecha Finalización]],2),0))</f>
        <v/>
      </c>
      <c r="AY803" s="39"/>
      <c r="AZ803" s="249" t="str">
        <f>IF(V803="","",EOMONTH(EDATE(Tabla1[[#This Row],[Fecha Finalización]],3),0))</f>
        <v/>
      </c>
      <c r="BA803" s="39"/>
      <c r="BB803" s="39"/>
      <c r="BC803" s="235"/>
      <c r="BD803" s="233" t="str">
        <f>IF(F803="","",Tabla1[[#This Row],[sem 01]]&amp;Tabla1[[#This Row],[sem 02]]&amp;Tabla1[[#This Row],[sem 03]])</f>
        <v/>
      </c>
      <c r="BE803" s="234" t="str">
        <f>IF(TRIM(F803)="","",$B$1&amp;"-"&amp;SUBSTITUTE(Tabla1[[#This Row],[Mes Inscrito]]," ","")&amp;"-"&amp;SUBSTITUTE(Tabla1[[#This Row],[Dia de clases Inscrito]]," ","")&amp;"-"&amp;SUBSTITUTE(Tabla1[[#This Row],[Horario Inscrito]]," ","")&amp;"-"&amp;Tabla1[[#This Row],[Fecha Inicio grupo]])</f>
        <v/>
      </c>
      <c r="BF803" s="251" t="str">
        <f>IF(F803="","",Tabla1[[#This Row],[Curso]])</f>
        <v/>
      </c>
      <c r="BG803" s="252" t="str">
        <f>+IF(TRIM(F803)="","",$B$1&amp;"-"&amp;TRIM(Tabla1[[#This Row],[Mes Inscrito]])&amp;"-"&amp;TRIM(Tabla1[[#This Row],[Dia de clases Inscrito]])&amp;"-"&amp;TRIM(Tabla1[[#This Row],[Horario Inscrito]])&amp;"-"&amp;TRIM(Tabla1[[#This Row],[Fecha Inicio grupo]])&amp;"-"&amp;TRIM(Tabla1[[#This Row],[Tipo Incrito]]))</f>
        <v/>
      </c>
      <c r="BH803" s="308" t="str">
        <f>IF(F803="","",OR(IFERROR(SEARCH("CG",Tabla1[[#This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3" s="309" t="str">
        <f>IF(F803&lt;&gt;"",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3" s="309" t="str">
        <f>IF(F803&lt;&gt;"",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3" s="309" t="str">
        <f>IF(Tabla1[[#This Row],[Fecha Inicio grupo]]="","",IFERROR(VLOOKUP(Tabla1[[#This Row],[Mes de Alta como miembro]],Parámetros!$AM$2:$AN$16,2,0),"01/01/1900"))</f>
        <v/>
      </c>
    </row>
    <row r="804" spans="1:63" ht="14.45">
      <c r="A804" s="68">
        <v>801</v>
      </c>
      <c r="B804" s="29"/>
      <c r="C804" s="34"/>
      <c r="D804" s="42"/>
      <c r="E804" s="64"/>
      <c r="F804" s="45"/>
      <c r="G804" s="45"/>
      <c r="H804" s="163"/>
      <c r="I804" s="42"/>
      <c r="J804" s="28"/>
      <c r="K804" s="69"/>
      <c r="L804" s="68"/>
      <c r="M804" s="46"/>
      <c r="N804" s="238" t="str">
        <f ca="1">IF(Tabla1[[#This Row],[Fecha de nac]]="","",IF(Tabla1[[#This Row],[Fecha Finalización]] &gt;=TODAY(), DATEDIF(Tabla1[[#This Row],[Fecha de nac]],TODAY(),"y"), ROUNDDOWN((Tabla1[[#This Row],[Fecha Finalización]] -Tabla1[[#This Row],[Fecha de nac]])/365,0)))</f>
        <v/>
      </c>
      <c r="O804" s="169"/>
      <c r="P804" s="34"/>
      <c r="Q804" s="67"/>
      <c r="R804" s="67"/>
      <c r="S804" s="67"/>
      <c r="T804" s="67"/>
      <c r="U804" s="243" t="str">
        <f>IF(F804="","",Tabla1[[#This Row],[Fecha Inicio grupo]]+3*7-7)</f>
        <v/>
      </c>
      <c r="V804" s="244" t="str">
        <f>IF(F804="","",EDATE(Tabla1[[#This Row],[Fecha Inicio grupo]],3))</f>
        <v/>
      </c>
      <c r="W804" s="29"/>
      <c r="X804" s="29"/>
      <c r="Y804" s="75"/>
      <c r="Z804" s="75"/>
      <c r="AA804" s="75"/>
      <c r="AB804" s="75"/>
      <c r="AC804" s="75"/>
      <c r="AD804" s="75"/>
      <c r="AE804" s="75"/>
      <c r="AF804" s="75"/>
      <c r="AG804" s="75"/>
      <c r="AH804" s="75"/>
      <c r="AI804" s="75"/>
      <c r="AJ804" s="75"/>
      <c r="AK804" s="75"/>
      <c r="AL804" s="75"/>
      <c r="AM804" s="75"/>
      <c r="AN804" s="75"/>
      <c r="AO804" s="144"/>
      <c r="AP804" s="246" t="str">
        <f>IF(F804="","",IFERROR(VLOOKUP(SUBSTITUTE(SUBSTITUTE(Tabla1[[#This Row],[Uso Sistemas]],"T","P"),"N","F"),Parámetros!$M$2:$N$17,2,0),"Completar hasta 3ra sem. para evaluar a Probacionista"))</f>
        <v/>
      </c>
      <c r="AQ804" s="39"/>
      <c r="AR804" s="39"/>
      <c r="AS804" s="39"/>
      <c r="AT804" s="28"/>
      <c r="AU804" s="55"/>
      <c r="AV804" s="55"/>
      <c r="AW804" s="55"/>
      <c r="AX804" s="248" t="str">
        <f>IF(V804="","",EOMONTH(EDATE(Tabla1[[#This Row],[Fecha Finalización]],2),0))</f>
        <v/>
      </c>
      <c r="AY804" s="39"/>
      <c r="AZ804" s="249" t="str">
        <f>IF(V804="","",EOMONTH(EDATE(Tabla1[[#This Row],[Fecha Finalización]],3),0))</f>
        <v/>
      </c>
      <c r="BA804" s="39"/>
      <c r="BB804" s="39"/>
      <c r="BC804" s="235"/>
      <c r="BD804" s="233" t="str">
        <f>IF(F804="","",Tabla1[[#This Row],[sem 01]]&amp;Tabla1[[#This Row],[sem 02]]&amp;Tabla1[[#This Row],[sem 03]])</f>
        <v/>
      </c>
      <c r="BE804" s="234" t="str">
        <f>IF(TRIM(F804)="","",$B$1&amp;"-"&amp;SUBSTITUTE(Tabla1[[#This Row],[Mes Inscrito]]," ","")&amp;"-"&amp;SUBSTITUTE(Tabla1[[#This Row],[Dia de clases Inscrito]]," ","")&amp;"-"&amp;SUBSTITUTE(Tabla1[[#This Row],[Horario Inscrito]]," ","")&amp;"-"&amp;Tabla1[[#This Row],[Fecha Inicio grupo]])</f>
        <v/>
      </c>
      <c r="BF804" s="251" t="str">
        <f>IF(F804="","",Tabla1[[#This Row],[Curso]])</f>
        <v/>
      </c>
      <c r="BG804" s="252" t="str">
        <f>+IF(TRIM(F804)="","",$B$1&amp;"-"&amp;TRIM(Tabla1[[#This Row],[Mes Inscrito]])&amp;"-"&amp;TRIM(Tabla1[[#This Row],[Dia de clases Inscrito]])&amp;"-"&amp;TRIM(Tabla1[[#This Row],[Horario Inscrito]])&amp;"-"&amp;TRIM(Tabla1[[#This Row],[Fecha Inicio grupo]])&amp;"-"&amp;TRIM(Tabla1[[#This Row],[Tipo Incrito]]))</f>
        <v/>
      </c>
      <c r="BH804" s="308" t="str">
        <f>IF(F804="","",OR(IFERROR(SEARCH("CG",Tabla1[[#This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4" s="309" t="str">
        <f>IF(F804&lt;&gt;"",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4" s="309" t="str">
        <f>IF(F804&lt;&gt;"",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4" s="309" t="str">
        <f>IF(Tabla1[[#This Row],[Fecha Inicio grupo]]="","",IFERROR(VLOOKUP(Tabla1[[#This Row],[Mes de Alta como miembro]],Parámetros!$AM$2:$AN$16,2,0),"01/01/1900"))</f>
        <v/>
      </c>
    </row>
    <row r="805" spans="1:63" ht="14.45">
      <c r="A805" s="68">
        <v>802</v>
      </c>
      <c r="B805" s="29"/>
      <c r="C805" s="34"/>
      <c r="D805" s="42"/>
      <c r="E805" s="64"/>
      <c r="F805" s="45"/>
      <c r="G805" s="45"/>
      <c r="H805" s="163"/>
      <c r="I805" s="42"/>
      <c r="J805" s="28"/>
      <c r="K805" s="69"/>
      <c r="L805" s="68"/>
      <c r="M805" s="46"/>
      <c r="N805" s="238" t="str">
        <f ca="1">IF(Tabla1[[#This Row],[Fecha de nac]]="","",IF(Tabla1[[#This Row],[Fecha Finalización]] &gt;=TODAY(), DATEDIF(Tabla1[[#This Row],[Fecha de nac]],TODAY(),"y"), ROUNDDOWN((Tabla1[[#This Row],[Fecha Finalización]] -Tabla1[[#This Row],[Fecha de nac]])/365,0)))</f>
        <v/>
      </c>
      <c r="O805" s="169"/>
      <c r="P805" s="34"/>
      <c r="Q805" s="67"/>
      <c r="R805" s="67"/>
      <c r="S805" s="67"/>
      <c r="T805" s="67"/>
      <c r="U805" s="243" t="str">
        <f>IF(F805="","",Tabla1[[#This Row],[Fecha Inicio grupo]]+3*7-7)</f>
        <v/>
      </c>
      <c r="V805" s="244" t="str">
        <f>IF(F805="","",EDATE(Tabla1[[#This Row],[Fecha Inicio grupo]],3))</f>
        <v/>
      </c>
      <c r="W805" s="29"/>
      <c r="X805" s="29"/>
      <c r="Y805" s="75"/>
      <c r="Z805" s="75"/>
      <c r="AA805" s="75"/>
      <c r="AB805" s="75"/>
      <c r="AC805" s="75"/>
      <c r="AD805" s="75"/>
      <c r="AE805" s="75"/>
      <c r="AF805" s="75"/>
      <c r="AG805" s="75"/>
      <c r="AH805" s="75"/>
      <c r="AI805" s="75"/>
      <c r="AJ805" s="75"/>
      <c r="AK805" s="75"/>
      <c r="AL805" s="75"/>
      <c r="AM805" s="75"/>
      <c r="AN805" s="75"/>
      <c r="AO805" s="144"/>
      <c r="AP805" s="246" t="str">
        <f>IF(F805="","",IFERROR(VLOOKUP(SUBSTITUTE(SUBSTITUTE(Tabla1[[#This Row],[Uso Sistemas]],"T","P"),"N","F"),Parámetros!$M$2:$N$17,2,0),"Completar hasta 3ra sem. para evaluar a Probacionista"))</f>
        <v/>
      </c>
      <c r="AQ805" s="39"/>
      <c r="AR805" s="39"/>
      <c r="AS805" s="39"/>
      <c r="AT805" s="28"/>
      <c r="AU805" s="55"/>
      <c r="AV805" s="55"/>
      <c r="AW805" s="55"/>
      <c r="AX805" s="248" t="str">
        <f>IF(V805="","",EOMONTH(EDATE(Tabla1[[#This Row],[Fecha Finalización]],2),0))</f>
        <v/>
      </c>
      <c r="AY805" s="39"/>
      <c r="AZ805" s="249" t="str">
        <f>IF(V805="","",EOMONTH(EDATE(Tabla1[[#This Row],[Fecha Finalización]],3),0))</f>
        <v/>
      </c>
      <c r="BA805" s="39"/>
      <c r="BB805" s="39"/>
      <c r="BC805" s="235"/>
      <c r="BD805" s="233" t="str">
        <f>IF(F805="","",Tabla1[[#This Row],[sem 01]]&amp;Tabla1[[#This Row],[sem 02]]&amp;Tabla1[[#This Row],[sem 03]])</f>
        <v/>
      </c>
      <c r="BE805" s="234" t="str">
        <f>IF(TRIM(F805)="","",$B$1&amp;"-"&amp;SUBSTITUTE(Tabla1[[#This Row],[Mes Inscrito]]," ","")&amp;"-"&amp;SUBSTITUTE(Tabla1[[#This Row],[Dia de clases Inscrito]]," ","")&amp;"-"&amp;SUBSTITUTE(Tabla1[[#This Row],[Horario Inscrito]]," ","")&amp;"-"&amp;Tabla1[[#This Row],[Fecha Inicio grupo]])</f>
        <v/>
      </c>
      <c r="BF805" s="251" t="str">
        <f>IF(F805="","",Tabla1[[#This Row],[Curso]])</f>
        <v/>
      </c>
      <c r="BG805" s="252" t="str">
        <f>+IF(TRIM(F805)="","",$B$1&amp;"-"&amp;TRIM(Tabla1[[#This Row],[Mes Inscrito]])&amp;"-"&amp;TRIM(Tabla1[[#This Row],[Dia de clases Inscrito]])&amp;"-"&amp;TRIM(Tabla1[[#This Row],[Horario Inscrito]])&amp;"-"&amp;TRIM(Tabla1[[#This Row],[Fecha Inicio grupo]])&amp;"-"&amp;TRIM(Tabla1[[#This Row],[Tipo Incrito]]))</f>
        <v/>
      </c>
      <c r="BH805" s="308" t="str">
        <f>IF(F805="","",OR(IFERROR(SEARCH("CG",Tabla1[[#This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5" s="309" t="str">
        <f>IF(F805&lt;&gt;"",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5" s="309" t="str">
        <f>IF(F805&lt;&gt;"",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5" s="309" t="str">
        <f>IF(Tabla1[[#This Row],[Fecha Inicio grupo]]="","",IFERROR(VLOOKUP(Tabla1[[#This Row],[Mes de Alta como miembro]],Parámetros!$AM$2:$AN$16,2,0),"01/01/1900"))</f>
        <v/>
      </c>
    </row>
    <row r="806" spans="1:63" ht="14.45">
      <c r="A806" s="68">
        <v>803</v>
      </c>
      <c r="B806" s="29"/>
      <c r="C806" s="34"/>
      <c r="D806" s="42"/>
      <c r="E806" s="64"/>
      <c r="F806" s="45"/>
      <c r="G806" s="45"/>
      <c r="H806" s="163"/>
      <c r="I806" s="42"/>
      <c r="J806" s="28"/>
      <c r="K806" s="69"/>
      <c r="L806" s="68"/>
      <c r="M806" s="46"/>
      <c r="N806" s="238" t="str">
        <f ca="1">IF(Tabla1[[#This Row],[Fecha de nac]]="","",IF(Tabla1[[#This Row],[Fecha Finalización]] &gt;=TODAY(), DATEDIF(Tabla1[[#This Row],[Fecha de nac]],TODAY(),"y"), ROUNDDOWN((Tabla1[[#This Row],[Fecha Finalización]] -Tabla1[[#This Row],[Fecha de nac]])/365,0)))</f>
        <v/>
      </c>
      <c r="O806" s="169"/>
      <c r="P806" s="34"/>
      <c r="Q806" s="67"/>
      <c r="R806" s="67"/>
      <c r="S806" s="67"/>
      <c r="T806" s="67"/>
      <c r="U806" s="243" t="str">
        <f>IF(F806="","",Tabla1[[#This Row],[Fecha Inicio grupo]]+3*7-7)</f>
        <v/>
      </c>
      <c r="V806" s="244" t="str">
        <f>IF(F806="","",EDATE(Tabla1[[#This Row],[Fecha Inicio grupo]],3))</f>
        <v/>
      </c>
      <c r="W806" s="29"/>
      <c r="X806" s="29"/>
      <c r="Y806" s="75"/>
      <c r="Z806" s="75"/>
      <c r="AA806" s="75"/>
      <c r="AB806" s="75"/>
      <c r="AC806" s="75"/>
      <c r="AD806" s="75"/>
      <c r="AE806" s="75"/>
      <c r="AF806" s="75"/>
      <c r="AG806" s="75"/>
      <c r="AH806" s="75"/>
      <c r="AI806" s="75"/>
      <c r="AJ806" s="75"/>
      <c r="AK806" s="75"/>
      <c r="AL806" s="75"/>
      <c r="AM806" s="75"/>
      <c r="AN806" s="75"/>
      <c r="AO806" s="144"/>
      <c r="AP806" s="246" t="str">
        <f>IF(F806="","",IFERROR(VLOOKUP(SUBSTITUTE(SUBSTITUTE(Tabla1[[#This Row],[Uso Sistemas]],"T","P"),"N","F"),Parámetros!$M$2:$N$17,2,0),"Completar hasta 3ra sem. para evaluar a Probacionista"))</f>
        <v/>
      </c>
      <c r="AQ806" s="39"/>
      <c r="AR806" s="39"/>
      <c r="AS806" s="39"/>
      <c r="AT806" s="28"/>
      <c r="AU806" s="55"/>
      <c r="AV806" s="55"/>
      <c r="AW806" s="55"/>
      <c r="AX806" s="248" t="str">
        <f>IF(V806="","",EOMONTH(EDATE(Tabla1[[#This Row],[Fecha Finalización]],2),0))</f>
        <v/>
      </c>
      <c r="AY806" s="39"/>
      <c r="AZ806" s="249" t="str">
        <f>IF(V806="","",EOMONTH(EDATE(Tabla1[[#This Row],[Fecha Finalización]],3),0))</f>
        <v/>
      </c>
      <c r="BA806" s="39"/>
      <c r="BB806" s="39"/>
      <c r="BC806" s="235"/>
      <c r="BD806" s="233" t="str">
        <f>IF(F806="","",Tabla1[[#This Row],[sem 01]]&amp;Tabla1[[#This Row],[sem 02]]&amp;Tabla1[[#This Row],[sem 03]])</f>
        <v/>
      </c>
      <c r="BE806" s="234" t="str">
        <f>IF(TRIM(F806)="","",$B$1&amp;"-"&amp;SUBSTITUTE(Tabla1[[#This Row],[Mes Inscrito]]," ","")&amp;"-"&amp;SUBSTITUTE(Tabla1[[#This Row],[Dia de clases Inscrito]]," ","")&amp;"-"&amp;SUBSTITUTE(Tabla1[[#This Row],[Horario Inscrito]]," ","")&amp;"-"&amp;Tabla1[[#This Row],[Fecha Inicio grupo]])</f>
        <v/>
      </c>
      <c r="BF806" s="251" t="str">
        <f>IF(F806="","",Tabla1[[#This Row],[Curso]])</f>
        <v/>
      </c>
      <c r="BG806" s="252" t="str">
        <f>+IF(TRIM(F806)="","",$B$1&amp;"-"&amp;TRIM(Tabla1[[#This Row],[Mes Inscrito]])&amp;"-"&amp;TRIM(Tabla1[[#This Row],[Dia de clases Inscrito]])&amp;"-"&amp;TRIM(Tabla1[[#This Row],[Horario Inscrito]])&amp;"-"&amp;TRIM(Tabla1[[#This Row],[Fecha Inicio grupo]])&amp;"-"&amp;TRIM(Tabla1[[#This Row],[Tipo Incrito]]))</f>
        <v/>
      </c>
      <c r="BH806" s="308" t="str">
        <f>IF(F806="","",OR(IFERROR(SEARCH("CG",Tabla1[[#This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6" s="309" t="str">
        <f>IF(F806&lt;&gt;"",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6" s="309" t="str">
        <f>IF(F806&lt;&gt;"",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6" s="309" t="str">
        <f>IF(Tabla1[[#This Row],[Fecha Inicio grupo]]="","",IFERROR(VLOOKUP(Tabla1[[#This Row],[Mes de Alta como miembro]],Parámetros!$AM$2:$AN$16,2,0),"01/01/1900"))</f>
        <v/>
      </c>
    </row>
    <row r="807" spans="1:63" ht="14.45">
      <c r="A807" s="68">
        <v>804</v>
      </c>
      <c r="B807" s="29"/>
      <c r="C807" s="34"/>
      <c r="D807" s="42"/>
      <c r="E807" s="64"/>
      <c r="F807" s="45"/>
      <c r="G807" s="45"/>
      <c r="H807" s="163"/>
      <c r="I807" s="42"/>
      <c r="J807" s="28"/>
      <c r="K807" s="69"/>
      <c r="L807" s="68"/>
      <c r="M807" s="46"/>
      <c r="N807" s="238" t="str">
        <f ca="1">IF(Tabla1[[#This Row],[Fecha de nac]]="","",IF(Tabla1[[#This Row],[Fecha Finalización]] &gt;=TODAY(), DATEDIF(Tabla1[[#This Row],[Fecha de nac]],TODAY(),"y"), ROUNDDOWN((Tabla1[[#This Row],[Fecha Finalización]] -Tabla1[[#This Row],[Fecha de nac]])/365,0)))</f>
        <v/>
      </c>
      <c r="O807" s="169"/>
      <c r="P807" s="34"/>
      <c r="Q807" s="67"/>
      <c r="R807" s="67"/>
      <c r="S807" s="67"/>
      <c r="T807" s="67"/>
      <c r="U807" s="243" t="str">
        <f>IF(F807="","",Tabla1[[#This Row],[Fecha Inicio grupo]]+3*7-7)</f>
        <v/>
      </c>
      <c r="V807" s="244" t="str">
        <f>IF(F807="","",EDATE(Tabla1[[#This Row],[Fecha Inicio grupo]],3))</f>
        <v/>
      </c>
      <c r="W807" s="29"/>
      <c r="X807" s="29"/>
      <c r="Y807" s="75"/>
      <c r="Z807" s="75"/>
      <c r="AA807" s="75"/>
      <c r="AB807" s="75"/>
      <c r="AC807" s="75"/>
      <c r="AD807" s="75"/>
      <c r="AE807" s="75"/>
      <c r="AF807" s="75"/>
      <c r="AG807" s="75"/>
      <c r="AH807" s="75"/>
      <c r="AI807" s="75"/>
      <c r="AJ807" s="75"/>
      <c r="AK807" s="75"/>
      <c r="AL807" s="75"/>
      <c r="AM807" s="75"/>
      <c r="AN807" s="75"/>
      <c r="AO807" s="144"/>
      <c r="AP807" s="246" t="str">
        <f>IF(F807="","",IFERROR(VLOOKUP(SUBSTITUTE(SUBSTITUTE(Tabla1[[#This Row],[Uso Sistemas]],"T","P"),"N","F"),Parámetros!$M$2:$N$17,2,0),"Completar hasta 3ra sem. para evaluar a Probacionista"))</f>
        <v/>
      </c>
      <c r="AQ807" s="39"/>
      <c r="AR807" s="39"/>
      <c r="AS807" s="39"/>
      <c r="AT807" s="28"/>
      <c r="AU807" s="55"/>
      <c r="AV807" s="55"/>
      <c r="AW807" s="55"/>
      <c r="AX807" s="248" t="str">
        <f>IF(V807="","",EOMONTH(EDATE(Tabla1[[#This Row],[Fecha Finalización]],2),0))</f>
        <v/>
      </c>
      <c r="AY807" s="39"/>
      <c r="AZ807" s="249" t="str">
        <f>IF(V807="","",EOMONTH(EDATE(Tabla1[[#This Row],[Fecha Finalización]],3),0))</f>
        <v/>
      </c>
      <c r="BA807" s="39"/>
      <c r="BB807" s="39"/>
      <c r="BC807" s="235"/>
      <c r="BD807" s="233" t="str">
        <f>IF(F807="","",Tabla1[[#This Row],[sem 01]]&amp;Tabla1[[#This Row],[sem 02]]&amp;Tabla1[[#This Row],[sem 03]])</f>
        <v/>
      </c>
      <c r="BE807" s="234" t="str">
        <f>IF(TRIM(F807)="","",$B$1&amp;"-"&amp;SUBSTITUTE(Tabla1[[#This Row],[Mes Inscrito]]," ","")&amp;"-"&amp;SUBSTITUTE(Tabla1[[#This Row],[Dia de clases Inscrito]]," ","")&amp;"-"&amp;SUBSTITUTE(Tabla1[[#This Row],[Horario Inscrito]]," ","")&amp;"-"&amp;Tabla1[[#This Row],[Fecha Inicio grupo]])</f>
        <v/>
      </c>
      <c r="BF807" s="251" t="str">
        <f>IF(F807="","",Tabla1[[#This Row],[Curso]])</f>
        <v/>
      </c>
      <c r="BG807" s="252" t="str">
        <f>+IF(TRIM(F807)="","",$B$1&amp;"-"&amp;TRIM(Tabla1[[#This Row],[Mes Inscrito]])&amp;"-"&amp;TRIM(Tabla1[[#This Row],[Dia de clases Inscrito]])&amp;"-"&amp;TRIM(Tabla1[[#This Row],[Horario Inscrito]])&amp;"-"&amp;TRIM(Tabla1[[#This Row],[Fecha Inicio grupo]])&amp;"-"&amp;TRIM(Tabla1[[#This Row],[Tipo Incrito]]))</f>
        <v/>
      </c>
      <c r="BH807" s="308" t="str">
        <f>IF(F807="","",OR(IFERROR(SEARCH("CG",Tabla1[[#This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7" s="309" t="str">
        <f>IF(F807&lt;&gt;"",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7" s="309" t="str">
        <f>IF(F807&lt;&gt;"",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7" s="309" t="str">
        <f>IF(Tabla1[[#This Row],[Fecha Inicio grupo]]="","",IFERROR(VLOOKUP(Tabla1[[#This Row],[Mes de Alta como miembro]],Parámetros!$AM$2:$AN$16,2,0),"01/01/1900"))</f>
        <v/>
      </c>
    </row>
    <row r="808" spans="1:63" ht="14.45">
      <c r="A808" s="68">
        <v>805</v>
      </c>
      <c r="B808" s="29"/>
      <c r="C808" s="34"/>
      <c r="D808" s="42"/>
      <c r="E808" s="64"/>
      <c r="F808" s="45"/>
      <c r="G808" s="45"/>
      <c r="H808" s="163"/>
      <c r="I808" s="42"/>
      <c r="J808" s="28"/>
      <c r="K808" s="69"/>
      <c r="L808" s="68"/>
      <c r="M808" s="46"/>
      <c r="N808" s="238" t="str">
        <f ca="1">IF(Tabla1[[#This Row],[Fecha de nac]]="","",IF(Tabla1[[#This Row],[Fecha Finalización]] &gt;=TODAY(), DATEDIF(Tabla1[[#This Row],[Fecha de nac]],TODAY(),"y"), ROUNDDOWN((Tabla1[[#This Row],[Fecha Finalización]] -Tabla1[[#This Row],[Fecha de nac]])/365,0)))</f>
        <v/>
      </c>
      <c r="O808" s="169"/>
      <c r="P808" s="34"/>
      <c r="Q808" s="67"/>
      <c r="R808" s="67"/>
      <c r="S808" s="67"/>
      <c r="T808" s="67"/>
      <c r="U808" s="243" t="str">
        <f>IF(F808="","",Tabla1[[#This Row],[Fecha Inicio grupo]]+3*7-7)</f>
        <v/>
      </c>
      <c r="V808" s="244" t="str">
        <f>IF(F808="","",EDATE(Tabla1[[#This Row],[Fecha Inicio grupo]],3))</f>
        <v/>
      </c>
      <c r="W808" s="29"/>
      <c r="X808" s="29"/>
      <c r="Y808" s="75"/>
      <c r="Z808" s="75"/>
      <c r="AA808" s="75"/>
      <c r="AB808" s="75"/>
      <c r="AC808" s="75"/>
      <c r="AD808" s="75"/>
      <c r="AE808" s="75"/>
      <c r="AF808" s="75"/>
      <c r="AG808" s="75"/>
      <c r="AH808" s="75"/>
      <c r="AI808" s="75"/>
      <c r="AJ808" s="75"/>
      <c r="AK808" s="75"/>
      <c r="AL808" s="75"/>
      <c r="AM808" s="75"/>
      <c r="AN808" s="75"/>
      <c r="AO808" s="144"/>
      <c r="AP808" s="246" t="str">
        <f>IF(F808="","",IFERROR(VLOOKUP(SUBSTITUTE(SUBSTITUTE(Tabla1[[#This Row],[Uso Sistemas]],"T","P"),"N","F"),Parámetros!$M$2:$N$17,2,0),"Completar hasta 3ra sem. para evaluar a Probacionista"))</f>
        <v/>
      </c>
      <c r="AQ808" s="39"/>
      <c r="AR808" s="39"/>
      <c r="AS808" s="39"/>
      <c r="AT808" s="28"/>
      <c r="AU808" s="55"/>
      <c r="AV808" s="55"/>
      <c r="AW808" s="55"/>
      <c r="AX808" s="248" t="str">
        <f>IF(V808="","",EOMONTH(EDATE(Tabla1[[#This Row],[Fecha Finalización]],2),0))</f>
        <v/>
      </c>
      <c r="AY808" s="39"/>
      <c r="AZ808" s="249" t="str">
        <f>IF(V808="","",EOMONTH(EDATE(Tabla1[[#This Row],[Fecha Finalización]],3),0))</f>
        <v/>
      </c>
      <c r="BA808" s="39"/>
      <c r="BB808" s="39"/>
      <c r="BC808" s="235"/>
      <c r="BD808" s="233" t="str">
        <f>IF(F808="","",Tabla1[[#This Row],[sem 01]]&amp;Tabla1[[#This Row],[sem 02]]&amp;Tabla1[[#This Row],[sem 03]])</f>
        <v/>
      </c>
      <c r="BE808" s="234" t="str">
        <f>IF(TRIM(F808)="","",$B$1&amp;"-"&amp;SUBSTITUTE(Tabla1[[#This Row],[Mes Inscrito]]," ","")&amp;"-"&amp;SUBSTITUTE(Tabla1[[#This Row],[Dia de clases Inscrito]]," ","")&amp;"-"&amp;SUBSTITUTE(Tabla1[[#This Row],[Horario Inscrito]]," ","")&amp;"-"&amp;Tabla1[[#This Row],[Fecha Inicio grupo]])</f>
        <v/>
      </c>
      <c r="BF808" s="251" t="str">
        <f>IF(F808="","",Tabla1[[#This Row],[Curso]])</f>
        <v/>
      </c>
      <c r="BG808" s="252" t="str">
        <f>+IF(TRIM(F808)="","",$B$1&amp;"-"&amp;TRIM(Tabla1[[#This Row],[Mes Inscrito]])&amp;"-"&amp;TRIM(Tabla1[[#This Row],[Dia de clases Inscrito]])&amp;"-"&amp;TRIM(Tabla1[[#This Row],[Horario Inscrito]])&amp;"-"&amp;TRIM(Tabla1[[#This Row],[Fecha Inicio grupo]])&amp;"-"&amp;TRIM(Tabla1[[#This Row],[Tipo Incrito]]))</f>
        <v/>
      </c>
      <c r="BH808" s="308" t="str">
        <f>IF(F808="","",OR(IFERROR(SEARCH("CG",Tabla1[[#This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8" s="309" t="str">
        <f>IF(F808&lt;&gt;"",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8" s="309" t="str">
        <f>IF(F808&lt;&gt;"",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8" s="309" t="str">
        <f>IF(Tabla1[[#This Row],[Fecha Inicio grupo]]="","",IFERROR(VLOOKUP(Tabla1[[#This Row],[Mes de Alta como miembro]],Parámetros!$AM$2:$AN$16,2,0),"01/01/1900"))</f>
        <v/>
      </c>
    </row>
    <row r="809" spans="1:63" ht="14.45">
      <c r="A809" s="68">
        <v>806</v>
      </c>
      <c r="B809" s="29"/>
      <c r="C809" s="34"/>
      <c r="D809" s="42"/>
      <c r="E809" s="64"/>
      <c r="F809" s="45"/>
      <c r="G809" s="45"/>
      <c r="H809" s="163"/>
      <c r="I809" s="42"/>
      <c r="J809" s="28"/>
      <c r="K809" s="69"/>
      <c r="L809" s="68"/>
      <c r="M809" s="46"/>
      <c r="N809" s="238" t="str">
        <f ca="1">IF(Tabla1[[#This Row],[Fecha de nac]]="","",IF(Tabla1[[#This Row],[Fecha Finalización]] &gt;=TODAY(), DATEDIF(Tabla1[[#This Row],[Fecha de nac]],TODAY(),"y"), ROUNDDOWN((Tabla1[[#This Row],[Fecha Finalización]] -Tabla1[[#This Row],[Fecha de nac]])/365,0)))</f>
        <v/>
      </c>
      <c r="O809" s="169"/>
      <c r="P809" s="34"/>
      <c r="Q809" s="67"/>
      <c r="R809" s="67"/>
      <c r="S809" s="67"/>
      <c r="T809" s="67"/>
      <c r="U809" s="243" t="str">
        <f>IF(F809="","",Tabla1[[#This Row],[Fecha Inicio grupo]]+3*7-7)</f>
        <v/>
      </c>
      <c r="V809" s="244" t="str">
        <f>IF(F809="","",EDATE(Tabla1[[#This Row],[Fecha Inicio grupo]],3))</f>
        <v/>
      </c>
      <c r="W809" s="29"/>
      <c r="X809" s="29"/>
      <c r="Y809" s="75"/>
      <c r="Z809" s="75"/>
      <c r="AA809" s="75"/>
      <c r="AB809" s="75"/>
      <c r="AC809" s="75"/>
      <c r="AD809" s="75"/>
      <c r="AE809" s="75"/>
      <c r="AF809" s="75"/>
      <c r="AG809" s="75"/>
      <c r="AH809" s="75"/>
      <c r="AI809" s="75"/>
      <c r="AJ809" s="75"/>
      <c r="AK809" s="75"/>
      <c r="AL809" s="75"/>
      <c r="AM809" s="75"/>
      <c r="AN809" s="75"/>
      <c r="AO809" s="144"/>
      <c r="AP809" s="246" t="str">
        <f>IF(F809="","",IFERROR(VLOOKUP(SUBSTITUTE(SUBSTITUTE(Tabla1[[#This Row],[Uso Sistemas]],"T","P"),"N","F"),Parámetros!$M$2:$N$17,2,0),"Completar hasta 3ra sem. para evaluar a Probacionista"))</f>
        <v/>
      </c>
      <c r="AQ809" s="39"/>
      <c r="AR809" s="39"/>
      <c r="AS809" s="39"/>
      <c r="AT809" s="28"/>
      <c r="AU809" s="55"/>
      <c r="AV809" s="55"/>
      <c r="AW809" s="55"/>
      <c r="AX809" s="248" t="str">
        <f>IF(V809="","",EOMONTH(EDATE(Tabla1[[#This Row],[Fecha Finalización]],2),0))</f>
        <v/>
      </c>
      <c r="AY809" s="39"/>
      <c r="AZ809" s="249" t="str">
        <f>IF(V809="","",EOMONTH(EDATE(Tabla1[[#This Row],[Fecha Finalización]],3),0))</f>
        <v/>
      </c>
      <c r="BA809" s="39"/>
      <c r="BB809" s="39"/>
      <c r="BC809" s="235"/>
      <c r="BD809" s="233" t="str">
        <f>IF(F809="","",Tabla1[[#This Row],[sem 01]]&amp;Tabla1[[#This Row],[sem 02]]&amp;Tabla1[[#This Row],[sem 03]])</f>
        <v/>
      </c>
      <c r="BE809" s="234" t="str">
        <f>IF(TRIM(F809)="","",$B$1&amp;"-"&amp;SUBSTITUTE(Tabla1[[#This Row],[Mes Inscrito]]," ","")&amp;"-"&amp;SUBSTITUTE(Tabla1[[#This Row],[Dia de clases Inscrito]]," ","")&amp;"-"&amp;SUBSTITUTE(Tabla1[[#This Row],[Horario Inscrito]]," ","")&amp;"-"&amp;Tabla1[[#This Row],[Fecha Inicio grupo]])</f>
        <v/>
      </c>
      <c r="BF809" s="251" t="str">
        <f>IF(F809="","",Tabla1[[#This Row],[Curso]])</f>
        <v/>
      </c>
      <c r="BG809" s="252" t="str">
        <f>+IF(TRIM(F809)="","",$B$1&amp;"-"&amp;TRIM(Tabla1[[#This Row],[Mes Inscrito]])&amp;"-"&amp;TRIM(Tabla1[[#This Row],[Dia de clases Inscrito]])&amp;"-"&amp;TRIM(Tabla1[[#This Row],[Horario Inscrito]])&amp;"-"&amp;TRIM(Tabla1[[#This Row],[Fecha Inicio grupo]])&amp;"-"&amp;TRIM(Tabla1[[#This Row],[Tipo Incrito]]))</f>
        <v/>
      </c>
      <c r="BH809" s="308" t="str">
        <f>IF(F809="","",OR(IFERROR(SEARCH("CG",Tabla1[[#This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9" s="309" t="str">
        <f>IF(F809&lt;&gt;"",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9" s="309" t="str">
        <f>IF(F809&lt;&gt;"",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9" s="309" t="str">
        <f>IF(Tabla1[[#This Row],[Fecha Inicio grupo]]="","",IFERROR(VLOOKUP(Tabla1[[#This Row],[Mes de Alta como miembro]],Parámetros!$AM$2:$AN$16,2,0),"01/01/1900"))</f>
        <v/>
      </c>
    </row>
    <row r="810" spans="1:63" ht="14.45">
      <c r="A810" s="68">
        <v>807</v>
      </c>
      <c r="B810" s="29"/>
      <c r="C810" s="34"/>
      <c r="D810" s="42"/>
      <c r="E810" s="64"/>
      <c r="F810" s="45"/>
      <c r="G810" s="45"/>
      <c r="H810" s="163"/>
      <c r="I810" s="42"/>
      <c r="J810" s="28"/>
      <c r="K810" s="69"/>
      <c r="L810" s="68"/>
      <c r="M810" s="46"/>
      <c r="N810" s="238" t="str">
        <f ca="1">IF(Tabla1[[#This Row],[Fecha de nac]]="","",IF(Tabla1[[#This Row],[Fecha Finalización]] &gt;=TODAY(), DATEDIF(Tabla1[[#This Row],[Fecha de nac]],TODAY(),"y"), ROUNDDOWN((Tabla1[[#This Row],[Fecha Finalización]] -Tabla1[[#This Row],[Fecha de nac]])/365,0)))</f>
        <v/>
      </c>
      <c r="O810" s="169"/>
      <c r="P810" s="34"/>
      <c r="Q810" s="67"/>
      <c r="R810" s="67"/>
      <c r="S810" s="67"/>
      <c r="T810" s="67"/>
      <c r="U810" s="243" t="str">
        <f>IF(F810="","",Tabla1[[#This Row],[Fecha Inicio grupo]]+3*7-7)</f>
        <v/>
      </c>
      <c r="V810" s="244" t="str">
        <f>IF(F810="","",EDATE(Tabla1[[#This Row],[Fecha Inicio grupo]],3))</f>
        <v/>
      </c>
      <c r="W810" s="29"/>
      <c r="X810" s="29"/>
      <c r="Y810" s="75"/>
      <c r="Z810" s="75"/>
      <c r="AA810" s="75"/>
      <c r="AB810" s="75"/>
      <c r="AC810" s="75"/>
      <c r="AD810" s="75"/>
      <c r="AE810" s="75"/>
      <c r="AF810" s="75"/>
      <c r="AG810" s="75"/>
      <c r="AH810" s="75"/>
      <c r="AI810" s="75"/>
      <c r="AJ810" s="75"/>
      <c r="AK810" s="75"/>
      <c r="AL810" s="75"/>
      <c r="AM810" s="75"/>
      <c r="AN810" s="75"/>
      <c r="AO810" s="144"/>
      <c r="AP810" s="246" t="str">
        <f>IF(F810="","",IFERROR(VLOOKUP(SUBSTITUTE(SUBSTITUTE(Tabla1[[#This Row],[Uso Sistemas]],"T","P"),"N","F"),Parámetros!$M$2:$N$17,2,0),"Completar hasta 3ra sem. para evaluar a Probacionista"))</f>
        <v/>
      </c>
      <c r="AQ810" s="39"/>
      <c r="AR810" s="39"/>
      <c r="AS810" s="39"/>
      <c r="AT810" s="28"/>
      <c r="AU810" s="55"/>
      <c r="AV810" s="55"/>
      <c r="AW810" s="55"/>
      <c r="AX810" s="248" t="str">
        <f>IF(V810="","",EOMONTH(EDATE(Tabla1[[#This Row],[Fecha Finalización]],2),0))</f>
        <v/>
      </c>
      <c r="AY810" s="39"/>
      <c r="AZ810" s="249" t="str">
        <f>IF(V810="","",EOMONTH(EDATE(Tabla1[[#This Row],[Fecha Finalización]],3),0))</f>
        <v/>
      </c>
      <c r="BA810" s="39"/>
      <c r="BB810" s="39"/>
      <c r="BC810" s="235"/>
      <c r="BD810" s="233" t="str">
        <f>IF(F810="","",Tabla1[[#This Row],[sem 01]]&amp;Tabla1[[#This Row],[sem 02]]&amp;Tabla1[[#This Row],[sem 03]])</f>
        <v/>
      </c>
      <c r="BE810" s="234" t="str">
        <f>IF(TRIM(F810)="","",$B$1&amp;"-"&amp;SUBSTITUTE(Tabla1[[#This Row],[Mes Inscrito]]," ","")&amp;"-"&amp;SUBSTITUTE(Tabla1[[#This Row],[Dia de clases Inscrito]]," ","")&amp;"-"&amp;SUBSTITUTE(Tabla1[[#This Row],[Horario Inscrito]]," ","")&amp;"-"&amp;Tabla1[[#This Row],[Fecha Inicio grupo]])</f>
        <v/>
      </c>
      <c r="BF810" s="251" t="str">
        <f>IF(F810="","",Tabla1[[#This Row],[Curso]])</f>
        <v/>
      </c>
      <c r="BG810" s="252" t="str">
        <f>+IF(TRIM(F810)="","",$B$1&amp;"-"&amp;TRIM(Tabla1[[#This Row],[Mes Inscrito]])&amp;"-"&amp;TRIM(Tabla1[[#This Row],[Dia de clases Inscrito]])&amp;"-"&amp;TRIM(Tabla1[[#This Row],[Horario Inscrito]])&amp;"-"&amp;TRIM(Tabla1[[#This Row],[Fecha Inicio grupo]])&amp;"-"&amp;TRIM(Tabla1[[#This Row],[Tipo Incrito]]))</f>
        <v/>
      </c>
      <c r="BH810" s="308" t="str">
        <f>IF(F810="","",OR(IFERROR(SEARCH("CG",Tabla1[[#This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0" s="309" t="str">
        <f>IF(F810&lt;&gt;"",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0" s="309" t="str">
        <f>IF(F810&lt;&gt;"",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0" s="309" t="str">
        <f>IF(Tabla1[[#This Row],[Fecha Inicio grupo]]="","",IFERROR(VLOOKUP(Tabla1[[#This Row],[Mes de Alta como miembro]],Parámetros!$AM$2:$AN$16,2,0),"01/01/1900"))</f>
        <v/>
      </c>
    </row>
    <row r="811" spans="1:63" ht="14.45">
      <c r="A811" s="68">
        <v>808</v>
      </c>
      <c r="B811" s="29"/>
      <c r="C811" s="34"/>
      <c r="D811" s="42"/>
      <c r="E811" s="64"/>
      <c r="F811" s="45"/>
      <c r="G811" s="45"/>
      <c r="H811" s="163"/>
      <c r="I811" s="42"/>
      <c r="J811" s="28"/>
      <c r="K811" s="69"/>
      <c r="L811" s="68"/>
      <c r="M811" s="46"/>
      <c r="N811" s="238" t="str">
        <f ca="1">IF(Tabla1[[#This Row],[Fecha de nac]]="","",IF(Tabla1[[#This Row],[Fecha Finalización]] &gt;=TODAY(), DATEDIF(Tabla1[[#This Row],[Fecha de nac]],TODAY(),"y"), ROUNDDOWN((Tabla1[[#This Row],[Fecha Finalización]] -Tabla1[[#This Row],[Fecha de nac]])/365,0)))</f>
        <v/>
      </c>
      <c r="O811" s="169"/>
      <c r="P811" s="34"/>
      <c r="Q811" s="67"/>
      <c r="R811" s="67"/>
      <c r="S811" s="67"/>
      <c r="T811" s="67"/>
      <c r="U811" s="243" t="str">
        <f>IF(F811="","",Tabla1[[#This Row],[Fecha Inicio grupo]]+3*7-7)</f>
        <v/>
      </c>
      <c r="V811" s="244" t="str">
        <f>IF(F811="","",EDATE(Tabla1[[#This Row],[Fecha Inicio grupo]],3))</f>
        <v/>
      </c>
      <c r="W811" s="29"/>
      <c r="X811" s="29"/>
      <c r="Y811" s="75"/>
      <c r="Z811" s="75"/>
      <c r="AA811" s="75"/>
      <c r="AB811" s="75"/>
      <c r="AC811" s="75"/>
      <c r="AD811" s="75"/>
      <c r="AE811" s="75"/>
      <c r="AF811" s="75"/>
      <c r="AG811" s="75"/>
      <c r="AH811" s="75"/>
      <c r="AI811" s="75"/>
      <c r="AJ811" s="75"/>
      <c r="AK811" s="75"/>
      <c r="AL811" s="75"/>
      <c r="AM811" s="75"/>
      <c r="AN811" s="75"/>
      <c r="AO811" s="144"/>
      <c r="AP811" s="246" t="str">
        <f>IF(F811="","",IFERROR(VLOOKUP(SUBSTITUTE(SUBSTITUTE(Tabla1[[#This Row],[Uso Sistemas]],"T","P"),"N","F"),Parámetros!$M$2:$N$17,2,0),"Completar hasta 3ra sem. para evaluar a Probacionista"))</f>
        <v/>
      </c>
      <c r="AQ811" s="39"/>
      <c r="AR811" s="39"/>
      <c r="AS811" s="39"/>
      <c r="AT811" s="28"/>
      <c r="AU811" s="55"/>
      <c r="AV811" s="55"/>
      <c r="AW811" s="55"/>
      <c r="AX811" s="248" t="str">
        <f>IF(V811="","",EOMONTH(EDATE(Tabla1[[#This Row],[Fecha Finalización]],2),0))</f>
        <v/>
      </c>
      <c r="AY811" s="39"/>
      <c r="AZ811" s="249" t="str">
        <f>IF(V811="","",EOMONTH(EDATE(Tabla1[[#This Row],[Fecha Finalización]],3),0))</f>
        <v/>
      </c>
      <c r="BA811" s="39"/>
      <c r="BB811" s="39"/>
      <c r="BC811" s="235"/>
      <c r="BD811" s="233" t="str">
        <f>IF(F811="","",Tabla1[[#This Row],[sem 01]]&amp;Tabla1[[#This Row],[sem 02]]&amp;Tabla1[[#This Row],[sem 03]])</f>
        <v/>
      </c>
      <c r="BE811" s="234" t="str">
        <f>IF(TRIM(F811)="","",$B$1&amp;"-"&amp;SUBSTITUTE(Tabla1[[#This Row],[Mes Inscrito]]," ","")&amp;"-"&amp;SUBSTITUTE(Tabla1[[#This Row],[Dia de clases Inscrito]]," ","")&amp;"-"&amp;SUBSTITUTE(Tabla1[[#This Row],[Horario Inscrito]]," ","")&amp;"-"&amp;Tabla1[[#This Row],[Fecha Inicio grupo]])</f>
        <v/>
      </c>
      <c r="BF811" s="251" t="str">
        <f>IF(F811="","",Tabla1[[#This Row],[Curso]])</f>
        <v/>
      </c>
      <c r="BG811" s="252" t="str">
        <f>+IF(TRIM(F811)="","",$B$1&amp;"-"&amp;TRIM(Tabla1[[#This Row],[Mes Inscrito]])&amp;"-"&amp;TRIM(Tabla1[[#This Row],[Dia de clases Inscrito]])&amp;"-"&amp;TRIM(Tabla1[[#This Row],[Horario Inscrito]])&amp;"-"&amp;TRIM(Tabla1[[#This Row],[Fecha Inicio grupo]])&amp;"-"&amp;TRIM(Tabla1[[#This Row],[Tipo Incrito]]))</f>
        <v/>
      </c>
      <c r="BH811" s="308" t="str">
        <f>IF(F811="","",OR(IFERROR(SEARCH("CG",Tabla1[[#This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1" s="309" t="str">
        <f>IF(F811&lt;&gt;"",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1" s="309" t="str">
        <f>IF(F811&lt;&gt;"",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1" s="309" t="str">
        <f>IF(Tabla1[[#This Row],[Fecha Inicio grupo]]="","",IFERROR(VLOOKUP(Tabla1[[#This Row],[Mes de Alta como miembro]],Parámetros!$AM$2:$AN$16,2,0),"01/01/1900"))</f>
        <v/>
      </c>
    </row>
    <row r="812" spans="1:63" ht="14.45">
      <c r="A812" s="68">
        <v>809</v>
      </c>
      <c r="B812" s="29"/>
      <c r="C812" s="34"/>
      <c r="D812" s="42"/>
      <c r="E812" s="64"/>
      <c r="F812" s="45"/>
      <c r="G812" s="45"/>
      <c r="H812" s="163"/>
      <c r="I812" s="42"/>
      <c r="J812" s="28"/>
      <c r="K812" s="69"/>
      <c r="L812" s="68"/>
      <c r="M812" s="46"/>
      <c r="N812" s="238" t="str">
        <f ca="1">IF(Tabla1[[#This Row],[Fecha de nac]]="","",IF(Tabla1[[#This Row],[Fecha Finalización]] &gt;=TODAY(), DATEDIF(Tabla1[[#This Row],[Fecha de nac]],TODAY(),"y"), ROUNDDOWN((Tabla1[[#This Row],[Fecha Finalización]] -Tabla1[[#This Row],[Fecha de nac]])/365,0)))</f>
        <v/>
      </c>
      <c r="O812" s="169"/>
      <c r="P812" s="34"/>
      <c r="Q812" s="67"/>
      <c r="R812" s="67"/>
      <c r="S812" s="67"/>
      <c r="T812" s="67"/>
      <c r="U812" s="243" t="str">
        <f>IF(F812="","",Tabla1[[#This Row],[Fecha Inicio grupo]]+3*7-7)</f>
        <v/>
      </c>
      <c r="V812" s="244" t="str">
        <f>IF(F812="","",EDATE(Tabla1[[#This Row],[Fecha Inicio grupo]],3))</f>
        <v/>
      </c>
      <c r="W812" s="29"/>
      <c r="X812" s="29"/>
      <c r="Y812" s="75"/>
      <c r="Z812" s="75"/>
      <c r="AA812" s="75"/>
      <c r="AB812" s="75"/>
      <c r="AC812" s="75"/>
      <c r="AD812" s="75"/>
      <c r="AE812" s="75"/>
      <c r="AF812" s="75"/>
      <c r="AG812" s="75"/>
      <c r="AH812" s="75"/>
      <c r="AI812" s="75"/>
      <c r="AJ812" s="75"/>
      <c r="AK812" s="75"/>
      <c r="AL812" s="75"/>
      <c r="AM812" s="75"/>
      <c r="AN812" s="75"/>
      <c r="AO812" s="144"/>
      <c r="AP812" s="246" t="str">
        <f>IF(F812="","",IFERROR(VLOOKUP(SUBSTITUTE(SUBSTITUTE(Tabla1[[#This Row],[Uso Sistemas]],"T","P"),"N","F"),Parámetros!$M$2:$N$17,2,0),"Completar hasta 3ra sem. para evaluar a Probacionista"))</f>
        <v/>
      </c>
      <c r="AQ812" s="39"/>
      <c r="AR812" s="39"/>
      <c r="AS812" s="39"/>
      <c r="AT812" s="28"/>
      <c r="AU812" s="55"/>
      <c r="AV812" s="55"/>
      <c r="AW812" s="55"/>
      <c r="AX812" s="248" t="str">
        <f>IF(V812="","",EOMONTH(EDATE(Tabla1[[#This Row],[Fecha Finalización]],2),0))</f>
        <v/>
      </c>
      <c r="AY812" s="39"/>
      <c r="AZ812" s="249" t="str">
        <f>IF(V812="","",EOMONTH(EDATE(Tabla1[[#This Row],[Fecha Finalización]],3),0))</f>
        <v/>
      </c>
      <c r="BA812" s="39"/>
      <c r="BB812" s="39"/>
      <c r="BC812" s="235"/>
      <c r="BD812" s="233" t="str">
        <f>IF(F812="","",Tabla1[[#This Row],[sem 01]]&amp;Tabla1[[#This Row],[sem 02]]&amp;Tabla1[[#This Row],[sem 03]])</f>
        <v/>
      </c>
      <c r="BE812" s="234" t="str">
        <f>IF(TRIM(F812)="","",$B$1&amp;"-"&amp;SUBSTITUTE(Tabla1[[#This Row],[Mes Inscrito]]," ","")&amp;"-"&amp;SUBSTITUTE(Tabla1[[#This Row],[Dia de clases Inscrito]]," ","")&amp;"-"&amp;SUBSTITUTE(Tabla1[[#This Row],[Horario Inscrito]]," ","")&amp;"-"&amp;Tabla1[[#This Row],[Fecha Inicio grupo]])</f>
        <v/>
      </c>
      <c r="BF812" s="251" t="str">
        <f>IF(F812="","",Tabla1[[#This Row],[Curso]])</f>
        <v/>
      </c>
      <c r="BG812" s="252" t="str">
        <f>+IF(TRIM(F812)="","",$B$1&amp;"-"&amp;TRIM(Tabla1[[#This Row],[Mes Inscrito]])&amp;"-"&amp;TRIM(Tabla1[[#This Row],[Dia de clases Inscrito]])&amp;"-"&amp;TRIM(Tabla1[[#This Row],[Horario Inscrito]])&amp;"-"&amp;TRIM(Tabla1[[#This Row],[Fecha Inicio grupo]])&amp;"-"&amp;TRIM(Tabla1[[#This Row],[Tipo Incrito]]))</f>
        <v/>
      </c>
      <c r="BH812" s="308" t="str">
        <f>IF(F812="","",OR(IFERROR(SEARCH("CG",Tabla1[[#This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2" s="309" t="str">
        <f>IF(F812&lt;&gt;"",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2" s="309" t="str">
        <f>IF(F812&lt;&gt;"",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2" s="309" t="str">
        <f>IF(Tabla1[[#This Row],[Fecha Inicio grupo]]="","",IFERROR(VLOOKUP(Tabla1[[#This Row],[Mes de Alta como miembro]],Parámetros!$AM$2:$AN$16,2,0),"01/01/1900"))</f>
        <v/>
      </c>
    </row>
    <row r="813" spans="1:63" ht="14.45">
      <c r="A813" s="68">
        <v>810</v>
      </c>
      <c r="B813" s="29"/>
      <c r="C813" s="34"/>
      <c r="D813" s="42"/>
      <c r="E813" s="64"/>
      <c r="F813" s="45"/>
      <c r="G813" s="45"/>
      <c r="H813" s="163"/>
      <c r="I813" s="42"/>
      <c r="J813" s="28"/>
      <c r="K813" s="69"/>
      <c r="L813" s="68"/>
      <c r="M813" s="46"/>
      <c r="N813" s="238" t="str">
        <f ca="1">IF(Tabla1[[#This Row],[Fecha de nac]]="","",IF(Tabla1[[#This Row],[Fecha Finalización]] &gt;=TODAY(), DATEDIF(Tabla1[[#This Row],[Fecha de nac]],TODAY(),"y"), ROUNDDOWN((Tabla1[[#This Row],[Fecha Finalización]] -Tabla1[[#This Row],[Fecha de nac]])/365,0)))</f>
        <v/>
      </c>
      <c r="O813" s="169"/>
      <c r="P813" s="34"/>
      <c r="Q813" s="67"/>
      <c r="R813" s="67"/>
      <c r="S813" s="67"/>
      <c r="T813" s="67"/>
      <c r="U813" s="243" t="str">
        <f>IF(F813="","",Tabla1[[#This Row],[Fecha Inicio grupo]]+3*7-7)</f>
        <v/>
      </c>
      <c r="V813" s="244" t="str">
        <f>IF(F813="","",EDATE(Tabla1[[#This Row],[Fecha Inicio grupo]],3))</f>
        <v/>
      </c>
      <c r="W813" s="29"/>
      <c r="X813" s="29"/>
      <c r="Y813" s="75"/>
      <c r="Z813" s="75"/>
      <c r="AA813" s="75"/>
      <c r="AB813" s="75"/>
      <c r="AC813" s="75"/>
      <c r="AD813" s="75"/>
      <c r="AE813" s="75"/>
      <c r="AF813" s="75"/>
      <c r="AG813" s="75"/>
      <c r="AH813" s="75"/>
      <c r="AI813" s="75"/>
      <c r="AJ813" s="75"/>
      <c r="AK813" s="75"/>
      <c r="AL813" s="75"/>
      <c r="AM813" s="75"/>
      <c r="AN813" s="75"/>
      <c r="AO813" s="144"/>
      <c r="AP813" s="246" t="str">
        <f>IF(F813="","",IFERROR(VLOOKUP(SUBSTITUTE(SUBSTITUTE(Tabla1[[#This Row],[Uso Sistemas]],"T","P"),"N","F"),Parámetros!$M$2:$N$17,2,0),"Completar hasta 3ra sem. para evaluar a Probacionista"))</f>
        <v/>
      </c>
      <c r="AQ813" s="39"/>
      <c r="AR813" s="39"/>
      <c r="AS813" s="39"/>
      <c r="AT813" s="28"/>
      <c r="AU813" s="55"/>
      <c r="AV813" s="55"/>
      <c r="AW813" s="55"/>
      <c r="AX813" s="248" t="str">
        <f>IF(V813="","",EOMONTH(EDATE(Tabla1[[#This Row],[Fecha Finalización]],2),0))</f>
        <v/>
      </c>
      <c r="AY813" s="39"/>
      <c r="AZ813" s="249" t="str">
        <f>IF(V813="","",EOMONTH(EDATE(Tabla1[[#This Row],[Fecha Finalización]],3),0))</f>
        <v/>
      </c>
      <c r="BA813" s="39"/>
      <c r="BB813" s="39"/>
      <c r="BC813" s="235"/>
      <c r="BD813" s="233" t="str">
        <f>IF(F813="","",Tabla1[[#This Row],[sem 01]]&amp;Tabla1[[#This Row],[sem 02]]&amp;Tabla1[[#This Row],[sem 03]])</f>
        <v/>
      </c>
      <c r="BE813" s="234" t="str">
        <f>IF(TRIM(F813)="","",$B$1&amp;"-"&amp;SUBSTITUTE(Tabla1[[#This Row],[Mes Inscrito]]," ","")&amp;"-"&amp;SUBSTITUTE(Tabla1[[#This Row],[Dia de clases Inscrito]]," ","")&amp;"-"&amp;SUBSTITUTE(Tabla1[[#This Row],[Horario Inscrito]]," ","")&amp;"-"&amp;Tabla1[[#This Row],[Fecha Inicio grupo]])</f>
        <v/>
      </c>
      <c r="BF813" s="251" t="str">
        <f>IF(F813="","",Tabla1[[#This Row],[Curso]])</f>
        <v/>
      </c>
      <c r="BG813" s="252" t="str">
        <f>+IF(TRIM(F813)="","",$B$1&amp;"-"&amp;TRIM(Tabla1[[#This Row],[Mes Inscrito]])&amp;"-"&amp;TRIM(Tabla1[[#This Row],[Dia de clases Inscrito]])&amp;"-"&amp;TRIM(Tabla1[[#This Row],[Horario Inscrito]])&amp;"-"&amp;TRIM(Tabla1[[#This Row],[Fecha Inicio grupo]])&amp;"-"&amp;TRIM(Tabla1[[#This Row],[Tipo Incrito]]))</f>
        <v/>
      </c>
      <c r="BH813" s="308" t="str">
        <f>IF(F813="","",OR(IFERROR(SEARCH("CG",Tabla1[[#This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3" s="309" t="str">
        <f>IF(F813&lt;&gt;"",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3" s="309" t="str">
        <f>IF(F813&lt;&gt;"",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3" s="309" t="str">
        <f>IF(Tabla1[[#This Row],[Fecha Inicio grupo]]="","",IFERROR(VLOOKUP(Tabla1[[#This Row],[Mes de Alta como miembro]],Parámetros!$AM$2:$AN$16,2,0),"01/01/1900"))</f>
        <v/>
      </c>
    </row>
    <row r="814" spans="1:63" ht="14.45">
      <c r="A814" s="68">
        <v>811</v>
      </c>
      <c r="B814" s="29"/>
      <c r="C814" s="34"/>
      <c r="D814" s="42"/>
      <c r="E814" s="64"/>
      <c r="F814" s="45"/>
      <c r="G814" s="45"/>
      <c r="H814" s="163"/>
      <c r="I814" s="42"/>
      <c r="J814" s="28"/>
      <c r="K814" s="69"/>
      <c r="L814" s="68"/>
      <c r="M814" s="46"/>
      <c r="N814" s="238" t="str">
        <f ca="1">IF(Tabla1[[#This Row],[Fecha de nac]]="","",IF(Tabla1[[#This Row],[Fecha Finalización]] &gt;=TODAY(), DATEDIF(Tabla1[[#This Row],[Fecha de nac]],TODAY(),"y"), ROUNDDOWN((Tabla1[[#This Row],[Fecha Finalización]] -Tabla1[[#This Row],[Fecha de nac]])/365,0)))</f>
        <v/>
      </c>
      <c r="O814" s="169"/>
      <c r="P814" s="34"/>
      <c r="Q814" s="67"/>
      <c r="R814" s="67"/>
      <c r="S814" s="67"/>
      <c r="T814" s="67"/>
      <c r="U814" s="243" t="str">
        <f>IF(F814="","",Tabla1[[#This Row],[Fecha Inicio grupo]]+3*7-7)</f>
        <v/>
      </c>
      <c r="V814" s="244" t="str">
        <f>IF(F814="","",EDATE(Tabla1[[#This Row],[Fecha Inicio grupo]],3))</f>
        <v/>
      </c>
      <c r="W814" s="29"/>
      <c r="X814" s="29"/>
      <c r="Y814" s="75"/>
      <c r="Z814" s="75"/>
      <c r="AA814" s="75"/>
      <c r="AB814" s="75"/>
      <c r="AC814" s="75"/>
      <c r="AD814" s="75"/>
      <c r="AE814" s="75"/>
      <c r="AF814" s="75"/>
      <c r="AG814" s="75"/>
      <c r="AH814" s="75"/>
      <c r="AI814" s="75"/>
      <c r="AJ814" s="75"/>
      <c r="AK814" s="75"/>
      <c r="AL814" s="75"/>
      <c r="AM814" s="75"/>
      <c r="AN814" s="75"/>
      <c r="AO814" s="144"/>
      <c r="AP814" s="246" t="str">
        <f>IF(F814="","",IFERROR(VLOOKUP(SUBSTITUTE(SUBSTITUTE(Tabla1[[#This Row],[Uso Sistemas]],"T","P"),"N","F"),Parámetros!$M$2:$N$17,2,0),"Completar hasta 3ra sem. para evaluar a Probacionista"))</f>
        <v/>
      </c>
      <c r="AQ814" s="39"/>
      <c r="AR814" s="39"/>
      <c r="AS814" s="39"/>
      <c r="AT814" s="28"/>
      <c r="AU814" s="55"/>
      <c r="AV814" s="55"/>
      <c r="AW814" s="55"/>
      <c r="AX814" s="248" t="str">
        <f>IF(V814="","",EOMONTH(EDATE(Tabla1[[#This Row],[Fecha Finalización]],2),0))</f>
        <v/>
      </c>
      <c r="AY814" s="39"/>
      <c r="AZ814" s="249" t="str">
        <f>IF(V814="","",EOMONTH(EDATE(Tabla1[[#This Row],[Fecha Finalización]],3),0))</f>
        <v/>
      </c>
      <c r="BA814" s="39"/>
      <c r="BB814" s="39"/>
      <c r="BC814" s="235"/>
      <c r="BD814" s="233" t="str">
        <f>IF(F814="","",Tabla1[[#This Row],[sem 01]]&amp;Tabla1[[#This Row],[sem 02]]&amp;Tabla1[[#This Row],[sem 03]])</f>
        <v/>
      </c>
      <c r="BE814" s="234" t="str">
        <f>IF(TRIM(F814)="","",$B$1&amp;"-"&amp;SUBSTITUTE(Tabla1[[#This Row],[Mes Inscrito]]," ","")&amp;"-"&amp;SUBSTITUTE(Tabla1[[#This Row],[Dia de clases Inscrito]]," ","")&amp;"-"&amp;SUBSTITUTE(Tabla1[[#This Row],[Horario Inscrito]]," ","")&amp;"-"&amp;Tabla1[[#This Row],[Fecha Inicio grupo]])</f>
        <v/>
      </c>
      <c r="BF814" s="251" t="str">
        <f>IF(F814="","",Tabla1[[#This Row],[Curso]])</f>
        <v/>
      </c>
      <c r="BG814" s="252" t="str">
        <f>+IF(TRIM(F814)="","",$B$1&amp;"-"&amp;TRIM(Tabla1[[#This Row],[Mes Inscrito]])&amp;"-"&amp;TRIM(Tabla1[[#This Row],[Dia de clases Inscrito]])&amp;"-"&amp;TRIM(Tabla1[[#This Row],[Horario Inscrito]])&amp;"-"&amp;TRIM(Tabla1[[#This Row],[Fecha Inicio grupo]])&amp;"-"&amp;TRIM(Tabla1[[#This Row],[Tipo Incrito]]))</f>
        <v/>
      </c>
      <c r="BH814" s="308" t="str">
        <f>IF(F814="","",OR(IFERROR(SEARCH("CG",Tabla1[[#This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4" s="309" t="str">
        <f>IF(F814&lt;&gt;"",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4" s="309" t="str">
        <f>IF(F814&lt;&gt;"",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4" s="309" t="str">
        <f>IF(Tabla1[[#This Row],[Fecha Inicio grupo]]="","",IFERROR(VLOOKUP(Tabla1[[#This Row],[Mes de Alta como miembro]],Parámetros!$AM$2:$AN$16,2,0),"01/01/1900"))</f>
        <v/>
      </c>
    </row>
    <row r="815" spans="1:63" ht="14.45">
      <c r="A815" s="68">
        <v>812</v>
      </c>
      <c r="B815" s="29"/>
      <c r="C815" s="34"/>
      <c r="D815" s="42"/>
      <c r="E815" s="64"/>
      <c r="F815" s="45"/>
      <c r="G815" s="45"/>
      <c r="H815" s="163"/>
      <c r="I815" s="42"/>
      <c r="J815" s="28"/>
      <c r="K815" s="69"/>
      <c r="L815" s="68"/>
      <c r="M815" s="46"/>
      <c r="N815" s="238" t="str">
        <f ca="1">IF(Tabla1[[#This Row],[Fecha de nac]]="","",IF(Tabla1[[#This Row],[Fecha Finalización]] &gt;=TODAY(), DATEDIF(Tabla1[[#This Row],[Fecha de nac]],TODAY(),"y"), ROUNDDOWN((Tabla1[[#This Row],[Fecha Finalización]] -Tabla1[[#This Row],[Fecha de nac]])/365,0)))</f>
        <v/>
      </c>
      <c r="O815" s="169"/>
      <c r="P815" s="34"/>
      <c r="Q815" s="67"/>
      <c r="R815" s="67"/>
      <c r="S815" s="67"/>
      <c r="T815" s="67"/>
      <c r="U815" s="243" t="str">
        <f>IF(F815="","",Tabla1[[#This Row],[Fecha Inicio grupo]]+3*7-7)</f>
        <v/>
      </c>
      <c r="V815" s="244" t="str">
        <f>IF(F815="","",EDATE(Tabla1[[#This Row],[Fecha Inicio grupo]],3))</f>
        <v/>
      </c>
      <c r="W815" s="29"/>
      <c r="X815" s="29"/>
      <c r="Y815" s="75"/>
      <c r="Z815" s="75"/>
      <c r="AA815" s="75"/>
      <c r="AB815" s="75"/>
      <c r="AC815" s="75"/>
      <c r="AD815" s="75"/>
      <c r="AE815" s="75"/>
      <c r="AF815" s="75"/>
      <c r="AG815" s="75"/>
      <c r="AH815" s="75"/>
      <c r="AI815" s="75"/>
      <c r="AJ815" s="75"/>
      <c r="AK815" s="75"/>
      <c r="AL815" s="75"/>
      <c r="AM815" s="75"/>
      <c r="AN815" s="75"/>
      <c r="AO815" s="144"/>
      <c r="AP815" s="246" t="str">
        <f>IF(F815="","",IFERROR(VLOOKUP(SUBSTITUTE(SUBSTITUTE(Tabla1[[#This Row],[Uso Sistemas]],"T","P"),"N","F"),Parámetros!$M$2:$N$17,2,0),"Completar hasta 3ra sem. para evaluar a Probacionista"))</f>
        <v/>
      </c>
      <c r="AQ815" s="39"/>
      <c r="AR815" s="39"/>
      <c r="AS815" s="39"/>
      <c r="AT815" s="28"/>
      <c r="AU815" s="55"/>
      <c r="AV815" s="55"/>
      <c r="AW815" s="55"/>
      <c r="AX815" s="248" t="str">
        <f>IF(V815="","",EOMONTH(EDATE(Tabla1[[#This Row],[Fecha Finalización]],2),0))</f>
        <v/>
      </c>
      <c r="AY815" s="39"/>
      <c r="AZ815" s="249" t="str">
        <f>IF(V815="","",EOMONTH(EDATE(Tabla1[[#This Row],[Fecha Finalización]],3),0))</f>
        <v/>
      </c>
      <c r="BA815" s="39"/>
      <c r="BB815" s="39"/>
      <c r="BC815" s="235"/>
      <c r="BD815" s="233" t="str">
        <f>IF(F815="","",Tabla1[[#This Row],[sem 01]]&amp;Tabla1[[#This Row],[sem 02]]&amp;Tabla1[[#This Row],[sem 03]])</f>
        <v/>
      </c>
      <c r="BE815" s="234" t="str">
        <f>IF(TRIM(F815)="","",$B$1&amp;"-"&amp;SUBSTITUTE(Tabla1[[#This Row],[Mes Inscrito]]," ","")&amp;"-"&amp;SUBSTITUTE(Tabla1[[#This Row],[Dia de clases Inscrito]]," ","")&amp;"-"&amp;SUBSTITUTE(Tabla1[[#This Row],[Horario Inscrito]]," ","")&amp;"-"&amp;Tabla1[[#This Row],[Fecha Inicio grupo]])</f>
        <v/>
      </c>
      <c r="BF815" s="251" t="str">
        <f>IF(F815="","",Tabla1[[#This Row],[Curso]])</f>
        <v/>
      </c>
      <c r="BG815" s="252" t="str">
        <f>+IF(TRIM(F815)="","",$B$1&amp;"-"&amp;TRIM(Tabla1[[#This Row],[Mes Inscrito]])&amp;"-"&amp;TRIM(Tabla1[[#This Row],[Dia de clases Inscrito]])&amp;"-"&amp;TRIM(Tabla1[[#This Row],[Horario Inscrito]])&amp;"-"&amp;TRIM(Tabla1[[#This Row],[Fecha Inicio grupo]])&amp;"-"&amp;TRIM(Tabla1[[#This Row],[Tipo Incrito]]))</f>
        <v/>
      </c>
      <c r="BH815" s="308" t="str">
        <f>IF(F815="","",OR(IFERROR(SEARCH("CG",Tabla1[[#This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5" s="309" t="str">
        <f>IF(F815&lt;&gt;"",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5" s="309" t="str">
        <f>IF(F815&lt;&gt;"",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5" s="309" t="str">
        <f>IF(Tabla1[[#This Row],[Fecha Inicio grupo]]="","",IFERROR(VLOOKUP(Tabla1[[#This Row],[Mes de Alta como miembro]],Parámetros!$AM$2:$AN$16,2,0),"01/01/1900"))</f>
        <v/>
      </c>
    </row>
    <row r="816" spans="1:63" ht="14.45">
      <c r="A816" s="68">
        <v>813</v>
      </c>
      <c r="B816" s="29"/>
      <c r="C816" s="34"/>
      <c r="D816" s="42"/>
      <c r="E816" s="64"/>
      <c r="F816" s="45"/>
      <c r="G816" s="45"/>
      <c r="H816" s="163"/>
      <c r="I816" s="42"/>
      <c r="J816" s="28"/>
      <c r="K816" s="69"/>
      <c r="L816" s="68"/>
      <c r="M816" s="46"/>
      <c r="N816" s="238" t="str">
        <f ca="1">IF(Tabla1[[#This Row],[Fecha de nac]]="","",IF(Tabla1[[#This Row],[Fecha Finalización]] &gt;=TODAY(), DATEDIF(Tabla1[[#This Row],[Fecha de nac]],TODAY(),"y"), ROUNDDOWN((Tabla1[[#This Row],[Fecha Finalización]] -Tabla1[[#This Row],[Fecha de nac]])/365,0)))</f>
        <v/>
      </c>
      <c r="O816" s="169"/>
      <c r="P816" s="34"/>
      <c r="Q816" s="67"/>
      <c r="R816" s="67"/>
      <c r="S816" s="67"/>
      <c r="T816" s="67"/>
      <c r="U816" s="243" t="str">
        <f>IF(F816="","",Tabla1[[#This Row],[Fecha Inicio grupo]]+3*7-7)</f>
        <v/>
      </c>
      <c r="V816" s="244" t="str">
        <f>IF(F816="","",EDATE(Tabla1[[#This Row],[Fecha Inicio grupo]],3))</f>
        <v/>
      </c>
      <c r="W816" s="29"/>
      <c r="X816" s="29"/>
      <c r="Y816" s="75"/>
      <c r="Z816" s="75"/>
      <c r="AA816" s="75"/>
      <c r="AB816" s="75"/>
      <c r="AC816" s="75"/>
      <c r="AD816" s="75"/>
      <c r="AE816" s="75"/>
      <c r="AF816" s="75"/>
      <c r="AG816" s="75"/>
      <c r="AH816" s="75"/>
      <c r="AI816" s="75"/>
      <c r="AJ816" s="75"/>
      <c r="AK816" s="75"/>
      <c r="AL816" s="75"/>
      <c r="AM816" s="75"/>
      <c r="AN816" s="75"/>
      <c r="AO816" s="144"/>
      <c r="AP816" s="246" t="str">
        <f>IF(F816="","",IFERROR(VLOOKUP(SUBSTITUTE(SUBSTITUTE(Tabla1[[#This Row],[Uso Sistemas]],"T","P"),"N","F"),Parámetros!$M$2:$N$17,2,0),"Completar hasta 3ra sem. para evaluar a Probacionista"))</f>
        <v/>
      </c>
      <c r="AQ816" s="39"/>
      <c r="AR816" s="39"/>
      <c r="AS816" s="39"/>
      <c r="AT816" s="28"/>
      <c r="AU816" s="55"/>
      <c r="AV816" s="55"/>
      <c r="AW816" s="55"/>
      <c r="AX816" s="248" t="str">
        <f>IF(V816="","",EOMONTH(EDATE(Tabla1[[#This Row],[Fecha Finalización]],2),0))</f>
        <v/>
      </c>
      <c r="AY816" s="39"/>
      <c r="AZ816" s="249" t="str">
        <f>IF(V816="","",EOMONTH(EDATE(Tabla1[[#This Row],[Fecha Finalización]],3),0))</f>
        <v/>
      </c>
      <c r="BA816" s="39"/>
      <c r="BB816" s="39"/>
      <c r="BC816" s="235"/>
      <c r="BD816" s="233" t="str">
        <f>IF(F816="","",Tabla1[[#This Row],[sem 01]]&amp;Tabla1[[#This Row],[sem 02]]&amp;Tabla1[[#This Row],[sem 03]])</f>
        <v/>
      </c>
      <c r="BE816" s="234" t="str">
        <f>IF(TRIM(F816)="","",$B$1&amp;"-"&amp;SUBSTITUTE(Tabla1[[#This Row],[Mes Inscrito]]," ","")&amp;"-"&amp;SUBSTITUTE(Tabla1[[#This Row],[Dia de clases Inscrito]]," ","")&amp;"-"&amp;SUBSTITUTE(Tabla1[[#This Row],[Horario Inscrito]]," ","")&amp;"-"&amp;Tabla1[[#This Row],[Fecha Inicio grupo]])</f>
        <v/>
      </c>
      <c r="BF816" s="251" t="str">
        <f>IF(F816="","",Tabla1[[#This Row],[Curso]])</f>
        <v/>
      </c>
      <c r="BG816" s="252" t="str">
        <f>+IF(TRIM(F816)="","",$B$1&amp;"-"&amp;TRIM(Tabla1[[#This Row],[Mes Inscrito]])&amp;"-"&amp;TRIM(Tabla1[[#This Row],[Dia de clases Inscrito]])&amp;"-"&amp;TRIM(Tabla1[[#This Row],[Horario Inscrito]])&amp;"-"&amp;TRIM(Tabla1[[#This Row],[Fecha Inicio grupo]])&amp;"-"&amp;TRIM(Tabla1[[#This Row],[Tipo Incrito]]))</f>
        <v/>
      </c>
      <c r="BH816" s="308" t="str">
        <f>IF(F816="","",OR(IFERROR(SEARCH("CG",Tabla1[[#This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6" s="309" t="str">
        <f>IF(F816&lt;&gt;"",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6" s="309" t="str">
        <f>IF(F816&lt;&gt;"",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6" s="309" t="str">
        <f>IF(Tabla1[[#This Row],[Fecha Inicio grupo]]="","",IFERROR(VLOOKUP(Tabla1[[#This Row],[Mes de Alta como miembro]],Parámetros!$AM$2:$AN$16,2,0),"01/01/1900"))</f>
        <v/>
      </c>
    </row>
    <row r="817" spans="1:63" ht="14.45">
      <c r="A817" s="68">
        <v>814</v>
      </c>
      <c r="B817" s="29"/>
      <c r="C817" s="34"/>
      <c r="D817" s="42"/>
      <c r="E817" s="64"/>
      <c r="F817" s="45"/>
      <c r="G817" s="45"/>
      <c r="H817" s="163"/>
      <c r="I817" s="42"/>
      <c r="J817" s="28"/>
      <c r="K817" s="69"/>
      <c r="L817" s="68"/>
      <c r="M817" s="46"/>
      <c r="N817" s="238" t="str">
        <f ca="1">IF(Tabla1[[#This Row],[Fecha de nac]]="","",IF(Tabla1[[#This Row],[Fecha Finalización]] &gt;=TODAY(), DATEDIF(Tabla1[[#This Row],[Fecha de nac]],TODAY(),"y"), ROUNDDOWN((Tabla1[[#This Row],[Fecha Finalización]] -Tabla1[[#This Row],[Fecha de nac]])/365,0)))</f>
        <v/>
      </c>
      <c r="O817" s="169"/>
      <c r="P817" s="34"/>
      <c r="Q817" s="67"/>
      <c r="R817" s="67"/>
      <c r="S817" s="67"/>
      <c r="T817" s="67"/>
      <c r="U817" s="243" t="str">
        <f>IF(F817="","",Tabla1[[#This Row],[Fecha Inicio grupo]]+3*7-7)</f>
        <v/>
      </c>
      <c r="V817" s="244" t="str">
        <f>IF(F817="","",EDATE(Tabla1[[#This Row],[Fecha Inicio grupo]],3))</f>
        <v/>
      </c>
      <c r="W817" s="29"/>
      <c r="X817" s="29"/>
      <c r="Y817" s="75"/>
      <c r="Z817" s="75"/>
      <c r="AA817" s="75"/>
      <c r="AB817" s="75"/>
      <c r="AC817" s="75"/>
      <c r="AD817" s="75"/>
      <c r="AE817" s="75"/>
      <c r="AF817" s="75"/>
      <c r="AG817" s="75"/>
      <c r="AH817" s="75"/>
      <c r="AI817" s="75"/>
      <c r="AJ817" s="75"/>
      <c r="AK817" s="75"/>
      <c r="AL817" s="75"/>
      <c r="AM817" s="75"/>
      <c r="AN817" s="75"/>
      <c r="AO817" s="144"/>
      <c r="AP817" s="246" t="str">
        <f>IF(F817="","",IFERROR(VLOOKUP(SUBSTITUTE(SUBSTITUTE(Tabla1[[#This Row],[Uso Sistemas]],"T","P"),"N","F"),Parámetros!$M$2:$N$17,2,0),"Completar hasta 3ra sem. para evaluar a Probacionista"))</f>
        <v/>
      </c>
      <c r="AQ817" s="39"/>
      <c r="AR817" s="39"/>
      <c r="AS817" s="39"/>
      <c r="AT817" s="28"/>
      <c r="AU817" s="55"/>
      <c r="AV817" s="55"/>
      <c r="AW817" s="55"/>
      <c r="AX817" s="248" t="str">
        <f>IF(V817="","",EOMONTH(EDATE(Tabla1[[#This Row],[Fecha Finalización]],2),0))</f>
        <v/>
      </c>
      <c r="AY817" s="39"/>
      <c r="AZ817" s="249" t="str">
        <f>IF(V817="","",EOMONTH(EDATE(Tabla1[[#This Row],[Fecha Finalización]],3),0))</f>
        <v/>
      </c>
      <c r="BA817" s="39"/>
      <c r="BB817" s="39"/>
      <c r="BC817" s="235"/>
      <c r="BD817" s="233" t="str">
        <f>IF(F817="","",Tabla1[[#This Row],[sem 01]]&amp;Tabla1[[#This Row],[sem 02]]&amp;Tabla1[[#This Row],[sem 03]])</f>
        <v/>
      </c>
      <c r="BE817" s="234" t="str">
        <f>IF(TRIM(F817)="","",$B$1&amp;"-"&amp;SUBSTITUTE(Tabla1[[#This Row],[Mes Inscrito]]," ","")&amp;"-"&amp;SUBSTITUTE(Tabla1[[#This Row],[Dia de clases Inscrito]]," ","")&amp;"-"&amp;SUBSTITUTE(Tabla1[[#This Row],[Horario Inscrito]]," ","")&amp;"-"&amp;Tabla1[[#This Row],[Fecha Inicio grupo]])</f>
        <v/>
      </c>
      <c r="BF817" s="251" t="str">
        <f>IF(F817="","",Tabla1[[#This Row],[Curso]])</f>
        <v/>
      </c>
      <c r="BG817" s="252" t="str">
        <f>+IF(TRIM(F817)="","",$B$1&amp;"-"&amp;TRIM(Tabla1[[#This Row],[Mes Inscrito]])&amp;"-"&amp;TRIM(Tabla1[[#This Row],[Dia de clases Inscrito]])&amp;"-"&amp;TRIM(Tabla1[[#This Row],[Horario Inscrito]])&amp;"-"&amp;TRIM(Tabla1[[#This Row],[Fecha Inicio grupo]])&amp;"-"&amp;TRIM(Tabla1[[#This Row],[Tipo Incrito]]))</f>
        <v/>
      </c>
      <c r="BH817" s="308" t="str">
        <f>IF(F817="","",OR(IFERROR(SEARCH("CG",Tabla1[[#This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7" s="309" t="str">
        <f>IF(F817&lt;&gt;"",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7" s="309" t="str">
        <f>IF(F817&lt;&gt;"",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7" s="309" t="str">
        <f>IF(Tabla1[[#This Row],[Fecha Inicio grupo]]="","",IFERROR(VLOOKUP(Tabla1[[#This Row],[Mes de Alta como miembro]],Parámetros!$AM$2:$AN$16,2,0),"01/01/1900"))</f>
        <v/>
      </c>
    </row>
    <row r="818" spans="1:63" ht="14.45">
      <c r="A818" s="68">
        <v>815</v>
      </c>
      <c r="B818" s="29"/>
      <c r="C818" s="34"/>
      <c r="D818" s="42"/>
      <c r="E818" s="64"/>
      <c r="F818" s="45"/>
      <c r="G818" s="45"/>
      <c r="H818" s="163"/>
      <c r="I818" s="42"/>
      <c r="J818" s="28"/>
      <c r="K818" s="69"/>
      <c r="L818" s="68"/>
      <c r="M818" s="46"/>
      <c r="N818" s="238" t="str">
        <f ca="1">IF(Tabla1[[#This Row],[Fecha de nac]]="","",IF(Tabla1[[#This Row],[Fecha Finalización]] &gt;=TODAY(), DATEDIF(Tabla1[[#This Row],[Fecha de nac]],TODAY(),"y"), ROUNDDOWN((Tabla1[[#This Row],[Fecha Finalización]] -Tabla1[[#This Row],[Fecha de nac]])/365,0)))</f>
        <v/>
      </c>
      <c r="O818" s="169"/>
      <c r="P818" s="34"/>
      <c r="Q818" s="67"/>
      <c r="R818" s="67"/>
      <c r="S818" s="67"/>
      <c r="T818" s="67"/>
      <c r="U818" s="243" t="str">
        <f>IF(F818="","",Tabla1[[#This Row],[Fecha Inicio grupo]]+3*7-7)</f>
        <v/>
      </c>
      <c r="V818" s="244" t="str">
        <f>IF(F818="","",EDATE(Tabla1[[#This Row],[Fecha Inicio grupo]],3))</f>
        <v/>
      </c>
      <c r="W818" s="29"/>
      <c r="X818" s="29"/>
      <c r="Y818" s="75"/>
      <c r="Z818" s="75"/>
      <c r="AA818" s="75"/>
      <c r="AB818" s="75"/>
      <c r="AC818" s="75"/>
      <c r="AD818" s="75"/>
      <c r="AE818" s="75"/>
      <c r="AF818" s="75"/>
      <c r="AG818" s="75"/>
      <c r="AH818" s="75"/>
      <c r="AI818" s="75"/>
      <c r="AJ818" s="75"/>
      <c r="AK818" s="75"/>
      <c r="AL818" s="75"/>
      <c r="AM818" s="75"/>
      <c r="AN818" s="75"/>
      <c r="AO818" s="144"/>
      <c r="AP818" s="246" t="str">
        <f>IF(F818="","",IFERROR(VLOOKUP(SUBSTITUTE(SUBSTITUTE(Tabla1[[#This Row],[Uso Sistemas]],"T","P"),"N","F"),Parámetros!$M$2:$N$17,2,0),"Completar hasta 3ra sem. para evaluar a Probacionista"))</f>
        <v/>
      </c>
      <c r="AQ818" s="39"/>
      <c r="AR818" s="39"/>
      <c r="AS818" s="39"/>
      <c r="AT818" s="28"/>
      <c r="AU818" s="55"/>
      <c r="AV818" s="55"/>
      <c r="AW818" s="55"/>
      <c r="AX818" s="248" t="str">
        <f>IF(V818="","",EOMONTH(EDATE(Tabla1[[#This Row],[Fecha Finalización]],2),0))</f>
        <v/>
      </c>
      <c r="AY818" s="39"/>
      <c r="AZ818" s="249" t="str">
        <f>IF(V818="","",EOMONTH(EDATE(Tabla1[[#This Row],[Fecha Finalización]],3),0))</f>
        <v/>
      </c>
      <c r="BA818" s="39"/>
      <c r="BB818" s="39"/>
      <c r="BC818" s="235"/>
      <c r="BD818" s="233" t="str">
        <f>IF(F818="","",Tabla1[[#This Row],[sem 01]]&amp;Tabla1[[#This Row],[sem 02]]&amp;Tabla1[[#This Row],[sem 03]])</f>
        <v/>
      </c>
      <c r="BE818" s="234" t="str">
        <f>IF(TRIM(F818)="","",$B$1&amp;"-"&amp;SUBSTITUTE(Tabla1[[#This Row],[Mes Inscrito]]," ","")&amp;"-"&amp;SUBSTITUTE(Tabla1[[#This Row],[Dia de clases Inscrito]]," ","")&amp;"-"&amp;SUBSTITUTE(Tabla1[[#This Row],[Horario Inscrito]]," ","")&amp;"-"&amp;Tabla1[[#This Row],[Fecha Inicio grupo]])</f>
        <v/>
      </c>
      <c r="BF818" s="251" t="str">
        <f>IF(F818="","",Tabla1[[#This Row],[Curso]])</f>
        <v/>
      </c>
      <c r="BG818" s="252" t="str">
        <f>+IF(TRIM(F818)="","",$B$1&amp;"-"&amp;TRIM(Tabla1[[#This Row],[Mes Inscrito]])&amp;"-"&amp;TRIM(Tabla1[[#This Row],[Dia de clases Inscrito]])&amp;"-"&amp;TRIM(Tabla1[[#This Row],[Horario Inscrito]])&amp;"-"&amp;TRIM(Tabla1[[#This Row],[Fecha Inicio grupo]])&amp;"-"&amp;TRIM(Tabla1[[#This Row],[Tipo Incrito]]))</f>
        <v/>
      </c>
      <c r="BH818" s="308" t="str">
        <f>IF(F818="","",OR(IFERROR(SEARCH("CG",Tabla1[[#This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8" s="309" t="str">
        <f>IF(F818&lt;&gt;"",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8" s="309" t="str">
        <f>IF(F818&lt;&gt;"",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8" s="309" t="str">
        <f>IF(Tabla1[[#This Row],[Fecha Inicio grupo]]="","",IFERROR(VLOOKUP(Tabla1[[#This Row],[Mes de Alta como miembro]],Parámetros!$AM$2:$AN$16,2,0),"01/01/1900"))</f>
        <v/>
      </c>
    </row>
    <row r="819" spans="1:63" ht="14.45">
      <c r="A819" s="68">
        <v>816</v>
      </c>
      <c r="B819" s="29"/>
      <c r="C819" s="34"/>
      <c r="D819" s="42"/>
      <c r="E819" s="64"/>
      <c r="F819" s="45"/>
      <c r="G819" s="45"/>
      <c r="H819" s="163"/>
      <c r="I819" s="42"/>
      <c r="J819" s="28"/>
      <c r="K819" s="69"/>
      <c r="L819" s="68"/>
      <c r="M819" s="46"/>
      <c r="N819" s="238" t="str">
        <f ca="1">IF(Tabla1[[#This Row],[Fecha de nac]]="","",IF(Tabla1[[#This Row],[Fecha Finalización]] &gt;=TODAY(), DATEDIF(Tabla1[[#This Row],[Fecha de nac]],TODAY(),"y"), ROUNDDOWN((Tabla1[[#This Row],[Fecha Finalización]] -Tabla1[[#This Row],[Fecha de nac]])/365,0)))</f>
        <v/>
      </c>
      <c r="O819" s="169"/>
      <c r="P819" s="34"/>
      <c r="Q819" s="67"/>
      <c r="R819" s="67"/>
      <c r="S819" s="67"/>
      <c r="T819" s="67"/>
      <c r="U819" s="243" t="str">
        <f>IF(F819="","",Tabla1[[#This Row],[Fecha Inicio grupo]]+3*7-7)</f>
        <v/>
      </c>
      <c r="V819" s="244" t="str">
        <f>IF(F819="","",EDATE(Tabla1[[#This Row],[Fecha Inicio grupo]],3))</f>
        <v/>
      </c>
      <c r="W819" s="29"/>
      <c r="X819" s="29"/>
      <c r="Y819" s="75"/>
      <c r="Z819" s="75"/>
      <c r="AA819" s="75"/>
      <c r="AB819" s="75"/>
      <c r="AC819" s="75"/>
      <c r="AD819" s="75"/>
      <c r="AE819" s="75"/>
      <c r="AF819" s="75"/>
      <c r="AG819" s="75"/>
      <c r="AH819" s="75"/>
      <c r="AI819" s="75"/>
      <c r="AJ819" s="75"/>
      <c r="AK819" s="75"/>
      <c r="AL819" s="75"/>
      <c r="AM819" s="75"/>
      <c r="AN819" s="75"/>
      <c r="AO819" s="144"/>
      <c r="AP819" s="246" t="str">
        <f>IF(F819="","",IFERROR(VLOOKUP(SUBSTITUTE(SUBSTITUTE(Tabla1[[#This Row],[Uso Sistemas]],"T","P"),"N","F"),Parámetros!$M$2:$N$17,2,0),"Completar hasta 3ra sem. para evaluar a Probacionista"))</f>
        <v/>
      </c>
      <c r="AQ819" s="39"/>
      <c r="AR819" s="39"/>
      <c r="AS819" s="39"/>
      <c r="AT819" s="28"/>
      <c r="AU819" s="55"/>
      <c r="AV819" s="55"/>
      <c r="AW819" s="55"/>
      <c r="AX819" s="248" t="str">
        <f>IF(V819="","",EOMONTH(EDATE(Tabla1[[#This Row],[Fecha Finalización]],2),0))</f>
        <v/>
      </c>
      <c r="AY819" s="39"/>
      <c r="AZ819" s="249" t="str">
        <f>IF(V819="","",EOMONTH(EDATE(Tabla1[[#This Row],[Fecha Finalización]],3),0))</f>
        <v/>
      </c>
      <c r="BA819" s="39"/>
      <c r="BB819" s="39"/>
      <c r="BC819" s="235"/>
      <c r="BD819" s="233" t="str">
        <f>IF(F819="","",Tabla1[[#This Row],[sem 01]]&amp;Tabla1[[#This Row],[sem 02]]&amp;Tabla1[[#This Row],[sem 03]])</f>
        <v/>
      </c>
      <c r="BE819" s="234" t="str">
        <f>IF(TRIM(F819)="","",$B$1&amp;"-"&amp;SUBSTITUTE(Tabla1[[#This Row],[Mes Inscrito]]," ","")&amp;"-"&amp;SUBSTITUTE(Tabla1[[#This Row],[Dia de clases Inscrito]]," ","")&amp;"-"&amp;SUBSTITUTE(Tabla1[[#This Row],[Horario Inscrito]]," ","")&amp;"-"&amp;Tabla1[[#This Row],[Fecha Inicio grupo]])</f>
        <v/>
      </c>
      <c r="BF819" s="251" t="str">
        <f>IF(F819="","",Tabla1[[#This Row],[Curso]])</f>
        <v/>
      </c>
      <c r="BG819" s="252" t="str">
        <f>+IF(TRIM(F819)="","",$B$1&amp;"-"&amp;TRIM(Tabla1[[#This Row],[Mes Inscrito]])&amp;"-"&amp;TRIM(Tabla1[[#This Row],[Dia de clases Inscrito]])&amp;"-"&amp;TRIM(Tabla1[[#This Row],[Horario Inscrito]])&amp;"-"&amp;TRIM(Tabla1[[#This Row],[Fecha Inicio grupo]])&amp;"-"&amp;TRIM(Tabla1[[#This Row],[Tipo Incrito]]))</f>
        <v/>
      </c>
      <c r="BH819" s="308" t="str">
        <f>IF(F819="","",OR(IFERROR(SEARCH("CG",Tabla1[[#This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9" s="309" t="str">
        <f>IF(F819&lt;&gt;"",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9" s="309" t="str">
        <f>IF(F819&lt;&gt;"",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9" s="309" t="str">
        <f>IF(Tabla1[[#This Row],[Fecha Inicio grupo]]="","",IFERROR(VLOOKUP(Tabla1[[#This Row],[Mes de Alta como miembro]],Parámetros!$AM$2:$AN$16,2,0),"01/01/1900"))</f>
        <v/>
      </c>
    </row>
    <row r="820" spans="1:63" ht="14.45">
      <c r="A820" s="68">
        <v>817</v>
      </c>
      <c r="B820" s="29"/>
      <c r="C820" s="34"/>
      <c r="D820" s="42"/>
      <c r="E820" s="64"/>
      <c r="F820" s="45"/>
      <c r="G820" s="45"/>
      <c r="H820" s="163"/>
      <c r="I820" s="42"/>
      <c r="J820" s="28"/>
      <c r="K820" s="69"/>
      <c r="L820" s="68"/>
      <c r="M820" s="46"/>
      <c r="N820" s="238" t="str">
        <f ca="1">IF(Tabla1[[#This Row],[Fecha de nac]]="","",IF(Tabla1[[#This Row],[Fecha Finalización]] &gt;=TODAY(), DATEDIF(Tabla1[[#This Row],[Fecha de nac]],TODAY(),"y"), ROUNDDOWN((Tabla1[[#This Row],[Fecha Finalización]] -Tabla1[[#This Row],[Fecha de nac]])/365,0)))</f>
        <v/>
      </c>
      <c r="O820" s="169"/>
      <c r="P820" s="34"/>
      <c r="Q820" s="67"/>
      <c r="R820" s="67"/>
      <c r="S820" s="67"/>
      <c r="T820" s="67"/>
      <c r="U820" s="243" t="str">
        <f>IF(F820="","",Tabla1[[#This Row],[Fecha Inicio grupo]]+3*7-7)</f>
        <v/>
      </c>
      <c r="V820" s="244" t="str">
        <f>IF(F820="","",EDATE(Tabla1[[#This Row],[Fecha Inicio grupo]],3))</f>
        <v/>
      </c>
      <c r="W820" s="29"/>
      <c r="X820" s="29"/>
      <c r="Y820" s="75"/>
      <c r="Z820" s="75"/>
      <c r="AA820" s="75"/>
      <c r="AB820" s="75"/>
      <c r="AC820" s="75"/>
      <c r="AD820" s="75"/>
      <c r="AE820" s="75"/>
      <c r="AF820" s="75"/>
      <c r="AG820" s="75"/>
      <c r="AH820" s="75"/>
      <c r="AI820" s="75"/>
      <c r="AJ820" s="75"/>
      <c r="AK820" s="75"/>
      <c r="AL820" s="75"/>
      <c r="AM820" s="75"/>
      <c r="AN820" s="75"/>
      <c r="AO820" s="144"/>
      <c r="AP820" s="246" t="str">
        <f>IF(F820="","",IFERROR(VLOOKUP(SUBSTITUTE(SUBSTITUTE(Tabla1[[#This Row],[Uso Sistemas]],"T","P"),"N","F"),Parámetros!$M$2:$N$17,2,0),"Completar hasta 3ra sem. para evaluar a Probacionista"))</f>
        <v/>
      </c>
      <c r="AQ820" s="39"/>
      <c r="AR820" s="39"/>
      <c r="AS820" s="39"/>
      <c r="AT820" s="28"/>
      <c r="AU820" s="55"/>
      <c r="AV820" s="55"/>
      <c r="AW820" s="55"/>
      <c r="AX820" s="248" t="str">
        <f>IF(V820="","",EOMONTH(EDATE(Tabla1[[#This Row],[Fecha Finalización]],2),0))</f>
        <v/>
      </c>
      <c r="AY820" s="39"/>
      <c r="AZ820" s="249" t="str">
        <f>IF(V820="","",EOMONTH(EDATE(Tabla1[[#This Row],[Fecha Finalización]],3),0))</f>
        <v/>
      </c>
      <c r="BA820" s="39"/>
      <c r="BB820" s="39"/>
      <c r="BC820" s="235"/>
      <c r="BD820" s="233" t="str">
        <f>IF(F820="","",Tabla1[[#This Row],[sem 01]]&amp;Tabla1[[#This Row],[sem 02]]&amp;Tabla1[[#This Row],[sem 03]])</f>
        <v/>
      </c>
      <c r="BE820" s="234" t="str">
        <f>IF(TRIM(F820)="","",$B$1&amp;"-"&amp;SUBSTITUTE(Tabla1[[#This Row],[Mes Inscrito]]," ","")&amp;"-"&amp;SUBSTITUTE(Tabla1[[#This Row],[Dia de clases Inscrito]]," ","")&amp;"-"&amp;SUBSTITUTE(Tabla1[[#This Row],[Horario Inscrito]]," ","")&amp;"-"&amp;Tabla1[[#This Row],[Fecha Inicio grupo]])</f>
        <v/>
      </c>
      <c r="BF820" s="251" t="str">
        <f>IF(F820="","",Tabla1[[#This Row],[Curso]])</f>
        <v/>
      </c>
      <c r="BG820" s="252" t="str">
        <f>+IF(TRIM(F820)="","",$B$1&amp;"-"&amp;TRIM(Tabla1[[#This Row],[Mes Inscrito]])&amp;"-"&amp;TRIM(Tabla1[[#This Row],[Dia de clases Inscrito]])&amp;"-"&amp;TRIM(Tabla1[[#This Row],[Horario Inscrito]])&amp;"-"&amp;TRIM(Tabla1[[#This Row],[Fecha Inicio grupo]])&amp;"-"&amp;TRIM(Tabla1[[#This Row],[Tipo Incrito]]))</f>
        <v/>
      </c>
      <c r="BH820" s="308" t="str">
        <f>IF(F820="","",OR(IFERROR(SEARCH("CG",Tabla1[[#This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0" s="309" t="str">
        <f>IF(F820&lt;&gt;"",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0" s="309" t="str">
        <f>IF(F820&lt;&gt;"",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0" s="309" t="str">
        <f>IF(Tabla1[[#This Row],[Fecha Inicio grupo]]="","",IFERROR(VLOOKUP(Tabla1[[#This Row],[Mes de Alta como miembro]],Parámetros!$AM$2:$AN$16,2,0),"01/01/1900"))</f>
        <v/>
      </c>
    </row>
    <row r="821" spans="1:63" ht="14.45">
      <c r="A821" s="68">
        <v>818</v>
      </c>
      <c r="B821" s="29"/>
      <c r="C821" s="34"/>
      <c r="D821" s="42"/>
      <c r="E821" s="64"/>
      <c r="F821" s="45"/>
      <c r="G821" s="45"/>
      <c r="H821" s="163"/>
      <c r="I821" s="42"/>
      <c r="J821" s="28"/>
      <c r="K821" s="69"/>
      <c r="L821" s="68"/>
      <c r="M821" s="46"/>
      <c r="N821" s="238" t="str">
        <f ca="1">IF(Tabla1[[#This Row],[Fecha de nac]]="","",IF(Tabla1[[#This Row],[Fecha Finalización]] &gt;=TODAY(), DATEDIF(Tabla1[[#This Row],[Fecha de nac]],TODAY(),"y"), ROUNDDOWN((Tabla1[[#This Row],[Fecha Finalización]] -Tabla1[[#This Row],[Fecha de nac]])/365,0)))</f>
        <v/>
      </c>
      <c r="O821" s="169"/>
      <c r="P821" s="34"/>
      <c r="Q821" s="67"/>
      <c r="R821" s="67"/>
      <c r="S821" s="67"/>
      <c r="T821" s="67"/>
      <c r="U821" s="243" t="str">
        <f>IF(F821="","",Tabla1[[#This Row],[Fecha Inicio grupo]]+3*7-7)</f>
        <v/>
      </c>
      <c r="V821" s="244" t="str">
        <f>IF(F821="","",EDATE(Tabla1[[#This Row],[Fecha Inicio grupo]],3))</f>
        <v/>
      </c>
      <c r="W821" s="29"/>
      <c r="X821" s="29"/>
      <c r="Y821" s="75"/>
      <c r="Z821" s="75"/>
      <c r="AA821" s="75"/>
      <c r="AB821" s="75"/>
      <c r="AC821" s="75"/>
      <c r="AD821" s="75"/>
      <c r="AE821" s="75"/>
      <c r="AF821" s="75"/>
      <c r="AG821" s="75"/>
      <c r="AH821" s="75"/>
      <c r="AI821" s="75"/>
      <c r="AJ821" s="75"/>
      <c r="AK821" s="75"/>
      <c r="AL821" s="75"/>
      <c r="AM821" s="75"/>
      <c r="AN821" s="75"/>
      <c r="AO821" s="144"/>
      <c r="AP821" s="246" t="str">
        <f>IF(F821="","",IFERROR(VLOOKUP(SUBSTITUTE(SUBSTITUTE(Tabla1[[#This Row],[Uso Sistemas]],"T","P"),"N","F"),Parámetros!$M$2:$N$17,2,0),"Completar hasta 3ra sem. para evaluar a Probacionista"))</f>
        <v/>
      </c>
      <c r="AQ821" s="39"/>
      <c r="AR821" s="39"/>
      <c r="AS821" s="39"/>
      <c r="AT821" s="28"/>
      <c r="AU821" s="55"/>
      <c r="AV821" s="55"/>
      <c r="AW821" s="55"/>
      <c r="AX821" s="248" t="str">
        <f>IF(V821="","",EOMONTH(EDATE(Tabla1[[#This Row],[Fecha Finalización]],2),0))</f>
        <v/>
      </c>
      <c r="AY821" s="39"/>
      <c r="AZ821" s="249" t="str">
        <f>IF(V821="","",EOMONTH(EDATE(Tabla1[[#This Row],[Fecha Finalización]],3),0))</f>
        <v/>
      </c>
      <c r="BA821" s="39"/>
      <c r="BB821" s="39"/>
      <c r="BC821" s="235"/>
      <c r="BD821" s="233" t="str">
        <f>IF(F821="","",Tabla1[[#This Row],[sem 01]]&amp;Tabla1[[#This Row],[sem 02]]&amp;Tabla1[[#This Row],[sem 03]])</f>
        <v/>
      </c>
      <c r="BE821" s="234" t="str">
        <f>IF(TRIM(F821)="","",$B$1&amp;"-"&amp;SUBSTITUTE(Tabla1[[#This Row],[Mes Inscrito]]," ","")&amp;"-"&amp;SUBSTITUTE(Tabla1[[#This Row],[Dia de clases Inscrito]]," ","")&amp;"-"&amp;SUBSTITUTE(Tabla1[[#This Row],[Horario Inscrito]]," ","")&amp;"-"&amp;Tabla1[[#This Row],[Fecha Inicio grupo]])</f>
        <v/>
      </c>
      <c r="BF821" s="251" t="str">
        <f>IF(F821="","",Tabla1[[#This Row],[Curso]])</f>
        <v/>
      </c>
      <c r="BG821" s="252" t="str">
        <f>+IF(TRIM(F821)="","",$B$1&amp;"-"&amp;TRIM(Tabla1[[#This Row],[Mes Inscrito]])&amp;"-"&amp;TRIM(Tabla1[[#This Row],[Dia de clases Inscrito]])&amp;"-"&amp;TRIM(Tabla1[[#This Row],[Horario Inscrito]])&amp;"-"&amp;TRIM(Tabla1[[#This Row],[Fecha Inicio grupo]])&amp;"-"&amp;TRIM(Tabla1[[#This Row],[Tipo Incrito]]))</f>
        <v/>
      </c>
      <c r="BH821" s="308" t="str">
        <f>IF(F821="","",OR(IFERROR(SEARCH("CG",Tabla1[[#This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1" s="309" t="str">
        <f>IF(F821&lt;&gt;"",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1" s="309" t="str">
        <f>IF(F821&lt;&gt;"",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1" s="309" t="str">
        <f>IF(Tabla1[[#This Row],[Fecha Inicio grupo]]="","",IFERROR(VLOOKUP(Tabla1[[#This Row],[Mes de Alta como miembro]],Parámetros!$AM$2:$AN$16,2,0),"01/01/1900"))</f>
        <v/>
      </c>
    </row>
    <row r="822" spans="1:63" ht="14.45">
      <c r="A822" s="68">
        <v>819</v>
      </c>
      <c r="B822" s="29"/>
      <c r="C822" s="34"/>
      <c r="D822" s="42"/>
      <c r="E822" s="64"/>
      <c r="F822" s="45"/>
      <c r="G822" s="45"/>
      <c r="H822" s="163"/>
      <c r="I822" s="42"/>
      <c r="J822" s="28"/>
      <c r="K822" s="69"/>
      <c r="L822" s="68"/>
      <c r="M822" s="46"/>
      <c r="N822" s="238" t="str">
        <f ca="1">IF(Tabla1[[#This Row],[Fecha de nac]]="","",IF(Tabla1[[#This Row],[Fecha Finalización]] &gt;=TODAY(), DATEDIF(Tabla1[[#This Row],[Fecha de nac]],TODAY(),"y"), ROUNDDOWN((Tabla1[[#This Row],[Fecha Finalización]] -Tabla1[[#This Row],[Fecha de nac]])/365,0)))</f>
        <v/>
      </c>
      <c r="O822" s="169"/>
      <c r="P822" s="34"/>
      <c r="Q822" s="67"/>
      <c r="R822" s="67"/>
      <c r="S822" s="67"/>
      <c r="T822" s="67"/>
      <c r="U822" s="243" t="str">
        <f>IF(F822="","",Tabla1[[#This Row],[Fecha Inicio grupo]]+3*7-7)</f>
        <v/>
      </c>
      <c r="V822" s="244" t="str">
        <f>IF(F822="","",EDATE(Tabla1[[#This Row],[Fecha Inicio grupo]],3))</f>
        <v/>
      </c>
      <c r="W822" s="29"/>
      <c r="X822" s="29"/>
      <c r="Y822" s="75"/>
      <c r="Z822" s="75"/>
      <c r="AA822" s="75"/>
      <c r="AB822" s="75"/>
      <c r="AC822" s="75"/>
      <c r="AD822" s="75"/>
      <c r="AE822" s="75"/>
      <c r="AF822" s="75"/>
      <c r="AG822" s="75"/>
      <c r="AH822" s="75"/>
      <c r="AI822" s="75"/>
      <c r="AJ822" s="75"/>
      <c r="AK822" s="75"/>
      <c r="AL822" s="75"/>
      <c r="AM822" s="75"/>
      <c r="AN822" s="75"/>
      <c r="AO822" s="144"/>
      <c r="AP822" s="246" t="str">
        <f>IF(F822="","",IFERROR(VLOOKUP(SUBSTITUTE(SUBSTITUTE(Tabla1[[#This Row],[Uso Sistemas]],"T","P"),"N","F"),Parámetros!$M$2:$N$17,2,0),"Completar hasta 3ra sem. para evaluar a Probacionista"))</f>
        <v/>
      </c>
      <c r="AQ822" s="39"/>
      <c r="AR822" s="39"/>
      <c r="AS822" s="39"/>
      <c r="AT822" s="28"/>
      <c r="AU822" s="55"/>
      <c r="AV822" s="55"/>
      <c r="AW822" s="55"/>
      <c r="AX822" s="248" t="str">
        <f>IF(V822="","",EOMONTH(EDATE(Tabla1[[#This Row],[Fecha Finalización]],2),0))</f>
        <v/>
      </c>
      <c r="AY822" s="39"/>
      <c r="AZ822" s="249" t="str">
        <f>IF(V822="","",EOMONTH(EDATE(Tabla1[[#This Row],[Fecha Finalización]],3),0))</f>
        <v/>
      </c>
      <c r="BA822" s="39"/>
      <c r="BB822" s="39"/>
      <c r="BC822" s="235"/>
      <c r="BD822" s="233" t="str">
        <f>IF(F822="","",Tabla1[[#This Row],[sem 01]]&amp;Tabla1[[#This Row],[sem 02]]&amp;Tabla1[[#This Row],[sem 03]])</f>
        <v/>
      </c>
      <c r="BE822" s="234" t="str">
        <f>IF(TRIM(F822)="","",$B$1&amp;"-"&amp;SUBSTITUTE(Tabla1[[#This Row],[Mes Inscrito]]," ","")&amp;"-"&amp;SUBSTITUTE(Tabla1[[#This Row],[Dia de clases Inscrito]]," ","")&amp;"-"&amp;SUBSTITUTE(Tabla1[[#This Row],[Horario Inscrito]]," ","")&amp;"-"&amp;Tabla1[[#This Row],[Fecha Inicio grupo]])</f>
        <v/>
      </c>
      <c r="BF822" s="251" t="str">
        <f>IF(F822="","",Tabla1[[#This Row],[Curso]])</f>
        <v/>
      </c>
      <c r="BG822" s="252" t="str">
        <f>+IF(TRIM(F822)="","",$B$1&amp;"-"&amp;TRIM(Tabla1[[#This Row],[Mes Inscrito]])&amp;"-"&amp;TRIM(Tabla1[[#This Row],[Dia de clases Inscrito]])&amp;"-"&amp;TRIM(Tabla1[[#This Row],[Horario Inscrito]])&amp;"-"&amp;TRIM(Tabla1[[#This Row],[Fecha Inicio grupo]])&amp;"-"&amp;TRIM(Tabla1[[#This Row],[Tipo Incrito]]))</f>
        <v/>
      </c>
      <c r="BH822" s="308" t="str">
        <f>IF(F822="","",OR(IFERROR(SEARCH("CG",Tabla1[[#This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2" s="309" t="str">
        <f>IF(F822&lt;&gt;"",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2" s="309" t="str">
        <f>IF(F822&lt;&gt;"",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2" s="309" t="str">
        <f>IF(Tabla1[[#This Row],[Fecha Inicio grupo]]="","",IFERROR(VLOOKUP(Tabla1[[#This Row],[Mes de Alta como miembro]],Parámetros!$AM$2:$AN$16,2,0),"01/01/1900"))</f>
        <v/>
      </c>
    </row>
    <row r="823" spans="1:63" ht="14.45">
      <c r="A823" s="68">
        <v>820</v>
      </c>
      <c r="B823" s="29"/>
      <c r="C823" s="34"/>
      <c r="D823" s="42"/>
      <c r="E823" s="64"/>
      <c r="F823" s="45"/>
      <c r="G823" s="45"/>
      <c r="H823" s="163"/>
      <c r="I823" s="42"/>
      <c r="J823" s="28"/>
      <c r="K823" s="69"/>
      <c r="L823" s="68"/>
      <c r="M823" s="46"/>
      <c r="N823" s="238" t="str">
        <f ca="1">IF(Tabla1[[#This Row],[Fecha de nac]]="","",IF(Tabla1[[#This Row],[Fecha Finalización]] &gt;=TODAY(), DATEDIF(Tabla1[[#This Row],[Fecha de nac]],TODAY(),"y"), ROUNDDOWN((Tabla1[[#This Row],[Fecha Finalización]] -Tabla1[[#This Row],[Fecha de nac]])/365,0)))</f>
        <v/>
      </c>
      <c r="O823" s="169"/>
      <c r="P823" s="34"/>
      <c r="Q823" s="67"/>
      <c r="R823" s="67"/>
      <c r="S823" s="67"/>
      <c r="T823" s="67"/>
      <c r="U823" s="243" t="str">
        <f>IF(F823="","",Tabla1[[#This Row],[Fecha Inicio grupo]]+3*7-7)</f>
        <v/>
      </c>
      <c r="V823" s="244" t="str">
        <f>IF(F823="","",EDATE(Tabla1[[#This Row],[Fecha Inicio grupo]],3))</f>
        <v/>
      </c>
      <c r="W823" s="29"/>
      <c r="X823" s="29"/>
      <c r="Y823" s="75"/>
      <c r="Z823" s="75"/>
      <c r="AA823" s="75"/>
      <c r="AB823" s="75"/>
      <c r="AC823" s="75"/>
      <c r="AD823" s="75"/>
      <c r="AE823" s="75"/>
      <c r="AF823" s="75"/>
      <c r="AG823" s="75"/>
      <c r="AH823" s="75"/>
      <c r="AI823" s="75"/>
      <c r="AJ823" s="75"/>
      <c r="AK823" s="75"/>
      <c r="AL823" s="75"/>
      <c r="AM823" s="75"/>
      <c r="AN823" s="75"/>
      <c r="AO823" s="144"/>
      <c r="AP823" s="246" t="str">
        <f>IF(F823="","",IFERROR(VLOOKUP(SUBSTITUTE(SUBSTITUTE(Tabla1[[#This Row],[Uso Sistemas]],"T","P"),"N","F"),Parámetros!$M$2:$N$17,2,0),"Completar hasta 3ra sem. para evaluar a Probacionista"))</f>
        <v/>
      </c>
      <c r="AQ823" s="39"/>
      <c r="AR823" s="39"/>
      <c r="AS823" s="39"/>
      <c r="AT823" s="28"/>
      <c r="AU823" s="55"/>
      <c r="AV823" s="55"/>
      <c r="AW823" s="55"/>
      <c r="AX823" s="248" t="str">
        <f>IF(V823="","",EOMONTH(EDATE(Tabla1[[#This Row],[Fecha Finalización]],2),0))</f>
        <v/>
      </c>
      <c r="AY823" s="39"/>
      <c r="AZ823" s="249" t="str">
        <f>IF(V823="","",EOMONTH(EDATE(Tabla1[[#This Row],[Fecha Finalización]],3),0))</f>
        <v/>
      </c>
      <c r="BA823" s="39"/>
      <c r="BB823" s="39"/>
      <c r="BC823" s="235"/>
      <c r="BD823" s="233" t="str">
        <f>IF(F823="","",Tabla1[[#This Row],[sem 01]]&amp;Tabla1[[#This Row],[sem 02]]&amp;Tabla1[[#This Row],[sem 03]])</f>
        <v/>
      </c>
      <c r="BE823" s="234" t="str">
        <f>IF(TRIM(F823)="","",$B$1&amp;"-"&amp;SUBSTITUTE(Tabla1[[#This Row],[Mes Inscrito]]," ","")&amp;"-"&amp;SUBSTITUTE(Tabla1[[#This Row],[Dia de clases Inscrito]]," ","")&amp;"-"&amp;SUBSTITUTE(Tabla1[[#This Row],[Horario Inscrito]]," ","")&amp;"-"&amp;Tabla1[[#This Row],[Fecha Inicio grupo]])</f>
        <v/>
      </c>
      <c r="BF823" s="251" t="str">
        <f>IF(F823="","",Tabla1[[#This Row],[Curso]])</f>
        <v/>
      </c>
      <c r="BG823" s="252" t="str">
        <f>+IF(TRIM(F823)="","",$B$1&amp;"-"&amp;TRIM(Tabla1[[#This Row],[Mes Inscrito]])&amp;"-"&amp;TRIM(Tabla1[[#This Row],[Dia de clases Inscrito]])&amp;"-"&amp;TRIM(Tabla1[[#This Row],[Horario Inscrito]])&amp;"-"&amp;TRIM(Tabla1[[#This Row],[Fecha Inicio grupo]])&amp;"-"&amp;TRIM(Tabla1[[#This Row],[Tipo Incrito]]))</f>
        <v/>
      </c>
      <c r="BH823" s="308" t="str">
        <f>IF(F823="","",OR(IFERROR(SEARCH("CG",Tabla1[[#This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3" s="309" t="str">
        <f>IF(F823&lt;&gt;"",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3" s="309" t="str">
        <f>IF(F823&lt;&gt;"",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3" s="309" t="str">
        <f>IF(Tabla1[[#This Row],[Fecha Inicio grupo]]="","",IFERROR(VLOOKUP(Tabla1[[#This Row],[Mes de Alta como miembro]],Parámetros!$AM$2:$AN$16,2,0),"01/01/1900"))</f>
        <v/>
      </c>
    </row>
    <row r="824" spans="1:63" ht="14.45">
      <c r="A824" s="68">
        <v>821</v>
      </c>
      <c r="B824" s="29"/>
      <c r="C824" s="34"/>
      <c r="D824" s="42"/>
      <c r="E824" s="64"/>
      <c r="F824" s="45"/>
      <c r="G824" s="45"/>
      <c r="H824" s="163"/>
      <c r="I824" s="42"/>
      <c r="J824" s="28"/>
      <c r="K824" s="69"/>
      <c r="L824" s="68"/>
      <c r="M824" s="46"/>
      <c r="N824" s="238" t="str">
        <f ca="1">IF(Tabla1[[#This Row],[Fecha de nac]]="","",IF(Tabla1[[#This Row],[Fecha Finalización]] &gt;=TODAY(), DATEDIF(Tabla1[[#This Row],[Fecha de nac]],TODAY(),"y"), ROUNDDOWN((Tabla1[[#This Row],[Fecha Finalización]] -Tabla1[[#This Row],[Fecha de nac]])/365,0)))</f>
        <v/>
      </c>
      <c r="O824" s="169"/>
      <c r="P824" s="34"/>
      <c r="Q824" s="67"/>
      <c r="R824" s="67"/>
      <c r="S824" s="67"/>
      <c r="T824" s="67"/>
      <c r="U824" s="243" t="str">
        <f>IF(F824="","",Tabla1[[#This Row],[Fecha Inicio grupo]]+3*7-7)</f>
        <v/>
      </c>
      <c r="V824" s="244" t="str">
        <f>IF(F824="","",EDATE(Tabla1[[#This Row],[Fecha Inicio grupo]],3))</f>
        <v/>
      </c>
      <c r="W824" s="29"/>
      <c r="X824" s="29"/>
      <c r="Y824" s="75"/>
      <c r="Z824" s="75"/>
      <c r="AA824" s="75"/>
      <c r="AB824" s="75"/>
      <c r="AC824" s="75"/>
      <c r="AD824" s="75"/>
      <c r="AE824" s="75"/>
      <c r="AF824" s="75"/>
      <c r="AG824" s="75"/>
      <c r="AH824" s="75"/>
      <c r="AI824" s="75"/>
      <c r="AJ824" s="75"/>
      <c r="AK824" s="75"/>
      <c r="AL824" s="75"/>
      <c r="AM824" s="75"/>
      <c r="AN824" s="75"/>
      <c r="AO824" s="144"/>
      <c r="AP824" s="246" t="str">
        <f>IF(F824="","",IFERROR(VLOOKUP(SUBSTITUTE(SUBSTITUTE(Tabla1[[#This Row],[Uso Sistemas]],"T","P"),"N","F"),Parámetros!$M$2:$N$17,2,0),"Completar hasta 3ra sem. para evaluar a Probacionista"))</f>
        <v/>
      </c>
      <c r="AQ824" s="39"/>
      <c r="AR824" s="39"/>
      <c r="AS824" s="39"/>
      <c r="AT824" s="28"/>
      <c r="AU824" s="55"/>
      <c r="AV824" s="55"/>
      <c r="AW824" s="55"/>
      <c r="AX824" s="248" t="str">
        <f>IF(V824="","",EOMONTH(EDATE(Tabla1[[#This Row],[Fecha Finalización]],2),0))</f>
        <v/>
      </c>
      <c r="AY824" s="39"/>
      <c r="AZ824" s="249" t="str">
        <f>IF(V824="","",EOMONTH(EDATE(Tabla1[[#This Row],[Fecha Finalización]],3),0))</f>
        <v/>
      </c>
      <c r="BA824" s="39"/>
      <c r="BB824" s="39"/>
      <c r="BC824" s="235"/>
      <c r="BD824" s="233" t="str">
        <f>IF(F824="","",Tabla1[[#This Row],[sem 01]]&amp;Tabla1[[#This Row],[sem 02]]&amp;Tabla1[[#This Row],[sem 03]])</f>
        <v/>
      </c>
      <c r="BE824" s="234" t="str">
        <f>IF(TRIM(F824)="","",$B$1&amp;"-"&amp;SUBSTITUTE(Tabla1[[#This Row],[Mes Inscrito]]," ","")&amp;"-"&amp;SUBSTITUTE(Tabla1[[#This Row],[Dia de clases Inscrito]]," ","")&amp;"-"&amp;SUBSTITUTE(Tabla1[[#This Row],[Horario Inscrito]]," ","")&amp;"-"&amp;Tabla1[[#This Row],[Fecha Inicio grupo]])</f>
        <v/>
      </c>
      <c r="BF824" s="251" t="str">
        <f>IF(F824="","",Tabla1[[#This Row],[Curso]])</f>
        <v/>
      </c>
      <c r="BG824" s="252" t="str">
        <f>+IF(TRIM(F824)="","",$B$1&amp;"-"&amp;TRIM(Tabla1[[#This Row],[Mes Inscrito]])&amp;"-"&amp;TRIM(Tabla1[[#This Row],[Dia de clases Inscrito]])&amp;"-"&amp;TRIM(Tabla1[[#This Row],[Horario Inscrito]])&amp;"-"&amp;TRIM(Tabla1[[#This Row],[Fecha Inicio grupo]])&amp;"-"&amp;TRIM(Tabla1[[#This Row],[Tipo Incrito]]))</f>
        <v/>
      </c>
      <c r="BH824" s="308" t="str">
        <f>IF(F824="","",OR(IFERROR(SEARCH("CG",Tabla1[[#This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4" s="309" t="str">
        <f>IF(F824&lt;&gt;"",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4" s="309" t="str">
        <f>IF(F824&lt;&gt;"",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4" s="309" t="str">
        <f>IF(Tabla1[[#This Row],[Fecha Inicio grupo]]="","",IFERROR(VLOOKUP(Tabla1[[#This Row],[Mes de Alta como miembro]],Parámetros!$AM$2:$AN$16,2,0),"01/01/1900"))</f>
        <v/>
      </c>
    </row>
    <row r="825" spans="1:63" ht="14.45">
      <c r="A825" s="68">
        <v>822</v>
      </c>
      <c r="B825" s="29"/>
      <c r="C825" s="34"/>
      <c r="D825" s="42"/>
      <c r="E825" s="64"/>
      <c r="F825" s="45"/>
      <c r="G825" s="45"/>
      <c r="H825" s="163"/>
      <c r="I825" s="42"/>
      <c r="J825" s="28"/>
      <c r="K825" s="69"/>
      <c r="L825" s="68"/>
      <c r="M825" s="46"/>
      <c r="N825" s="238" t="str">
        <f ca="1">IF(Tabla1[[#This Row],[Fecha de nac]]="","",IF(Tabla1[[#This Row],[Fecha Finalización]] &gt;=TODAY(), DATEDIF(Tabla1[[#This Row],[Fecha de nac]],TODAY(),"y"), ROUNDDOWN((Tabla1[[#This Row],[Fecha Finalización]] -Tabla1[[#This Row],[Fecha de nac]])/365,0)))</f>
        <v/>
      </c>
      <c r="O825" s="169"/>
      <c r="P825" s="34"/>
      <c r="Q825" s="67"/>
      <c r="R825" s="67"/>
      <c r="S825" s="67"/>
      <c r="T825" s="67"/>
      <c r="U825" s="243" t="str">
        <f>IF(F825="","",Tabla1[[#This Row],[Fecha Inicio grupo]]+3*7-7)</f>
        <v/>
      </c>
      <c r="V825" s="244" t="str">
        <f>IF(F825="","",EDATE(Tabla1[[#This Row],[Fecha Inicio grupo]],3))</f>
        <v/>
      </c>
      <c r="W825" s="29"/>
      <c r="X825" s="29"/>
      <c r="Y825" s="75"/>
      <c r="Z825" s="75"/>
      <c r="AA825" s="75"/>
      <c r="AB825" s="75"/>
      <c r="AC825" s="75"/>
      <c r="AD825" s="75"/>
      <c r="AE825" s="75"/>
      <c r="AF825" s="75"/>
      <c r="AG825" s="75"/>
      <c r="AH825" s="75"/>
      <c r="AI825" s="75"/>
      <c r="AJ825" s="75"/>
      <c r="AK825" s="75"/>
      <c r="AL825" s="75"/>
      <c r="AM825" s="75"/>
      <c r="AN825" s="75"/>
      <c r="AO825" s="144"/>
      <c r="AP825" s="246" t="str">
        <f>IF(F825="","",IFERROR(VLOOKUP(SUBSTITUTE(SUBSTITUTE(Tabla1[[#This Row],[Uso Sistemas]],"T","P"),"N","F"),Parámetros!$M$2:$N$17,2,0),"Completar hasta 3ra sem. para evaluar a Probacionista"))</f>
        <v/>
      </c>
      <c r="AQ825" s="39"/>
      <c r="AR825" s="39"/>
      <c r="AS825" s="39"/>
      <c r="AT825" s="28"/>
      <c r="AU825" s="55"/>
      <c r="AV825" s="55"/>
      <c r="AW825" s="55"/>
      <c r="AX825" s="248" t="str">
        <f>IF(V825="","",EOMONTH(EDATE(Tabla1[[#This Row],[Fecha Finalización]],2),0))</f>
        <v/>
      </c>
      <c r="AY825" s="39"/>
      <c r="AZ825" s="249" t="str">
        <f>IF(V825="","",EOMONTH(EDATE(Tabla1[[#This Row],[Fecha Finalización]],3),0))</f>
        <v/>
      </c>
      <c r="BA825" s="39"/>
      <c r="BB825" s="39"/>
      <c r="BC825" s="235"/>
      <c r="BD825" s="233" t="str">
        <f>IF(F825="","",Tabla1[[#This Row],[sem 01]]&amp;Tabla1[[#This Row],[sem 02]]&amp;Tabla1[[#This Row],[sem 03]])</f>
        <v/>
      </c>
      <c r="BE825" s="234" t="str">
        <f>IF(TRIM(F825)="","",$B$1&amp;"-"&amp;SUBSTITUTE(Tabla1[[#This Row],[Mes Inscrito]]," ","")&amp;"-"&amp;SUBSTITUTE(Tabla1[[#This Row],[Dia de clases Inscrito]]," ","")&amp;"-"&amp;SUBSTITUTE(Tabla1[[#This Row],[Horario Inscrito]]," ","")&amp;"-"&amp;Tabla1[[#This Row],[Fecha Inicio grupo]])</f>
        <v/>
      </c>
      <c r="BF825" s="251" t="str">
        <f>IF(F825="","",Tabla1[[#This Row],[Curso]])</f>
        <v/>
      </c>
      <c r="BG825" s="252" t="str">
        <f>+IF(TRIM(F825)="","",$B$1&amp;"-"&amp;TRIM(Tabla1[[#This Row],[Mes Inscrito]])&amp;"-"&amp;TRIM(Tabla1[[#This Row],[Dia de clases Inscrito]])&amp;"-"&amp;TRIM(Tabla1[[#This Row],[Horario Inscrito]])&amp;"-"&amp;TRIM(Tabla1[[#This Row],[Fecha Inicio grupo]])&amp;"-"&amp;TRIM(Tabla1[[#This Row],[Tipo Incrito]]))</f>
        <v/>
      </c>
      <c r="BH825" s="308" t="str">
        <f>IF(F825="","",OR(IFERROR(SEARCH("CG",Tabla1[[#This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5" s="309" t="str">
        <f>IF(F825&lt;&gt;"",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5" s="309" t="str">
        <f>IF(F825&lt;&gt;"",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5" s="309" t="str">
        <f>IF(Tabla1[[#This Row],[Fecha Inicio grupo]]="","",IFERROR(VLOOKUP(Tabla1[[#This Row],[Mes de Alta como miembro]],Parámetros!$AM$2:$AN$16,2,0),"01/01/1900"))</f>
        <v/>
      </c>
    </row>
    <row r="826" spans="1:63" ht="14.45">
      <c r="A826" s="68">
        <v>823</v>
      </c>
      <c r="B826" s="29"/>
      <c r="C826" s="34"/>
      <c r="D826" s="42"/>
      <c r="E826" s="64"/>
      <c r="F826" s="45"/>
      <c r="G826" s="45"/>
      <c r="H826" s="163"/>
      <c r="I826" s="42"/>
      <c r="J826" s="28"/>
      <c r="K826" s="69"/>
      <c r="L826" s="68"/>
      <c r="M826" s="46"/>
      <c r="N826" s="238" t="str">
        <f ca="1">IF(Tabla1[[#This Row],[Fecha de nac]]="","",IF(Tabla1[[#This Row],[Fecha Finalización]] &gt;=TODAY(), DATEDIF(Tabla1[[#This Row],[Fecha de nac]],TODAY(),"y"), ROUNDDOWN((Tabla1[[#This Row],[Fecha Finalización]] -Tabla1[[#This Row],[Fecha de nac]])/365,0)))</f>
        <v/>
      </c>
      <c r="O826" s="169"/>
      <c r="P826" s="34"/>
      <c r="Q826" s="67"/>
      <c r="R826" s="67"/>
      <c r="S826" s="67"/>
      <c r="T826" s="67"/>
      <c r="U826" s="243" t="str">
        <f>IF(F826="","",Tabla1[[#This Row],[Fecha Inicio grupo]]+3*7-7)</f>
        <v/>
      </c>
      <c r="V826" s="244" t="str">
        <f>IF(F826="","",EDATE(Tabla1[[#This Row],[Fecha Inicio grupo]],3))</f>
        <v/>
      </c>
      <c r="W826" s="29"/>
      <c r="X826" s="29"/>
      <c r="Y826" s="75"/>
      <c r="Z826" s="75"/>
      <c r="AA826" s="75"/>
      <c r="AB826" s="75"/>
      <c r="AC826" s="75"/>
      <c r="AD826" s="75"/>
      <c r="AE826" s="75"/>
      <c r="AF826" s="75"/>
      <c r="AG826" s="75"/>
      <c r="AH826" s="75"/>
      <c r="AI826" s="75"/>
      <c r="AJ826" s="75"/>
      <c r="AK826" s="75"/>
      <c r="AL826" s="75"/>
      <c r="AM826" s="75"/>
      <c r="AN826" s="75"/>
      <c r="AO826" s="144"/>
      <c r="AP826" s="246" t="str">
        <f>IF(F826="","",IFERROR(VLOOKUP(SUBSTITUTE(SUBSTITUTE(Tabla1[[#This Row],[Uso Sistemas]],"T","P"),"N","F"),Parámetros!$M$2:$N$17,2,0),"Completar hasta 3ra sem. para evaluar a Probacionista"))</f>
        <v/>
      </c>
      <c r="AQ826" s="39"/>
      <c r="AR826" s="39"/>
      <c r="AS826" s="39"/>
      <c r="AT826" s="28"/>
      <c r="AU826" s="55"/>
      <c r="AV826" s="55"/>
      <c r="AW826" s="55"/>
      <c r="AX826" s="248" t="str">
        <f>IF(V826="","",EOMONTH(EDATE(Tabla1[[#This Row],[Fecha Finalización]],2),0))</f>
        <v/>
      </c>
      <c r="AY826" s="39"/>
      <c r="AZ826" s="249" t="str">
        <f>IF(V826="","",EOMONTH(EDATE(Tabla1[[#This Row],[Fecha Finalización]],3),0))</f>
        <v/>
      </c>
      <c r="BA826" s="39"/>
      <c r="BB826" s="39"/>
      <c r="BC826" s="235"/>
      <c r="BD826" s="233" t="str">
        <f>IF(F826="","",Tabla1[[#This Row],[sem 01]]&amp;Tabla1[[#This Row],[sem 02]]&amp;Tabla1[[#This Row],[sem 03]])</f>
        <v/>
      </c>
      <c r="BE826" s="234" t="str">
        <f>IF(TRIM(F826)="","",$B$1&amp;"-"&amp;SUBSTITUTE(Tabla1[[#This Row],[Mes Inscrito]]," ","")&amp;"-"&amp;SUBSTITUTE(Tabla1[[#This Row],[Dia de clases Inscrito]]," ","")&amp;"-"&amp;SUBSTITUTE(Tabla1[[#This Row],[Horario Inscrito]]," ","")&amp;"-"&amp;Tabla1[[#This Row],[Fecha Inicio grupo]])</f>
        <v/>
      </c>
      <c r="BF826" s="251" t="str">
        <f>IF(F826="","",Tabla1[[#This Row],[Curso]])</f>
        <v/>
      </c>
      <c r="BG826" s="252" t="str">
        <f>+IF(TRIM(F826)="","",$B$1&amp;"-"&amp;TRIM(Tabla1[[#This Row],[Mes Inscrito]])&amp;"-"&amp;TRIM(Tabla1[[#This Row],[Dia de clases Inscrito]])&amp;"-"&amp;TRIM(Tabla1[[#This Row],[Horario Inscrito]])&amp;"-"&amp;TRIM(Tabla1[[#This Row],[Fecha Inicio grupo]])&amp;"-"&amp;TRIM(Tabla1[[#This Row],[Tipo Incrito]]))</f>
        <v/>
      </c>
      <c r="BH826" s="308" t="str">
        <f>IF(F826="","",OR(IFERROR(SEARCH("CG",Tabla1[[#This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6" s="309" t="str">
        <f>IF(F826&lt;&gt;"",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6" s="309" t="str">
        <f>IF(F826&lt;&gt;"",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6" s="309" t="str">
        <f>IF(Tabla1[[#This Row],[Fecha Inicio grupo]]="","",IFERROR(VLOOKUP(Tabla1[[#This Row],[Mes de Alta como miembro]],Parámetros!$AM$2:$AN$16,2,0),"01/01/1900"))</f>
        <v/>
      </c>
    </row>
    <row r="827" spans="1:63" ht="14.45">
      <c r="A827" s="68">
        <v>824</v>
      </c>
      <c r="B827" s="29"/>
      <c r="C827" s="34"/>
      <c r="D827" s="42"/>
      <c r="E827" s="64"/>
      <c r="F827" s="45"/>
      <c r="G827" s="45"/>
      <c r="H827" s="163"/>
      <c r="I827" s="42"/>
      <c r="J827" s="28"/>
      <c r="K827" s="69"/>
      <c r="L827" s="68"/>
      <c r="M827" s="46"/>
      <c r="N827" s="238" t="str">
        <f ca="1">IF(Tabla1[[#This Row],[Fecha de nac]]="","",IF(Tabla1[[#This Row],[Fecha Finalización]] &gt;=TODAY(), DATEDIF(Tabla1[[#This Row],[Fecha de nac]],TODAY(),"y"), ROUNDDOWN((Tabla1[[#This Row],[Fecha Finalización]] -Tabla1[[#This Row],[Fecha de nac]])/365,0)))</f>
        <v/>
      </c>
      <c r="O827" s="169"/>
      <c r="P827" s="34"/>
      <c r="Q827" s="67"/>
      <c r="R827" s="67"/>
      <c r="S827" s="67"/>
      <c r="T827" s="67"/>
      <c r="U827" s="243" t="str">
        <f>IF(F827="","",Tabla1[[#This Row],[Fecha Inicio grupo]]+3*7-7)</f>
        <v/>
      </c>
      <c r="V827" s="244" t="str">
        <f>IF(F827="","",EDATE(Tabla1[[#This Row],[Fecha Inicio grupo]],3))</f>
        <v/>
      </c>
      <c r="W827" s="29"/>
      <c r="X827" s="29"/>
      <c r="Y827" s="75"/>
      <c r="Z827" s="75"/>
      <c r="AA827" s="75"/>
      <c r="AB827" s="75"/>
      <c r="AC827" s="75"/>
      <c r="AD827" s="75"/>
      <c r="AE827" s="75"/>
      <c r="AF827" s="75"/>
      <c r="AG827" s="75"/>
      <c r="AH827" s="75"/>
      <c r="AI827" s="75"/>
      <c r="AJ827" s="75"/>
      <c r="AK827" s="75"/>
      <c r="AL827" s="75"/>
      <c r="AM827" s="75"/>
      <c r="AN827" s="75"/>
      <c r="AO827" s="144"/>
      <c r="AP827" s="246" t="str">
        <f>IF(F827="","",IFERROR(VLOOKUP(SUBSTITUTE(SUBSTITUTE(Tabla1[[#This Row],[Uso Sistemas]],"T","P"),"N","F"),Parámetros!$M$2:$N$17,2,0),"Completar hasta 3ra sem. para evaluar a Probacionista"))</f>
        <v/>
      </c>
      <c r="AQ827" s="39"/>
      <c r="AR827" s="39"/>
      <c r="AS827" s="39"/>
      <c r="AT827" s="28"/>
      <c r="AU827" s="55"/>
      <c r="AV827" s="55"/>
      <c r="AW827" s="55"/>
      <c r="AX827" s="248" t="str">
        <f>IF(V827="","",EOMONTH(EDATE(Tabla1[[#This Row],[Fecha Finalización]],2),0))</f>
        <v/>
      </c>
      <c r="AY827" s="39"/>
      <c r="AZ827" s="249" t="str">
        <f>IF(V827="","",EOMONTH(EDATE(Tabla1[[#This Row],[Fecha Finalización]],3),0))</f>
        <v/>
      </c>
      <c r="BA827" s="39"/>
      <c r="BB827" s="39"/>
      <c r="BC827" s="235"/>
      <c r="BD827" s="233" t="str">
        <f>IF(F827="","",Tabla1[[#This Row],[sem 01]]&amp;Tabla1[[#This Row],[sem 02]]&amp;Tabla1[[#This Row],[sem 03]])</f>
        <v/>
      </c>
      <c r="BE827" s="234" t="str">
        <f>IF(TRIM(F827)="","",$B$1&amp;"-"&amp;SUBSTITUTE(Tabla1[[#This Row],[Mes Inscrito]]," ","")&amp;"-"&amp;SUBSTITUTE(Tabla1[[#This Row],[Dia de clases Inscrito]]," ","")&amp;"-"&amp;SUBSTITUTE(Tabla1[[#This Row],[Horario Inscrito]]," ","")&amp;"-"&amp;Tabla1[[#This Row],[Fecha Inicio grupo]])</f>
        <v/>
      </c>
      <c r="BF827" s="251" t="str">
        <f>IF(F827="","",Tabla1[[#This Row],[Curso]])</f>
        <v/>
      </c>
      <c r="BG827" s="252" t="str">
        <f>+IF(TRIM(F827)="","",$B$1&amp;"-"&amp;TRIM(Tabla1[[#This Row],[Mes Inscrito]])&amp;"-"&amp;TRIM(Tabla1[[#This Row],[Dia de clases Inscrito]])&amp;"-"&amp;TRIM(Tabla1[[#This Row],[Horario Inscrito]])&amp;"-"&amp;TRIM(Tabla1[[#This Row],[Fecha Inicio grupo]])&amp;"-"&amp;TRIM(Tabla1[[#This Row],[Tipo Incrito]]))</f>
        <v/>
      </c>
      <c r="BH827" s="308" t="str">
        <f>IF(F827="","",OR(IFERROR(SEARCH("CG",Tabla1[[#This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7" s="309" t="str">
        <f>IF(F827&lt;&gt;"",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7" s="309" t="str">
        <f>IF(F827&lt;&gt;"",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7" s="309" t="str">
        <f>IF(Tabla1[[#This Row],[Fecha Inicio grupo]]="","",IFERROR(VLOOKUP(Tabla1[[#This Row],[Mes de Alta como miembro]],Parámetros!$AM$2:$AN$16,2,0),"01/01/1900"))</f>
        <v/>
      </c>
    </row>
    <row r="828" spans="1:63" ht="14.45">
      <c r="A828" s="68">
        <v>825</v>
      </c>
      <c r="B828" s="29"/>
      <c r="C828" s="34"/>
      <c r="D828" s="42"/>
      <c r="E828" s="64"/>
      <c r="F828" s="45"/>
      <c r="G828" s="45"/>
      <c r="H828" s="163"/>
      <c r="I828" s="42"/>
      <c r="J828" s="28"/>
      <c r="K828" s="69"/>
      <c r="L828" s="68"/>
      <c r="M828" s="46"/>
      <c r="N828" s="238" t="str">
        <f ca="1">IF(Tabla1[[#This Row],[Fecha de nac]]="","",IF(Tabla1[[#This Row],[Fecha Finalización]] &gt;=TODAY(), DATEDIF(Tabla1[[#This Row],[Fecha de nac]],TODAY(),"y"), ROUNDDOWN((Tabla1[[#This Row],[Fecha Finalización]] -Tabla1[[#This Row],[Fecha de nac]])/365,0)))</f>
        <v/>
      </c>
      <c r="O828" s="169"/>
      <c r="P828" s="34"/>
      <c r="Q828" s="67"/>
      <c r="R828" s="67"/>
      <c r="S828" s="67"/>
      <c r="T828" s="67"/>
      <c r="U828" s="243" t="str">
        <f>IF(F828="","",Tabla1[[#This Row],[Fecha Inicio grupo]]+3*7-7)</f>
        <v/>
      </c>
      <c r="V828" s="244" t="str">
        <f>IF(F828="","",EDATE(Tabla1[[#This Row],[Fecha Inicio grupo]],3))</f>
        <v/>
      </c>
      <c r="W828" s="29"/>
      <c r="X828" s="29"/>
      <c r="Y828" s="75"/>
      <c r="Z828" s="75"/>
      <c r="AA828" s="75"/>
      <c r="AB828" s="75"/>
      <c r="AC828" s="75"/>
      <c r="AD828" s="75"/>
      <c r="AE828" s="75"/>
      <c r="AF828" s="75"/>
      <c r="AG828" s="75"/>
      <c r="AH828" s="75"/>
      <c r="AI828" s="75"/>
      <c r="AJ828" s="75"/>
      <c r="AK828" s="75"/>
      <c r="AL828" s="75"/>
      <c r="AM828" s="75"/>
      <c r="AN828" s="75"/>
      <c r="AO828" s="144"/>
      <c r="AP828" s="246" t="str">
        <f>IF(F828="","",IFERROR(VLOOKUP(SUBSTITUTE(SUBSTITUTE(Tabla1[[#This Row],[Uso Sistemas]],"T","P"),"N","F"),Parámetros!$M$2:$N$17,2,0),"Completar hasta 3ra sem. para evaluar a Probacionista"))</f>
        <v/>
      </c>
      <c r="AQ828" s="39"/>
      <c r="AR828" s="39"/>
      <c r="AS828" s="39"/>
      <c r="AT828" s="28"/>
      <c r="AU828" s="55"/>
      <c r="AV828" s="55"/>
      <c r="AW828" s="55"/>
      <c r="AX828" s="248" t="str">
        <f>IF(V828="","",EOMONTH(EDATE(Tabla1[[#This Row],[Fecha Finalización]],2),0))</f>
        <v/>
      </c>
      <c r="AY828" s="39"/>
      <c r="AZ828" s="249" t="str">
        <f>IF(V828="","",EOMONTH(EDATE(Tabla1[[#This Row],[Fecha Finalización]],3),0))</f>
        <v/>
      </c>
      <c r="BA828" s="39"/>
      <c r="BB828" s="39"/>
      <c r="BC828" s="235"/>
      <c r="BD828" s="233" t="str">
        <f>IF(F828="","",Tabla1[[#This Row],[sem 01]]&amp;Tabla1[[#This Row],[sem 02]]&amp;Tabla1[[#This Row],[sem 03]])</f>
        <v/>
      </c>
      <c r="BE828" s="234" t="str">
        <f>IF(TRIM(F828)="","",$B$1&amp;"-"&amp;SUBSTITUTE(Tabla1[[#This Row],[Mes Inscrito]]," ","")&amp;"-"&amp;SUBSTITUTE(Tabla1[[#This Row],[Dia de clases Inscrito]]," ","")&amp;"-"&amp;SUBSTITUTE(Tabla1[[#This Row],[Horario Inscrito]]," ","")&amp;"-"&amp;Tabla1[[#This Row],[Fecha Inicio grupo]])</f>
        <v/>
      </c>
      <c r="BF828" s="251" t="str">
        <f>IF(F828="","",Tabla1[[#This Row],[Curso]])</f>
        <v/>
      </c>
      <c r="BG828" s="252" t="str">
        <f>+IF(TRIM(F828)="","",$B$1&amp;"-"&amp;TRIM(Tabla1[[#This Row],[Mes Inscrito]])&amp;"-"&amp;TRIM(Tabla1[[#This Row],[Dia de clases Inscrito]])&amp;"-"&amp;TRIM(Tabla1[[#This Row],[Horario Inscrito]])&amp;"-"&amp;TRIM(Tabla1[[#This Row],[Fecha Inicio grupo]])&amp;"-"&amp;TRIM(Tabla1[[#This Row],[Tipo Incrito]]))</f>
        <v/>
      </c>
      <c r="BH828" s="308" t="str">
        <f>IF(F828="","",OR(IFERROR(SEARCH("CG",Tabla1[[#This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8" s="309" t="str">
        <f>IF(F828&lt;&gt;"",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8" s="309" t="str">
        <f>IF(F828&lt;&gt;"",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8" s="309" t="str">
        <f>IF(Tabla1[[#This Row],[Fecha Inicio grupo]]="","",IFERROR(VLOOKUP(Tabla1[[#This Row],[Mes de Alta como miembro]],Parámetros!$AM$2:$AN$16,2,0),"01/01/1900"))</f>
        <v/>
      </c>
    </row>
    <row r="829" spans="1:63" ht="14.45">
      <c r="A829" s="68">
        <v>826</v>
      </c>
      <c r="B829" s="29"/>
      <c r="C829" s="34"/>
      <c r="D829" s="42"/>
      <c r="E829" s="64"/>
      <c r="F829" s="45"/>
      <c r="G829" s="45"/>
      <c r="H829" s="163"/>
      <c r="I829" s="42"/>
      <c r="J829" s="28"/>
      <c r="K829" s="69"/>
      <c r="L829" s="68"/>
      <c r="M829" s="46"/>
      <c r="N829" s="238" t="str">
        <f ca="1">IF(Tabla1[[#This Row],[Fecha de nac]]="","",IF(Tabla1[[#This Row],[Fecha Finalización]] &gt;=TODAY(), DATEDIF(Tabla1[[#This Row],[Fecha de nac]],TODAY(),"y"), ROUNDDOWN((Tabla1[[#This Row],[Fecha Finalización]] -Tabla1[[#This Row],[Fecha de nac]])/365,0)))</f>
        <v/>
      </c>
      <c r="O829" s="169"/>
      <c r="P829" s="34"/>
      <c r="Q829" s="67"/>
      <c r="R829" s="67"/>
      <c r="S829" s="67"/>
      <c r="T829" s="67"/>
      <c r="U829" s="243" t="str">
        <f>IF(F829="","",Tabla1[[#This Row],[Fecha Inicio grupo]]+3*7-7)</f>
        <v/>
      </c>
      <c r="V829" s="244" t="str">
        <f>IF(F829="","",EDATE(Tabla1[[#This Row],[Fecha Inicio grupo]],3))</f>
        <v/>
      </c>
      <c r="W829" s="29"/>
      <c r="X829" s="29"/>
      <c r="Y829" s="75"/>
      <c r="Z829" s="75"/>
      <c r="AA829" s="75"/>
      <c r="AB829" s="75"/>
      <c r="AC829" s="75"/>
      <c r="AD829" s="75"/>
      <c r="AE829" s="75"/>
      <c r="AF829" s="75"/>
      <c r="AG829" s="75"/>
      <c r="AH829" s="75"/>
      <c r="AI829" s="75"/>
      <c r="AJ829" s="75"/>
      <c r="AK829" s="75"/>
      <c r="AL829" s="75"/>
      <c r="AM829" s="75"/>
      <c r="AN829" s="75"/>
      <c r="AO829" s="144"/>
      <c r="AP829" s="246" t="str">
        <f>IF(F829="","",IFERROR(VLOOKUP(SUBSTITUTE(SUBSTITUTE(Tabla1[[#This Row],[Uso Sistemas]],"T","P"),"N","F"),Parámetros!$M$2:$N$17,2,0),"Completar hasta 3ra sem. para evaluar a Probacionista"))</f>
        <v/>
      </c>
      <c r="AQ829" s="39"/>
      <c r="AR829" s="39"/>
      <c r="AS829" s="39"/>
      <c r="AT829" s="28"/>
      <c r="AU829" s="55"/>
      <c r="AV829" s="55"/>
      <c r="AW829" s="55"/>
      <c r="AX829" s="248" t="str">
        <f>IF(V829="","",EOMONTH(EDATE(Tabla1[[#This Row],[Fecha Finalización]],2),0))</f>
        <v/>
      </c>
      <c r="AY829" s="39"/>
      <c r="AZ829" s="249" t="str">
        <f>IF(V829="","",EOMONTH(EDATE(Tabla1[[#This Row],[Fecha Finalización]],3),0))</f>
        <v/>
      </c>
      <c r="BA829" s="39"/>
      <c r="BB829" s="39"/>
      <c r="BC829" s="235"/>
      <c r="BD829" s="233" t="str">
        <f>IF(F829="","",Tabla1[[#This Row],[sem 01]]&amp;Tabla1[[#This Row],[sem 02]]&amp;Tabla1[[#This Row],[sem 03]])</f>
        <v/>
      </c>
      <c r="BE829" s="234" t="str">
        <f>IF(TRIM(F829)="","",$B$1&amp;"-"&amp;SUBSTITUTE(Tabla1[[#This Row],[Mes Inscrito]]," ","")&amp;"-"&amp;SUBSTITUTE(Tabla1[[#This Row],[Dia de clases Inscrito]]," ","")&amp;"-"&amp;SUBSTITUTE(Tabla1[[#This Row],[Horario Inscrito]]," ","")&amp;"-"&amp;Tabla1[[#This Row],[Fecha Inicio grupo]])</f>
        <v/>
      </c>
      <c r="BF829" s="251" t="str">
        <f>IF(F829="","",Tabla1[[#This Row],[Curso]])</f>
        <v/>
      </c>
      <c r="BG829" s="252" t="str">
        <f>+IF(TRIM(F829)="","",$B$1&amp;"-"&amp;TRIM(Tabla1[[#This Row],[Mes Inscrito]])&amp;"-"&amp;TRIM(Tabla1[[#This Row],[Dia de clases Inscrito]])&amp;"-"&amp;TRIM(Tabla1[[#This Row],[Horario Inscrito]])&amp;"-"&amp;TRIM(Tabla1[[#This Row],[Fecha Inicio grupo]])&amp;"-"&amp;TRIM(Tabla1[[#This Row],[Tipo Incrito]]))</f>
        <v/>
      </c>
      <c r="BH829" s="308" t="str">
        <f>IF(F829="","",OR(IFERROR(SEARCH("CG",Tabla1[[#This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9" s="309" t="str">
        <f>IF(F829&lt;&gt;"",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9" s="309" t="str">
        <f>IF(F829&lt;&gt;"",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9" s="309" t="str">
        <f>IF(Tabla1[[#This Row],[Fecha Inicio grupo]]="","",IFERROR(VLOOKUP(Tabla1[[#This Row],[Mes de Alta como miembro]],Parámetros!$AM$2:$AN$16,2,0),"01/01/1900"))</f>
        <v/>
      </c>
    </row>
    <row r="830" spans="1:63" ht="14.45">
      <c r="A830" s="68">
        <v>827</v>
      </c>
      <c r="B830" s="29"/>
      <c r="C830" s="34"/>
      <c r="D830" s="42"/>
      <c r="E830" s="64"/>
      <c r="F830" s="45"/>
      <c r="G830" s="45"/>
      <c r="H830" s="163"/>
      <c r="I830" s="42"/>
      <c r="J830" s="28"/>
      <c r="K830" s="69"/>
      <c r="L830" s="68"/>
      <c r="M830" s="46"/>
      <c r="N830" s="238" t="str">
        <f ca="1">IF(Tabla1[[#This Row],[Fecha de nac]]="","",IF(Tabla1[[#This Row],[Fecha Finalización]] &gt;=TODAY(), DATEDIF(Tabla1[[#This Row],[Fecha de nac]],TODAY(),"y"), ROUNDDOWN((Tabla1[[#This Row],[Fecha Finalización]] -Tabla1[[#This Row],[Fecha de nac]])/365,0)))</f>
        <v/>
      </c>
      <c r="O830" s="169"/>
      <c r="P830" s="34"/>
      <c r="Q830" s="67"/>
      <c r="R830" s="67"/>
      <c r="S830" s="67"/>
      <c r="T830" s="67"/>
      <c r="U830" s="243" t="str">
        <f>IF(F830="","",Tabla1[[#This Row],[Fecha Inicio grupo]]+3*7-7)</f>
        <v/>
      </c>
      <c r="V830" s="244" t="str">
        <f>IF(F830="","",EDATE(Tabla1[[#This Row],[Fecha Inicio grupo]],3))</f>
        <v/>
      </c>
      <c r="W830" s="29"/>
      <c r="X830" s="29"/>
      <c r="Y830" s="75"/>
      <c r="Z830" s="75"/>
      <c r="AA830" s="75"/>
      <c r="AB830" s="75"/>
      <c r="AC830" s="75"/>
      <c r="AD830" s="75"/>
      <c r="AE830" s="75"/>
      <c r="AF830" s="75"/>
      <c r="AG830" s="75"/>
      <c r="AH830" s="75"/>
      <c r="AI830" s="75"/>
      <c r="AJ830" s="75"/>
      <c r="AK830" s="75"/>
      <c r="AL830" s="75"/>
      <c r="AM830" s="75"/>
      <c r="AN830" s="75"/>
      <c r="AO830" s="144"/>
      <c r="AP830" s="246" t="str">
        <f>IF(F830="","",IFERROR(VLOOKUP(SUBSTITUTE(SUBSTITUTE(Tabla1[[#This Row],[Uso Sistemas]],"T","P"),"N","F"),Parámetros!$M$2:$N$17,2,0),"Completar hasta 3ra sem. para evaluar a Probacionista"))</f>
        <v/>
      </c>
      <c r="AQ830" s="39"/>
      <c r="AR830" s="39"/>
      <c r="AS830" s="39"/>
      <c r="AT830" s="28"/>
      <c r="AU830" s="55"/>
      <c r="AV830" s="55"/>
      <c r="AW830" s="55"/>
      <c r="AX830" s="248" t="str">
        <f>IF(V830="","",EOMONTH(EDATE(Tabla1[[#This Row],[Fecha Finalización]],2),0))</f>
        <v/>
      </c>
      <c r="AY830" s="39"/>
      <c r="AZ830" s="249" t="str">
        <f>IF(V830="","",EOMONTH(EDATE(Tabla1[[#This Row],[Fecha Finalización]],3),0))</f>
        <v/>
      </c>
      <c r="BA830" s="39"/>
      <c r="BB830" s="39"/>
      <c r="BC830" s="235"/>
      <c r="BD830" s="233" t="str">
        <f>IF(F830="","",Tabla1[[#This Row],[sem 01]]&amp;Tabla1[[#This Row],[sem 02]]&amp;Tabla1[[#This Row],[sem 03]])</f>
        <v/>
      </c>
      <c r="BE830" s="234" t="str">
        <f>IF(TRIM(F830)="","",$B$1&amp;"-"&amp;SUBSTITUTE(Tabla1[[#This Row],[Mes Inscrito]]," ","")&amp;"-"&amp;SUBSTITUTE(Tabla1[[#This Row],[Dia de clases Inscrito]]," ","")&amp;"-"&amp;SUBSTITUTE(Tabla1[[#This Row],[Horario Inscrito]]," ","")&amp;"-"&amp;Tabla1[[#This Row],[Fecha Inicio grupo]])</f>
        <v/>
      </c>
      <c r="BF830" s="251" t="str">
        <f>IF(F830="","",Tabla1[[#This Row],[Curso]])</f>
        <v/>
      </c>
      <c r="BG830" s="252" t="str">
        <f>+IF(TRIM(F830)="","",$B$1&amp;"-"&amp;TRIM(Tabla1[[#This Row],[Mes Inscrito]])&amp;"-"&amp;TRIM(Tabla1[[#This Row],[Dia de clases Inscrito]])&amp;"-"&amp;TRIM(Tabla1[[#This Row],[Horario Inscrito]])&amp;"-"&amp;TRIM(Tabla1[[#This Row],[Fecha Inicio grupo]])&amp;"-"&amp;TRIM(Tabla1[[#This Row],[Tipo Incrito]]))</f>
        <v/>
      </c>
      <c r="BH830" s="308" t="str">
        <f>IF(F830="","",OR(IFERROR(SEARCH("CG",Tabla1[[#This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0" s="309" t="str">
        <f>IF(F830&lt;&gt;"",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0" s="309" t="str">
        <f>IF(F830&lt;&gt;"",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0" s="309" t="str">
        <f>IF(Tabla1[[#This Row],[Fecha Inicio grupo]]="","",IFERROR(VLOOKUP(Tabla1[[#This Row],[Mes de Alta como miembro]],Parámetros!$AM$2:$AN$16,2,0),"01/01/1900"))</f>
        <v/>
      </c>
    </row>
    <row r="831" spans="1:63" ht="14.45">
      <c r="A831" s="68">
        <v>828</v>
      </c>
      <c r="B831" s="29"/>
      <c r="C831" s="34"/>
      <c r="D831" s="42"/>
      <c r="E831" s="64"/>
      <c r="F831" s="45"/>
      <c r="G831" s="45"/>
      <c r="H831" s="163"/>
      <c r="I831" s="42"/>
      <c r="J831" s="28"/>
      <c r="K831" s="69"/>
      <c r="L831" s="68"/>
      <c r="M831" s="46"/>
      <c r="N831" s="238" t="str">
        <f ca="1">IF(Tabla1[[#This Row],[Fecha de nac]]="","",IF(Tabla1[[#This Row],[Fecha Finalización]] &gt;=TODAY(), DATEDIF(Tabla1[[#This Row],[Fecha de nac]],TODAY(),"y"), ROUNDDOWN((Tabla1[[#This Row],[Fecha Finalización]] -Tabla1[[#This Row],[Fecha de nac]])/365,0)))</f>
        <v/>
      </c>
      <c r="O831" s="169"/>
      <c r="P831" s="34"/>
      <c r="Q831" s="67"/>
      <c r="R831" s="67"/>
      <c r="S831" s="67"/>
      <c r="T831" s="67"/>
      <c r="U831" s="243" t="str">
        <f>IF(F831="","",Tabla1[[#This Row],[Fecha Inicio grupo]]+3*7-7)</f>
        <v/>
      </c>
      <c r="V831" s="244" t="str">
        <f>IF(F831="","",EDATE(Tabla1[[#This Row],[Fecha Inicio grupo]],3))</f>
        <v/>
      </c>
      <c r="W831" s="29"/>
      <c r="X831" s="29"/>
      <c r="Y831" s="75"/>
      <c r="Z831" s="75"/>
      <c r="AA831" s="75"/>
      <c r="AB831" s="75"/>
      <c r="AC831" s="75"/>
      <c r="AD831" s="75"/>
      <c r="AE831" s="75"/>
      <c r="AF831" s="75"/>
      <c r="AG831" s="75"/>
      <c r="AH831" s="75"/>
      <c r="AI831" s="75"/>
      <c r="AJ831" s="75"/>
      <c r="AK831" s="75"/>
      <c r="AL831" s="75"/>
      <c r="AM831" s="75"/>
      <c r="AN831" s="75"/>
      <c r="AO831" s="144"/>
      <c r="AP831" s="246" t="str">
        <f>IF(F831="","",IFERROR(VLOOKUP(SUBSTITUTE(SUBSTITUTE(Tabla1[[#This Row],[Uso Sistemas]],"T","P"),"N","F"),Parámetros!$M$2:$N$17,2,0),"Completar hasta 3ra sem. para evaluar a Probacionista"))</f>
        <v/>
      </c>
      <c r="AQ831" s="39"/>
      <c r="AR831" s="39"/>
      <c r="AS831" s="39"/>
      <c r="AT831" s="28"/>
      <c r="AU831" s="55"/>
      <c r="AV831" s="55"/>
      <c r="AW831" s="55"/>
      <c r="AX831" s="248" t="str">
        <f>IF(V831="","",EOMONTH(EDATE(Tabla1[[#This Row],[Fecha Finalización]],2),0))</f>
        <v/>
      </c>
      <c r="AY831" s="39"/>
      <c r="AZ831" s="249" t="str">
        <f>IF(V831="","",EOMONTH(EDATE(Tabla1[[#This Row],[Fecha Finalización]],3),0))</f>
        <v/>
      </c>
      <c r="BA831" s="39"/>
      <c r="BB831" s="39"/>
      <c r="BC831" s="235"/>
      <c r="BD831" s="233" t="str">
        <f>IF(F831="","",Tabla1[[#This Row],[sem 01]]&amp;Tabla1[[#This Row],[sem 02]]&amp;Tabla1[[#This Row],[sem 03]])</f>
        <v/>
      </c>
      <c r="BE831" s="234" t="str">
        <f>IF(TRIM(F831)="","",$B$1&amp;"-"&amp;SUBSTITUTE(Tabla1[[#This Row],[Mes Inscrito]]," ","")&amp;"-"&amp;SUBSTITUTE(Tabla1[[#This Row],[Dia de clases Inscrito]]," ","")&amp;"-"&amp;SUBSTITUTE(Tabla1[[#This Row],[Horario Inscrito]]," ","")&amp;"-"&amp;Tabla1[[#This Row],[Fecha Inicio grupo]])</f>
        <v/>
      </c>
      <c r="BF831" s="251" t="str">
        <f>IF(F831="","",Tabla1[[#This Row],[Curso]])</f>
        <v/>
      </c>
      <c r="BG831" s="252" t="str">
        <f>+IF(TRIM(F831)="","",$B$1&amp;"-"&amp;TRIM(Tabla1[[#This Row],[Mes Inscrito]])&amp;"-"&amp;TRIM(Tabla1[[#This Row],[Dia de clases Inscrito]])&amp;"-"&amp;TRIM(Tabla1[[#This Row],[Horario Inscrito]])&amp;"-"&amp;TRIM(Tabla1[[#This Row],[Fecha Inicio grupo]])&amp;"-"&amp;TRIM(Tabla1[[#This Row],[Tipo Incrito]]))</f>
        <v/>
      </c>
      <c r="BH831" s="308" t="str">
        <f>IF(F831="","",OR(IFERROR(SEARCH("CG",Tabla1[[#This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1" s="309" t="str">
        <f>IF(F831&lt;&gt;"",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1" s="309" t="str">
        <f>IF(F831&lt;&gt;"",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1" s="309" t="str">
        <f>IF(Tabla1[[#This Row],[Fecha Inicio grupo]]="","",IFERROR(VLOOKUP(Tabla1[[#This Row],[Mes de Alta como miembro]],Parámetros!$AM$2:$AN$16,2,0),"01/01/1900"))</f>
        <v/>
      </c>
    </row>
    <row r="832" spans="1:63" ht="14.45">
      <c r="A832" s="68">
        <v>829</v>
      </c>
      <c r="B832" s="29"/>
      <c r="C832" s="34"/>
      <c r="D832" s="42"/>
      <c r="E832" s="64"/>
      <c r="F832" s="45"/>
      <c r="G832" s="45"/>
      <c r="H832" s="163"/>
      <c r="I832" s="42"/>
      <c r="J832" s="28"/>
      <c r="K832" s="69"/>
      <c r="L832" s="68"/>
      <c r="M832" s="46"/>
      <c r="N832" s="238" t="str">
        <f ca="1">IF(Tabla1[[#This Row],[Fecha de nac]]="","",IF(Tabla1[[#This Row],[Fecha Finalización]] &gt;=TODAY(), DATEDIF(Tabla1[[#This Row],[Fecha de nac]],TODAY(),"y"), ROUNDDOWN((Tabla1[[#This Row],[Fecha Finalización]] -Tabla1[[#This Row],[Fecha de nac]])/365,0)))</f>
        <v/>
      </c>
      <c r="O832" s="169"/>
      <c r="P832" s="34"/>
      <c r="Q832" s="67"/>
      <c r="R832" s="67"/>
      <c r="S832" s="67"/>
      <c r="T832" s="67"/>
      <c r="U832" s="243" t="str">
        <f>IF(F832="","",Tabla1[[#This Row],[Fecha Inicio grupo]]+3*7-7)</f>
        <v/>
      </c>
      <c r="V832" s="244" t="str">
        <f>IF(F832="","",EDATE(Tabla1[[#This Row],[Fecha Inicio grupo]],3))</f>
        <v/>
      </c>
      <c r="W832" s="29"/>
      <c r="X832" s="29"/>
      <c r="Y832" s="75"/>
      <c r="Z832" s="75"/>
      <c r="AA832" s="75"/>
      <c r="AB832" s="75"/>
      <c r="AC832" s="75"/>
      <c r="AD832" s="75"/>
      <c r="AE832" s="75"/>
      <c r="AF832" s="75"/>
      <c r="AG832" s="75"/>
      <c r="AH832" s="75"/>
      <c r="AI832" s="75"/>
      <c r="AJ832" s="75"/>
      <c r="AK832" s="75"/>
      <c r="AL832" s="75"/>
      <c r="AM832" s="75"/>
      <c r="AN832" s="75"/>
      <c r="AO832" s="144"/>
      <c r="AP832" s="246" t="str">
        <f>IF(F832="","",IFERROR(VLOOKUP(SUBSTITUTE(SUBSTITUTE(Tabla1[[#This Row],[Uso Sistemas]],"T","P"),"N","F"),Parámetros!$M$2:$N$17,2,0),"Completar hasta 3ra sem. para evaluar a Probacionista"))</f>
        <v/>
      </c>
      <c r="AQ832" s="39"/>
      <c r="AR832" s="39"/>
      <c r="AS832" s="39"/>
      <c r="AT832" s="28"/>
      <c r="AU832" s="55"/>
      <c r="AV832" s="55"/>
      <c r="AW832" s="55"/>
      <c r="AX832" s="248" t="str">
        <f>IF(V832="","",EOMONTH(EDATE(Tabla1[[#This Row],[Fecha Finalización]],2),0))</f>
        <v/>
      </c>
      <c r="AY832" s="39"/>
      <c r="AZ832" s="249" t="str">
        <f>IF(V832="","",EOMONTH(EDATE(Tabla1[[#This Row],[Fecha Finalización]],3),0))</f>
        <v/>
      </c>
      <c r="BA832" s="39"/>
      <c r="BB832" s="39"/>
      <c r="BC832" s="235"/>
      <c r="BD832" s="233" t="str">
        <f>IF(F832="","",Tabla1[[#This Row],[sem 01]]&amp;Tabla1[[#This Row],[sem 02]]&amp;Tabla1[[#This Row],[sem 03]])</f>
        <v/>
      </c>
      <c r="BE832" s="234" t="str">
        <f>IF(TRIM(F832)="","",$B$1&amp;"-"&amp;SUBSTITUTE(Tabla1[[#This Row],[Mes Inscrito]]," ","")&amp;"-"&amp;SUBSTITUTE(Tabla1[[#This Row],[Dia de clases Inscrito]]," ","")&amp;"-"&amp;SUBSTITUTE(Tabla1[[#This Row],[Horario Inscrito]]," ","")&amp;"-"&amp;Tabla1[[#This Row],[Fecha Inicio grupo]])</f>
        <v/>
      </c>
      <c r="BF832" s="251" t="str">
        <f>IF(F832="","",Tabla1[[#This Row],[Curso]])</f>
        <v/>
      </c>
      <c r="BG832" s="252" t="str">
        <f>+IF(TRIM(F832)="","",$B$1&amp;"-"&amp;TRIM(Tabla1[[#This Row],[Mes Inscrito]])&amp;"-"&amp;TRIM(Tabla1[[#This Row],[Dia de clases Inscrito]])&amp;"-"&amp;TRIM(Tabla1[[#This Row],[Horario Inscrito]])&amp;"-"&amp;TRIM(Tabla1[[#This Row],[Fecha Inicio grupo]])&amp;"-"&amp;TRIM(Tabla1[[#This Row],[Tipo Incrito]]))</f>
        <v/>
      </c>
      <c r="BH832" s="308" t="str">
        <f>IF(F832="","",OR(IFERROR(SEARCH("CG",Tabla1[[#This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2" s="309" t="str">
        <f>IF(F832&lt;&gt;"",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2" s="309" t="str">
        <f>IF(F832&lt;&gt;"",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2" s="309" t="str">
        <f>IF(Tabla1[[#This Row],[Fecha Inicio grupo]]="","",IFERROR(VLOOKUP(Tabla1[[#This Row],[Mes de Alta como miembro]],Parámetros!$AM$2:$AN$16,2,0),"01/01/1900"))</f>
        <v/>
      </c>
    </row>
    <row r="833" spans="1:63" ht="14.45">
      <c r="A833" s="68">
        <v>830</v>
      </c>
      <c r="B833" s="29"/>
      <c r="C833" s="34"/>
      <c r="D833" s="42"/>
      <c r="E833" s="64"/>
      <c r="F833" s="45"/>
      <c r="G833" s="45"/>
      <c r="H833" s="163"/>
      <c r="I833" s="42"/>
      <c r="J833" s="28"/>
      <c r="K833" s="69"/>
      <c r="L833" s="68"/>
      <c r="M833" s="46"/>
      <c r="N833" s="238" t="str">
        <f ca="1">IF(Tabla1[[#This Row],[Fecha de nac]]="","",IF(Tabla1[[#This Row],[Fecha Finalización]] &gt;=TODAY(), DATEDIF(Tabla1[[#This Row],[Fecha de nac]],TODAY(),"y"), ROUNDDOWN((Tabla1[[#This Row],[Fecha Finalización]] -Tabla1[[#This Row],[Fecha de nac]])/365,0)))</f>
        <v/>
      </c>
      <c r="O833" s="169"/>
      <c r="P833" s="34"/>
      <c r="Q833" s="67"/>
      <c r="R833" s="67"/>
      <c r="S833" s="67"/>
      <c r="T833" s="67"/>
      <c r="U833" s="243" t="str">
        <f>IF(F833="","",Tabla1[[#This Row],[Fecha Inicio grupo]]+3*7-7)</f>
        <v/>
      </c>
      <c r="V833" s="244" t="str">
        <f>IF(F833="","",EDATE(Tabla1[[#This Row],[Fecha Inicio grupo]],3))</f>
        <v/>
      </c>
      <c r="W833" s="29"/>
      <c r="X833" s="29"/>
      <c r="Y833" s="75"/>
      <c r="Z833" s="75"/>
      <c r="AA833" s="75"/>
      <c r="AB833" s="75"/>
      <c r="AC833" s="75"/>
      <c r="AD833" s="75"/>
      <c r="AE833" s="75"/>
      <c r="AF833" s="75"/>
      <c r="AG833" s="75"/>
      <c r="AH833" s="75"/>
      <c r="AI833" s="75"/>
      <c r="AJ833" s="75"/>
      <c r="AK833" s="75"/>
      <c r="AL833" s="75"/>
      <c r="AM833" s="75"/>
      <c r="AN833" s="75"/>
      <c r="AO833" s="144"/>
      <c r="AP833" s="246" t="str">
        <f>IF(F833="","",IFERROR(VLOOKUP(SUBSTITUTE(SUBSTITUTE(Tabla1[[#This Row],[Uso Sistemas]],"T","P"),"N","F"),Parámetros!$M$2:$N$17,2,0),"Completar hasta 3ra sem. para evaluar a Probacionista"))</f>
        <v/>
      </c>
      <c r="AQ833" s="39"/>
      <c r="AR833" s="39"/>
      <c r="AS833" s="39"/>
      <c r="AT833" s="28"/>
      <c r="AU833" s="55"/>
      <c r="AV833" s="55"/>
      <c r="AW833" s="55"/>
      <c r="AX833" s="248" t="str">
        <f>IF(V833="","",EOMONTH(EDATE(Tabla1[[#This Row],[Fecha Finalización]],2),0))</f>
        <v/>
      </c>
      <c r="AY833" s="39"/>
      <c r="AZ833" s="249" t="str">
        <f>IF(V833="","",EOMONTH(EDATE(Tabla1[[#This Row],[Fecha Finalización]],3),0))</f>
        <v/>
      </c>
      <c r="BA833" s="39"/>
      <c r="BB833" s="39"/>
      <c r="BC833" s="235"/>
      <c r="BD833" s="233" t="str">
        <f>IF(F833="","",Tabla1[[#This Row],[sem 01]]&amp;Tabla1[[#This Row],[sem 02]]&amp;Tabla1[[#This Row],[sem 03]])</f>
        <v/>
      </c>
      <c r="BE833" s="234" t="str">
        <f>IF(TRIM(F833)="","",$B$1&amp;"-"&amp;SUBSTITUTE(Tabla1[[#This Row],[Mes Inscrito]]," ","")&amp;"-"&amp;SUBSTITUTE(Tabla1[[#This Row],[Dia de clases Inscrito]]," ","")&amp;"-"&amp;SUBSTITUTE(Tabla1[[#This Row],[Horario Inscrito]]," ","")&amp;"-"&amp;Tabla1[[#This Row],[Fecha Inicio grupo]])</f>
        <v/>
      </c>
      <c r="BF833" s="251" t="str">
        <f>IF(F833="","",Tabla1[[#This Row],[Curso]])</f>
        <v/>
      </c>
      <c r="BG833" s="252" t="str">
        <f>+IF(TRIM(F833)="","",$B$1&amp;"-"&amp;TRIM(Tabla1[[#This Row],[Mes Inscrito]])&amp;"-"&amp;TRIM(Tabla1[[#This Row],[Dia de clases Inscrito]])&amp;"-"&amp;TRIM(Tabla1[[#This Row],[Horario Inscrito]])&amp;"-"&amp;TRIM(Tabla1[[#This Row],[Fecha Inicio grupo]])&amp;"-"&amp;TRIM(Tabla1[[#This Row],[Tipo Incrito]]))</f>
        <v/>
      </c>
      <c r="BH833" s="308" t="str">
        <f>IF(F833="","",OR(IFERROR(SEARCH("CG",Tabla1[[#This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3" s="309" t="str">
        <f>IF(F833&lt;&gt;"",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3" s="309" t="str">
        <f>IF(F833&lt;&gt;"",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3" s="309" t="str">
        <f>IF(Tabla1[[#This Row],[Fecha Inicio grupo]]="","",IFERROR(VLOOKUP(Tabla1[[#This Row],[Mes de Alta como miembro]],Parámetros!$AM$2:$AN$16,2,0),"01/01/1900"))</f>
        <v/>
      </c>
    </row>
    <row r="834" spans="1:63" ht="14.45">
      <c r="A834" s="68">
        <v>831</v>
      </c>
      <c r="B834" s="29"/>
      <c r="C834" s="34"/>
      <c r="D834" s="42"/>
      <c r="E834" s="64"/>
      <c r="F834" s="45"/>
      <c r="G834" s="45"/>
      <c r="H834" s="163"/>
      <c r="I834" s="42"/>
      <c r="J834" s="28"/>
      <c r="K834" s="69"/>
      <c r="L834" s="68"/>
      <c r="M834" s="46"/>
      <c r="N834" s="238" t="str">
        <f ca="1">IF(Tabla1[[#This Row],[Fecha de nac]]="","",IF(Tabla1[[#This Row],[Fecha Finalización]] &gt;=TODAY(), DATEDIF(Tabla1[[#This Row],[Fecha de nac]],TODAY(),"y"), ROUNDDOWN((Tabla1[[#This Row],[Fecha Finalización]] -Tabla1[[#This Row],[Fecha de nac]])/365,0)))</f>
        <v/>
      </c>
      <c r="O834" s="169"/>
      <c r="P834" s="34"/>
      <c r="Q834" s="67"/>
      <c r="R834" s="67"/>
      <c r="S834" s="67"/>
      <c r="T834" s="67"/>
      <c r="U834" s="243" t="str">
        <f>IF(F834="","",Tabla1[[#This Row],[Fecha Inicio grupo]]+3*7-7)</f>
        <v/>
      </c>
      <c r="V834" s="244" t="str">
        <f>IF(F834="","",EDATE(Tabla1[[#This Row],[Fecha Inicio grupo]],3))</f>
        <v/>
      </c>
      <c r="W834" s="29"/>
      <c r="X834" s="29"/>
      <c r="Y834" s="75"/>
      <c r="Z834" s="75"/>
      <c r="AA834" s="75"/>
      <c r="AB834" s="75"/>
      <c r="AC834" s="75"/>
      <c r="AD834" s="75"/>
      <c r="AE834" s="75"/>
      <c r="AF834" s="75"/>
      <c r="AG834" s="75"/>
      <c r="AH834" s="75"/>
      <c r="AI834" s="75"/>
      <c r="AJ834" s="75"/>
      <c r="AK834" s="75"/>
      <c r="AL834" s="75"/>
      <c r="AM834" s="75"/>
      <c r="AN834" s="75"/>
      <c r="AO834" s="144"/>
      <c r="AP834" s="246" t="str">
        <f>IF(F834="","",IFERROR(VLOOKUP(SUBSTITUTE(SUBSTITUTE(Tabla1[[#This Row],[Uso Sistemas]],"T","P"),"N","F"),Parámetros!$M$2:$N$17,2,0),"Completar hasta 3ra sem. para evaluar a Probacionista"))</f>
        <v/>
      </c>
      <c r="AQ834" s="39"/>
      <c r="AR834" s="39"/>
      <c r="AS834" s="39"/>
      <c r="AT834" s="28"/>
      <c r="AU834" s="55"/>
      <c r="AV834" s="55"/>
      <c r="AW834" s="55"/>
      <c r="AX834" s="248" t="str">
        <f>IF(V834="","",EOMONTH(EDATE(Tabla1[[#This Row],[Fecha Finalización]],2),0))</f>
        <v/>
      </c>
      <c r="AY834" s="39"/>
      <c r="AZ834" s="249" t="str">
        <f>IF(V834="","",EOMONTH(EDATE(Tabla1[[#This Row],[Fecha Finalización]],3),0))</f>
        <v/>
      </c>
      <c r="BA834" s="39"/>
      <c r="BB834" s="39"/>
      <c r="BC834" s="235"/>
      <c r="BD834" s="233" t="str">
        <f>IF(F834="","",Tabla1[[#This Row],[sem 01]]&amp;Tabla1[[#This Row],[sem 02]]&amp;Tabla1[[#This Row],[sem 03]])</f>
        <v/>
      </c>
      <c r="BE834" s="234" t="str">
        <f>IF(TRIM(F834)="","",$B$1&amp;"-"&amp;SUBSTITUTE(Tabla1[[#This Row],[Mes Inscrito]]," ","")&amp;"-"&amp;SUBSTITUTE(Tabla1[[#This Row],[Dia de clases Inscrito]]," ","")&amp;"-"&amp;SUBSTITUTE(Tabla1[[#This Row],[Horario Inscrito]]," ","")&amp;"-"&amp;Tabla1[[#This Row],[Fecha Inicio grupo]])</f>
        <v/>
      </c>
      <c r="BF834" s="251" t="str">
        <f>IF(F834="","",Tabla1[[#This Row],[Curso]])</f>
        <v/>
      </c>
      <c r="BG834" s="252" t="str">
        <f>+IF(TRIM(F834)="","",$B$1&amp;"-"&amp;TRIM(Tabla1[[#This Row],[Mes Inscrito]])&amp;"-"&amp;TRIM(Tabla1[[#This Row],[Dia de clases Inscrito]])&amp;"-"&amp;TRIM(Tabla1[[#This Row],[Horario Inscrito]])&amp;"-"&amp;TRIM(Tabla1[[#This Row],[Fecha Inicio grupo]])&amp;"-"&amp;TRIM(Tabla1[[#This Row],[Tipo Incrito]]))</f>
        <v/>
      </c>
      <c r="BH834" s="308" t="str">
        <f>IF(F834="","",OR(IFERROR(SEARCH("CG",Tabla1[[#This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4" s="309" t="str">
        <f>IF(F834&lt;&gt;"",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4" s="309" t="str">
        <f>IF(F834&lt;&gt;"",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4" s="309" t="str">
        <f>IF(Tabla1[[#This Row],[Fecha Inicio grupo]]="","",IFERROR(VLOOKUP(Tabla1[[#This Row],[Mes de Alta como miembro]],Parámetros!$AM$2:$AN$16,2,0),"01/01/1900"))</f>
        <v/>
      </c>
    </row>
    <row r="835" spans="1:63" ht="14.45">
      <c r="A835" s="68">
        <v>832</v>
      </c>
      <c r="B835" s="29"/>
      <c r="C835" s="34"/>
      <c r="D835" s="42"/>
      <c r="E835" s="64"/>
      <c r="F835" s="45"/>
      <c r="G835" s="45"/>
      <c r="H835" s="163"/>
      <c r="I835" s="42"/>
      <c r="J835" s="28"/>
      <c r="K835" s="69"/>
      <c r="L835" s="68"/>
      <c r="M835" s="46"/>
      <c r="N835" s="238" t="str">
        <f ca="1">IF(Tabla1[[#This Row],[Fecha de nac]]="","",IF(Tabla1[[#This Row],[Fecha Finalización]] &gt;=TODAY(), DATEDIF(Tabla1[[#This Row],[Fecha de nac]],TODAY(),"y"), ROUNDDOWN((Tabla1[[#This Row],[Fecha Finalización]] -Tabla1[[#This Row],[Fecha de nac]])/365,0)))</f>
        <v/>
      </c>
      <c r="O835" s="169"/>
      <c r="P835" s="34"/>
      <c r="Q835" s="67"/>
      <c r="R835" s="67"/>
      <c r="S835" s="67"/>
      <c r="T835" s="67"/>
      <c r="U835" s="243" t="str">
        <f>IF(F835="","",Tabla1[[#This Row],[Fecha Inicio grupo]]+3*7-7)</f>
        <v/>
      </c>
      <c r="V835" s="244" t="str">
        <f>IF(F835="","",EDATE(Tabla1[[#This Row],[Fecha Inicio grupo]],3))</f>
        <v/>
      </c>
      <c r="W835" s="29"/>
      <c r="X835" s="29"/>
      <c r="Y835" s="75"/>
      <c r="Z835" s="75"/>
      <c r="AA835" s="75"/>
      <c r="AB835" s="75"/>
      <c r="AC835" s="75"/>
      <c r="AD835" s="75"/>
      <c r="AE835" s="75"/>
      <c r="AF835" s="75"/>
      <c r="AG835" s="75"/>
      <c r="AH835" s="75"/>
      <c r="AI835" s="75"/>
      <c r="AJ835" s="75"/>
      <c r="AK835" s="75"/>
      <c r="AL835" s="75"/>
      <c r="AM835" s="75"/>
      <c r="AN835" s="75"/>
      <c r="AO835" s="144"/>
      <c r="AP835" s="246" t="str">
        <f>IF(F835="","",IFERROR(VLOOKUP(SUBSTITUTE(SUBSTITUTE(Tabla1[[#This Row],[Uso Sistemas]],"T","P"),"N","F"),Parámetros!$M$2:$N$17,2,0),"Completar hasta 3ra sem. para evaluar a Probacionista"))</f>
        <v/>
      </c>
      <c r="AQ835" s="39"/>
      <c r="AR835" s="39"/>
      <c r="AS835" s="39"/>
      <c r="AT835" s="28"/>
      <c r="AU835" s="55"/>
      <c r="AV835" s="55"/>
      <c r="AW835" s="55"/>
      <c r="AX835" s="248" t="str">
        <f>IF(V835="","",EOMONTH(EDATE(Tabla1[[#This Row],[Fecha Finalización]],2),0))</f>
        <v/>
      </c>
      <c r="AY835" s="39"/>
      <c r="AZ835" s="249" t="str">
        <f>IF(V835="","",EOMONTH(EDATE(Tabla1[[#This Row],[Fecha Finalización]],3),0))</f>
        <v/>
      </c>
      <c r="BA835" s="39"/>
      <c r="BB835" s="39"/>
      <c r="BC835" s="235"/>
      <c r="BD835" s="233" t="str">
        <f>IF(F835="","",Tabla1[[#This Row],[sem 01]]&amp;Tabla1[[#This Row],[sem 02]]&amp;Tabla1[[#This Row],[sem 03]])</f>
        <v/>
      </c>
      <c r="BE835" s="234" t="str">
        <f>IF(TRIM(F835)="","",$B$1&amp;"-"&amp;SUBSTITUTE(Tabla1[[#This Row],[Mes Inscrito]]," ","")&amp;"-"&amp;SUBSTITUTE(Tabla1[[#This Row],[Dia de clases Inscrito]]," ","")&amp;"-"&amp;SUBSTITUTE(Tabla1[[#This Row],[Horario Inscrito]]," ","")&amp;"-"&amp;Tabla1[[#This Row],[Fecha Inicio grupo]])</f>
        <v/>
      </c>
      <c r="BF835" s="251" t="str">
        <f>IF(F835="","",Tabla1[[#This Row],[Curso]])</f>
        <v/>
      </c>
      <c r="BG835" s="252" t="str">
        <f>+IF(TRIM(F835)="","",$B$1&amp;"-"&amp;TRIM(Tabla1[[#This Row],[Mes Inscrito]])&amp;"-"&amp;TRIM(Tabla1[[#This Row],[Dia de clases Inscrito]])&amp;"-"&amp;TRIM(Tabla1[[#This Row],[Horario Inscrito]])&amp;"-"&amp;TRIM(Tabla1[[#This Row],[Fecha Inicio grupo]])&amp;"-"&amp;TRIM(Tabla1[[#This Row],[Tipo Incrito]]))</f>
        <v/>
      </c>
      <c r="BH835" s="308" t="str">
        <f>IF(F835="","",OR(IFERROR(SEARCH("CG",Tabla1[[#This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5" s="309" t="str">
        <f>IF(F835&lt;&gt;"",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5" s="309" t="str">
        <f>IF(F835&lt;&gt;"",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5" s="309" t="str">
        <f>IF(Tabla1[[#This Row],[Fecha Inicio grupo]]="","",IFERROR(VLOOKUP(Tabla1[[#This Row],[Mes de Alta como miembro]],Parámetros!$AM$2:$AN$16,2,0),"01/01/1900"))</f>
        <v/>
      </c>
    </row>
    <row r="836" spans="1:63" ht="14.45">
      <c r="A836" s="68">
        <v>833</v>
      </c>
      <c r="B836" s="29"/>
      <c r="C836" s="34"/>
      <c r="D836" s="42"/>
      <c r="E836" s="64"/>
      <c r="F836" s="45"/>
      <c r="G836" s="45"/>
      <c r="H836" s="163"/>
      <c r="I836" s="42"/>
      <c r="J836" s="28"/>
      <c r="K836" s="69"/>
      <c r="L836" s="68"/>
      <c r="M836" s="46"/>
      <c r="N836" s="238" t="str">
        <f ca="1">IF(Tabla1[[#This Row],[Fecha de nac]]="","",IF(Tabla1[[#This Row],[Fecha Finalización]] &gt;=TODAY(), DATEDIF(Tabla1[[#This Row],[Fecha de nac]],TODAY(),"y"), ROUNDDOWN((Tabla1[[#This Row],[Fecha Finalización]] -Tabla1[[#This Row],[Fecha de nac]])/365,0)))</f>
        <v/>
      </c>
      <c r="O836" s="169"/>
      <c r="P836" s="34"/>
      <c r="Q836" s="67"/>
      <c r="R836" s="67"/>
      <c r="S836" s="67"/>
      <c r="T836" s="67"/>
      <c r="U836" s="243" t="str">
        <f>IF(F836="","",Tabla1[[#This Row],[Fecha Inicio grupo]]+3*7-7)</f>
        <v/>
      </c>
      <c r="V836" s="244" t="str">
        <f>IF(F836="","",EDATE(Tabla1[[#This Row],[Fecha Inicio grupo]],3))</f>
        <v/>
      </c>
      <c r="W836" s="29"/>
      <c r="X836" s="29"/>
      <c r="Y836" s="75"/>
      <c r="Z836" s="75"/>
      <c r="AA836" s="75"/>
      <c r="AB836" s="75"/>
      <c r="AC836" s="75"/>
      <c r="AD836" s="75"/>
      <c r="AE836" s="75"/>
      <c r="AF836" s="75"/>
      <c r="AG836" s="75"/>
      <c r="AH836" s="75"/>
      <c r="AI836" s="75"/>
      <c r="AJ836" s="75"/>
      <c r="AK836" s="75"/>
      <c r="AL836" s="75"/>
      <c r="AM836" s="75"/>
      <c r="AN836" s="75"/>
      <c r="AO836" s="144"/>
      <c r="AP836" s="246" t="str">
        <f>IF(F836="","",IFERROR(VLOOKUP(SUBSTITUTE(SUBSTITUTE(Tabla1[[#This Row],[Uso Sistemas]],"T","P"),"N","F"),Parámetros!$M$2:$N$17,2,0),"Completar hasta 3ra sem. para evaluar a Probacionista"))</f>
        <v/>
      </c>
      <c r="AQ836" s="39"/>
      <c r="AR836" s="39"/>
      <c r="AS836" s="39"/>
      <c r="AT836" s="28"/>
      <c r="AU836" s="55"/>
      <c r="AV836" s="55"/>
      <c r="AW836" s="55"/>
      <c r="AX836" s="248" t="str">
        <f>IF(V836="","",EOMONTH(EDATE(Tabla1[[#This Row],[Fecha Finalización]],2),0))</f>
        <v/>
      </c>
      <c r="AY836" s="39"/>
      <c r="AZ836" s="249" t="str">
        <f>IF(V836="","",EOMONTH(EDATE(Tabla1[[#This Row],[Fecha Finalización]],3),0))</f>
        <v/>
      </c>
      <c r="BA836" s="39"/>
      <c r="BB836" s="39"/>
      <c r="BC836" s="235"/>
      <c r="BD836" s="233" t="str">
        <f>IF(F836="","",Tabla1[[#This Row],[sem 01]]&amp;Tabla1[[#This Row],[sem 02]]&amp;Tabla1[[#This Row],[sem 03]])</f>
        <v/>
      </c>
      <c r="BE836" s="234" t="str">
        <f>IF(TRIM(F836)="","",$B$1&amp;"-"&amp;SUBSTITUTE(Tabla1[[#This Row],[Mes Inscrito]]," ","")&amp;"-"&amp;SUBSTITUTE(Tabla1[[#This Row],[Dia de clases Inscrito]]," ","")&amp;"-"&amp;SUBSTITUTE(Tabla1[[#This Row],[Horario Inscrito]]," ","")&amp;"-"&amp;Tabla1[[#This Row],[Fecha Inicio grupo]])</f>
        <v/>
      </c>
      <c r="BF836" s="251" t="str">
        <f>IF(F836="","",Tabla1[[#This Row],[Curso]])</f>
        <v/>
      </c>
      <c r="BG836" s="252" t="str">
        <f>+IF(TRIM(F836)="","",$B$1&amp;"-"&amp;TRIM(Tabla1[[#This Row],[Mes Inscrito]])&amp;"-"&amp;TRIM(Tabla1[[#This Row],[Dia de clases Inscrito]])&amp;"-"&amp;TRIM(Tabla1[[#This Row],[Horario Inscrito]])&amp;"-"&amp;TRIM(Tabla1[[#This Row],[Fecha Inicio grupo]])&amp;"-"&amp;TRIM(Tabla1[[#This Row],[Tipo Incrito]]))</f>
        <v/>
      </c>
      <c r="BH836" s="308" t="str">
        <f>IF(F836="","",OR(IFERROR(SEARCH("CG",Tabla1[[#This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6" s="309" t="str">
        <f>IF(F836&lt;&gt;"",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6" s="309" t="str">
        <f>IF(F836&lt;&gt;"",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6" s="309" t="str">
        <f>IF(Tabla1[[#This Row],[Fecha Inicio grupo]]="","",IFERROR(VLOOKUP(Tabla1[[#This Row],[Mes de Alta como miembro]],Parámetros!$AM$2:$AN$16,2,0),"01/01/1900"))</f>
        <v/>
      </c>
    </row>
    <row r="837" spans="1:63" ht="14.45">
      <c r="A837" s="68">
        <v>834</v>
      </c>
      <c r="B837" s="29"/>
      <c r="C837" s="34"/>
      <c r="D837" s="42"/>
      <c r="E837" s="64"/>
      <c r="F837" s="45"/>
      <c r="G837" s="45"/>
      <c r="H837" s="163"/>
      <c r="I837" s="42"/>
      <c r="J837" s="28"/>
      <c r="K837" s="69"/>
      <c r="L837" s="68"/>
      <c r="M837" s="46"/>
      <c r="N837" s="238" t="str">
        <f ca="1">IF(Tabla1[[#This Row],[Fecha de nac]]="","",IF(Tabla1[[#This Row],[Fecha Finalización]] &gt;=TODAY(), DATEDIF(Tabla1[[#This Row],[Fecha de nac]],TODAY(),"y"), ROUNDDOWN((Tabla1[[#This Row],[Fecha Finalización]] -Tabla1[[#This Row],[Fecha de nac]])/365,0)))</f>
        <v/>
      </c>
      <c r="O837" s="169"/>
      <c r="P837" s="34"/>
      <c r="Q837" s="67"/>
      <c r="R837" s="67"/>
      <c r="S837" s="67"/>
      <c r="T837" s="67"/>
      <c r="U837" s="243" t="str">
        <f>IF(F837="","",Tabla1[[#This Row],[Fecha Inicio grupo]]+3*7-7)</f>
        <v/>
      </c>
      <c r="V837" s="244" t="str">
        <f>IF(F837="","",EDATE(Tabla1[[#This Row],[Fecha Inicio grupo]],3))</f>
        <v/>
      </c>
      <c r="W837" s="29"/>
      <c r="X837" s="29"/>
      <c r="Y837" s="75"/>
      <c r="Z837" s="75"/>
      <c r="AA837" s="75"/>
      <c r="AB837" s="75"/>
      <c r="AC837" s="75"/>
      <c r="AD837" s="75"/>
      <c r="AE837" s="75"/>
      <c r="AF837" s="75"/>
      <c r="AG837" s="75"/>
      <c r="AH837" s="75"/>
      <c r="AI837" s="75"/>
      <c r="AJ837" s="75"/>
      <c r="AK837" s="75"/>
      <c r="AL837" s="75"/>
      <c r="AM837" s="75"/>
      <c r="AN837" s="75"/>
      <c r="AO837" s="144"/>
      <c r="AP837" s="246" t="str">
        <f>IF(F837="","",IFERROR(VLOOKUP(SUBSTITUTE(SUBSTITUTE(Tabla1[[#This Row],[Uso Sistemas]],"T","P"),"N","F"),Parámetros!$M$2:$N$17,2,0),"Completar hasta 3ra sem. para evaluar a Probacionista"))</f>
        <v/>
      </c>
      <c r="AQ837" s="39"/>
      <c r="AR837" s="39"/>
      <c r="AS837" s="39"/>
      <c r="AT837" s="28"/>
      <c r="AU837" s="55"/>
      <c r="AV837" s="55"/>
      <c r="AW837" s="55"/>
      <c r="AX837" s="248" t="str">
        <f>IF(V837="","",EOMONTH(EDATE(Tabla1[[#This Row],[Fecha Finalización]],2),0))</f>
        <v/>
      </c>
      <c r="AY837" s="39"/>
      <c r="AZ837" s="249" t="str">
        <f>IF(V837="","",EOMONTH(EDATE(Tabla1[[#This Row],[Fecha Finalización]],3),0))</f>
        <v/>
      </c>
      <c r="BA837" s="39"/>
      <c r="BB837" s="39"/>
      <c r="BC837" s="235"/>
      <c r="BD837" s="233" t="str">
        <f>IF(F837="","",Tabla1[[#This Row],[sem 01]]&amp;Tabla1[[#This Row],[sem 02]]&amp;Tabla1[[#This Row],[sem 03]])</f>
        <v/>
      </c>
      <c r="BE837" s="234" t="str">
        <f>IF(TRIM(F837)="","",$B$1&amp;"-"&amp;SUBSTITUTE(Tabla1[[#This Row],[Mes Inscrito]]," ","")&amp;"-"&amp;SUBSTITUTE(Tabla1[[#This Row],[Dia de clases Inscrito]]," ","")&amp;"-"&amp;SUBSTITUTE(Tabla1[[#This Row],[Horario Inscrito]]," ","")&amp;"-"&amp;Tabla1[[#This Row],[Fecha Inicio grupo]])</f>
        <v/>
      </c>
      <c r="BF837" s="251" t="str">
        <f>IF(F837="","",Tabla1[[#This Row],[Curso]])</f>
        <v/>
      </c>
      <c r="BG837" s="252" t="str">
        <f>+IF(TRIM(F837)="","",$B$1&amp;"-"&amp;TRIM(Tabla1[[#This Row],[Mes Inscrito]])&amp;"-"&amp;TRIM(Tabla1[[#This Row],[Dia de clases Inscrito]])&amp;"-"&amp;TRIM(Tabla1[[#This Row],[Horario Inscrito]])&amp;"-"&amp;TRIM(Tabla1[[#This Row],[Fecha Inicio grupo]])&amp;"-"&amp;TRIM(Tabla1[[#This Row],[Tipo Incrito]]))</f>
        <v/>
      </c>
      <c r="BH837" s="308" t="str">
        <f>IF(F837="","",OR(IFERROR(SEARCH("CG",Tabla1[[#This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7" s="309" t="str">
        <f>IF(F837&lt;&gt;"",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7" s="309" t="str">
        <f>IF(F837&lt;&gt;"",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7" s="309" t="str">
        <f>IF(Tabla1[[#This Row],[Fecha Inicio grupo]]="","",IFERROR(VLOOKUP(Tabla1[[#This Row],[Mes de Alta como miembro]],Parámetros!$AM$2:$AN$16,2,0),"01/01/1900"))</f>
        <v/>
      </c>
    </row>
    <row r="838" spans="1:63" ht="14.45">
      <c r="A838" s="68">
        <v>835</v>
      </c>
      <c r="B838" s="29"/>
      <c r="C838" s="34"/>
      <c r="D838" s="42"/>
      <c r="E838" s="64"/>
      <c r="F838" s="45"/>
      <c r="G838" s="45"/>
      <c r="H838" s="163"/>
      <c r="I838" s="42"/>
      <c r="J838" s="28"/>
      <c r="K838" s="69"/>
      <c r="L838" s="68"/>
      <c r="M838" s="46"/>
      <c r="N838" s="238" t="str">
        <f ca="1">IF(Tabla1[[#This Row],[Fecha de nac]]="","",IF(Tabla1[[#This Row],[Fecha Finalización]] &gt;=TODAY(), DATEDIF(Tabla1[[#This Row],[Fecha de nac]],TODAY(),"y"), ROUNDDOWN((Tabla1[[#This Row],[Fecha Finalización]] -Tabla1[[#This Row],[Fecha de nac]])/365,0)))</f>
        <v/>
      </c>
      <c r="O838" s="169"/>
      <c r="P838" s="34"/>
      <c r="Q838" s="67"/>
      <c r="R838" s="67"/>
      <c r="S838" s="67"/>
      <c r="T838" s="67"/>
      <c r="U838" s="243" t="str">
        <f>IF(F838="","",Tabla1[[#This Row],[Fecha Inicio grupo]]+3*7-7)</f>
        <v/>
      </c>
      <c r="V838" s="244" t="str">
        <f>IF(F838="","",EDATE(Tabla1[[#This Row],[Fecha Inicio grupo]],3))</f>
        <v/>
      </c>
      <c r="W838" s="29"/>
      <c r="X838" s="29"/>
      <c r="Y838" s="75"/>
      <c r="Z838" s="75"/>
      <c r="AA838" s="75"/>
      <c r="AB838" s="75"/>
      <c r="AC838" s="75"/>
      <c r="AD838" s="75"/>
      <c r="AE838" s="75"/>
      <c r="AF838" s="75"/>
      <c r="AG838" s="75"/>
      <c r="AH838" s="75"/>
      <c r="AI838" s="75"/>
      <c r="AJ838" s="75"/>
      <c r="AK838" s="75"/>
      <c r="AL838" s="75"/>
      <c r="AM838" s="75"/>
      <c r="AN838" s="75"/>
      <c r="AO838" s="144"/>
      <c r="AP838" s="246" t="str">
        <f>IF(F838="","",IFERROR(VLOOKUP(SUBSTITUTE(SUBSTITUTE(Tabla1[[#This Row],[Uso Sistemas]],"T","P"),"N","F"),Parámetros!$M$2:$N$17,2,0),"Completar hasta 3ra sem. para evaluar a Probacionista"))</f>
        <v/>
      </c>
      <c r="AQ838" s="39"/>
      <c r="AR838" s="39"/>
      <c r="AS838" s="39"/>
      <c r="AT838" s="28"/>
      <c r="AU838" s="55"/>
      <c r="AV838" s="55"/>
      <c r="AW838" s="55"/>
      <c r="AX838" s="248" t="str">
        <f>IF(V838="","",EOMONTH(EDATE(Tabla1[[#This Row],[Fecha Finalización]],2),0))</f>
        <v/>
      </c>
      <c r="AY838" s="39"/>
      <c r="AZ838" s="249" t="str">
        <f>IF(V838="","",EOMONTH(EDATE(Tabla1[[#This Row],[Fecha Finalización]],3),0))</f>
        <v/>
      </c>
      <c r="BA838" s="39"/>
      <c r="BB838" s="39"/>
      <c r="BC838" s="235"/>
      <c r="BD838" s="233" t="str">
        <f>IF(F838="","",Tabla1[[#This Row],[sem 01]]&amp;Tabla1[[#This Row],[sem 02]]&amp;Tabla1[[#This Row],[sem 03]])</f>
        <v/>
      </c>
      <c r="BE838" s="234" t="str">
        <f>IF(TRIM(F838)="","",$B$1&amp;"-"&amp;SUBSTITUTE(Tabla1[[#This Row],[Mes Inscrito]]," ","")&amp;"-"&amp;SUBSTITUTE(Tabla1[[#This Row],[Dia de clases Inscrito]]," ","")&amp;"-"&amp;SUBSTITUTE(Tabla1[[#This Row],[Horario Inscrito]]," ","")&amp;"-"&amp;Tabla1[[#This Row],[Fecha Inicio grupo]])</f>
        <v/>
      </c>
      <c r="BF838" s="251" t="str">
        <f>IF(F838="","",Tabla1[[#This Row],[Curso]])</f>
        <v/>
      </c>
      <c r="BG838" s="252" t="str">
        <f>+IF(TRIM(F838)="","",$B$1&amp;"-"&amp;TRIM(Tabla1[[#This Row],[Mes Inscrito]])&amp;"-"&amp;TRIM(Tabla1[[#This Row],[Dia de clases Inscrito]])&amp;"-"&amp;TRIM(Tabla1[[#This Row],[Horario Inscrito]])&amp;"-"&amp;TRIM(Tabla1[[#This Row],[Fecha Inicio grupo]])&amp;"-"&amp;TRIM(Tabla1[[#This Row],[Tipo Incrito]]))</f>
        <v/>
      </c>
      <c r="BH838" s="308" t="str">
        <f>IF(F838="","",OR(IFERROR(SEARCH("CG",Tabla1[[#This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8" s="309" t="str">
        <f>IF(F838&lt;&gt;"",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8" s="309" t="str">
        <f>IF(F838&lt;&gt;"",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8" s="309" t="str">
        <f>IF(Tabla1[[#This Row],[Fecha Inicio grupo]]="","",IFERROR(VLOOKUP(Tabla1[[#This Row],[Mes de Alta como miembro]],Parámetros!$AM$2:$AN$16,2,0),"01/01/1900"))</f>
        <v/>
      </c>
    </row>
    <row r="839" spans="1:63" ht="14.45">
      <c r="A839" s="68">
        <v>836</v>
      </c>
      <c r="B839" s="29"/>
      <c r="C839" s="34"/>
      <c r="D839" s="42"/>
      <c r="E839" s="64"/>
      <c r="F839" s="45"/>
      <c r="G839" s="45"/>
      <c r="H839" s="163"/>
      <c r="I839" s="42"/>
      <c r="J839" s="28"/>
      <c r="K839" s="69"/>
      <c r="L839" s="68"/>
      <c r="M839" s="46"/>
      <c r="N839" s="238" t="str">
        <f ca="1">IF(Tabla1[[#This Row],[Fecha de nac]]="","",IF(Tabla1[[#This Row],[Fecha Finalización]] &gt;=TODAY(), DATEDIF(Tabla1[[#This Row],[Fecha de nac]],TODAY(),"y"), ROUNDDOWN((Tabla1[[#This Row],[Fecha Finalización]] -Tabla1[[#This Row],[Fecha de nac]])/365,0)))</f>
        <v/>
      </c>
      <c r="O839" s="169"/>
      <c r="P839" s="34"/>
      <c r="Q839" s="67"/>
      <c r="R839" s="67"/>
      <c r="S839" s="67"/>
      <c r="T839" s="67"/>
      <c r="U839" s="243" t="str">
        <f>IF(F839="","",Tabla1[[#This Row],[Fecha Inicio grupo]]+3*7-7)</f>
        <v/>
      </c>
      <c r="V839" s="244" t="str">
        <f>IF(F839="","",EDATE(Tabla1[[#This Row],[Fecha Inicio grupo]],3))</f>
        <v/>
      </c>
      <c r="W839" s="29"/>
      <c r="X839" s="29"/>
      <c r="Y839" s="75"/>
      <c r="Z839" s="75"/>
      <c r="AA839" s="75"/>
      <c r="AB839" s="75"/>
      <c r="AC839" s="75"/>
      <c r="AD839" s="75"/>
      <c r="AE839" s="75"/>
      <c r="AF839" s="75"/>
      <c r="AG839" s="75"/>
      <c r="AH839" s="75"/>
      <c r="AI839" s="75"/>
      <c r="AJ839" s="75"/>
      <c r="AK839" s="75"/>
      <c r="AL839" s="75"/>
      <c r="AM839" s="75"/>
      <c r="AN839" s="75"/>
      <c r="AO839" s="144"/>
      <c r="AP839" s="246" t="str">
        <f>IF(F839="","",IFERROR(VLOOKUP(SUBSTITUTE(SUBSTITUTE(Tabla1[[#This Row],[Uso Sistemas]],"T","P"),"N","F"),Parámetros!$M$2:$N$17,2,0),"Completar hasta 3ra sem. para evaluar a Probacionista"))</f>
        <v/>
      </c>
      <c r="AQ839" s="39"/>
      <c r="AR839" s="39"/>
      <c r="AS839" s="39"/>
      <c r="AT839" s="28"/>
      <c r="AU839" s="55"/>
      <c r="AV839" s="55"/>
      <c r="AW839" s="55"/>
      <c r="AX839" s="248" t="str">
        <f>IF(V839="","",EOMONTH(EDATE(Tabla1[[#This Row],[Fecha Finalización]],2),0))</f>
        <v/>
      </c>
      <c r="AY839" s="39"/>
      <c r="AZ839" s="249" t="str">
        <f>IF(V839="","",EOMONTH(EDATE(Tabla1[[#This Row],[Fecha Finalización]],3),0))</f>
        <v/>
      </c>
      <c r="BA839" s="39"/>
      <c r="BB839" s="39"/>
      <c r="BC839" s="235"/>
      <c r="BD839" s="233" t="str">
        <f>IF(F839="","",Tabla1[[#This Row],[sem 01]]&amp;Tabla1[[#This Row],[sem 02]]&amp;Tabla1[[#This Row],[sem 03]])</f>
        <v/>
      </c>
      <c r="BE839" s="234" t="str">
        <f>IF(TRIM(F839)="","",$B$1&amp;"-"&amp;SUBSTITUTE(Tabla1[[#This Row],[Mes Inscrito]]," ","")&amp;"-"&amp;SUBSTITUTE(Tabla1[[#This Row],[Dia de clases Inscrito]]," ","")&amp;"-"&amp;SUBSTITUTE(Tabla1[[#This Row],[Horario Inscrito]]," ","")&amp;"-"&amp;Tabla1[[#This Row],[Fecha Inicio grupo]])</f>
        <v/>
      </c>
      <c r="BF839" s="251" t="str">
        <f>IF(F839="","",Tabla1[[#This Row],[Curso]])</f>
        <v/>
      </c>
      <c r="BG839" s="252" t="str">
        <f>+IF(TRIM(F839)="","",$B$1&amp;"-"&amp;TRIM(Tabla1[[#This Row],[Mes Inscrito]])&amp;"-"&amp;TRIM(Tabla1[[#This Row],[Dia de clases Inscrito]])&amp;"-"&amp;TRIM(Tabla1[[#This Row],[Horario Inscrito]])&amp;"-"&amp;TRIM(Tabla1[[#This Row],[Fecha Inicio grupo]])&amp;"-"&amp;TRIM(Tabla1[[#This Row],[Tipo Incrito]]))</f>
        <v/>
      </c>
      <c r="BH839" s="308" t="str">
        <f>IF(F839="","",OR(IFERROR(SEARCH("CG",Tabla1[[#This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9" s="309" t="str">
        <f>IF(F839&lt;&gt;"",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9" s="309" t="str">
        <f>IF(F839&lt;&gt;"",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9" s="309" t="str">
        <f>IF(Tabla1[[#This Row],[Fecha Inicio grupo]]="","",IFERROR(VLOOKUP(Tabla1[[#This Row],[Mes de Alta como miembro]],Parámetros!$AM$2:$AN$16,2,0),"01/01/1900"))</f>
        <v/>
      </c>
    </row>
    <row r="840" spans="1:63" ht="14.45">
      <c r="A840" s="68">
        <v>837</v>
      </c>
      <c r="B840" s="29"/>
      <c r="C840" s="34"/>
      <c r="D840" s="42"/>
      <c r="E840" s="64"/>
      <c r="F840" s="45"/>
      <c r="G840" s="45"/>
      <c r="H840" s="163"/>
      <c r="I840" s="42"/>
      <c r="J840" s="28"/>
      <c r="K840" s="69"/>
      <c r="L840" s="68"/>
      <c r="M840" s="46"/>
      <c r="N840" s="238" t="str">
        <f ca="1">IF(Tabla1[[#This Row],[Fecha de nac]]="","",IF(Tabla1[[#This Row],[Fecha Finalización]] &gt;=TODAY(), DATEDIF(Tabla1[[#This Row],[Fecha de nac]],TODAY(),"y"), ROUNDDOWN((Tabla1[[#This Row],[Fecha Finalización]] -Tabla1[[#This Row],[Fecha de nac]])/365,0)))</f>
        <v/>
      </c>
      <c r="O840" s="169"/>
      <c r="P840" s="34"/>
      <c r="Q840" s="67"/>
      <c r="R840" s="67"/>
      <c r="S840" s="67"/>
      <c r="T840" s="67"/>
      <c r="U840" s="243" t="str">
        <f>IF(F840="","",Tabla1[[#This Row],[Fecha Inicio grupo]]+3*7-7)</f>
        <v/>
      </c>
      <c r="V840" s="244" t="str">
        <f>IF(F840="","",EDATE(Tabla1[[#This Row],[Fecha Inicio grupo]],3))</f>
        <v/>
      </c>
      <c r="W840" s="29"/>
      <c r="X840" s="29"/>
      <c r="Y840" s="75"/>
      <c r="Z840" s="75"/>
      <c r="AA840" s="75"/>
      <c r="AB840" s="75"/>
      <c r="AC840" s="75"/>
      <c r="AD840" s="75"/>
      <c r="AE840" s="75"/>
      <c r="AF840" s="75"/>
      <c r="AG840" s="75"/>
      <c r="AH840" s="75"/>
      <c r="AI840" s="75"/>
      <c r="AJ840" s="75"/>
      <c r="AK840" s="75"/>
      <c r="AL840" s="75"/>
      <c r="AM840" s="75"/>
      <c r="AN840" s="75"/>
      <c r="AO840" s="144"/>
      <c r="AP840" s="246" t="str">
        <f>IF(F840="","",IFERROR(VLOOKUP(SUBSTITUTE(SUBSTITUTE(Tabla1[[#This Row],[Uso Sistemas]],"T","P"),"N","F"),Parámetros!$M$2:$N$17,2,0),"Completar hasta 3ra sem. para evaluar a Probacionista"))</f>
        <v/>
      </c>
      <c r="AQ840" s="39"/>
      <c r="AR840" s="39"/>
      <c r="AS840" s="39"/>
      <c r="AT840" s="28"/>
      <c r="AU840" s="55"/>
      <c r="AV840" s="55"/>
      <c r="AW840" s="55"/>
      <c r="AX840" s="248" t="str">
        <f>IF(V840="","",EOMONTH(EDATE(Tabla1[[#This Row],[Fecha Finalización]],2),0))</f>
        <v/>
      </c>
      <c r="AY840" s="39"/>
      <c r="AZ840" s="249" t="str">
        <f>IF(V840="","",EOMONTH(EDATE(Tabla1[[#This Row],[Fecha Finalización]],3),0))</f>
        <v/>
      </c>
      <c r="BA840" s="39"/>
      <c r="BB840" s="39"/>
      <c r="BC840" s="235"/>
      <c r="BD840" s="233" t="str">
        <f>IF(F840="","",Tabla1[[#This Row],[sem 01]]&amp;Tabla1[[#This Row],[sem 02]]&amp;Tabla1[[#This Row],[sem 03]])</f>
        <v/>
      </c>
      <c r="BE840" s="234" t="str">
        <f>IF(TRIM(F840)="","",$B$1&amp;"-"&amp;SUBSTITUTE(Tabla1[[#This Row],[Mes Inscrito]]," ","")&amp;"-"&amp;SUBSTITUTE(Tabla1[[#This Row],[Dia de clases Inscrito]]," ","")&amp;"-"&amp;SUBSTITUTE(Tabla1[[#This Row],[Horario Inscrito]]," ","")&amp;"-"&amp;Tabla1[[#This Row],[Fecha Inicio grupo]])</f>
        <v/>
      </c>
      <c r="BF840" s="251" t="str">
        <f>IF(F840="","",Tabla1[[#This Row],[Curso]])</f>
        <v/>
      </c>
      <c r="BG840" s="252" t="str">
        <f>+IF(TRIM(F840)="","",$B$1&amp;"-"&amp;TRIM(Tabla1[[#This Row],[Mes Inscrito]])&amp;"-"&amp;TRIM(Tabla1[[#This Row],[Dia de clases Inscrito]])&amp;"-"&amp;TRIM(Tabla1[[#This Row],[Horario Inscrito]])&amp;"-"&amp;TRIM(Tabla1[[#This Row],[Fecha Inicio grupo]])&amp;"-"&amp;TRIM(Tabla1[[#This Row],[Tipo Incrito]]))</f>
        <v/>
      </c>
      <c r="BH840" s="308" t="str">
        <f>IF(F840="","",OR(IFERROR(SEARCH("CG",Tabla1[[#This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0" s="309" t="str">
        <f>IF(F840&lt;&gt;"",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0" s="309" t="str">
        <f>IF(F840&lt;&gt;"",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0" s="309" t="str">
        <f>IF(Tabla1[[#This Row],[Fecha Inicio grupo]]="","",IFERROR(VLOOKUP(Tabla1[[#This Row],[Mes de Alta como miembro]],Parámetros!$AM$2:$AN$16,2,0),"01/01/1900"))</f>
        <v/>
      </c>
    </row>
    <row r="841" spans="1:63" ht="14.45">
      <c r="A841" s="68">
        <v>838</v>
      </c>
      <c r="B841" s="29"/>
      <c r="C841" s="34"/>
      <c r="D841" s="42"/>
      <c r="E841" s="64"/>
      <c r="F841" s="45"/>
      <c r="G841" s="45"/>
      <c r="H841" s="163"/>
      <c r="I841" s="42"/>
      <c r="J841" s="28"/>
      <c r="K841" s="69"/>
      <c r="L841" s="68"/>
      <c r="M841" s="46"/>
      <c r="N841" s="238" t="str">
        <f ca="1">IF(Tabla1[[#This Row],[Fecha de nac]]="","",IF(Tabla1[[#This Row],[Fecha Finalización]] &gt;=TODAY(), DATEDIF(Tabla1[[#This Row],[Fecha de nac]],TODAY(),"y"), ROUNDDOWN((Tabla1[[#This Row],[Fecha Finalización]] -Tabla1[[#This Row],[Fecha de nac]])/365,0)))</f>
        <v/>
      </c>
      <c r="O841" s="169"/>
      <c r="P841" s="34"/>
      <c r="Q841" s="67"/>
      <c r="R841" s="67"/>
      <c r="S841" s="67"/>
      <c r="T841" s="67"/>
      <c r="U841" s="243" t="str">
        <f>IF(F841="","",Tabla1[[#This Row],[Fecha Inicio grupo]]+3*7-7)</f>
        <v/>
      </c>
      <c r="V841" s="244" t="str">
        <f>IF(F841="","",EDATE(Tabla1[[#This Row],[Fecha Inicio grupo]],3))</f>
        <v/>
      </c>
      <c r="W841" s="29"/>
      <c r="X841" s="29"/>
      <c r="Y841" s="75"/>
      <c r="Z841" s="75"/>
      <c r="AA841" s="75"/>
      <c r="AB841" s="75"/>
      <c r="AC841" s="75"/>
      <c r="AD841" s="75"/>
      <c r="AE841" s="75"/>
      <c r="AF841" s="75"/>
      <c r="AG841" s="75"/>
      <c r="AH841" s="75"/>
      <c r="AI841" s="75"/>
      <c r="AJ841" s="75"/>
      <c r="AK841" s="75"/>
      <c r="AL841" s="75"/>
      <c r="AM841" s="75"/>
      <c r="AN841" s="75"/>
      <c r="AO841" s="144"/>
      <c r="AP841" s="246" t="str">
        <f>IF(F841="","",IFERROR(VLOOKUP(SUBSTITUTE(SUBSTITUTE(Tabla1[[#This Row],[Uso Sistemas]],"T","P"),"N","F"),Parámetros!$M$2:$N$17,2,0),"Completar hasta 3ra sem. para evaluar a Probacionista"))</f>
        <v/>
      </c>
      <c r="AQ841" s="39"/>
      <c r="AR841" s="39"/>
      <c r="AS841" s="39"/>
      <c r="AT841" s="28"/>
      <c r="AU841" s="55"/>
      <c r="AV841" s="55"/>
      <c r="AW841" s="55"/>
      <c r="AX841" s="248" t="str">
        <f>IF(V841="","",EOMONTH(EDATE(Tabla1[[#This Row],[Fecha Finalización]],2),0))</f>
        <v/>
      </c>
      <c r="AY841" s="39"/>
      <c r="AZ841" s="249" t="str">
        <f>IF(V841="","",EOMONTH(EDATE(Tabla1[[#This Row],[Fecha Finalización]],3),0))</f>
        <v/>
      </c>
      <c r="BA841" s="39"/>
      <c r="BB841" s="39"/>
      <c r="BC841" s="235"/>
      <c r="BD841" s="233" t="str">
        <f>IF(F841="","",Tabla1[[#This Row],[sem 01]]&amp;Tabla1[[#This Row],[sem 02]]&amp;Tabla1[[#This Row],[sem 03]])</f>
        <v/>
      </c>
      <c r="BE841" s="234" t="str">
        <f>IF(TRIM(F841)="","",$B$1&amp;"-"&amp;SUBSTITUTE(Tabla1[[#This Row],[Mes Inscrito]]," ","")&amp;"-"&amp;SUBSTITUTE(Tabla1[[#This Row],[Dia de clases Inscrito]]," ","")&amp;"-"&amp;SUBSTITUTE(Tabla1[[#This Row],[Horario Inscrito]]," ","")&amp;"-"&amp;Tabla1[[#This Row],[Fecha Inicio grupo]])</f>
        <v/>
      </c>
      <c r="BF841" s="251" t="str">
        <f>IF(F841="","",Tabla1[[#This Row],[Curso]])</f>
        <v/>
      </c>
      <c r="BG841" s="252" t="str">
        <f>+IF(TRIM(F841)="","",$B$1&amp;"-"&amp;TRIM(Tabla1[[#This Row],[Mes Inscrito]])&amp;"-"&amp;TRIM(Tabla1[[#This Row],[Dia de clases Inscrito]])&amp;"-"&amp;TRIM(Tabla1[[#This Row],[Horario Inscrito]])&amp;"-"&amp;TRIM(Tabla1[[#This Row],[Fecha Inicio grupo]])&amp;"-"&amp;TRIM(Tabla1[[#This Row],[Tipo Incrito]]))</f>
        <v/>
      </c>
      <c r="BH841" s="308" t="str">
        <f>IF(F841="","",OR(IFERROR(SEARCH("CG",Tabla1[[#This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1" s="309" t="str">
        <f>IF(F841&lt;&gt;"",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1" s="309" t="str">
        <f>IF(F841&lt;&gt;"",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1" s="309" t="str">
        <f>IF(Tabla1[[#This Row],[Fecha Inicio grupo]]="","",IFERROR(VLOOKUP(Tabla1[[#This Row],[Mes de Alta como miembro]],Parámetros!$AM$2:$AN$16,2,0),"01/01/1900"))</f>
        <v/>
      </c>
    </row>
    <row r="842" spans="1:63" ht="14.45">
      <c r="A842" s="68">
        <v>839</v>
      </c>
      <c r="B842" s="29"/>
      <c r="C842" s="34"/>
      <c r="D842" s="42"/>
      <c r="E842" s="64"/>
      <c r="F842" s="45"/>
      <c r="G842" s="45"/>
      <c r="H842" s="163"/>
      <c r="I842" s="42"/>
      <c r="J842" s="28"/>
      <c r="K842" s="69"/>
      <c r="L842" s="68"/>
      <c r="M842" s="46"/>
      <c r="N842" s="238" t="str">
        <f ca="1">IF(Tabla1[[#This Row],[Fecha de nac]]="","",IF(Tabla1[[#This Row],[Fecha Finalización]] &gt;=TODAY(), DATEDIF(Tabla1[[#This Row],[Fecha de nac]],TODAY(),"y"), ROUNDDOWN((Tabla1[[#This Row],[Fecha Finalización]] -Tabla1[[#This Row],[Fecha de nac]])/365,0)))</f>
        <v/>
      </c>
      <c r="O842" s="169"/>
      <c r="P842" s="34"/>
      <c r="Q842" s="67"/>
      <c r="R842" s="67"/>
      <c r="S842" s="67"/>
      <c r="T842" s="67"/>
      <c r="U842" s="243" t="str">
        <f>IF(F842="","",Tabla1[[#This Row],[Fecha Inicio grupo]]+3*7-7)</f>
        <v/>
      </c>
      <c r="V842" s="244" t="str">
        <f>IF(F842="","",EDATE(Tabla1[[#This Row],[Fecha Inicio grupo]],3))</f>
        <v/>
      </c>
      <c r="W842" s="29"/>
      <c r="X842" s="29"/>
      <c r="Y842" s="75"/>
      <c r="Z842" s="75"/>
      <c r="AA842" s="75"/>
      <c r="AB842" s="75"/>
      <c r="AC842" s="75"/>
      <c r="AD842" s="75"/>
      <c r="AE842" s="75"/>
      <c r="AF842" s="75"/>
      <c r="AG842" s="75"/>
      <c r="AH842" s="75"/>
      <c r="AI842" s="75"/>
      <c r="AJ842" s="75"/>
      <c r="AK842" s="75"/>
      <c r="AL842" s="75"/>
      <c r="AM842" s="75"/>
      <c r="AN842" s="75"/>
      <c r="AO842" s="144"/>
      <c r="AP842" s="246" t="str">
        <f>IF(F842="","",IFERROR(VLOOKUP(SUBSTITUTE(SUBSTITUTE(Tabla1[[#This Row],[Uso Sistemas]],"T","P"),"N","F"),Parámetros!$M$2:$N$17,2,0),"Completar hasta 3ra sem. para evaluar a Probacionista"))</f>
        <v/>
      </c>
      <c r="AQ842" s="39"/>
      <c r="AR842" s="39"/>
      <c r="AS842" s="39"/>
      <c r="AT842" s="28"/>
      <c r="AU842" s="55"/>
      <c r="AV842" s="55"/>
      <c r="AW842" s="55"/>
      <c r="AX842" s="248" t="str">
        <f>IF(V842="","",EOMONTH(EDATE(Tabla1[[#This Row],[Fecha Finalización]],2),0))</f>
        <v/>
      </c>
      <c r="AY842" s="39"/>
      <c r="AZ842" s="249" t="str">
        <f>IF(V842="","",EOMONTH(EDATE(Tabla1[[#This Row],[Fecha Finalización]],3),0))</f>
        <v/>
      </c>
      <c r="BA842" s="39"/>
      <c r="BB842" s="39"/>
      <c r="BC842" s="235"/>
      <c r="BD842" s="233" t="str">
        <f>IF(F842="","",Tabla1[[#This Row],[sem 01]]&amp;Tabla1[[#This Row],[sem 02]]&amp;Tabla1[[#This Row],[sem 03]])</f>
        <v/>
      </c>
      <c r="BE842" s="234" t="str">
        <f>IF(TRIM(F842)="","",$B$1&amp;"-"&amp;SUBSTITUTE(Tabla1[[#This Row],[Mes Inscrito]]," ","")&amp;"-"&amp;SUBSTITUTE(Tabla1[[#This Row],[Dia de clases Inscrito]]," ","")&amp;"-"&amp;SUBSTITUTE(Tabla1[[#This Row],[Horario Inscrito]]," ","")&amp;"-"&amp;Tabla1[[#This Row],[Fecha Inicio grupo]])</f>
        <v/>
      </c>
      <c r="BF842" s="251" t="str">
        <f>IF(F842="","",Tabla1[[#This Row],[Curso]])</f>
        <v/>
      </c>
      <c r="BG842" s="252" t="str">
        <f>+IF(TRIM(F842)="","",$B$1&amp;"-"&amp;TRIM(Tabla1[[#This Row],[Mes Inscrito]])&amp;"-"&amp;TRIM(Tabla1[[#This Row],[Dia de clases Inscrito]])&amp;"-"&amp;TRIM(Tabla1[[#This Row],[Horario Inscrito]])&amp;"-"&amp;TRIM(Tabla1[[#This Row],[Fecha Inicio grupo]])&amp;"-"&amp;TRIM(Tabla1[[#This Row],[Tipo Incrito]]))</f>
        <v/>
      </c>
      <c r="BH842" s="308" t="str">
        <f>IF(F842="","",OR(IFERROR(SEARCH("CG",Tabla1[[#This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2" s="309" t="str">
        <f>IF(F842&lt;&gt;"",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2" s="309" t="str">
        <f>IF(F842&lt;&gt;"",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2" s="309" t="str">
        <f>IF(Tabla1[[#This Row],[Fecha Inicio grupo]]="","",IFERROR(VLOOKUP(Tabla1[[#This Row],[Mes de Alta como miembro]],Parámetros!$AM$2:$AN$16,2,0),"01/01/1900"))</f>
        <v/>
      </c>
    </row>
    <row r="843" spans="1:63" ht="14.45">
      <c r="A843" s="68">
        <v>840</v>
      </c>
      <c r="B843" s="29"/>
      <c r="C843" s="34"/>
      <c r="D843" s="42"/>
      <c r="E843" s="64"/>
      <c r="F843" s="45"/>
      <c r="G843" s="45"/>
      <c r="H843" s="163"/>
      <c r="I843" s="42"/>
      <c r="J843" s="28"/>
      <c r="K843" s="69"/>
      <c r="L843" s="68"/>
      <c r="M843" s="46"/>
      <c r="N843" s="238" t="str">
        <f ca="1">IF(Tabla1[[#This Row],[Fecha de nac]]="","",IF(Tabla1[[#This Row],[Fecha Finalización]] &gt;=TODAY(), DATEDIF(Tabla1[[#This Row],[Fecha de nac]],TODAY(),"y"), ROUNDDOWN((Tabla1[[#This Row],[Fecha Finalización]] -Tabla1[[#This Row],[Fecha de nac]])/365,0)))</f>
        <v/>
      </c>
      <c r="O843" s="169"/>
      <c r="P843" s="34"/>
      <c r="Q843" s="67"/>
      <c r="R843" s="67"/>
      <c r="S843" s="67"/>
      <c r="T843" s="67"/>
      <c r="U843" s="243" t="str">
        <f>IF(F843="","",Tabla1[[#This Row],[Fecha Inicio grupo]]+3*7-7)</f>
        <v/>
      </c>
      <c r="V843" s="244" t="str">
        <f>IF(F843="","",EDATE(Tabla1[[#This Row],[Fecha Inicio grupo]],3))</f>
        <v/>
      </c>
      <c r="W843" s="29"/>
      <c r="X843" s="29"/>
      <c r="Y843" s="75"/>
      <c r="Z843" s="75"/>
      <c r="AA843" s="75"/>
      <c r="AB843" s="75"/>
      <c r="AC843" s="75"/>
      <c r="AD843" s="75"/>
      <c r="AE843" s="75"/>
      <c r="AF843" s="75"/>
      <c r="AG843" s="75"/>
      <c r="AH843" s="75"/>
      <c r="AI843" s="75"/>
      <c r="AJ843" s="75"/>
      <c r="AK843" s="75"/>
      <c r="AL843" s="75"/>
      <c r="AM843" s="75"/>
      <c r="AN843" s="75"/>
      <c r="AO843" s="144"/>
      <c r="AP843" s="246" t="str">
        <f>IF(F843="","",IFERROR(VLOOKUP(SUBSTITUTE(SUBSTITUTE(Tabla1[[#This Row],[Uso Sistemas]],"T","P"),"N","F"),Parámetros!$M$2:$N$17,2,0),"Completar hasta 3ra sem. para evaluar a Probacionista"))</f>
        <v/>
      </c>
      <c r="AQ843" s="39"/>
      <c r="AR843" s="39"/>
      <c r="AS843" s="39"/>
      <c r="AT843" s="28"/>
      <c r="AU843" s="55"/>
      <c r="AV843" s="55"/>
      <c r="AW843" s="55"/>
      <c r="AX843" s="248" t="str">
        <f>IF(V843="","",EOMONTH(EDATE(Tabla1[[#This Row],[Fecha Finalización]],2),0))</f>
        <v/>
      </c>
      <c r="AY843" s="39"/>
      <c r="AZ843" s="249" t="str">
        <f>IF(V843="","",EOMONTH(EDATE(Tabla1[[#This Row],[Fecha Finalización]],3),0))</f>
        <v/>
      </c>
      <c r="BA843" s="39"/>
      <c r="BB843" s="39"/>
      <c r="BC843" s="235"/>
      <c r="BD843" s="233" t="str">
        <f>IF(F843="","",Tabla1[[#This Row],[sem 01]]&amp;Tabla1[[#This Row],[sem 02]]&amp;Tabla1[[#This Row],[sem 03]])</f>
        <v/>
      </c>
      <c r="BE843" s="234" t="str">
        <f>IF(TRIM(F843)="","",$B$1&amp;"-"&amp;SUBSTITUTE(Tabla1[[#This Row],[Mes Inscrito]]," ","")&amp;"-"&amp;SUBSTITUTE(Tabla1[[#This Row],[Dia de clases Inscrito]]," ","")&amp;"-"&amp;SUBSTITUTE(Tabla1[[#This Row],[Horario Inscrito]]," ","")&amp;"-"&amp;Tabla1[[#This Row],[Fecha Inicio grupo]])</f>
        <v/>
      </c>
      <c r="BF843" s="251" t="str">
        <f>IF(F843="","",Tabla1[[#This Row],[Curso]])</f>
        <v/>
      </c>
      <c r="BG843" s="252" t="str">
        <f>+IF(TRIM(F843)="","",$B$1&amp;"-"&amp;TRIM(Tabla1[[#This Row],[Mes Inscrito]])&amp;"-"&amp;TRIM(Tabla1[[#This Row],[Dia de clases Inscrito]])&amp;"-"&amp;TRIM(Tabla1[[#This Row],[Horario Inscrito]])&amp;"-"&amp;TRIM(Tabla1[[#This Row],[Fecha Inicio grupo]])&amp;"-"&amp;TRIM(Tabla1[[#This Row],[Tipo Incrito]]))</f>
        <v/>
      </c>
      <c r="BH843" s="308" t="str">
        <f>IF(F843="","",OR(IFERROR(SEARCH("CG",Tabla1[[#This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3" s="309" t="str">
        <f>IF(F843&lt;&gt;"",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3" s="309" t="str">
        <f>IF(F843&lt;&gt;"",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3" s="309" t="str">
        <f>IF(Tabla1[[#This Row],[Fecha Inicio grupo]]="","",IFERROR(VLOOKUP(Tabla1[[#This Row],[Mes de Alta como miembro]],Parámetros!$AM$2:$AN$16,2,0),"01/01/1900"))</f>
        <v/>
      </c>
    </row>
    <row r="844" spans="1:63" ht="14.45">
      <c r="A844" s="68">
        <v>841</v>
      </c>
      <c r="B844" s="29"/>
      <c r="C844" s="34"/>
      <c r="D844" s="42"/>
      <c r="E844" s="64"/>
      <c r="F844" s="45"/>
      <c r="G844" s="45"/>
      <c r="H844" s="163"/>
      <c r="I844" s="42"/>
      <c r="J844" s="28"/>
      <c r="K844" s="69"/>
      <c r="L844" s="68"/>
      <c r="M844" s="46"/>
      <c r="N844" s="238" t="str">
        <f ca="1">IF(Tabla1[[#This Row],[Fecha de nac]]="","",IF(Tabla1[[#This Row],[Fecha Finalización]] &gt;=TODAY(), DATEDIF(Tabla1[[#This Row],[Fecha de nac]],TODAY(),"y"), ROUNDDOWN((Tabla1[[#This Row],[Fecha Finalización]] -Tabla1[[#This Row],[Fecha de nac]])/365,0)))</f>
        <v/>
      </c>
      <c r="O844" s="169"/>
      <c r="P844" s="34"/>
      <c r="Q844" s="67"/>
      <c r="R844" s="67"/>
      <c r="S844" s="67"/>
      <c r="T844" s="67"/>
      <c r="U844" s="243" t="str">
        <f>IF(F844="","",Tabla1[[#This Row],[Fecha Inicio grupo]]+3*7-7)</f>
        <v/>
      </c>
      <c r="V844" s="244" t="str">
        <f>IF(F844="","",EDATE(Tabla1[[#This Row],[Fecha Inicio grupo]],3))</f>
        <v/>
      </c>
      <c r="W844" s="29"/>
      <c r="X844" s="29"/>
      <c r="Y844" s="75"/>
      <c r="Z844" s="75"/>
      <c r="AA844" s="75"/>
      <c r="AB844" s="75"/>
      <c r="AC844" s="75"/>
      <c r="AD844" s="75"/>
      <c r="AE844" s="75"/>
      <c r="AF844" s="75"/>
      <c r="AG844" s="75"/>
      <c r="AH844" s="75"/>
      <c r="AI844" s="75"/>
      <c r="AJ844" s="75"/>
      <c r="AK844" s="75"/>
      <c r="AL844" s="75"/>
      <c r="AM844" s="75"/>
      <c r="AN844" s="75"/>
      <c r="AO844" s="144"/>
      <c r="AP844" s="246" t="str">
        <f>IF(F844="","",IFERROR(VLOOKUP(SUBSTITUTE(SUBSTITUTE(Tabla1[[#This Row],[Uso Sistemas]],"T","P"),"N","F"),Parámetros!$M$2:$N$17,2,0),"Completar hasta 3ra sem. para evaluar a Probacionista"))</f>
        <v/>
      </c>
      <c r="AQ844" s="39"/>
      <c r="AR844" s="39"/>
      <c r="AS844" s="39"/>
      <c r="AT844" s="28"/>
      <c r="AU844" s="55"/>
      <c r="AV844" s="55"/>
      <c r="AW844" s="55"/>
      <c r="AX844" s="248" t="str">
        <f>IF(V844="","",EOMONTH(EDATE(Tabla1[[#This Row],[Fecha Finalización]],2),0))</f>
        <v/>
      </c>
      <c r="AY844" s="39"/>
      <c r="AZ844" s="249" t="str">
        <f>IF(V844="","",EOMONTH(EDATE(Tabla1[[#This Row],[Fecha Finalización]],3),0))</f>
        <v/>
      </c>
      <c r="BA844" s="39"/>
      <c r="BB844" s="39"/>
      <c r="BC844" s="235"/>
      <c r="BD844" s="233" t="str">
        <f>IF(F844="","",Tabla1[[#This Row],[sem 01]]&amp;Tabla1[[#This Row],[sem 02]]&amp;Tabla1[[#This Row],[sem 03]])</f>
        <v/>
      </c>
      <c r="BE844" s="234" t="str">
        <f>IF(TRIM(F844)="","",$B$1&amp;"-"&amp;SUBSTITUTE(Tabla1[[#This Row],[Mes Inscrito]]," ","")&amp;"-"&amp;SUBSTITUTE(Tabla1[[#This Row],[Dia de clases Inscrito]]," ","")&amp;"-"&amp;SUBSTITUTE(Tabla1[[#This Row],[Horario Inscrito]]," ","")&amp;"-"&amp;Tabla1[[#This Row],[Fecha Inicio grupo]])</f>
        <v/>
      </c>
      <c r="BF844" s="251" t="str">
        <f>IF(F844="","",Tabla1[[#This Row],[Curso]])</f>
        <v/>
      </c>
      <c r="BG844" s="252" t="str">
        <f>+IF(TRIM(F844)="","",$B$1&amp;"-"&amp;TRIM(Tabla1[[#This Row],[Mes Inscrito]])&amp;"-"&amp;TRIM(Tabla1[[#This Row],[Dia de clases Inscrito]])&amp;"-"&amp;TRIM(Tabla1[[#This Row],[Horario Inscrito]])&amp;"-"&amp;TRIM(Tabla1[[#This Row],[Fecha Inicio grupo]])&amp;"-"&amp;TRIM(Tabla1[[#This Row],[Tipo Incrito]]))</f>
        <v/>
      </c>
      <c r="BH844" s="308" t="str">
        <f>IF(F844="","",OR(IFERROR(SEARCH("CG",Tabla1[[#This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4" s="309" t="str">
        <f>IF(F844&lt;&gt;"",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4" s="309" t="str">
        <f>IF(F844&lt;&gt;"",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4" s="309" t="str">
        <f>IF(Tabla1[[#This Row],[Fecha Inicio grupo]]="","",IFERROR(VLOOKUP(Tabla1[[#This Row],[Mes de Alta como miembro]],Parámetros!$AM$2:$AN$16,2,0),"01/01/1900"))</f>
        <v/>
      </c>
    </row>
    <row r="845" spans="1:63" ht="14.45">
      <c r="A845" s="68">
        <v>842</v>
      </c>
      <c r="B845" s="29"/>
      <c r="C845" s="34"/>
      <c r="D845" s="42"/>
      <c r="E845" s="64"/>
      <c r="F845" s="45"/>
      <c r="G845" s="45"/>
      <c r="H845" s="163"/>
      <c r="I845" s="42"/>
      <c r="J845" s="28"/>
      <c r="K845" s="69"/>
      <c r="L845" s="68"/>
      <c r="M845" s="46"/>
      <c r="N845" s="238" t="str">
        <f ca="1">IF(Tabla1[[#This Row],[Fecha de nac]]="","",IF(Tabla1[[#This Row],[Fecha Finalización]] &gt;=TODAY(), DATEDIF(Tabla1[[#This Row],[Fecha de nac]],TODAY(),"y"), ROUNDDOWN((Tabla1[[#This Row],[Fecha Finalización]] -Tabla1[[#This Row],[Fecha de nac]])/365,0)))</f>
        <v/>
      </c>
      <c r="O845" s="169"/>
      <c r="P845" s="34"/>
      <c r="Q845" s="67"/>
      <c r="R845" s="67"/>
      <c r="S845" s="67"/>
      <c r="T845" s="67"/>
      <c r="U845" s="243" t="str">
        <f>IF(F845="","",Tabla1[[#This Row],[Fecha Inicio grupo]]+3*7-7)</f>
        <v/>
      </c>
      <c r="V845" s="244" t="str">
        <f>IF(F845="","",EDATE(Tabla1[[#This Row],[Fecha Inicio grupo]],3))</f>
        <v/>
      </c>
      <c r="W845" s="29"/>
      <c r="X845" s="29"/>
      <c r="Y845" s="75"/>
      <c r="Z845" s="75"/>
      <c r="AA845" s="75"/>
      <c r="AB845" s="75"/>
      <c r="AC845" s="75"/>
      <c r="AD845" s="75"/>
      <c r="AE845" s="75"/>
      <c r="AF845" s="75"/>
      <c r="AG845" s="75"/>
      <c r="AH845" s="75"/>
      <c r="AI845" s="75"/>
      <c r="AJ845" s="75"/>
      <c r="AK845" s="75"/>
      <c r="AL845" s="75"/>
      <c r="AM845" s="75"/>
      <c r="AN845" s="75"/>
      <c r="AO845" s="144"/>
      <c r="AP845" s="246" t="str">
        <f>IF(F845="","",IFERROR(VLOOKUP(SUBSTITUTE(SUBSTITUTE(Tabla1[[#This Row],[Uso Sistemas]],"T","P"),"N","F"),Parámetros!$M$2:$N$17,2,0),"Completar hasta 3ra sem. para evaluar a Probacionista"))</f>
        <v/>
      </c>
      <c r="AQ845" s="39"/>
      <c r="AR845" s="39"/>
      <c r="AS845" s="39"/>
      <c r="AT845" s="28"/>
      <c r="AU845" s="55"/>
      <c r="AV845" s="55"/>
      <c r="AW845" s="55"/>
      <c r="AX845" s="248" t="str">
        <f>IF(V845="","",EOMONTH(EDATE(Tabla1[[#This Row],[Fecha Finalización]],2),0))</f>
        <v/>
      </c>
      <c r="AY845" s="39"/>
      <c r="AZ845" s="249" t="str">
        <f>IF(V845="","",EOMONTH(EDATE(Tabla1[[#This Row],[Fecha Finalización]],3),0))</f>
        <v/>
      </c>
      <c r="BA845" s="39"/>
      <c r="BB845" s="39"/>
      <c r="BC845" s="235"/>
      <c r="BD845" s="233" t="str">
        <f>IF(F845="","",Tabla1[[#This Row],[sem 01]]&amp;Tabla1[[#This Row],[sem 02]]&amp;Tabla1[[#This Row],[sem 03]])</f>
        <v/>
      </c>
      <c r="BE845" s="234" t="str">
        <f>IF(TRIM(F845)="","",$B$1&amp;"-"&amp;SUBSTITUTE(Tabla1[[#This Row],[Mes Inscrito]]," ","")&amp;"-"&amp;SUBSTITUTE(Tabla1[[#This Row],[Dia de clases Inscrito]]," ","")&amp;"-"&amp;SUBSTITUTE(Tabla1[[#This Row],[Horario Inscrito]]," ","")&amp;"-"&amp;Tabla1[[#This Row],[Fecha Inicio grupo]])</f>
        <v/>
      </c>
      <c r="BF845" s="251" t="str">
        <f>IF(F845="","",Tabla1[[#This Row],[Curso]])</f>
        <v/>
      </c>
      <c r="BG845" s="252" t="str">
        <f>+IF(TRIM(F845)="","",$B$1&amp;"-"&amp;TRIM(Tabla1[[#This Row],[Mes Inscrito]])&amp;"-"&amp;TRIM(Tabla1[[#This Row],[Dia de clases Inscrito]])&amp;"-"&amp;TRIM(Tabla1[[#This Row],[Horario Inscrito]])&amp;"-"&amp;TRIM(Tabla1[[#This Row],[Fecha Inicio grupo]])&amp;"-"&amp;TRIM(Tabla1[[#This Row],[Tipo Incrito]]))</f>
        <v/>
      </c>
      <c r="BH845" s="308" t="str">
        <f>IF(F845="","",OR(IFERROR(SEARCH("CG",Tabla1[[#This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5" s="309" t="str">
        <f>IF(F845&lt;&gt;"",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5" s="309" t="str">
        <f>IF(F845&lt;&gt;"",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5" s="309" t="str">
        <f>IF(Tabla1[[#This Row],[Fecha Inicio grupo]]="","",IFERROR(VLOOKUP(Tabla1[[#This Row],[Mes de Alta como miembro]],Parámetros!$AM$2:$AN$16,2,0),"01/01/1900"))</f>
        <v/>
      </c>
    </row>
    <row r="846" spans="1:63" ht="14.45">
      <c r="A846" s="68">
        <v>843</v>
      </c>
      <c r="B846" s="29"/>
      <c r="C846" s="34"/>
      <c r="D846" s="42"/>
      <c r="E846" s="64"/>
      <c r="F846" s="45"/>
      <c r="G846" s="45"/>
      <c r="H846" s="163"/>
      <c r="I846" s="42"/>
      <c r="J846" s="28"/>
      <c r="K846" s="69"/>
      <c r="L846" s="68"/>
      <c r="M846" s="46"/>
      <c r="N846" s="238" t="str">
        <f ca="1">IF(Tabla1[[#This Row],[Fecha de nac]]="","",IF(Tabla1[[#This Row],[Fecha Finalización]] &gt;=TODAY(), DATEDIF(Tabla1[[#This Row],[Fecha de nac]],TODAY(),"y"), ROUNDDOWN((Tabla1[[#This Row],[Fecha Finalización]] -Tabla1[[#This Row],[Fecha de nac]])/365,0)))</f>
        <v/>
      </c>
      <c r="O846" s="169"/>
      <c r="P846" s="34"/>
      <c r="Q846" s="67"/>
      <c r="R846" s="67"/>
      <c r="S846" s="67"/>
      <c r="T846" s="67"/>
      <c r="U846" s="243" t="str">
        <f>IF(F846="","",Tabla1[[#This Row],[Fecha Inicio grupo]]+3*7-7)</f>
        <v/>
      </c>
      <c r="V846" s="244" t="str">
        <f>IF(F846="","",EDATE(Tabla1[[#This Row],[Fecha Inicio grupo]],3))</f>
        <v/>
      </c>
      <c r="W846" s="29"/>
      <c r="X846" s="29"/>
      <c r="Y846" s="75"/>
      <c r="Z846" s="75"/>
      <c r="AA846" s="75"/>
      <c r="AB846" s="75"/>
      <c r="AC846" s="75"/>
      <c r="AD846" s="75"/>
      <c r="AE846" s="75"/>
      <c r="AF846" s="75"/>
      <c r="AG846" s="75"/>
      <c r="AH846" s="75"/>
      <c r="AI846" s="75"/>
      <c r="AJ846" s="75"/>
      <c r="AK846" s="75"/>
      <c r="AL846" s="75"/>
      <c r="AM846" s="75"/>
      <c r="AN846" s="75"/>
      <c r="AO846" s="144"/>
      <c r="AP846" s="246" t="str">
        <f>IF(F846="","",IFERROR(VLOOKUP(SUBSTITUTE(SUBSTITUTE(Tabla1[[#This Row],[Uso Sistemas]],"T","P"),"N","F"),Parámetros!$M$2:$N$17,2,0),"Completar hasta 3ra sem. para evaluar a Probacionista"))</f>
        <v/>
      </c>
      <c r="AQ846" s="39"/>
      <c r="AR846" s="39"/>
      <c r="AS846" s="39"/>
      <c r="AT846" s="28"/>
      <c r="AU846" s="55"/>
      <c r="AV846" s="55"/>
      <c r="AW846" s="55"/>
      <c r="AX846" s="248" t="str">
        <f>IF(V846="","",EOMONTH(EDATE(Tabla1[[#This Row],[Fecha Finalización]],2),0))</f>
        <v/>
      </c>
      <c r="AY846" s="39"/>
      <c r="AZ846" s="249" t="str">
        <f>IF(V846="","",EOMONTH(EDATE(Tabla1[[#This Row],[Fecha Finalización]],3),0))</f>
        <v/>
      </c>
      <c r="BA846" s="39"/>
      <c r="BB846" s="39"/>
      <c r="BC846" s="235"/>
      <c r="BD846" s="233" t="str">
        <f>IF(F846="","",Tabla1[[#This Row],[sem 01]]&amp;Tabla1[[#This Row],[sem 02]]&amp;Tabla1[[#This Row],[sem 03]])</f>
        <v/>
      </c>
      <c r="BE846" s="234" t="str">
        <f>IF(TRIM(F846)="","",$B$1&amp;"-"&amp;SUBSTITUTE(Tabla1[[#This Row],[Mes Inscrito]]," ","")&amp;"-"&amp;SUBSTITUTE(Tabla1[[#This Row],[Dia de clases Inscrito]]," ","")&amp;"-"&amp;SUBSTITUTE(Tabla1[[#This Row],[Horario Inscrito]]," ","")&amp;"-"&amp;Tabla1[[#This Row],[Fecha Inicio grupo]])</f>
        <v/>
      </c>
      <c r="BF846" s="251" t="str">
        <f>IF(F846="","",Tabla1[[#This Row],[Curso]])</f>
        <v/>
      </c>
      <c r="BG846" s="252" t="str">
        <f>+IF(TRIM(F846)="","",$B$1&amp;"-"&amp;TRIM(Tabla1[[#This Row],[Mes Inscrito]])&amp;"-"&amp;TRIM(Tabla1[[#This Row],[Dia de clases Inscrito]])&amp;"-"&amp;TRIM(Tabla1[[#This Row],[Horario Inscrito]])&amp;"-"&amp;TRIM(Tabla1[[#This Row],[Fecha Inicio grupo]])&amp;"-"&amp;TRIM(Tabla1[[#This Row],[Tipo Incrito]]))</f>
        <v/>
      </c>
      <c r="BH846" s="308" t="str">
        <f>IF(F846="","",OR(IFERROR(SEARCH("CG",Tabla1[[#This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6" s="309" t="str">
        <f>IF(F846&lt;&gt;"",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6" s="309" t="str">
        <f>IF(F846&lt;&gt;"",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6" s="309" t="str">
        <f>IF(Tabla1[[#This Row],[Fecha Inicio grupo]]="","",IFERROR(VLOOKUP(Tabla1[[#This Row],[Mes de Alta como miembro]],Parámetros!$AM$2:$AN$16,2,0),"01/01/1900"))</f>
        <v/>
      </c>
    </row>
    <row r="847" spans="1:63" ht="14.45">
      <c r="A847" s="68">
        <v>844</v>
      </c>
      <c r="B847" s="29"/>
      <c r="C847" s="34"/>
      <c r="D847" s="42"/>
      <c r="E847" s="64"/>
      <c r="F847" s="45"/>
      <c r="G847" s="45"/>
      <c r="H847" s="163"/>
      <c r="I847" s="42"/>
      <c r="J847" s="28"/>
      <c r="K847" s="69"/>
      <c r="L847" s="68"/>
      <c r="M847" s="46"/>
      <c r="N847" s="238" t="str">
        <f ca="1">IF(Tabla1[[#This Row],[Fecha de nac]]="","",IF(Tabla1[[#This Row],[Fecha Finalización]] &gt;=TODAY(), DATEDIF(Tabla1[[#This Row],[Fecha de nac]],TODAY(),"y"), ROUNDDOWN((Tabla1[[#This Row],[Fecha Finalización]] -Tabla1[[#This Row],[Fecha de nac]])/365,0)))</f>
        <v/>
      </c>
      <c r="O847" s="169"/>
      <c r="P847" s="34"/>
      <c r="Q847" s="67"/>
      <c r="R847" s="67"/>
      <c r="S847" s="67"/>
      <c r="T847" s="67"/>
      <c r="U847" s="243" t="str">
        <f>IF(F847="","",Tabla1[[#This Row],[Fecha Inicio grupo]]+3*7-7)</f>
        <v/>
      </c>
      <c r="V847" s="244" t="str">
        <f>IF(F847="","",EDATE(Tabla1[[#This Row],[Fecha Inicio grupo]],3))</f>
        <v/>
      </c>
      <c r="W847" s="29"/>
      <c r="X847" s="29"/>
      <c r="Y847" s="75"/>
      <c r="Z847" s="75"/>
      <c r="AA847" s="75"/>
      <c r="AB847" s="75"/>
      <c r="AC847" s="75"/>
      <c r="AD847" s="75"/>
      <c r="AE847" s="75"/>
      <c r="AF847" s="75"/>
      <c r="AG847" s="75"/>
      <c r="AH847" s="75"/>
      <c r="AI847" s="75"/>
      <c r="AJ847" s="75"/>
      <c r="AK847" s="75"/>
      <c r="AL847" s="75"/>
      <c r="AM847" s="75"/>
      <c r="AN847" s="75"/>
      <c r="AO847" s="144"/>
      <c r="AP847" s="246" t="str">
        <f>IF(F847="","",IFERROR(VLOOKUP(SUBSTITUTE(SUBSTITUTE(Tabla1[[#This Row],[Uso Sistemas]],"T","P"),"N","F"),Parámetros!$M$2:$N$17,2,0),"Completar hasta 3ra sem. para evaluar a Probacionista"))</f>
        <v/>
      </c>
      <c r="AQ847" s="39"/>
      <c r="AR847" s="39"/>
      <c r="AS847" s="39"/>
      <c r="AT847" s="28"/>
      <c r="AU847" s="55"/>
      <c r="AV847" s="55"/>
      <c r="AW847" s="55"/>
      <c r="AX847" s="248" t="str">
        <f>IF(V847="","",EOMONTH(EDATE(Tabla1[[#This Row],[Fecha Finalización]],2),0))</f>
        <v/>
      </c>
      <c r="AY847" s="39"/>
      <c r="AZ847" s="249" t="str">
        <f>IF(V847="","",EOMONTH(EDATE(Tabla1[[#This Row],[Fecha Finalización]],3),0))</f>
        <v/>
      </c>
      <c r="BA847" s="39"/>
      <c r="BB847" s="39"/>
      <c r="BC847" s="235"/>
      <c r="BD847" s="233" t="str">
        <f>IF(F847="","",Tabla1[[#This Row],[sem 01]]&amp;Tabla1[[#This Row],[sem 02]]&amp;Tabla1[[#This Row],[sem 03]])</f>
        <v/>
      </c>
      <c r="BE847" s="234" t="str">
        <f>IF(TRIM(F847)="","",$B$1&amp;"-"&amp;SUBSTITUTE(Tabla1[[#This Row],[Mes Inscrito]]," ","")&amp;"-"&amp;SUBSTITUTE(Tabla1[[#This Row],[Dia de clases Inscrito]]," ","")&amp;"-"&amp;SUBSTITUTE(Tabla1[[#This Row],[Horario Inscrito]]," ","")&amp;"-"&amp;Tabla1[[#This Row],[Fecha Inicio grupo]])</f>
        <v/>
      </c>
      <c r="BF847" s="251" t="str">
        <f>IF(F847="","",Tabla1[[#This Row],[Curso]])</f>
        <v/>
      </c>
      <c r="BG847" s="252" t="str">
        <f>+IF(TRIM(F847)="","",$B$1&amp;"-"&amp;TRIM(Tabla1[[#This Row],[Mes Inscrito]])&amp;"-"&amp;TRIM(Tabla1[[#This Row],[Dia de clases Inscrito]])&amp;"-"&amp;TRIM(Tabla1[[#This Row],[Horario Inscrito]])&amp;"-"&amp;TRIM(Tabla1[[#This Row],[Fecha Inicio grupo]])&amp;"-"&amp;TRIM(Tabla1[[#This Row],[Tipo Incrito]]))</f>
        <v/>
      </c>
      <c r="BH847" s="308" t="str">
        <f>IF(F847="","",OR(IFERROR(SEARCH("CG",Tabla1[[#This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7" s="309" t="str">
        <f>IF(F847&lt;&gt;"",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7" s="309" t="str">
        <f>IF(F847&lt;&gt;"",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7" s="309" t="str">
        <f>IF(Tabla1[[#This Row],[Fecha Inicio grupo]]="","",IFERROR(VLOOKUP(Tabla1[[#This Row],[Mes de Alta como miembro]],Parámetros!$AM$2:$AN$16,2,0),"01/01/1900"))</f>
        <v/>
      </c>
    </row>
    <row r="848" spans="1:63" ht="14.45">
      <c r="A848" s="68">
        <v>845</v>
      </c>
      <c r="B848" s="29"/>
      <c r="C848" s="34"/>
      <c r="D848" s="42"/>
      <c r="E848" s="64"/>
      <c r="F848" s="45"/>
      <c r="G848" s="45"/>
      <c r="H848" s="163"/>
      <c r="I848" s="42"/>
      <c r="J848" s="28"/>
      <c r="K848" s="69"/>
      <c r="L848" s="68"/>
      <c r="M848" s="46"/>
      <c r="N848" s="238" t="str">
        <f ca="1">IF(Tabla1[[#This Row],[Fecha de nac]]="","",IF(Tabla1[[#This Row],[Fecha Finalización]] &gt;=TODAY(), DATEDIF(Tabla1[[#This Row],[Fecha de nac]],TODAY(),"y"), ROUNDDOWN((Tabla1[[#This Row],[Fecha Finalización]] -Tabla1[[#This Row],[Fecha de nac]])/365,0)))</f>
        <v/>
      </c>
      <c r="O848" s="169"/>
      <c r="P848" s="34"/>
      <c r="Q848" s="67"/>
      <c r="R848" s="67"/>
      <c r="S848" s="67"/>
      <c r="T848" s="67"/>
      <c r="U848" s="243" t="str">
        <f>IF(F848="","",Tabla1[[#This Row],[Fecha Inicio grupo]]+3*7-7)</f>
        <v/>
      </c>
      <c r="V848" s="244" t="str">
        <f>IF(F848="","",EDATE(Tabla1[[#This Row],[Fecha Inicio grupo]],3))</f>
        <v/>
      </c>
      <c r="W848" s="29"/>
      <c r="X848" s="29"/>
      <c r="Y848" s="75"/>
      <c r="Z848" s="75"/>
      <c r="AA848" s="75"/>
      <c r="AB848" s="75"/>
      <c r="AC848" s="75"/>
      <c r="AD848" s="75"/>
      <c r="AE848" s="75"/>
      <c r="AF848" s="75"/>
      <c r="AG848" s="75"/>
      <c r="AH848" s="75"/>
      <c r="AI848" s="75"/>
      <c r="AJ848" s="75"/>
      <c r="AK848" s="75"/>
      <c r="AL848" s="75"/>
      <c r="AM848" s="75"/>
      <c r="AN848" s="75"/>
      <c r="AO848" s="144"/>
      <c r="AP848" s="246" t="str">
        <f>IF(F848="","",IFERROR(VLOOKUP(SUBSTITUTE(SUBSTITUTE(Tabla1[[#This Row],[Uso Sistemas]],"T","P"),"N","F"),Parámetros!$M$2:$N$17,2,0),"Completar hasta 3ra sem. para evaluar a Probacionista"))</f>
        <v/>
      </c>
      <c r="AQ848" s="39"/>
      <c r="AR848" s="39"/>
      <c r="AS848" s="39"/>
      <c r="AT848" s="28"/>
      <c r="AU848" s="55"/>
      <c r="AV848" s="55"/>
      <c r="AW848" s="55"/>
      <c r="AX848" s="248" t="str">
        <f>IF(V848="","",EOMONTH(EDATE(Tabla1[[#This Row],[Fecha Finalización]],2),0))</f>
        <v/>
      </c>
      <c r="AY848" s="39"/>
      <c r="AZ848" s="249" t="str">
        <f>IF(V848="","",EOMONTH(EDATE(Tabla1[[#This Row],[Fecha Finalización]],3),0))</f>
        <v/>
      </c>
      <c r="BA848" s="39"/>
      <c r="BB848" s="39"/>
      <c r="BC848" s="235"/>
      <c r="BD848" s="233" t="str">
        <f>IF(F848="","",Tabla1[[#This Row],[sem 01]]&amp;Tabla1[[#This Row],[sem 02]]&amp;Tabla1[[#This Row],[sem 03]])</f>
        <v/>
      </c>
      <c r="BE848" s="234" t="str">
        <f>IF(TRIM(F848)="","",$B$1&amp;"-"&amp;SUBSTITUTE(Tabla1[[#This Row],[Mes Inscrito]]," ","")&amp;"-"&amp;SUBSTITUTE(Tabla1[[#This Row],[Dia de clases Inscrito]]," ","")&amp;"-"&amp;SUBSTITUTE(Tabla1[[#This Row],[Horario Inscrito]]," ","")&amp;"-"&amp;Tabla1[[#This Row],[Fecha Inicio grupo]])</f>
        <v/>
      </c>
      <c r="BF848" s="251" t="str">
        <f>IF(F848="","",Tabla1[[#This Row],[Curso]])</f>
        <v/>
      </c>
      <c r="BG848" s="252" t="str">
        <f>+IF(TRIM(F848)="","",$B$1&amp;"-"&amp;TRIM(Tabla1[[#This Row],[Mes Inscrito]])&amp;"-"&amp;TRIM(Tabla1[[#This Row],[Dia de clases Inscrito]])&amp;"-"&amp;TRIM(Tabla1[[#This Row],[Horario Inscrito]])&amp;"-"&amp;TRIM(Tabla1[[#This Row],[Fecha Inicio grupo]])&amp;"-"&amp;TRIM(Tabla1[[#This Row],[Tipo Incrito]]))</f>
        <v/>
      </c>
      <c r="BH848" s="308" t="str">
        <f>IF(F848="","",OR(IFERROR(SEARCH("CG",Tabla1[[#This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8" s="309" t="str">
        <f>IF(F848&lt;&gt;"",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8" s="309" t="str">
        <f>IF(F848&lt;&gt;"",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8" s="309" t="str">
        <f>IF(Tabla1[[#This Row],[Fecha Inicio grupo]]="","",IFERROR(VLOOKUP(Tabla1[[#This Row],[Mes de Alta como miembro]],Parámetros!$AM$2:$AN$16,2,0),"01/01/1900"))</f>
        <v/>
      </c>
    </row>
    <row r="849" spans="1:63" ht="14.45">
      <c r="A849" s="68">
        <v>846</v>
      </c>
      <c r="B849" s="29"/>
      <c r="C849" s="34"/>
      <c r="D849" s="42"/>
      <c r="E849" s="64"/>
      <c r="F849" s="45"/>
      <c r="G849" s="45"/>
      <c r="H849" s="163"/>
      <c r="I849" s="42"/>
      <c r="J849" s="28"/>
      <c r="K849" s="69"/>
      <c r="L849" s="68"/>
      <c r="M849" s="46"/>
      <c r="N849" s="238" t="str">
        <f ca="1">IF(Tabla1[[#This Row],[Fecha de nac]]="","",IF(Tabla1[[#This Row],[Fecha Finalización]] &gt;=TODAY(), DATEDIF(Tabla1[[#This Row],[Fecha de nac]],TODAY(),"y"), ROUNDDOWN((Tabla1[[#This Row],[Fecha Finalización]] -Tabla1[[#This Row],[Fecha de nac]])/365,0)))</f>
        <v/>
      </c>
      <c r="O849" s="169"/>
      <c r="P849" s="34"/>
      <c r="Q849" s="67"/>
      <c r="R849" s="67"/>
      <c r="S849" s="67"/>
      <c r="T849" s="67"/>
      <c r="U849" s="243" t="str">
        <f>IF(F849="","",Tabla1[[#This Row],[Fecha Inicio grupo]]+3*7-7)</f>
        <v/>
      </c>
      <c r="V849" s="244" t="str">
        <f>IF(F849="","",EDATE(Tabla1[[#This Row],[Fecha Inicio grupo]],3))</f>
        <v/>
      </c>
      <c r="W849" s="29"/>
      <c r="X849" s="29"/>
      <c r="Y849" s="75"/>
      <c r="Z849" s="75"/>
      <c r="AA849" s="75"/>
      <c r="AB849" s="75"/>
      <c r="AC849" s="75"/>
      <c r="AD849" s="75"/>
      <c r="AE849" s="75"/>
      <c r="AF849" s="75"/>
      <c r="AG849" s="75"/>
      <c r="AH849" s="75"/>
      <c r="AI849" s="75"/>
      <c r="AJ849" s="75"/>
      <c r="AK849" s="75"/>
      <c r="AL849" s="75"/>
      <c r="AM849" s="75"/>
      <c r="AN849" s="75"/>
      <c r="AO849" s="144"/>
      <c r="AP849" s="246" t="str">
        <f>IF(F849="","",IFERROR(VLOOKUP(SUBSTITUTE(SUBSTITUTE(Tabla1[[#This Row],[Uso Sistemas]],"T","P"),"N","F"),Parámetros!$M$2:$N$17,2,0),"Completar hasta 3ra sem. para evaluar a Probacionista"))</f>
        <v/>
      </c>
      <c r="AQ849" s="39"/>
      <c r="AR849" s="39"/>
      <c r="AS849" s="39"/>
      <c r="AT849" s="28"/>
      <c r="AU849" s="55"/>
      <c r="AV849" s="55"/>
      <c r="AW849" s="55"/>
      <c r="AX849" s="248" t="str">
        <f>IF(V849="","",EOMONTH(EDATE(Tabla1[[#This Row],[Fecha Finalización]],2),0))</f>
        <v/>
      </c>
      <c r="AY849" s="39"/>
      <c r="AZ849" s="249" t="str">
        <f>IF(V849="","",EOMONTH(EDATE(Tabla1[[#This Row],[Fecha Finalización]],3),0))</f>
        <v/>
      </c>
      <c r="BA849" s="39"/>
      <c r="BB849" s="39"/>
      <c r="BC849" s="235"/>
      <c r="BD849" s="233" t="str">
        <f>IF(F849="","",Tabla1[[#This Row],[sem 01]]&amp;Tabla1[[#This Row],[sem 02]]&amp;Tabla1[[#This Row],[sem 03]])</f>
        <v/>
      </c>
      <c r="BE849" s="234" t="str">
        <f>IF(TRIM(F849)="","",$B$1&amp;"-"&amp;SUBSTITUTE(Tabla1[[#This Row],[Mes Inscrito]]," ","")&amp;"-"&amp;SUBSTITUTE(Tabla1[[#This Row],[Dia de clases Inscrito]]," ","")&amp;"-"&amp;SUBSTITUTE(Tabla1[[#This Row],[Horario Inscrito]]," ","")&amp;"-"&amp;Tabla1[[#This Row],[Fecha Inicio grupo]])</f>
        <v/>
      </c>
      <c r="BF849" s="251" t="str">
        <f>IF(F849="","",Tabla1[[#This Row],[Curso]])</f>
        <v/>
      </c>
      <c r="BG849" s="252" t="str">
        <f>+IF(TRIM(F849)="","",$B$1&amp;"-"&amp;TRIM(Tabla1[[#This Row],[Mes Inscrito]])&amp;"-"&amp;TRIM(Tabla1[[#This Row],[Dia de clases Inscrito]])&amp;"-"&amp;TRIM(Tabla1[[#This Row],[Horario Inscrito]])&amp;"-"&amp;TRIM(Tabla1[[#This Row],[Fecha Inicio grupo]])&amp;"-"&amp;TRIM(Tabla1[[#This Row],[Tipo Incrito]]))</f>
        <v/>
      </c>
      <c r="BH849" s="308" t="str">
        <f>IF(F849="","",OR(IFERROR(SEARCH("CG",Tabla1[[#This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9" s="309" t="str">
        <f>IF(F849&lt;&gt;"",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9" s="309" t="str">
        <f>IF(F849&lt;&gt;"",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9" s="309" t="str">
        <f>IF(Tabla1[[#This Row],[Fecha Inicio grupo]]="","",IFERROR(VLOOKUP(Tabla1[[#This Row],[Mes de Alta como miembro]],Parámetros!$AM$2:$AN$16,2,0),"01/01/1900"))</f>
        <v/>
      </c>
    </row>
    <row r="850" spans="1:63" ht="14.45">
      <c r="A850" s="68">
        <v>847</v>
      </c>
      <c r="B850" s="29"/>
      <c r="C850" s="34"/>
      <c r="D850" s="42"/>
      <c r="E850" s="64"/>
      <c r="F850" s="45"/>
      <c r="G850" s="45"/>
      <c r="H850" s="163"/>
      <c r="I850" s="42"/>
      <c r="J850" s="28"/>
      <c r="K850" s="69"/>
      <c r="L850" s="68"/>
      <c r="M850" s="46"/>
      <c r="N850" s="238" t="str">
        <f ca="1">IF(Tabla1[[#This Row],[Fecha de nac]]="","",IF(Tabla1[[#This Row],[Fecha Finalización]] &gt;=TODAY(), DATEDIF(Tabla1[[#This Row],[Fecha de nac]],TODAY(),"y"), ROUNDDOWN((Tabla1[[#This Row],[Fecha Finalización]] -Tabla1[[#This Row],[Fecha de nac]])/365,0)))</f>
        <v/>
      </c>
      <c r="O850" s="169"/>
      <c r="P850" s="34"/>
      <c r="Q850" s="67"/>
      <c r="R850" s="67"/>
      <c r="S850" s="67"/>
      <c r="T850" s="67"/>
      <c r="U850" s="243" t="str">
        <f>IF(F850="","",Tabla1[[#This Row],[Fecha Inicio grupo]]+3*7-7)</f>
        <v/>
      </c>
      <c r="V850" s="244" t="str">
        <f>IF(F850="","",EDATE(Tabla1[[#This Row],[Fecha Inicio grupo]],3))</f>
        <v/>
      </c>
      <c r="W850" s="29"/>
      <c r="X850" s="29"/>
      <c r="Y850" s="75"/>
      <c r="Z850" s="75"/>
      <c r="AA850" s="75"/>
      <c r="AB850" s="75"/>
      <c r="AC850" s="75"/>
      <c r="AD850" s="75"/>
      <c r="AE850" s="75"/>
      <c r="AF850" s="75"/>
      <c r="AG850" s="75"/>
      <c r="AH850" s="75"/>
      <c r="AI850" s="75"/>
      <c r="AJ850" s="75"/>
      <c r="AK850" s="75"/>
      <c r="AL850" s="75"/>
      <c r="AM850" s="75"/>
      <c r="AN850" s="75"/>
      <c r="AO850" s="144"/>
      <c r="AP850" s="246" t="str">
        <f>IF(F850="","",IFERROR(VLOOKUP(SUBSTITUTE(SUBSTITUTE(Tabla1[[#This Row],[Uso Sistemas]],"T","P"),"N","F"),Parámetros!$M$2:$N$17,2,0),"Completar hasta 3ra sem. para evaluar a Probacionista"))</f>
        <v/>
      </c>
      <c r="AQ850" s="39"/>
      <c r="AR850" s="39"/>
      <c r="AS850" s="39"/>
      <c r="AT850" s="28"/>
      <c r="AU850" s="55"/>
      <c r="AV850" s="55"/>
      <c r="AW850" s="55"/>
      <c r="AX850" s="248" t="str">
        <f>IF(V850="","",EOMONTH(EDATE(Tabla1[[#This Row],[Fecha Finalización]],2),0))</f>
        <v/>
      </c>
      <c r="AY850" s="39"/>
      <c r="AZ850" s="249" t="str">
        <f>IF(V850="","",EOMONTH(EDATE(Tabla1[[#This Row],[Fecha Finalización]],3),0))</f>
        <v/>
      </c>
      <c r="BA850" s="39"/>
      <c r="BB850" s="39"/>
      <c r="BC850" s="235"/>
      <c r="BD850" s="233" t="str">
        <f>IF(F850="","",Tabla1[[#This Row],[sem 01]]&amp;Tabla1[[#This Row],[sem 02]]&amp;Tabla1[[#This Row],[sem 03]])</f>
        <v/>
      </c>
      <c r="BE850" s="234" t="str">
        <f>IF(TRIM(F850)="","",$B$1&amp;"-"&amp;SUBSTITUTE(Tabla1[[#This Row],[Mes Inscrito]]," ","")&amp;"-"&amp;SUBSTITUTE(Tabla1[[#This Row],[Dia de clases Inscrito]]," ","")&amp;"-"&amp;SUBSTITUTE(Tabla1[[#This Row],[Horario Inscrito]]," ","")&amp;"-"&amp;Tabla1[[#This Row],[Fecha Inicio grupo]])</f>
        <v/>
      </c>
      <c r="BF850" s="251" t="str">
        <f>IF(F850="","",Tabla1[[#This Row],[Curso]])</f>
        <v/>
      </c>
      <c r="BG850" s="252" t="str">
        <f>+IF(TRIM(F850)="","",$B$1&amp;"-"&amp;TRIM(Tabla1[[#This Row],[Mes Inscrito]])&amp;"-"&amp;TRIM(Tabla1[[#This Row],[Dia de clases Inscrito]])&amp;"-"&amp;TRIM(Tabla1[[#This Row],[Horario Inscrito]])&amp;"-"&amp;TRIM(Tabla1[[#This Row],[Fecha Inicio grupo]])&amp;"-"&amp;TRIM(Tabla1[[#This Row],[Tipo Incrito]]))</f>
        <v/>
      </c>
      <c r="BH850" s="308" t="str">
        <f>IF(F850="","",OR(IFERROR(SEARCH("CG",Tabla1[[#This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0" s="309" t="str">
        <f>IF(F850&lt;&gt;"",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0" s="309" t="str">
        <f>IF(F850&lt;&gt;"",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0" s="309" t="str">
        <f>IF(Tabla1[[#This Row],[Fecha Inicio grupo]]="","",IFERROR(VLOOKUP(Tabla1[[#This Row],[Mes de Alta como miembro]],Parámetros!$AM$2:$AN$16,2,0),"01/01/1900"))</f>
        <v/>
      </c>
    </row>
    <row r="851" spans="1:63" ht="14.45">
      <c r="A851" s="68">
        <v>848</v>
      </c>
      <c r="B851" s="29"/>
      <c r="C851" s="34"/>
      <c r="D851" s="42"/>
      <c r="E851" s="64"/>
      <c r="F851" s="45"/>
      <c r="G851" s="45"/>
      <c r="H851" s="163"/>
      <c r="I851" s="42"/>
      <c r="J851" s="28"/>
      <c r="K851" s="69"/>
      <c r="L851" s="68"/>
      <c r="M851" s="46"/>
      <c r="N851" s="238" t="str">
        <f ca="1">IF(Tabla1[[#This Row],[Fecha de nac]]="","",IF(Tabla1[[#This Row],[Fecha Finalización]] &gt;=TODAY(), DATEDIF(Tabla1[[#This Row],[Fecha de nac]],TODAY(),"y"), ROUNDDOWN((Tabla1[[#This Row],[Fecha Finalización]] -Tabla1[[#This Row],[Fecha de nac]])/365,0)))</f>
        <v/>
      </c>
      <c r="O851" s="169"/>
      <c r="P851" s="34"/>
      <c r="Q851" s="67"/>
      <c r="R851" s="67"/>
      <c r="S851" s="67"/>
      <c r="T851" s="67"/>
      <c r="U851" s="243" t="str">
        <f>IF(F851="","",Tabla1[[#This Row],[Fecha Inicio grupo]]+3*7-7)</f>
        <v/>
      </c>
      <c r="V851" s="244" t="str">
        <f>IF(F851="","",EDATE(Tabla1[[#This Row],[Fecha Inicio grupo]],3))</f>
        <v/>
      </c>
      <c r="W851" s="29"/>
      <c r="X851" s="29"/>
      <c r="Y851" s="75"/>
      <c r="Z851" s="75"/>
      <c r="AA851" s="75"/>
      <c r="AB851" s="75"/>
      <c r="AC851" s="75"/>
      <c r="AD851" s="75"/>
      <c r="AE851" s="75"/>
      <c r="AF851" s="75"/>
      <c r="AG851" s="75"/>
      <c r="AH851" s="75"/>
      <c r="AI851" s="75"/>
      <c r="AJ851" s="75"/>
      <c r="AK851" s="75"/>
      <c r="AL851" s="75"/>
      <c r="AM851" s="75"/>
      <c r="AN851" s="75"/>
      <c r="AO851" s="144"/>
      <c r="AP851" s="246" t="str">
        <f>IF(F851="","",IFERROR(VLOOKUP(SUBSTITUTE(SUBSTITUTE(Tabla1[[#This Row],[Uso Sistemas]],"T","P"),"N","F"),Parámetros!$M$2:$N$17,2,0),"Completar hasta 3ra sem. para evaluar a Probacionista"))</f>
        <v/>
      </c>
      <c r="AQ851" s="39"/>
      <c r="AR851" s="39"/>
      <c r="AS851" s="39"/>
      <c r="AT851" s="28"/>
      <c r="AU851" s="55"/>
      <c r="AV851" s="55"/>
      <c r="AW851" s="55"/>
      <c r="AX851" s="248" t="str">
        <f>IF(V851="","",EOMONTH(EDATE(Tabla1[[#This Row],[Fecha Finalización]],2),0))</f>
        <v/>
      </c>
      <c r="AY851" s="39"/>
      <c r="AZ851" s="249" t="str">
        <f>IF(V851="","",EOMONTH(EDATE(Tabla1[[#This Row],[Fecha Finalización]],3),0))</f>
        <v/>
      </c>
      <c r="BA851" s="39"/>
      <c r="BB851" s="39"/>
      <c r="BC851" s="235"/>
      <c r="BD851" s="233" t="str">
        <f>IF(F851="","",Tabla1[[#This Row],[sem 01]]&amp;Tabla1[[#This Row],[sem 02]]&amp;Tabla1[[#This Row],[sem 03]])</f>
        <v/>
      </c>
      <c r="BE851" s="234" t="str">
        <f>IF(TRIM(F851)="","",$B$1&amp;"-"&amp;SUBSTITUTE(Tabla1[[#This Row],[Mes Inscrito]]," ","")&amp;"-"&amp;SUBSTITUTE(Tabla1[[#This Row],[Dia de clases Inscrito]]," ","")&amp;"-"&amp;SUBSTITUTE(Tabla1[[#This Row],[Horario Inscrito]]," ","")&amp;"-"&amp;Tabla1[[#This Row],[Fecha Inicio grupo]])</f>
        <v/>
      </c>
      <c r="BF851" s="251" t="str">
        <f>IF(F851="","",Tabla1[[#This Row],[Curso]])</f>
        <v/>
      </c>
      <c r="BG851" s="252" t="str">
        <f>+IF(TRIM(F851)="","",$B$1&amp;"-"&amp;TRIM(Tabla1[[#This Row],[Mes Inscrito]])&amp;"-"&amp;TRIM(Tabla1[[#This Row],[Dia de clases Inscrito]])&amp;"-"&amp;TRIM(Tabla1[[#This Row],[Horario Inscrito]])&amp;"-"&amp;TRIM(Tabla1[[#This Row],[Fecha Inicio grupo]])&amp;"-"&amp;TRIM(Tabla1[[#This Row],[Tipo Incrito]]))</f>
        <v/>
      </c>
      <c r="BH851" s="308" t="str">
        <f>IF(F851="","",OR(IFERROR(SEARCH("CG",Tabla1[[#This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1" s="309" t="str">
        <f>IF(F851&lt;&gt;"",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1" s="309" t="str">
        <f>IF(F851&lt;&gt;"",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1" s="309" t="str">
        <f>IF(Tabla1[[#This Row],[Fecha Inicio grupo]]="","",IFERROR(VLOOKUP(Tabla1[[#This Row],[Mes de Alta como miembro]],Parámetros!$AM$2:$AN$16,2,0),"01/01/1900"))</f>
        <v/>
      </c>
    </row>
    <row r="852" spans="1:63" ht="14.45">
      <c r="A852" s="68">
        <v>849</v>
      </c>
      <c r="B852" s="29"/>
      <c r="C852" s="34"/>
      <c r="D852" s="42"/>
      <c r="E852" s="64"/>
      <c r="F852" s="45"/>
      <c r="G852" s="45"/>
      <c r="H852" s="163"/>
      <c r="I852" s="42"/>
      <c r="J852" s="28"/>
      <c r="K852" s="69"/>
      <c r="L852" s="68"/>
      <c r="M852" s="46"/>
      <c r="N852" s="238" t="str">
        <f ca="1">IF(Tabla1[[#This Row],[Fecha de nac]]="","",IF(Tabla1[[#This Row],[Fecha Finalización]] &gt;=TODAY(), DATEDIF(Tabla1[[#This Row],[Fecha de nac]],TODAY(),"y"), ROUNDDOWN((Tabla1[[#This Row],[Fecha Finalización]] -Tabla1[[#This Row],[Fecha de nac]])/365,0)))</f>
        <v/>
      </c>
      <c r="O852" s="169"/>
      <c r="P852" s="34"/>
      <c r="Q852" s="67"/>
      <c r="R852" s="67"/>
      <c r="S852" s="67"/>
      <c r="T852" s="67"/>
      <c r="U852" s="243" t="str">
        <f>IF(F852="","",Tabla1[[#This Row],[Fecha Inicio grupo]]+3*7-7)</f>
        <v/>
      </c>
      <c r="V852" s="244" t="str">
        <f>IF(F852="","",EDATE(Tabla1[[#This Row],[Fecha Inicio grupo]],3))</f>
        <v/>
      </c>
      <c r="W852" s="29"/>
      <c r="X852" s="29"/>
      <c r="Y852" s="75"/>
      <c r="Z852" s="75"/>
      <c r="AA852" s="75"/>
      <c r="AB852" s="75"/>
      <c r="AC852" s="75"/>
      <c r="AD852" s="75"/>
      <c r="AE852" s="75"/>
      <c r="AF852" s="75"/>
      <c r="AG852" s="75"/>
      <c r="AH852" s="75"/>
      <c r="AI852" s="75"/>
      <c r="AJ852" s="75"/>
      <c r="AK852" s="75"/>
      <c r="AL852" s="75"/>
      <c r="AM852" s="75"/>
      <c r="AN852" s="75"/>
      <c r="AO852" s="144"/>
      <c r="AP852" s="246" t="str">
        <f>IF(F852="","",IFERROR(VLOOKUP(SUBSTITUTE(SUBSTITUTE(Tabla1[[#This Row],[Uso Sistemas]],"T","P"),"N","F"),Parámetros!$M$2:$N$17,2,0),"Completar hasta 3ra sem. para evaluar a Probacionista"))</f>
        <v/>
      </c>
      <c r="AQ852" s="39"/>
      <c r="AR852" s="39"/>
      <c r="AS852" s="39"/>
      <c r="AT852" s="28"/>
      <c r="AU852" s="55"/>
      <c r="AV852" s="55"/>
      <c r="AW852" s="55"/>
      <c r="AX852" s="248" t="str">
        <f>IF(V852="","",EOMONTH(EDATE(Tabla1[[#This Row],[Fecha Finalización]],2),0))</f>
        <v/>
      </c>
      <c r="AY852" s="39"/>
      <c r="AZ852" s="249" t="str">
        <f>IF(V852="","",EOMONTH(EDATE(Tabla1[[#This Row],[Fecha Finalización]],3),0))</f>
        <v/>
      </c>
      <c r="BA852" s="39"/>
      <c r="BB852" s="39"/>
      <c r="BC852" s="235"/>
      <c r="BD852" s="233" t="str">
        <f>IF(F852="","",Tabla1[[#This Row],[sem 01]]&amp;Tabla1[[#This Row],[sem 02]]&amp;Tabla1[[#This Row],[sem 03]])</f>
        <v/>
      </c>
      <c r="BE852" s="234" t="str">
        <f>IF(TRIM(F852)="","",$B$1&amp;"-"&amp;SUBSTITUTE(Tabla1[[#This Row],[Mes Inscrito]]," ","")&amp;"-"&amp;SUBSTITUTE(Tabla1[[#This Row],[Dia de clases Inscrito]]," ","")&amp;"-"&amp;SUBSTITUTE(Tabla1[[#This Row],[Horario Inscrito]]," ","")&amp;"-"&amp;Tabla1[[#This Row],[Fecha Inicio grupo]])</f>
        <v/>
      </c>
      <c r="BF852" s="251" t="str">
        <f>IF(F852="","",Tabla1[[#This Row],[Curso]])</f>
        <v/>
      </c>
      <c r="BG852" s="252" t="str">
        <f>+IF(TRIM(F852)="","",$B$1&amp;"-"&amp;TRIM(Tabla1[[#This Row],[Mes Inscrito]])&amp;"-"&amp;TRIM(Tabla1[[#This Row],[Dia de clases Inscrito]])&amp;"-"&amp;TRIM(Tabla1[[#This Row],[Horario Inscrito]])&amp;"-"&amp;TRIM(Tabla1[[#This Row],[Fecha Inicio grupo]])&amp;"-"&amp;TRIM(Tabla1[[#This Row],[Tipo Incrito]]))</f>
        <v/>
      </c>
      <c r="BH852" s="308" t="str">
        <f>IF(F852="","",OR(IFERROR(SEARCH("CG",Tabla1[[#This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2" s="309" t="str">
        <f>IF(F852&lt;&gt;"",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2" s="309" t="str">
        <f>IF(F852&lt;&gt;"",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2" s="309" t="str">
        <f>IF(Tabla1[[#This Row],[Fecha Inicio grupo]]="","",IFERROR(VLOOKUP(Tabla1[[#This Row],[Mes de Alta como miembro]],Parámetros!$AM$2:$AN$16,2,0),"01/01/1900"))</f>
        <v/>
      </c>
    </row>
    <row r="853" spans="1:63" ht="14.45">
      <c r="A853" s="68">
        <v>850</v>
      </c>
      <c r="B853" s="29"/>
      <c r="C853" s="34"/>
      <c r="D853" s="42"/>
      <c r="E853" s="64"/>
      <c r="F853" s="45"/>
      <c r="G853" s="45"/>
      <c r="H853" s="163"/>
      <c r="I853" s="42"/>
      <c r="J853" s="28"/>
      <c r="K853" s="69"/>
      <c r="L853" s="68"/>
      <c r="M853" s="46"/>
      <c r="N853" s="238" t="str">
        <f ca="1">IF(Tabla1[[#This Row],[Fecha de nac]]="","",IF(Tabla1[[#This Row],[Fecha Finalización]] &gt;=TODAY(), DATEDIF(Tabla1[[#This Row],[Fecha de nac]],TODAY(),"y"), ROUNDDOWN((Tabla1[[#This Row],[Fecha Finalización]] -Tabla1[[#This Row],[Fecha de nac]])/365,0)))</f>
        <v/>
      </c>
      <c r="O853" s="169"/>
      <c r="P853" s="34"/>
      <c r="Q853" s="67"/>
      <c r="R853" s="67"/>
      <c r="S853" s="67"/>
      <c r="T853" s="67"/>
      <c r="U853" s="243" t="str">
        <f>IF(F853="","",Tabla1[[#This Row],[Fecha Inicio grupo]]+3*7-7)</f>
        <v/>
      </c>
      <c r="V853" s="244" t="str">
        <f>IF(F853="","",EDATE(Tabla1[[#This Row],[Fecha Inicio grupo]],3))</f>
        <v/>
      </c>
      <c r="W853" s="29"/>
      <c r="X853" s="29"/>
      <c r="Y853" s="75"/>
      <c r="Z853" s="75"/>
      <c r="AA853" s="75"/>
      <c r="AB853" s="75"/>
      <c r="AC853" s="75"/>
      <c r="AD853" s="75"/>
      <c r="AE853" s="75"/>
      <c r="AF853" s="75"/>
      <c r="AG853" s="75"/>
      <c r="AH853" s="75"/>
      <c r="AI853" s="75"/>
      <c r="AJ853" s="75"/>
      <c r="AK853" s="75"/>
      <c r="AL853" s="75"/>
      <c r="AM853" s="75"/>
      <c r="AN853" s="75"/>
      <c r="AO853" s="144"/>
      <c r="AP853" s="246" t="str">
        <f>IF(F853="","",IFERROR(VLOOKUP(SUBSTITUTE(SUBSTITUTE(Tabla1[[#This Row],[Uso Sistemas]],"T","P"),"N","F"),Parámetros!$M$2:$N$17,2,0),"Completar hasta 3ra sem. para evaluar a Probacionista"))</f>
        <v/>
      </c>
      <c r="AQ853" s="39"/>
      <c r="AR853" s="39"/>
      <c r="AS853" s="39"/>
      <c r="AT853" s="28"/>
      <c r="AU853" s="55"/>
      <c r="AV853" s="55"/>
      <c r="AW853" s="55"/>
      <c r="AX853" s="248" t="str">
        <f>IF(V853="","",EOMONTH(EDATE(Tabla1[[#This Row],[Fecha Finalización]],2),0))</f>
        <v/>
      </c>
      <c r="AY853" s="39"/>
      <c r="AZ853" s="249" t="str">
        <f>IF(V853="","",EOMONTH(EDATE(Tabla1[[#This Row],[Fecha Finalización]],3),0))</f>
        <v/>
      </c>
      <c r="BA853" s="39"/>
      <c r="BB853" s="39"/>
      <c r="BC853" s="235"/>
      <c r="BD853" s="233" t="str">
        <f>IF(F853="","",Tabla1[[#This Row],[sem 01]]&amp;Tabla1[[#This Row],[sem 02]]&amp;Tabla1[[#This Row],[sem 03]])</f>
        <v/>
      </c>
      <c r="BE853" s="234" t="str">
        <f>IF(TRIM(F853)="","",$B$1&amp;"-"&amp;SUBSTITUTE(Tabla1[[#This Row],[Mes Inscrito]]," ","")&amp;"-"&amp;SUBSTITUTE(Tabla1[[#This Row],[Dia de clases Inscrito]]," ","")&amp;"-"&amp;SUBSTITUTE(Tabla1[[#This Row],[Horario Inscrito]]," ","")&amp;"-"&amp;Tabla1[[#This Row],[Fecha Inicio grupo]])</f>
        <v/>
      </c>
      <c r="BF853" s="251" t="str">
        <f>IF(F853="","",Tabla1[[#This Row],[Curso]])</f>
        <v/>
      </c>
      <c r="BG853" s="252" t="str">
        <f>+IF(TRIM(F853)="","",$B$1&amp;"-"&amp;TRIM(Tabla1[[#This Row],[Mes Inscrito]])&amp;"-"&amp;TRIM(Tabla1[[#This Row],[Dia de clases Inscrito]])&amp;"-"&amp;TRIM(Tabla1[[#This Row],[Horario Inscrito]])&amp;"-"&amp;TRIM(Tabla1[[#This Row],[Fecha Inicio grupo]])&amp;"-"&amp;TRIM(Tabla1[[#This Row],[Tipo Incrito]]))</f>
        <v/>
      </c>
      <c r="BH853" s="308" t="str">
        <f>IF(F853="","",OR(IFERROR(SEARCH("CG",Tabla1[[#This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3" s="309" t="str">
        <f>IF(F853&lt;&gt;"",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3" s="309" t="str">
        <f>IF(F853&lt;&gt;"",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3" s="309" t="str">
        <f>IF(Tabla1[[#This Row],[Fecha Inicio grupo]]="","",IFERROR(VLOOKUP(Tabla1[[#This Row],[Mes de Alta como miembro]],Parámetros!$AM$2:$AN$16,2,0),"01/01/1900"))</f>
        <v/>
      </c>
    </row>
    <row r="854" spans="1:63" ht="14.45">
      <c r="A854" s="68">
        <v>851</v>
      </c>
      <c r="B854" s="29"/>
      <c r="C854" s="34"/>
      <c r="D854" s="42"/>
      <c r="E854" s="64"/>
      <c r="F854" s="45"/>
      <c r="G854" s="45"/>
      <c r="H854" s="163"/>
      <c r="I854" s="42"/>
      <c r="J854" s="28"/>
      <c r="K854" s="69"/>
      <c r="L854" s="68"/>
      <c r="M854" s="46"/>
      <c r="N854" s="238" t="str">
        <f ca="1">IF(Tabla1[[#This Row],[Fecha de nac]]="","",IF(Tabla1[[#This Row],[Fecha Finalización]] &gt;=TODAY(), DATEDIF(Tabla1[[#This Row],[Fecha de nac]],TODAY(),"y"), ROUNDDOWN((Tabla1[[#This Row],[Fecha Finalización]] -Tabla1[[#This Row],[Fecha de nac]])/365,0)))</f>
        <v/>
      </c>
      <c r="O854" s="169"/>
      <c r="P854" s="34"/>
      <c r="Q854" s="67"/>
      <c r="R854" s="67"/>
      <c r="S854" s="67"/>
      <c r="T854" s="67"/>
      <c r="U854" s="243" t="str">
        <f>IF(F854="","",Tabla1[[#This Row],[Fecha Inicio grupo]]+3*7-7)</f>
        <v/>
      </c>
      <c r="V854" s="244" t="str">
        <f>IF(F854="","",EDATE(Tabla1[[#This Row],[Fecha Inicio grupo]],3))</f>
        <v/>
      </c>
      <c r="W854" s="29"/>
      <c r="X854" s="29"/>
      <c r="Y854" s="75"/>
      <c r="Z854" s="75"/>
      <c r="AA854" s="75"/>
      <c r="AB854" s="75"/>
      <c r="AC854" s="75"/>
      <c r="AD854" s="75"/>
      <c r="AE854" s="75"/>
      <c r="AF854" s="75"/>
      <c r="AG854" s="75"/>
      <c r="AH854" s="75"/>
      <c r="AI854" s="75"/>
      <c r="AJ854" s="75"/>
      <c r="AK854" s="75"/>
      <c r="AL854" s="75"/>
      <c r="AM854" s="75"/>
      <c r="AN854" s="75"/>
      <c r="AO854" s="144"/>
      <c r="AP854" s="246" t="str">
        <f>IF(F854="","",IFERROR(VLOOKUP(SUBSTITUTE(SUBSTITUTE(Tabla1[[#This Row],[Uso Sistemas]],"T","P"),"N","F"),Parámetros!$M$2:$N$17,2,0),"Completar hasta 3ra sem. para evaluar a Probacionista"))</f>
        <v/>
      </c>
      <c r="AQ854" s="39"/>
      <c r="AR854" s="39"/>
      <c r="AS854" s="39"/>
      <c r="AT854" s="28"/>
      <c r="AU854" s="55"/>
      <c r="AV854" s="55"/>
      <c r="AW854" s="55"/>
      <c r="AX854" s="248" t="str">
        <f>IF(V854="","",EOMONTH(EDATE(Tabla1[[#This Row],[Fecha Finalización]],2),0))</f>
        <v/>
      </c>
      <c r="AY854" s="39"/>
      <c r="AZ854" s="249" t="str">
        <f>IF(V854="","",EOMONTH(EDATE(Tabla1[[#This Row],[Fecha Finalización]],3),0))</f>
        <v/>
      </c>
      <c r="BA854" s="39"/>
      <c r="BB854" s="39"/>
      <c r="BC854" s="235"/>
      <c r="BD854" s="233" t="str">
        <f>IF(F854="","",Tabla1[[#This Row],[sem 01]]&amp;Tabla1[[#This Row],[sem 02]]&amp;Tabla1[[#This Row],[sem 03]])</f>
        <v/>
      </c>
      <c r="BE854" s="234" t="str">
        <f>IF(TRIM(F854)="","",$B$1&amp;"-"&amp;SUBSTITUTE(Tabla1[[#This Row],[Mes Inscrito]]," ","")&amp;"-"&amp;SUBSTITUTE(Tabla1[[#This Row],[Dia de clases Inscrito]]," ","")&amp;"-"&amp;SUBSTITUTE(Tabla1[[#This Row],[Horario Inscrito]]," ","")&amp;"-"&amp;Tabla1[[#This Row],[Fecha Inicio grupo]])</f>
        <v/>
      </c>
      <c r="BF854" s="251" t="str">
        <f>IF(F854="","",Tabla1[[#This Row],[Curso]])</f>
        <v/>
      </c>
      <c r="BG854" s="252" t="str">
        <f>+IF(TRIM(F854)="","",$B$1&amp;"-"&amp;TRIM(Tabla1[[#This Row],[Mes Inscrito]])&amp;"-"&amp;TRIM(Tabla1[[#This Row],[Dia de clases Inscrito]])&amp;"-"&amp;TRIM(Tabla1[[#This Row],[Horario Inscrito]])&amp;"-"&amp;TRIM(Tabla1[[#This Row],[Fecha Inicio grupo]])&amp;"-"&amp;TRIM(Tabla1[[#This Row],[Tipo Incrito]]))</f>
        <v/>
      </c>
      <c r="BH854" s="308" t="str">
        <f>IF(F854="","",OR(IFERROR(SEARCH("CG",Tabla1[[#This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4" s="309" t="str">
        <f>IF(F854&lt;&gt;"",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4" s="309" t="str">
        <f>IF(F854&lt;&gt;"",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4" s="309" t="str">
        <f>IF(Tabla1[[#This Row],[Fecha Inicio grupo]]="","",IFERROR(VLOOKUP(Tabla1[[#This Row],[Mes de Alta como miembro]],Parámetros!$AM$2:$AN$16,2,0),"01/01/1900"))</f>
        <v/>
      </c>
    </row>
    <row r="855" spans="1:63" ht="14.45">
      <c r="A855" s="68">
        <v>852</v>
      </c>
      <c r="B855" s="29"/>
      <c r="C855" s="34"/>
      <c r="D855" s="42"/>
      <c r="E855" s="64"/>
      <c r="F855" s="45"/>
      <c r="G855" s="45"/>
      <c r="H855" s="163"/>
      <c r="I855" s="42"/>
      <c r="J855" s="28"/>
      <c r="K855" s="69"/>
      <c r="L855" s="68"/>
      <c r="M855" s="46"/>
      <c r="N855" s="238" t="str">
        <f ca="1">IF(Tabla1[[#This Row],[Fecha de nac]]="","",IF(Tabla1[[#This Row],[Fecha Finalización]] &gt;=TODAY(), DATEDIF(Tabla1[[#This Row],[Fecha de nac]],TODAY(),"y"), ROUNDDOWN((Tabla1[[#This Row],[Fecha Finalización]] -Tabla1[[#This Row],[Fecha de nac]])/365,0)))</f>
        <v/>
      </c>
      <c r="O855" s="169"/>
      <c r="P855" s="34"/>
      <c r="Q855" s="67"/>
      <c r="R855" s="67"/>
      <c r="S855" s="67"/>
      <c r="T855" s="67"/>
      <c r="U855" s="243" t="str">
        <f>IF(F855="","",Tabla1[[#This Row],[Fecha Inicio grupo]]+3*7-7)</f>
        <v/>
      </c>
      <c r="V855" s="244" t="str">
        <f>IF(F855="","",EDATE(Tabla1[[#This Row],[Fecha Inicio grupo]],3))</f>
        <v/>
      </c>
      <c r="W855" s="29"/>
      <c r="X855" s="29"/>
      <c r="Y855" s="75"/>
      <c r="Z855" s="75"/>
      <c r="AA855" s="75"/>
      <c r="AB855" s="75"/>
      <c r="AC855" s="75"/>
      <c r="AD855" s="75"/>
      <c r="AE855" s="75"/>
      <c r="AF855" s="75"/>
      <c r="AG855" s="75"/>
      <c r="AH855" s="75"/>
      <c r="AI855" s="75"/>
      <c r="AJ855" s="75"/>
      <c r="AK855" s="75"/>
      <c r="AL855" s="75"/>
      <c r="AM855" s="75"/>
      <c r="AN855" s="75"/>
      <c r="AO855" s="144"/>
      <c r="AP855" s="246" t="str">
        <f>IF(F855="","",IFERROR(VLOOKUP(SUBSTITUTE(SUBSTITUTE(Tabla1[[#This Row],[Uso Sistemas]],"T","P"),"N","F"),Parámetros!$M$2:$N$17,2,0),"Completar hasta 3ra sem. para evaluar a Probacionista"))</f>
        <v/>
      </c>
      <c r="AQ855" s="39"/>
      <c r="AR855" s="39"/>
      <c r="AS855" s="39"/>
      <c r="AT855" s="28"/>
      <c r="AU855" s="55"/>
      <c r="AV855" s="55"/>
      <c r="AW855" s="55"/>
      <c r="AX855" s="248" t="str">
        <f>IF(V855="","",EOMONTH(EDATE(Tabla1[[#This Row],[Fecha Finalización]],2),0))</f>
        <v/>
      </c>
      <c r="AY855" s="39"/>
      <c r="AZ855" s="249" t="str">
        <f>IF(V855="","",EOMONTH(EDATE(Tabla1[[#This Row],[Fecha Finalización]],3),0))</f>
        <v/>
      </c>
      <c r="BA855" s="39"/>
      <c r="BB855" s="39"/>
      <c r="BC855" s="235"/>
      <c r="BD855" s="233" t="str">
        <f>IF(F855="","",Tabla1[[#This Row],[sem 01]]&amp;Tabla1[[#This Row],[sem 02]]&amp;Tabla1[[#This Row],[sem 03]])</f>
        <v/>
      </c>
      <c r="BE855" s="234" t="str">
        <f>IF(TRIM(F855)="","",$B$1&amp;"-"&amp;SUBSTITUTE(Tabla1[[#This Row],[Mes Inscrito]]," ","")&amp;"-"&amp;SUBSTITUTE(Tabla1[[#This Row],[Dia de clases Inscrito]]," ","")&amp;"-"&amp;SUBSTITUTE(Tabla1[[#This Row],[Horario Inscrito]]," ","")&amp;"-"&amp;Tabla1[[#This Row],[Fecha Inicio grupo]])</f>
        <v/>
      </c>
      <c r="BF855" s="251" t="str">
        <f>IF(F855="","",Tabla1[[#This Row],[Curso]])</f>
        <v/>
      </c>
      <c r="BG855" s="252" t="str">
        <f>+IF(TRIM(F855)="","",$B$1&amp;"-"&amp;TRIM(Tabla1[[#This Row],[Mes Inscrito]])&amp;"-"&amp;TRIM(Tabla1[[#This Row],[Dia de clases Inscrito]])&amp;"-"&amp;TRIM(Tabla1[[#This Row],[Horario Inscrito]])&amp;"-"&amp;TRIM(Tabla1[[#This Row],[Fecha Inicio grupo]])&amp;"-"&amp;TRIM(Tabla1[[#This Row],[Tipo Incrito]]))</f>
        <v/>
      </c>
      <c r="BH855" s="308" t="str">
        <f>IF(F855="","",OR(IFERROR(SEARCH("CG",Tabla1[[#This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5" s="309" t="str">
        <f>IF(F855&lt;&gt;"",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5" s="309" t="str">
        <f>IF(F855&lt;&gt;"",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5" s="309" t="str">
        <f>IF(Tabla1[[#This Row],[Fecha Inicio grupo]]="","",IFERROR(VLOOKUP(Tabla1[[#This Row],[Mes de Alta como miembro]],Parámetros!$AM$2:$AN$16,2,0),"01/01/1900"))</f>
        <v/>
      </c>
    </row>
    <row r="856" spans="1:63" ht="14.45">
      <c r="A856" s="68">
        <v>853</v>
      </c>
      <c r="B856" s="29"/>
      <c r="C856" s="34"/>
      <c r="D856" s="42"/>
      <c r="E856" s="64"/>
      <c r="F856" s="45"/>
      <c r="G856" s="45"/>
      <c r="H856" s="163"/>
      <c r="I856" s="42"/>
      <c r="J856" s="28"/>
      <c r="K856" s="69"/>
      <c r="L856" s="68"/>
      <c r="M856" s="46"/>
      <c r="N856" s="238" t="str">
        <f ca="1">IF(Tabla1[[#This Row],[Fecha de nac]]="","",IF(Tabla1[[#This Row],[Fecha Finalización]] &gt;=TODAY(), DATEDIF(Tabla1[[#This Row],[Fecha de nac]],TODAY(),"y"), ROUNDDOWN((Tabla1[[#This Row],[Fecha Finalización]] -Tabla1[[#This Row],[Fecha de nac]])/365,0)))</f>
        <v/>
      </c>
      <c r="O856" s="169"/>
      <c r="P856" s="34"/>
      <c r="Q856" s="67"/>
      <c r="R856" s="67"/>
      <c r="S856" s="67"/>
      <c r="T856" s="67"/>
      <c r="U856" s="243" t="str">
        <f>IF(F856="","",Tabla1[[#This Row],[Fecha Inicio grupo]]+3*7-7)</f>
        <v/>
      </c>
      <c r="V856" s="244" t="str">
        <f>IF(F856="","",EDATE(Tabla1[[#This Row],[Fecha Inicio grupo]],3))</f>
        <v/>
      </c>
      <c r="W856" s="29"/>
      <c r="X856" s="29"/>
      <c r="Y856" s="75"/>
      <c r="Z856" s="75"/>
      <c r="AA856" s="75"/>
      <c r="AB856" s="75"/>
      <c r="AC856" s="75"/>
      <c r="AD856" s="75"/>
      <c r="AE856" s="75"/>
      <c r="AF856" s="75"/>
      <c r="AG856" s="75"/>
      <c r="AH856" s="75"/>
      <c r="AI856" s="75"/>
      <c r="AJ856" s="75"/>
      <c r="AK856" s="75"/>
      <c r="AL856" s="75"/>
      <c r="AM856" s="75"/>
      <c r="AN856" s="75"/>
      <c r="AO856" s="144"/>
      <c r="AP856" s="246" t="str">
        <f>IF(F856="","",IFERROR(VLOOKUP(SUBSTITUTE(SUBSTITUTE(Tabla1[[#This Row],[Uso Sistemas]],"T","P"),"N","F"),Parámetros!$M$2:$N$17,2,0),"Completar hasta 3ra sem. para evaluar a Probacionista"))</f>
        <v/>
      </c>
      <c r="AQ856" s="39"/>
      <c r="AR856" s="39"/>
      <c r="AS856" s="39"/>
      <c r="AT856" s="28"/>
      <c r="AU856" s="55"/>
      <c r="AV856" s="55"/>
      <c r="AW856" s="55"/>
      <c r="AX856" s="248" t="str">
        <f>IF(V856="","",EOMONTH(EDATE(Tabla1[[#This Row],[Fecha Finalización]],2),0))</f>
        <v/>
      </c>
      <c r="AY856" s="39"/>
      <c r="AZ856" s="249" t="str">
        <f>IF(V856="","",EOMONTH(EDATE(Tabla1[[#This Row],[Fecha Finalización]],3),0))</f>
        <v/>
      </c>
      <c r="BA856" s="39"/>
      <c r="BB856" s="39"/>
      <c r="BC856" s="235"/>
      <c r="BD856" s="233" t="str">
        <f>IF(F856="","",Tabla1[[#This Row],[sem 01]]&amp;Tabla1[[#This Row],[sem 02]]&amp;Tabla1[[#This Row],[sem 03]])</f>
        <v/>
      </c>
      <c r="BE856" s="234" t="str">
        <f>IF(TRIM(F856)="","",$B$1&amp;"-"&amp;SUBSTITUTE(Tabla1[[#This Row],[Mes Inscrito]]," ","")&amp;"-"&amp;SUBSTITUTE(Tabla1[[#This Row],[Dia de clases Inscrito]]," ","")&amp;"-"&amp;SUBSTITUTE(Tabla1[[#This Row],[Horario Inscrito]]," ","")&amp;"-"&amp;Tabla1[[#This Row],[Fecha Inicio grupo]])</f>
        <v/>
      </c>
      <c r="BF856" s="251" t="str">
        <f>IF(F856="","",Tabla1[[#This Row],[Curso]])</f>
        <v/>
      </c>
      <c r="BG856" s="252" t="str">
        <f>+IF(TRIM(F856)="","",$B$1&amp;"-"&amp;TRIM(Tabla1[[#This Row],[Mes Inscrito]])&amp;"-"&amp;TRIM(Tabla1[[#This Row],[Dia de clases Inscrito]])&amp;"-"&amp;TRIM(Tabla1[[#This Row],[Horario Inscrito]])&amp;"-"&amp;TRIM(Tabla1[[#This Row],[Fecha Inicio grupo]])&amp;"-"&amp;TRIM(Tabla1[[#This Row],[Tipo Incrito]]))</f>
        <v/>
      </c>
      <c r="BH856" s="308" t="str">
        <f>IF(F856="","",OR(IFERROR(SEARCH("CG",Tabla1[[#This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6" s="309" t="str">
        <f>IF(F856&lt;&gt;"",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6" s="309" t="str">
        <f>IF(F856&lt;&gt;"",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6" s="309" t="str">
        <f>IF(Tabla1[[#This Row],[Fecha Inicio grupo]]="","",IFERROR(VLOOKUP(Tabla1[[#This Row],[Mes de Alta como miembro]],Parámetros!$AM$2:$AN$16,2,0),"01/01/1900"))</f>
        <v/>
      </c>
    </row>
    <row r="857" spans="1:63" ht="14.45">
      <c r="A857" s="68">
        <v>854</v>
      </c>
      <c r="B857" s="29"/>
      <c r="C857" s="34"/>
      <c r="D857" s="42"/>
      <c r="E857" s="64"/>
      <c r="F857" s="45"/>
      <c r="G857" s="45"/>
      <c r="H857" s="163"/>
      <c r="I857" s="42"/>
      <c r="J857" s="28"/>
      <c r="K857" s="69"/>
      <c r="L857" s="68"/>
      <c r="M857" s="46"/>
      <c r="N857" s="238" t="str">
        <f ca="1">IF(Tabla1[[#This Row],[Fecha de nac]]="","",IF(Tabla1[[#This Row],[Fecha Finalización]] &gt;=TODAY(), DATEDIF(Tabla1[[#This Row],[Fecha de nac]],TODAY(),"y"), ROUNDDOWN((Tabla1[[#This Row],[Fecha Finalización]] -Tabla1[[#This Row],[Fecha de nac]])/365,0)))</f>
        <v/>
      </c>
      <c r="O857" s="169"/>
      <c r="P857" s="34"/>
      <c r="Q857" s="67"/>
      <c r="R857" s="67"/>
      <c r="S857" s="67"/>
      <c r="T857" s="67"/>
      <c r="U857" s="243" t="str">
        <f>IF(F857="","",Tabla1[[#This Row],[Fecha Inicio grupo]]+3*7-7)</f>
        <v/>
      </c>
      <c r="V857" s="244" t="str">
        <f>IF(F857="","",EDATE(Tabla1[[#This Row],[Fecha Inicio grupo]],3))</f>
        <v/>
      </c>
      <c r="W857" s="29"/>
      <c r="X857" s="29"/>
      <c r="Y857" s="75"/>
      <c r="Z857" s="75"/>
      <c r="AA857" s="75"/>
      <c r="AB857" s="75"/>
      <c r="AC857" s="75"/>
      <c r="AD857" s="75"/>
      <c r="AE857" s="75"/>
      <c r="AF857" s="75"/>
      <c r="AG857" s="75"/>
      <c r="AH857" s="75"/>
      <c r="AI857" s="75"/>
      <c r="AJ857" s="75"/>
      <c r="AK857" s="75"/>
      <c r="AL857" s="75"/>
      <c r="AM857" s="75"/>
      <c r="AN857" s="75"/>
      <c r="AO857" s="144"/>
      <c r="AP857" s="246" t="str">
        <f>IF(F857="","",IFERROR(VLOOKUP(SUBSTITUTE(SUBSTITUTE(Tabla1[[#This Row],[Uso Sistemas]],"T","P"),"N","F"),Parámetros!$M$2:$N$17,2,0),"Completar hasta 3ra sem. para evaluar a Probacionista"))</f>
        <v/>
      </c>
      <c r="AQ857" s="39"/>
      <c r="AR857" s="39"/>
      <c r="AS857" s="39"/>
      <c r="AT857" s="28"/>
      <c r="AU857" s="55"/>
      <c r="AV857" s="55"/>
      <c r="AW857" s="55"/>
      <c r="AX857" s="248" t="str">
        <f>IF(V857="","",EOMONTH(EDATE(Tabla1[[#This Row],[Fecha Finalización]],2),0))</f>
        <v/>
      </c>
      <c r="AY857" s="39"/>
      <c r="AZ857" s="249" t="str">
        <f>IF(V857="","",EOMONTH(EDATE(Tabla1[[#This Row],[Fecha Finalización]],3),0))</f>
        <v/>
      </c>
      <c r="BA857" s="39"/>
      <c r="BB857" s="39"/>
      <c r="BC857" s="235"/>
      <c r="BD857" s="233" t="str">
        <f>IF(F857="","",Tabla1[[#This Row],[sem 01]]&amp;Tabla1[[#This Row],[sem 02]]&amp;Tabla1[[#This Row],[sem 03]])</f>
        <v/>
      </c>
      <c r="BE857" s="234" t="str">
        <f>IF(TRIM(F857)="","",$B$1&amp;"-"&amp;SUBSTITUTE(Tabla1[[#This Row],[Mes Inscrito]]," ","")&amp;"-"&amp;SUBSTITUTE(Tabla1[[#This Row],[Dia de clases Inscrito]]," ","")&amp;"-"&amp;SUBSTITUTE(Tabla1[[#This Row],[Horario Inscrito]]," ","")&amp;"-"&amp;Tabla1[[#This Row],[Fecha Inicio grupo]])</f>
        <v/>
      </c>
      <c r="BF857" s="251" t="str">
        <f>IF(F857="","",Tabla1[[#This Row],[Curso]])</f>
        <v/>
      </c>
      <c r="BG857" s="252" t="str">
        <f>+IF(TRIM(F857)="","",$B$1&amp;"-"&amp;TRIM(Tabla1[[#This Row],[Mes Inscrito]])&amp;"-"&amp;TRIM(Tabla1[[#This Row],[Dia de clases Inscrito]])&amp;"-"&amp;TRIM(Tabla1[[#This Row],[Horario Inscrito]])&amp;"-"&amp;TRIM(Tabla1[[#This Row],[Fecha Inicio grupo]])&amp;"-"&amp;TRIM(Tabla1[[#This Row],[Tipo Incrito]]))</f>
        <v/>
      </c>
      <c r="BH857" s="308" t="str">
        <f>IF(F857="","",OR(IFERROR(SEARCH("CG",Tabla1[[#This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7" s="309" t="str">
        <f>IF(F857&lt;&gt;"",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7" s="309" t="str">
        <f>IF(F857&lt;&gt;"",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7" s="309" t="str">
        <f>IF(Tabla1[[#This Row],[Fecha Inicio grupo]]="","",IFERROR(VLOOKUP(Tabla1[[#This Row],[Mes de Alta como miembro]],Parámetros!$AM$2:$AN$16,2,0),"01/01/1900"))</f>
        <v/>
      </c>
    </row>
    <row r="858" spans="1:63" ht="14.45">
      <c r="A858" s="68">
        <v>855</v>
      </c>
      <c r="B858" s="29"/>
      <c r="C858" s="34"/>
      <c r="D858" s="42"/>
      <c r="E858" s="64"/>
      <c r="F858" s="45"/>
      <c r="G858" s="45"/>
      <c r="H858" s="163"/>
      <c r="I858" s="42"/>
      <c r="J858" s="28"/>
      <c r="K858" s="69"/>
      <c r="L858" s="68"/>
      <c r="M858" s="46"/>
      <c r="N858" s="238" t="str">
        <f ca="1">IF(Tabla1[[#This Row],[Fecha de nac]]="","",IF(Tabla1[[#This Row],[Fecha Finalización]] &gt;=TODAY(), DATEDIF(Tabla1[[#This Row],[Fecha de nac]],TODAY(),"y"), ROUNDDOWN((Tabla1[[#This Row],[Fecha Finalización]] -Tabla1[[#This Row],[Fecha de nac]])/365,0)))</f>
        <v/>
      </c>
      <c r="O858" s="169"/>
      <c r="P858" s="34"/>
      <c r="Q858" s="67"/>
      <c r="R858" s="67"/>
      <c r="S858" s="67"/>
      <c r="T858" s="67"/>
      <c r="U858" s="243" t="str">
        <f>IF(F858="","",Tabla1[[#This Row],[Fecha Inicio grupo]]+3*7-7)</f>
        <v/>
      </c>
      <c r="V858" s="244" t="str">
        <f>IF(F858="","",EDATE(Tabla1[[#This Row],[Fecha Inicio grupo]],3))</f>
        <v/>
      </c>
      <c r="W858" s="29"/>
      <c r="X858" s="29"/>
      <c r="Y858" s="75"/>
      <c r="Z858" s="75"/>
      <c r="AA858" s="75"/>
      <c r="AB858" s="75"/>
      <c r="AC858" s="75"/>
      <c r="AD858" s="75"/>
      <c r="AE858" s="75"/>
      <c r="AF858" s="75"/>
      <c r="AG858" s="75"/>
      <c r="AH858" s="75"/>
      <c r="AI858" s="75"/>
      <c r="AJ858" s="75"/>
      <c r="AK858" s="75"/>
      <c r="AL858" s="75"/>
      <c r="AM858" s="75"/>
      <c r="AN858" s="75"/>
      <c r="AO858" s="144"/>
      <c r="AP858" s="246" t="str">
        <f>IF(F858="","",IFERROR(VLOOKUP(SUBSTITUTE(SUBSTITUTE(Tabla1[[#This Row],[Uso Sistemas]],"T","P"),"N","F"),Parámetros!$M$2:$N$17,2,0),"Completar hasta 3ra sem. para evaluar a Probacionista"))</f>
        <v/>
      </c>
      <c r="AQ858" s="39"/>
      <c r="AR858" s="39"/>
      <c r="AS858" s="39"/>
      <c r="AT858" s="28"/>
      <c r="AU858" s="55"/>
      <c r="AV858" s="55"/>
      <c r="AW858" s="55"/>
      <c r="AX858" s="248" t="str">
        <f>IF(V858="","",EOMONTH(EDATE(Tabla1[[#This Row],[Fecha Finalización]],2),0))</f>
        <v/>
      </c>
      <c r="AY858" s="39"/>
      <c r="AZ858" s="249" t="str">
        <f>IF(V858="","",EOMONTH(EDATE(Tabla1[[#This Row],[Fecha Finalización]],3),0))</f>
        <v/>
      </c>
      <c r="BA858" s="39"/>
      <c r="BB858" s="39"/>
      <c r="BC858" s="235"/>
      <c r="BD858" s="233" t="str">
        <f>IF(F858="","",Tabla1[[#This Row],[sem 01]]&amp;Tabla1[[#This Row],[sem 02]]&amp;Tabla1[[#This Row],[sem 03]])</f>
        <v/>
      </c>
      <c r="BE858" s="234" t="str">
        <f>IF(TRIM(F858)="","",$B$1&amp;"-"&amp;SUBSTITUTE(Tabla1[[#This Row],[Mes Inscrito]]," ","")&amp;"-"&amp;SUBSTITUTE(Tabla1[[#This Row],[Dia de clases Inscrito]]," ","")&amp;"-"&amp;SUBSTITUTE(Tabla1[[#This Row],[Horario Inscrito]]," ","")&amp;"-"&amp;Tabla1[[#This Row],[Fecha Inicio grupo]])</f>
        <v/>
      </c>
      <c r="BF858" s="251" t="str">
        <f>IF(F858="","",Tabla1[[#This Row],[Curso]])</f>
        <v/>
      </c>
      <c r="BG858" s="252" t="str">
        <f>+IF(TRIM(F858)="","",$B$1&amp;"-"&amp;TRIM(Tabla1[[#This Row],[Mes Inscrito]])&amp;"-"&amp;TRIM(Tabla1[[#This Row],[Dia de clases Inscrito]])&amp;"-"&amp;TRIM(Tabla1[[#This Row],[Horario Inscrito]])&amp;"-"&amp;TRIM(Tabla1[[#This Row],[Fecha Inicio grupo]])&amp;"-"&amp;TRIM(Tabla1[[#This Row],[Tipo Incrito]]))</f>
        <v/>
      </c>
      <c r="BH858" s="308" t="str">
        <f>IF(F858="","",OR(IFERROR(SEARCH("CG",Tabla1[[#This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8" s="309" t="str">
        <f>IF(F858&lt;&gt;"",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8" s="309" t="str">
        <f>IF(F858&lt;&gt;"",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8" s="309" t="str">
        <f>IF(Tabla1[[#This Row],[Fecha Inicio grupo]]="","",IFERROR(VLOOKUP(Tabla1[[#This Row],[Mes de Alta como miembro]],Parámetros!$AM$2:$AN$16,2,0),"01/01/1900"))</f>
        <v/>
      </c>
    </row>
    <row r="859" spans="1:63" ht="14.45">
      <c r="A859" s="68">
        <v>856</v>
      </c>
      <c r="B859" s="29"/>
      <c r="C859" s="34"/>
      <c r="D859" s="42"/>
      <c r="E859" s="64"/>
      <c r="F859" s="45"/>
      <c r="G859" s="45"/>
      <c r="H859" s="163"/>
      <c r="I859" s="42"/>
      <c r="J859" s="28"/>
      <c r="K859" s="69"/>
      <c r="L859" s="68"/>
      <c r="M859" s="46"/>
      <c r="N859" s="238" t="str">
        <f ca="1">IF(Tabla1[[#This Row],[Fecha de nac]]="","",IF(Tabla1[[#This Row],[Fecha Finalización]] &gt;=TODAY(), DATEDIF(Tabla1[[#This Row],[Fecha de nac]],TODAY(),"y"), ROUNDDOWN((Tabla1[[#This Row],[Fecha Finalización]] -Tabla1[[#This Row],[Fecha de nac]])/365,0)))</f>
        <v/>
      </c>
      <c r="O859" s="169"/>
      <c r="P859" s="34"/>
      <c r="Q859" s="67"/>
      <c r="R859" s="67"/>
      <c r="S859" s="67"/>
      <c r="T859" s="67"/>
      <c r="U859" s="243" t="str">
        <f>IF(F859="","",Tabla1[[#This Row],[Fecha Inicio grupo]]+3*7-7)</f>
        <v/>
      </c>
      <c r="V859" s="244" t="str">
        <f>IF(F859="","",EDATE(Tabla1[[#This Row],[Fecha Inicio grupo]],3))</f>
        <v/>
      </c>
      <c r="W859" s="29"/>
      <c r="X859" s="29"/>
      <c r="Y859" s="75"/>
      <c r="Z859" s="75"/>
      <c r="AA859" s="75"/>
      <c r="AB859" s="75"/>
      <c r="AC859" s="75"/>
      <c r="AD859" s="75"/>
      <c r="AE859" s="75"/>
      <c r="AF859" s="75"/>
      <c r="AG859" s="75"/>
      <c r="AH859" s="75"/>
      <c r="AI859" s="75"/>
      <c r="AJ859" s="75"/>
      <c r="AK859" s="75"/>
      <c r="AL859" s="75"/>
      <c r="AM859" s="75"/>
      <c r="AN859" s="75"/>
      <c r="AO859" s="144"/>
      <c r="AP859" s="246" t="str">
        <f>IF(F859="","",IFERROR(VLOOKUP(SUBSTITUTE(SUBSTITUTE(Tabla1[[#This Row],[Uso Sistemas]],"T","P"),"N","F"),Parámetros!$M$2:$N$17,2,0),"Completar hasta 3ra sem. para evaluar a Probacionista"))</f>
        <v/>
      </c>
      <c r="AQ859" s="39"/>
      <c r="AR859" s="39"/>
      <c r="AS859" s="39"/>
      <c r="AT859" s="28"/>
      <c r="AU859" s="55"/>
      <c r="AV859" s="55"/>
      <c r="AW859" s="55"/>
      <c r="AX859" s="248" t="str">
        <f>IF(V859="","",EOMONTH(EDATE(Tabla1[[#This Row],[Fecha Finalización]],2),0))</f>
        <v/>
      </c>
      <c r="AY859" s="39"/>
      <c r="AZ859" s="249" t="str">
        <f>IF(V859="","",EOMONTH(EDATE(Tabla1[[#This Row],[Fecha Finalización]],3),0))</f>
        <v/>
      </c>
      <c r="BA859" s="39"/>
      <c r="BB859" s="39"/>
      <c r="BC859" s="235"/>
      <c r="BD859" s="233" t="str">
        <f>IF(F859="","",Tabla1[[#This Row],[sem 01]]&amp;Tabla1[[#This Row],[sem 02]]&amp;Tabla1[[#This Row],[sem 03]])</f>
        <v/>
      </c>
      <c r="BE859" s="234" t="str">
        <f>IF(TRIM(F859)="","",$B$1&amp;"-"&amp;SUBSTITUTE(Tabla1[[#This Row],[Mes Inscrito]]," ","")&amp;"-"&amp;SUBSTITUTE(Tabla1[[#This Row],[Dia de clases Inscrito]]," ","")&amp;"-"&amp;SUBSTITUTE(Tabla1[[#This Row],[Horario Inscrito]]," ","")&amp;"-"&amp;Tabla1[[#This Row],[Fecha Inicio grupo]])</f>
        <v/>
      </c>
      <c r="BF859" s="251" t="str">
        <f>IF(F859="","",Tabla1[[#This Row],[Curso]])</f>
        <v/>
      </c>
      <c r="BG859" s="252" t="str">
        <f>+IF(TRIM(F859)="","",$B$1&amp;"-"&amp;TRIM(Tabla1[[#This Row],[Mes Inscrito]])&amp;"-"&amp;TRIM(Tabla1[[#This Row],[Dia de clases Inscrito]])&amp;"-"&amp;TRIM(Tabla1[[#This Row],[Horario Inscrito]])&amp;"-"&amp;TRIM(Tabla1[[#This Row],[Fecha Inicio grupo]])&amp;"-"&amp;TRIM(Tabla1[[#This Row],[Tipo Incrito]]))</f>
        <v/>
      </c>
      <c r="BH859" s="308" t="str">
        <f>IF(F859="","",OR(IFERROR(SEARCH("CG",Tabla1[[#This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9" s="309" t="str">
        <f>IF(F859&lt;&gt;"",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9" s="309" t="str">
        <f>IF(F859&lt;&gt;"",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9" s="309" t="str">
        <f>IF(Tabla1[[#This Row],[Fecha Inicio grupo]]="","",IFERROR(VLOOKUP(Tabla1[[#This Row],[Mes de Alta como miembro]],Parámetros!$AM$2:$AN$16,2,0),"01/01/1900"))</f>
        <v/>
      </c>
    </row>
    <row r="860" spans="1:63" ht="14.45">
      <c r="A860" s="68">
        <v>857</v>
      </c>
      <c r="B860" s="29"/>
      <c r="C860" s="34"/>
      <c r="D860" s="42"/>
      <c r="E860" s="64"/>
      <c r="F860" s="45"/>
      <c r="G860" s="45"/>
      <c r="H860" s="163"/>
      <c r="I860" s="42"/>
      <c r="J860" s="28"/>
      <c r="K860" s="69"/>
      <c r="L860" s="68"/>
      <c r="M860" s="46"/>
      <c r="N860" s="238" t="str">
        <f ca="1">IF(Tabla1[[#This Row],[Fecha de nac]]="","",IF(Tabla1[[#This Row],[Fecha Finalización]] &gt;=TODAY(), DATEDIF(Tabla1[[#This Row],[Fecha de nac]],TODAY(),"y"), ROUNDDOWN((Tabla1[[#This Row],[Fecha Finalización]] -Tabla1[[#This Row],[Fecha de nac]])/365,0)))</f>
        <v/>
      </c>
      <c r="O860" s="169"/>
      <c r="P860" s="34"/>
      <c r="Q860" s="67"/>
      <c r="R860" s="67"/>
      <c r="S860" s="67"/>
      <c r="T860" s="67"/>
      <c r="U860" s="243" t="str">
        <f>IF(F860="","",Tabla1[[#This Row],[Fecha Inicio grupo]]+3*7-7)</f>
        <v/>
      </c>
      <c r="V860" s="244" t="str">
        <f>IF(F860="","",EDATE(Tabla1[[#This Row],[Fecha Inicio grupo]],3))</f>
        <v/>
      </c>
      <c r="W860" s="29"/>
      <c r="X860" s="29"/>
      <c r="Y860" s="75"/>
      <c r="Z860" s="75"/>
      <c r="AA860" s="75"/>
      <c r="AB860" s="75"/>
      <c r="AC860" s="75"/>
      <c r="AD860" s="75"/>
      <c r="AE860" s="75"/>
      <c r="AF860" s="75"/>
      <c r="AG860" s="75"/>
      <c r="AH860" s="75"/>
      <c r="AI860" s="75"/>
      <c r="AJ860" s="75"/>
      <c r="AK860" s="75"/>
      <c r="AL860" s="75"/>
      <c r="AM860" s="75"/>
      <c r="AN860" s="75"/>
      <c r="AO860" s="144"/>
      <c r="AP860" s="246" t="str">
        <f>IF(F860="","",IFERROR(VLOOKUP(SUBSTITUTE(SUBSTITUTE(Tabla1[[#This Row],[Uso Sistemas]],"T","P"),"N","F"),Parámetros!$M$2:$N$17,2,0),"Completar hasta 3ra sem. para evaluar a Probacionista"))</f>
        <v/>
      </c>
      <c r="AQ860" s="39"/>
      <c r="AR860" s="39"/>
      <c r="AS860" s="39"/>
      <c r="AT860" s="28"/>
      <c r="AU860" s="55"/>
      <c r="AV860" s="55"/>
      <c r="AW860" s="55"/>
      <c r="AX860" s="248" t="str">
        <f>IF(V860="","",EOMONTH(EDATE(Tabla1[[#This Row],[Fecha Finalización]],2),0))</f>
        <v/>
      </c>
      <c r="AY860" s="39"/>
      <c r="AZ860" s="249" t="str">
        <f>IF(V860="","",EOMONTH(EDATE(Tabla1[[#This Row],[Fecha Finalización]],3),0))</f>
        <v/>
      </c>
      <c r="BA860" s="39"/>
      <c r="BB860" s="39"/>
      <c r="BC860" s="235"/>
      <c r="BD860" s="233" t="str">
        <f>IF(F860="","",Tabla1[[#This Row],[sem 01]]&amp;Tabla1[[#This Row],[sem 02]]&amp;Tabla1[[#This Row],[sem 03]])</f>
        <v/>
      </c>
      <c r="BE860" s="234" t="str">
        <f>IF(TRIM(F860)="","",$B$1&amp;"-"&amp;SUBSTITUTE(Tabla1[[#This Row],[Mes Inscrito]]," ","")&amp;"-"&amp;SUBSTITUTE(Tabla1[[#This Row],[Dia de clases Inscrito]]," ","")&amp;"-"&amp;SUBSTITUTE(Tabla1[[#This Row],[Horario Inscrito]]," ","")&amp;"-"&amp;Tabla1[[#This Row],[Fecha Inicio grupo]])</f>
        <v/>
      </c>
      <c r="BF860" s="251" t="str">
        <f>IF(F860="","",Tabla1[[#This Row],[Curso]])</f>
        <v/>
      </c>
      <c r="BG860" s="252" t="str">
        <f>+IF(TRIM(F860)="","",$B$1&amp;"-"&amp;TRIM(Tabla1[[#This Row],[Mes Inscrito]])&amp;"-"&amp;TRIM(Tabla1[[#This Row],[Dia de clases Inscrito]])&amp;"-"&amp;TRIM(Tabla1[[#This Row],[Horario Inscrito]])&amp;"-"&amp;TRIM(Tabla1[[#This Row],[Fecha Inicio grupo]])&amp;"-"&amp;TRIM(Tabla1[[#This Row],[Tipo Incrito]]))</f>
        <v/>
      </c>
      <c r="BH860" s="308" t="str">
        <f>IF(F860="","",OR(IFERROR(SEARCH("CG",Tabla1[[#This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0" s="309" t="str">
        <f>IF(F860&lt;&gt;"",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0" s="309" t="str">
        <f>IF(F860&lt;&gt;"",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0" s="309" t="str">
        <f>IF(Tabla1[[#This Row],[Fecha Inicio grupo]]="","",IFERROR(VLOOKUP(Tabla1[[#This Row],[Mes de Alta como miembro]],Parámetros!$AM$2:$AN$16,2,0),"01/01/1900"))</f>
        <v/>
      </c>
    </row>
    <row r="861" spans="1:63" ht="14.45">
      <c r="A861" s="68">
        <v>858</v>
      </c>
      <c r="B861" s="29"/>
      <c r="C861" s="34"/>
      <c r="D861" s="42"/>
      <c r="E861" s="64"/>
      <c r="F861" s="45"/>
      <c r="G861" s="45"/>
      <c r="H861" s="163"/>
      <c r="I861" s="42"/>
      <c r="J861" s="28"/>
      <c r="K861" s="69"/>
      <c r="L861" s="68"/>
      <c r="M861" s="46"/>
      <c r="N861" s="238" t="str">
        <f ca="1">IF(Tabla1[[#This Row],[Fecha de nac]]="","",IF(Tabla1[[#This Row],[Fecha Finalización]] &gt;=TODAY(), DATEDIF(Tabla1[[#This Row],[Fecha de nac]],TODAY(),"y"), ROUNDDOWN((Tabla1[[#This Row],[Fecha Finalización]] -Tabla1[[#This Row],[Fecha de nac]])/365,0)))</f>
        <v/>
      </c>
      <c r="O861" s="169"/>
      <c r="P861" s="34"/>
      <c r="Q861" s="67"/>
      <c r="R861" s="67"/>
      <c r="S861" s="67"/>
      <c r="T861" s="67"/>
      <c r="U861" s="243" t="str">
        <f>IF(F861="","",Tabla1[[#This Row],[Fecha Inicio grupo]]+3*7-7)</f>
        <v/>
      </c>
      <c r="V861" s="244" t="str">
        <f>IF(F861="","",EDATE(Tabla1[[#This Row],[Fecha Inicio grupo]],3))</f>
        <v/>
      </c>
      <c r="W861" s="29"/>
      <c r="X861" s="29"/>
      <c r="Y861" s="75"/>
      <c r="Z861" s="75"/>
      <c r="AA861" s="75"/>
      <c r="AB861" s="75"/>
      <c r="AC861" s="75"/>
      <c r="AD861" s="75"/>
      <c r="AE861" s="75"/>
      <c r="AF861" s="75"/>
      <c r="AG861" s="75"/>
      <c r="AH861" s="75"/>
      <c r="AI861" s="75"/>
      <c r="AJ861" s="75"/>
      <c r="AK861" s="75"/>
      <c r="AL861" s="75"/>
      <c r="AM861" s="75"/>
      <c r="AN861" s="75"/>
      <c r="AO861" s="144"/>
      <c r="AP861" s="246" t="str">
        <f>IF(F861="","",IFERROR(VLOOKUP(SUBSTITUTE(SUBSTITUTE(Tabla1[[#This Row],[Uso Sistemas]],"T","P"),"N","F"),Parámetros!$M$2:$N$17,2,0),"Completar hasta 3ra sem. para evaluar a Probacionista"))</f>
        <v/>
      </c>
      <c r="AQ861" s="39"/>
      <c r="AR861" s="39"/>
      <c r="AS861" s="39"/>
      <c r="AT861" s="28"/>
      <c r="AU861" s="55"/>
      <c r="AV861" s="55"/>
      <c r="AW861" s="55"/>
      <c r="AX861" s="248" t="str">
        <f>IF(V861="","",EOMONTH(EDATE(Tabla1[[#This Row],[Fecha Finalización]],2),0))</f>
        <v/>
      </c>
      <c r="AY861" s="39"/>
      <c r="AZ861" s="249" t="str">
        <f>IF(V861="","",EOMONTH(EDATE(Tabla1[[#This Row],[Fecha Finalización]],3),0))</f>
        <v/>
      </c>
      <c r="BA861" s="39"/>
      <c r="BB861" s="39"/>
      <c r="BC861" s="235"/>
      <c r="BD861" s="233" t="str">
        <f>IF(F861="","",Tabla1[[#This Row],[sem 01]]&amp;Tabla1[[#This Row],[sem 02]]&amp;Tabla1[[#This Row],[sem 03]])</f>
        <v/>
      </c>
      <c r="BE861" s="234" t="str">
        <f>IF(TRIM(F861)="","",$B$1&amp;"-"&amp;SUBSTITUTE(Tabla1[[#This Row],[Mes Inscrito]]," ","")&amp;"-"&amp;SUBSTITUTE(Tabla1[[#This Row],[Dia de clases Inscrito]]," ","")&amp;"-"&amp;SUBSTITUTE(Tabla1[[#This Row],[Horario Inscrito]]," ","")&amp;"-"&amp;Tabla1[[#This Row],[Fecha Inicio grupo]])</f>
        <v/>
      </c>
      <c r="BF861" s="251" t="str">
        <f>IF(F861="","",Tabla1[[#This Row],[Curso]])</f>
        <v/>
      </c>
      <c r="BG861" s="252" t="str">
        <f>+IF(TRIM(F861)="","",$B$1&amp;"-"&amp;TRIM(Tabla1[[#This Row],[Mes Inscrito]])&amp;"-"&amp;TRIM(Tabla1[[#This Row],[Dia de clases Inscrito]])&amp;"-"&amp;TRIM(Tabla1[[#This Row],[Horario Inscrito]])&amp;"-"&amp;TRIM(Tabla1[[#This Row],[Fecha Inicio grupo]])&amp;"-"&amp;TRIM(Tabla1[[#This Row],[Tipo Incrito]]))</f>
        <v/>
      </c>
      <c r="BH861" s="308" t="str">
        <f>IF(F861="","",OR(IFERROR(SEARCH("CG",Tabla1[[#This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1" s="309" t="str">
        <f>IF(F861&lt;&gt;"",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1" s="309" t="str">
        <f>IF(F861&lt;&gt;"",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1" s="309" t="str">
        <f>IF(Tabla1[[#This Row],[Fecha Inicio grupo]]="","",IFERROR(VLOOKUP(Tabla1[[#This Row],[Mes de Alta como miembro]],Parámetros!$AM$2:$AN$16,2,0),"01/01/1900"))</f>
        <v/>
      </c>
    </row>
    <row r="862" spans="1:63" ht="14.45">
      <c r="A862" s="68">
        <v>859</v>
      </c>
      <c r="B862" s="29"/>
      <c r="C862" s="34"/>
      <c r="D862" s="42"/>
      <c r="E862" s="64"/>
      <c r="F862" s="45"/>
      <c r="G862" s="45"/>
      <c r="H862" s="163"/>
      <c r="I862" s="42"/>
      <c r="J862" s="28"/>
      <c r="K862" s="69"/>
      <c r="L862" s="68"/>
      <c r="M862" s="46"/>
      <c r="N862" s="238" t="str">
        <f ca="1">IF(Tabla1[[#This Row],[Fecha de nac]]="","",IF(Tabla1[[#This Row],[Fecha Finalización]] &gt;=TODAY(), DATEDIF(Tabla1[[#This Row],[Fecha de nac]],TODAY(),"y"), ROUNDDOWN((Tabla1[[#This Row],[Fecha Finalización]] -Tabla1[[#This Row],[Fecha de nac]])/365,0)))</f>
        <v/>
      </c>
      <c r="O862" s="169"/>
      <c r="P862" s="34"/>
      <c r="Q862" s="67"/>
      <c r="R862" s="67"/>
      <c r="S862" s="67"/>
      <c r="T862" s="67"/>
      <c r="U862" s="243" t="str">
        <f>IF(F862="","",Tabla1[[#This Row],[Fecha Inicio grupo]]+3*7-7)</f>
        <v/>
      </c>
      <c r="V862" s="244" t="str">
        <f>IF(F862="","",EDATE(Tabla1[[#This Row],[Fecha Inicio grupo]],3))</f>
        <v/>
      </c>
      <c r="W862" s="29"/>
      <c r="X862" s="29"/>
      <c r="Y862" s="75"/>
      <c r="Z862" s="75"/>
      <c r="AA862" s="75"/>
      <c r="AB862" s="75"/>
      <c r="AC862" s="75"/>
      <c r="AD862" s="75"/>
      <c r="AE862" s="75"/>
      <c r="AF862" s="75"/>
      <c r="AG862" s="75"/>
      <c r="AH862" s="75"/>
      <c r="AI862" s="75"/>
      <c r="AJ862" s="75"/>
      <c r="AK862" s="75"/>
      <c r="AL862" s="75"/>
      <c r="AM862" s="75"/>
      <c r="AN862" s="75"/>
      <c r="AO862" s="144"/>
      <c r="AP862" s="246" t="str">
        <f>IF(F862="","",IFERROR(VLOOKUP(SUBSTITUTE(SUBSTITUTE(Tabla1[[#This Row],[Uso Sistemas]],"T","P"),"N","F"),Parámetros!$M$2:$N$17,2,0),"Completar hasta 3ra sem. para evaluar a Probacionista"))</f>
        <v/>
      </c>
      <c r="AQ862" s="39"/>
      <c r="AR862" s="39"/>
      <c r="AS862" s="39"/>
      <c r="AT862" s="28"/>
      <c r="AU862" s="55"/>
      <c r="AV862" s="55"/>
      <c r="AW862" s="55"/>
      <c r="AX862" s="248" t="str">
        <f>IF(V862="","",EOMONTH(EDATE(Tabla1[[#This Row],[Fecha Finalización]],2),0))</f>
        <v/>
      </c>
      <c r="AY862" s="39"/>
      <c r="AZ862" s="249" t="str">
        <f>IF(V862="","",EOMONTH(EDATE(Tabla1[[#This Row],[Fecha Finalización]],3),0))</f>
        <v/>
      </c>
      <c r="BA862" s="39"/>
      <c r="BB862" s="39"/>
      <c r="BC862" s="235"/>
      <c r="BD862" s="233" t="str">
        <f>IF(F862="","",Tabla1[[#This Row],[sem 01]]&amp;Tabla1[[#This Row],[sem 02]]&amp;Tabla1[[#This Row],[sem 03]])</f>
        <v/>
      </c>
      <c r="BE862" s="234" t="str">
        <f>IF(TRIM(F862)="","",$B$1&amp;"-"&amp;SUBSTITUTE(Tabla1[[#This Row],[Mes Inscrito]]," ","")&amp;"-"&amp;SUBSTITUTE(Tabla1[[#This Row],[Dia de clases Inscrito]]," ","")&amp;"-"&amp;SUBSTITUTE(Tabla1[[#This Row],[Horario Inscrito]]," ","")&amp;"-"&amp;Tabla1[[#This Row],[Fecha Inicio grupo]])</f>
        <v/>
      </c>
      <c r="BF862" s="251" t="str">
        <f>IF(F862="","",Tabla1[[#This Row],[Curso]])</f>
        <v/>
      </c>
      <c r="BG862" s="252" t="str">
        <f>+IF(TRIM(F862)="","",$B$1&amp;"-"&amp;TRIM(Tabla1[[#This Row],[Mes Inscrito]])&amp;"-"&amp;TRIM(Tabla1[[#This Row],[Dia de clases Inscrito]])&amp;"-"&amp;TRIM(Tabla1[[#This Row],[Horario Inscrito]])&amp;"-"&amp;TRIM(Tabla1[[#This Row],[Fecha Inicio grupo]])&amp;"-"&amp;TRIM(Tabla1[[#This Row],[Tipo Incrito]]))</f>
        <v/>
      </c>
      <c r="BH862" s="308" t="str">
        <f>IF(F862="","",OR(IFERROR(SEARCH("CG",Tabla1[[#This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2" s="309" t="str">
        <f>IF(F862&lt;&gt;"",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2" s="309" t="str">
        <f>IF(F862&lt;&gt;"",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2" s="309" t="str">
        <f>IF(Tabla1[[#This Row],[Fecha Inicio grupo]]="","",IFERROR(VLOOKUP(Tabla1[[#This Row],[Mes de Alta como miembro]],Parámetros!$AM$2:$AN$16,2,0),"01/01/1900"))</f>
        <v/>
      </c>
    </row>
    <row r="863" spans="1:63" ht="14.45">
      <c r="A863" s="68">
        <v>860</v>
      </c>
      <c r="B863" s="29"/>
      <c r="C863" s="34"/>
      <c r="D863" s="42"/>
      <c r="E863" s="64"/>
      <c r="F863" s="45"/>
      <c r="G863" s="45"/>
      <c r="H863" s="163"/>
      <c r="I863" s="42"/>
      <c r="J863" s="28"/>
      <c r="K863" s="69"/>
      <c r="L863" s="68"/>
      <c r="M863" s="46"/>
      <c r="N863" s="238" t="str">
        <f ca="1">IF(Tabla1[[#This Row],[Fecha de nac]]="","",IF(Tabla1[[#This Row],[Fecha Finalización]] &gt;=TODAY(), DATEDIF(Tabla1[[#This Row],[Fecha de nac]],TODAY(),"y"), ROUNDDOWN((Tabla1[[#This Row],[Fecha Finalización]] -Tabla1[[#This Row],[Fecha de nac]])/365,0)))</f>
        <v/>
      </c>
      <c r="O863" s="169"/>
      <c r="P863" s="34"/>
      <c r="Q863" s="67"/>
      <c r="R863" s="67"/>
      <c r="S863" s="67"/>
      <c r="T863" s="67"/>
      <c r="U863" s="243" t="str">
        <f>IF(F863="","",Tabla1[[#This Row],[Fecha Inicio grupo]]+3*7-7)</f>
        <v/>
      </c>
      <c r="V863" s="244" t="str">
        <f>IF(F863="","",EDATE(Tabla1[[#This Row],[Fecha Inicio grupo]],3))</f>
        <v/>
      </c>
      <c r="W863" s="29"/>
      <c r="X863" s="29"/>
      <c r="Y863" s="75"/>
      <c r="Z863" s="75"/>
      <c r="AA863" s="75"/>
      <c r="AB863" s="75"/>
      <c r="AC863" s="75"/>
      <c r="AD863" s="75"/>
      <c r="AE863" s="75"/>
      <c r="AF863" s="75"/>
      <c r="AG863" s="75"/>
      <c r="AH863" s="75"/>
      <c r="AI863" s="75"/>
      <c r="AJ863" s="75"/>
      <c r="AK863" s="75"/>
      <c r="AL863" s="75"/>
      <c r="AM863" s="75"/>
      <c r="AN863" s="75"/>
      <c r="AO863" s="144"/>
      <c r="AP863" s="246" t="str">
        <f>IF(F863="","",IFERROR(VLOOKUP(SUBSTITUTE(SUBSTITUTE(Tabla1[[#This Row],[Uso Sistemas]],"T","P"),"N","F"),Parámetros!$M$2:$N$17,2,0),"Completar hasta 3ra sem. para evaluar a Probacionista"))</f>
        <v/>
      </c>
      <c r="AQ863" s="39"/>
      <c r="AR863" s="39"/>
      <c r="AS863" s="39"/>
      <c r="AT863" s="28"/>
      <c r="AU863" s="55"/>
      <c r="AV863" s="55"/>
      <c r="AW863" s="55"/>
      <c r="AX863" s="248" t="str">
        <f>IF(V863="","",EOMONTH(EDATE(Tabla1[[#This Row],[Fecha Finalización]],2),0))</f>
        <v/>
      </c>
      <c r="AY863" s="39"/>
      <c r="AZ863" s="249" t="str">
        <f>IF(V863="","",EOMONTH(EDATE(Tabla1[[#This Row],[Fecha Finalización]],3),0))</f>
        <v/>
      </c>
      <c r="BA863" s="39"/>
      <c r="BB863" s="39"/>
      <c r="BC863" s="235"/>
      <c r="BD863" s="233" t="str">
        <f>IF(F863="","",Tabla1[[#This Row],[sem 01]]&amp;Tabla1[[#This Row],[sem 02]]&amp;Tabla1[[#This Row],[sem 03]])</f>
        <v/>
      </c>
      <c r="BE863" s="234" t="str">
        <f>IF(TRIM(F863)="","",$B$1&amp;"-"&amp;SUBSTITUTE(Tabla1[[#This Row],[Mes Inscrito]]," ","")&amp;"-"&amp;SUBSTITUTE(Tabla1[[#This Row],[Dia de clases Inscrito]]," ","")&amp;"-"&amp;SUBSTITUTE(Tabla1[[#This Row],[Horario Inscrito]]," ","")&amp;"-"&amp;Tabla1[[#This Row],[Fecha Inicio grupo]])</f>
        <v/>
      </c>
      <c r="BF863" s="251" t="str">
        <f>IF(F863="","",Tabla1[[#This Row],[Curso]])</f>
        <v/>
      </c>
      <c r="BG863" s="252" t="str">
        <f>+IF(TRIM(F863)="","",$B$1&amp;"-"&amp;TRIM(Tabla1[[#This Row],[Mes Inscrito]])&amp;"-"&amp;TRIM(Tabla1[[#This Row],[Dia de clases Inscrito]])&amp;"-"&amp;TRIM(Tabla1[[#This Row],[Horario Inscrito]])&amp;"-"&amp;TRIM(Tabla1[[#This Row],[Fecha Inicio grupo]])&amp;"-"&amp;TRIM(Tabla1[[#This Row],[Tipo Incrito]]))</f>
        <v/>
      </c>
      <c r="BH863" s="308" t="str">
        <f>IF(F863="","",OR(IFERROR(SEARCH("CG",Tabla1[[#This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3" s="309" t="str">
        <f>IF(F863&lt;&gt;"",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3" s="309" t="str">
        <f>IF(F863&lt;&gt;"",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3" s="309" t="str">
        <f>IF(Tabla1[[#This Row],[Fecha Inicio grupo]]="","",IFERROR(VLOOKUP(Tabla1[[#This Row],[Mes de Alta como miembro]],Parámetros!$AM$2:$AN$16,2,0),"01/01/1900"))</f>
        <v/>
      </c>
    </row>
    <row r="864" spans="1:63" ht="14.45">
      <c r="A864" s="68">
        <v>861</v>
      </c>
      <c r="B864" s="29"/>
      <c r="C864" s="34"/>
      <c r="D864" s="42"/>
      <c r="E864" s="64"/>
      <c r="F864" s="45"/>
      <c r="G864" s="45"/>
      <c r="H864" s="163"/>
      <c r="I864" s="42"/>
      <c r="J864" s="28"/>
      <c r="K864" s="69"/>
      <c r="L864" s="68"/>
      <c r="M864" s="46"/>
      <c r="N864" s="238" t="str">
        <f ca="1">IF(Tabla1[[#This Row],[Fecha de nac]]="","",IF(Tabla1[[#This Row],[Fecha Finalización]] &gt;=TODAY(), DATEDIF(Tabla1[[#This Row],[Fecha de nac]],TODAY(),"y"), ROUNDDOWN((Tabla1[[#This Row],[Fecha Finalización]] -Tabla1[[#This Row],[Fecha de nac]])/365,0)))</f>
        <v/>
      </c>
      <c r="O864" s="169"/>
      <c r="P864" s="34"/>
      <c r="Q864" s="67"/>
      <c r="R864" s="67"/>
      <c r="S864" s="67"/>
      <c r="T864" s="67"/>
      <c r="U864" s="243" t="str">
        <f>IF(F864="","",Tabla1[[#This Row],[Fecha Inicio grupo]]+3*7-7)</f>
        <v/>
      </c>
      <c r="V864" s="244" t="str">
        <f>IF(F864="","",EDATE(Tabla1[[#This Row],[Fecha Inicio grupo]],3))</f>
        <v/>
      </c>
      <c r="W864" s="29"/>
      <c r="X864" s="29"/>
      <c r="Y864" s="75"/>
      <c r="Z864" s="75"/>
      <c r="AA864" s="75"/>
      <c r="AB864" s="75"/>
      <c r="AC864" s="75"/>
      <c r="AD864" s="75"/>
      <c r="AE864" s="75"/>
      <c r="AF864" s="75"/>
      <c r="AG864" s="75"/>
      <c r="AH864" s="75"/>
      <c r="AI864" s="75"/>
      <c r="AJ864" s="75"/>
      <c r="AK864" s="75"/>
      <c r="AL864" s="75"/>
      <c r="AM864" s="75"/>
      <c r="AN864" s="75"/>
      <c r="AO864" s="144"/>
      <c r="AP864" s="246" t="str">
        <f>IF(F864="","",IFERROR(VLOOKUP(SUBSTITUTE(SUBSTITUTE(Tabla1[[#This Row],[Uso Sistemas]],"T","P"),"N","F"),Parámetros!$M$2:$N$17,2,0),"Completar hasta 3ra sem. para evaluar a Probacionista"))</f>
        <v/>
      </c>
      <c r="AQ864" s="39"/>
      <c r="AR864" s="39"/>
      <c r="AS864" s="39"/>
      <c r="AT864" s="28"/>
      <c r="AU864" s="55"/>
      <c r="AV864" s="55"/>
      <c r="AW864" s="55"/>
      <c r="AX864" s="248" t="str">
        <f>IF(V864="","",EOMONTH(EDATE(Tabla1[[#This Row],[Fecha Finalización]],2),0))</f>
        <v/>
      </c>
      <c r="AY864" s="39"/>
      <c r="AZ864" s="249" t="str">
        <f>IF(V864="","",EOMONTH(EDATE(Tabla1[[#This Row],[Fecha Finalización]],3),0))</f>
        <v/>
      </c>
      <c r="BA864" s="39"/>
      <c r="BB864" s="39"/>
      <c r="BC864" s="235"/>
      <c r="BD864" s="233" t="str">
        <f>IF(F864="","",Tabla1[[#This Row],[sem 01]]&amp;Tabla1[[#This Row],[sem 02]]&amp;Tabla1[[#This Row],[sem 03]])</f>
        <v/>
      </c>
      <c r="BE864" s="234" t="str">
        <f>IF(TRIM(F864)="","",$B$1&amp;"-"&amp;SUBSTITUTE(Tabla1[[#This Row],[Mes Inscrito]]," ","")&amp;"-"&amp;SUBSTITUTE(Tabla1[[#This Row],[Dia de clases Inscrito]]," ","")&amp;"-"&amp;SUBSTITUTE(Tabla1[[#This Row],[Horario Inscrito]]," ","")&amp;"-"&amp;Tabla1[[#This Row],[Fecha Inicio grupo]])</f>
        <v/>
      </c>
      <c r="BF864" s="251" t="str">
        <f>IF(F864="","",Tabla1[[#This Row],[Curso]])</f>
        <v/>
      </c>
      <c r="BG864" s="252" t="str">
        <f>+IF(TRIM(F864)="","",$B$1&amp;"-"&amp;TRIM(Tabla1[[#This Row],[Mes Inscrito]])&amp;"-"&amp;TRIM(Tabla1[[#This Row],[Dia de clases Inscrito]])&amp;"-"&amp;TRIM(Tabla1[[#This Row],[Horario Inscrito]])&amp;"-"&amp;TRIM(Tabla1[[#This Row],[Fecha Inicio grupo]])&amp;"-"&amp;TRIM(Tabla1[[#This Row],[Tipo Incrito]]))</f>
        <v/>
      </c>
      <c r="BH864" s="308" t="str">
        <f>IF(F864="","",OR(IFERROR(SEARCH("CG",Tabla1[[#This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4" s="309" t="str">
        <f>IF(F864&lt;&gt;"",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4" s="309" t="str">
        <f>IF(F864&lt;&gt;"",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4" s="309" t="str">
        <f>IF(Tabla1[[#This Row],[Fecha Inicio grupo]]="","",IFERROR(VLOOKUP(Tabla1[[#This Row],[Mes de Alta como miembro]],Parámetros!$AM$2:$AN$16,2,0),"01/01/1900"))</f>
        <v/>
      </c>
    </row>
    <row r="865" spans="1:63" ht="14.45">
      <c r="A865" s="68">
        <v>862</v>
      </c>
      <c r="B865" s="29"/>
      <c r="C865" s="34"/>
      <c r="D865" s="42"/>
      <c r="E865" s="64"/>
      <c r="F865" s="45"/>
      <c r="G865" s="45"/>
      <c r="H865" s="163"/>
      <c r="I865" s="42"/>
      <c r="J865" s="28"/>
      <c r="K865" s="69"/>
      <c r="L865" s="68"/>
      <c r="M865" s="46"/>
      <c r="N865" s="238" t="str">
        <f ca="1">IF(Tabla1[[#This Row],[Fecha de nac]]="","",IF(Tabla1[[#This Row],[Fecha Finalización]] &gt;=TODAY(), DATEDIF(Tabla1[[#This Row],[Fecha de nac]],TODAY(),"y"), ROUNDDOWN((Tabla1[[#This Row],[Fecha Finalización]] -Tabla1[[#This Row],[Fecha de nac]])/365,0)))</f>
        <v/>
      </c>
      <c r="O865" s="169"/>
      <c r="P865" s="34"/>
      <c r="Q865" s="67"/>
      <c r="R865" s="67"/>
      <c r="S865" s="67"/>
      <c r="T865" s="67"/>
      <c r="U865" s="243" t="str">
        <f>IF(F865="","",Tabla1[[#This Row],[Fecha Inicio grupo]]+3*7-7)</f>
        <v/>
      </c>
      <c r="V865" s="244" t="str">
        <f>IF(F865="","",EDATE(Tabla1[[#This Row],[Fecha Inicio grupo]],3))</f>
        <v/>
      </c>
      <c r="W865" s="29"/>
      <c r="X865" s="29"/>
      <c r="Y865" s="75"/>
      <c r="Z865" s="75"/>
      <c r="AA865" s="75"/>
      <c r="AB865" s="75"/>
      <c r="AC865" s="75"/>
      <c r="AD865" s="75"/>
      <c r="AE865" s="75"/>
      <c r="AF865" s="75"/>
      <c r="AG865" s="75"/>
      <c r="AH865" s="75"/>
      <c r="AI865" s="75"/>
      <c r="AJ865" s="75"/>
      <c r="AK865" s="75"/>
      <c r="AL865" s="75"/>
      <c r="AM865" s="75"/>
      <c r="AN865" s="75"/>
      <c r="AO865" s="144"/>
      <c r="AP865" s="246" t="str">
        <f>IF(F865="","",IFERROR(VLOOKUP(SUBSTITUTE(SUBSTITUTE(Tabla1[[#This Row],[Uso Sistemas]],"T","P"),"N","F"),Parámetros!$M$2:$N$17,2,0),"Completar hasta 3ra sem. para evaluar a Probacionista"))</f>
        <v/>
      </c>
      <c r="AQ865" s="39"/>
      <c r="AR865" s="39"/>
      <c r="AS865" s="39"/>
      <c r="AT865" s="28"/>
      <c r="AU865" s="55"/>
      <c r="AV865" s="55"/>
      <c r="AW865" s="55"/>
      <c r="AX865" s="248" t="str">
        <f>IF(V865="","",EOMONTH(EDATE(Tabla1[[#This Row],[Fecha Finalización]],2),0))</f>
        <v/>
      </c>
      <c r="AY865" s="39"/>
      <c r="AZ865" s="249" t="str">
        <f>IF(V865="","",EOMONTH(EDATE(Tabla1[[#This Row],[Fecha Finalización]],3),0))</f>
        <v/>
      </c>
      <c r="BA865" s="39"/>
      <c r="BB865" s="39"/>
      <c r="BC865" s="235"/>
      <c r="BD865" s="233" t="str">
        <f>IF(F865="","",Tabla1[[#This Row],[sem 01]]&amp;Tabla1[[#This Row],[sem 02]]&amp;Tabla1[[#This Row],[sem 03]])</f>
        <v/>
      </c>
      <c r="BE865" s="234" t="str">
        <f>IF(TRIM(F865)="","",$B$1&amp;"-"&amp;SUBSTITUTE(Tabla1[[#This Row],[Mes Inscrito]]," ","")&amp;"-"&amp;SUBSTITUTE(Tabla1[[#This Row],[Dia de clases Inscrito]]," ","")&amp;"-"&amp;SUBSTITUTE(Tabla1[[#This Row],[Horario Inscrito]]," ","")&amp;"-"&amp;Tabla1[[#This Row],[Fecha Inicio grupo]])</f>
        <v/>
      </c>
      <c r="BF865" s="251" t="str">
        <f>IF(F865="","",Tabla1[[#This Row],[Curso]])</f>
        <v/>
      </c>
      <c r="BG865" s="252" t="str">
        <f>+IF(TRIM(F865)="","",$B$1&amp;"-"&amp;TRIM(Tabla1[[#This Row],[Mes Inscrito]])&amp;"-"&amp;TRIM(Tabla1[[#This Row],[Dia de clases Inscrito]])&amp;"-"&amp;TRIM(Tabla1[[#This Row],[Horario Inscrito]])&amp;"-"&amp;TRIM(Tabla1[[#This Row],[Fecha Inicio grupo]])&amp;"-"&amp;TRIM(Tabla1[[#This Row],[Tipo Incrito]]))</f>
        <v/>
      </c>
      <c r="BH865" s="308" t="str">
        <f>IF(F865="","",OR(IFERROR(SEARCH("CG",Tabla1[[#This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5" s="309" t="str">
        <f>IF(F865&lt;&gt;"",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5" s="309" t="str">
        <f>IF(F865&lt;&gt;"",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5" s="309" t="str">
        <f>IF(Tabla1[[#This Row],[Fecha Inicio grupo]]="","",IFERROR(VLOOKUP(Tabla1[[#This Row],[Mes de Alta como miembro]],Parámetros!$AM$2:$AN$16,2,0),"01/01/1900"))</f>
        <v/>
      </c>
    </row>
    <row r="866" spans="1:63" ht="14.45">
      <c r="A866" s="68">
        <v>863</v>
      </c>
      <c r="B866" s="29"/>
      <c r="C866" s="34"/>
      <c r="D866" s="42"/>
      <c r="E866" s="64"/>
      <c r="F866" s="45"/>
      <c r="G866" s="45"/>
      <c r="H866" s="163"/>
      <c r="I866" s="42"/>
      <c r="J866" s="28"/>
      <c r="K866" s="69"/>
      <c r="L866" s="68"/>
      <c r="M866" s="46"/>
      <c r="N866" s="238" t="str">
        <f ca="1">IF(Tabla1[[#This Row],[Fecha de nac]]="","",IF(Tabla1[[#This Row],[Fecha Finalización]] &gt;=TODAY(), DATEDIF(Tabla1[[#This Row],[Fecha de nac]],TODAY(),"y"), ROUNDDOWN((Tabla1[[#This Row],[Fecha Finalización]] -Tabla1[[#This Row],[Fecha de nac]])/365,0)))</f>
        <v/>
      </c>
      <c r="O866" s="169"/>
      <c r="P866" s="34"/>
      <c r="Q866" s="67"/>
      <c r="R866" s="67"/>
      <c r="S866" s="67"/>
      <c r="T866" s="67"/>
      <c r="U866" s="243" t="str">
        <f>IF(F866="","",Tabla1[[#This Row],[Fecha Inicio grupo]]+3*7-7)</f>
        <v/>
      </c>
      <c r="V866" s="244" t="str">
        <f>IF(F866="","",EDATE(Tabla1[[#This Row],[Fecha Inicio grupo]],3))</f>
        <v/>
      </c>
      <c r="W866" s="29"/>
      <c r="X866" s="29"/>
      <c r="Y866" s="75"/>
      <c r="Z866" s="75"/>
      <c r="AA866" s="75"/>
      <c r="AB866" s="75"/>
      <c r="AC866" s="75"/>
      <c r="AD866" s="75"/>
      <c r="AE866" s="75"/>
      <c r="AF866" s="75"/>
      <c r="AG866" s="75"/>
      <c r="AH866" s="75"/>
      <c r="AI866" s="75"/>
      <c r="AJ866" s="75"/>
      <c r="AK866" s="75"/>
      <c r="AL866" s="75"/>
      <c r="AM866" s="75"/>
      <c r="AN866" s="75"/>
      <c r="AO866" s="144"/>
      <c r="AP866" s="246" t="str">
        <f>IF(F866="","",IFERROR(VLOOKUP(SUBSTITUTE(SUBSTITUTE(Tabla1[[#This Row],[Uso Sistemas]],"T","P"),"N","F"),Parámetros!$M$2:$N$17,2,0),"Completar hasta 3ra sem. para evaluar a Probacionista"))</f>
        <v/>
      </c>
      <c r="AQ866" s="39"/>
      <c r="AR866" s="39"/>
      <c r="AS866" s="39"/>
      <c r="AT866" s="28"/>
      <c r="AU866" s="55"/>
      <c r="AV866" s="55"/>
      <c r="AW866" s="55"/>
      <c r="AX866" s="248" t="str">
        <f>IF(V866="","",EOMONTH(EDATE(Tabla1[[#This Row],[Fecha Finalización]],2),0))</f>
        <v/>
      </c>
      <c r="AY866" s="39"/>
      <c r="AZ866" s="249" t="str">
        <f>IF(V866="","",EOMONTH(EDATE(Tabla1[[#This Row],[Fecha Finalización]],3),0))</f>
        <v/>
      </c>
      <c r="BA866" s="39"/>
      <c r="BB866" s="39"/>
      <c r="BC866" s="235"/>
      <c r="BD866" s="233" t="str">
        <f>IF(F866="","",Tabla1[[#This Row],[sem 01]]&amp;Tabla1[[#This Row],[sem 02]]&amp;Tabla1[[#This Row],[sem 03]])</f>
        <v/>
      </c>
      <c r="BE866" s="234" t="str">
        <f>IF(TRIM(F866)="","",$B$1&amp;"-"&amp;SUBSTITUTE(Tabla1[[#This Row],[Mes Inscrito]]," ","")&amp;"-"&amp;SUBSTITUTE(Tabla1[[#This Row],[Dia de clases Inscrito]]," ","")&amp;"-"&amp;SUBSTITUTE(Tabla1[[#This Row],[Horario Inscrito]]," ","")&amp;"-"&amp;Tabla1[[#This Row],[Fecha Inicio grupo]])</f>
        <v/>
      </c>
      <c r="BF866" s="251" t="str">
        <f>IF(F866="","",Tabla1[[#This Row],[Curso]])</f>
        <v/>
      </c>
      <c r="BG866" s="252" t="str">
        <f>+IF(TRIM(F866)="","",$B$1&amp;"-"&amp;TRIM(Tabla1[[#This Row],[Mes Inscrito]])&amp;"-"&amp;TRIM(Tabla1[[#This Row],[Dia de clases Inscrito]])&amp;"-"&amp;TRIM(Tabla1[[#This Row],[Horario Inscrito]])&amp;"-"&amp;TRIM(Tabla1[[#This Row],[Fecha Inicio grupo]])&amp;"-"&amp;TRIM(Tabla1[[#This Row],[Tipo Incrito]]))</f>
        <v/>
      </c>
      <c r="BH866" s="308" t="str">
        <f>IF(F866="","",OR(IFERROR(SEARCH("CG",Tabla1[[#This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6" s="309" t="str">
        <f>IF(F866&lt;&gt;"",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6" s="309" t="str">
        <f>IF(F866&lt;&gt;"",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6" s="309" t="str">
        <f>IF(Tabla1[[#This Row],[Fecha Inicio grupo]]="","",IFERROR(VLOOKUP(Tabla1[[#This Row],[Mes de Alta como miembro]],Parámetros!$AM$2:$AN$16,2,0),"01/01/1900"))</f>
        <v/>
      </c>
    </row>
    <row r="867" spans="1:63" ht="14.45">
      <c r="A867" s="68">
        <v>864</v>
      </c>
      <c r="B867" s="29"/>
      <c r="C867" s="34"/>
      <c r="D867" s="42"/>
      <c r="E867" s="64"/>
      <c r="F867" s="45"/>
      <c r="G867" s="45"/>
      <c r="H867" s="163"/>
      <c r="I867" s="42"/>
      <c r="J867" s="28"/>
      <c r="K867" s="69"/>
      <c r="L867" s="68"/>
      <c r="M867" s="46"/>
      <c r="N867" s="238" t="str">
        <f ca="1">IF(Tabla1[[#This Row],[Fecha de nac]]="","",IF(Tabla1[[#This Row],[Fecha Finalización]] &gt;=TODAY(), DATEDIF(Tabla1[[#This Row],[Fecha de nac]],TODAY(),"y"), ROUNDDOWN((Tabla1[[#This Row],[Fecha Finalización]] -Tabla1[[#This Row],[Fecha de nac]])/365,0)))</f>
        <v/>
      </c>
      <c r="O867" s="169"/>
      <c r="P867" s="34"/>
      <c r="Q867" s="67"/>
      <c r="R867" s="67"/>
      <c r="S867" s="67"/>
      <c r="T867" s="67"/>
      <c r="U867" s="243" t="str">
        <f>IF(F867="","",Tabla1[[#This Row],[Fecha Inicio grupo]]+3*7-7)</f>
        <v/>
      </c>
      <c r="V867" s="244" t="str">
        <f>IF(F867="","",EDATE(Tabla1[[#This Row],[Fecha Inicio grupo]],3))</f>
        <v/>
      </c>
      <c r="W867" s="29"/>
      <c r="X867" s="29"/>
      <c r="Y867" s="75"/>
      <c r="Z867" s="75"/>
      <c r="AA867" s="75"/>
      <c r="AB867" s="75"/>
      <c r="AC867" s="75"/>
      <c r="AD867" s="75"/>
      <c r="AE867" s="75"/>
      <c r="AF867" s="75"/>
      <c r="AG867" s="75"/>
      <c r="AH867" s="75"/>
      <c r="AI867" s="75"/>
      <c r="AJ867" s="75"/>
      <c r="AK867" s="75"/>
      <c r="AL867" s="75"/>
      <c r="AM867" s="75"/>
      <c r="AN867" s="75"/>
      <c r="AO867" s="144"/>
      <c r="AP867" s="246" t="str">
        <f>IF(F867="","",IFERROR(VLOOKUP(SUBSTITUTE(SUBSTITUTE(Tabla1[[#This Row],[Uso Sistemas]],"T","P"),"N","F"),Parámetros!$M$2:$N$17,2,0),"Completar hasta 3ra sem. para evaluar a Probacionista"))</f>
        <v/>
      </c>
      <c r="AQ867" s="39"/>
      <c r="AR867" s="39"/>
      <c r="AS867" s="39"/>
      <c r="AT867" s="28"/>
      <c r="AU867" s="55"/>
      <c r="AV867" s="55"/>
      <c r="AW867" s="55"/>
      <c r="AX867" s="248" t="str">
        <f>IF(V867="","",EOMONTH(EDATE(Tabla1[[#This Row],[Fecha Finalización]],2),0))</f>
        <v/>
      </c>
      <c r="AY867" s="39"/>
      <c r="AZ867" s="249" t="str">
        <f>IF(V867="","",EOMONTH(EDATE(Tabla1[[#This Row],[Fecha Finalización]],3),0))</f>
        <v/>
      </c>
      <c r="BA867" s="39"/>
      <c r="BB867" s="39"/>
      <c r="BC867" s="235"/>
      <c r="BD867" s="233" t="str">
        <f>IF(F867="","",Tabla1[[#This Row],[sem 01]]&amp;Tabla1[[#This Row],[sem 02]]&amp;Tabla1[[#This Row],[sem 03]])</f>
        <v/>
      </c>
      <c r="BE867" s="234" t="str">
        <f>IF(TRIM(F867)="","",$B$1&amp;"-"&amp;SUBSTITUTE(Tabla1[[#This Row],[Mes Inscrito]]," ","")&amp;"-"&amp;SUBSTITUTE(Tabla1[[#This Row],[Dia de clases Inscrito]]," ","")&amp;"-"&amp;SUBSTITUTE(Tabla1[[#This Row],[Horario Inscrito]]," ","")&amp;"-"&amp;Tabla1[[#This Row],[Fecha Inicio grupo]])</f>
        <v/>
      </c>
      <c r="BF867" s="251" t="str">
        <f>IF(F867="","",Tabla1[[#This Row],[Curso]])</f>
        <v/>
      </c>
      <c r="BG867" s="252" t="str">
        <f>+IF(TRIM(F867)="","",$B$1&amp;"-"&amp;TRIM(Tabla1[[#This Row],[Mes Inscrito]])&amp;"-"&amp;TRIM(Tabla1[[#This Row],[Dia de clases Inscrito]])&amp;"-"&amp;TRIM(Tabla1[[#This Row],[Horario Inscrito]])&amp;"-"&amp;TRIM(Tabla1[[#This Row],[Fecha Inicio grupo]])&amp;"-"&amp;TRIM(Tabla1[[#This Row],[Tipo Incrito]]))</f>
        <v/>
      </c>
      <c r="BH867" s="308" t="str">
        <f>IF(F867="","",OR(IFERROR(SEARCH("CG",Tabla1[[#This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7" s="309" t="str">
        <f>IF(F867&lt;&gt;"",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7" s="309" t="str">
        <f>IF(F867&lt;&gt;"",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7" s="309" t="str">
        <f>IF(Tabla1[[#This Row],[Fecha Inicio grupo]]="","",IFERROR(VLOOKUP(Tabla1[[#This Row],[Mes de Alta como miembro]],Parámetros!$AM$2:$AN$16,2,0),"01/01/1900"))</f>
        <v/>
      </c>
    </row>
    <row r="868" spans="1:63" ht="14.45">
      <c r="A868" s="68">
        <v>865</v>
      </c>
      <c r="B868" s="29"/>
      <c r="C868" s="34"/>
      <c r="D868" s="42"/>
      <c r="E868" s="64"/>
      <c r="F868" s="45"/>
      <c r="G868" s="45"/>
      <c r="H868" s="163"/>
      <c r="I868" s="42"/>
      <c r="J868" s="28"/>
      <c r="K868" s="69"/>
      <c r="L868" s="68"/>
      <c r="M868" s="46"/>
      <c r="N868" s="238" t="str">
        <f ca="1">IF(Tabla1[[#This Row],[Fecha de nac]]="","",IF(Tabla1[[#This Row],[Fecha Finalización]] &gt;=TODAY(), DATEDIF(Tabla1[[#This Row],[Fecha de nac]],TODAY(),"y"), ROUNDDOWN((Tabla1[[#This Row],[Fecha Finalización]] -Tabla1[[#This Row],[Fecha de nac]])/365,0)))</f>
        <v/>
      </c>
      <c r="O868" s="169"/>
      <c r="P868" s="34"/>
      <c r="Q868" s="67"/>
      <c r="R868" s="67"/>
      <c r="S868" s="67"/>
      <c r="T868" s="67"/>
      <c r="U868" s="243" t="str">
        <f>IF(F868="","",Tabla1[[#This Row],[Fecha Inicio grupo]]+3*7-7)</f>
        <v/>
      </c>
      <c r="V868" s="244" t="str">
        <f>IF(F868="","",EDATE(Tabla1[[#This Row],[Fecha Inicio grupo]],3))</f>
        <v/>
      </c>
      <c r="W868" s="29"/>
      <c r="X868" s="29"/>
      <c r="Y868" s="75"/>
      <c r="Z868" s="75"/>
      <c r="AA868" s="75"/>
      <c r="AB868" s="75"/>
      <c r="AC868" s="75"/>
      <c r="AD868" s="75"/>
      <c r="AE868" s="75"/>
      <c r="AF868" s="75"/>
      <c r="AG868" s="75"/>
      <c r="AH868" s="75"/>
      <c r="AI868" s="75"/>
      <c r="AJ868" s="75"/>
      <c r="AK868" s="75"/>
      <c r="AL868" s="75"/>
      <c r="AM868" s="75"/>
      <c r="AN868" s="75"/>
      <c r="AO868" s="144"/>
      <c r="AP868" s="246" t="str">
        <f>IF(F868="","",IFERROR(VLOOKUP(SUBSTITUTE(SUBSTITUTE(Tabla1[[#This Row],[Uso Sistemas]],"T","P"),"N","F"),Parámetros!$M$2:$N$17,2,0),"Completar hasta 3ra sem. para evaluar a Probacionista"))</f>
        <v/>
      </c>
      <c r="AQ868" s="39"/>
      <c r="AR868" s="39"/>
      <c r="AS868" s="39"/>
      <c r="AT868" s="28"/>
      <c r="AU868" s="55"/>
      <c r="AV868" s="55"/>
      <c r="AW868" s="55"/>
      <c r="AX868" s="248" t="str">
        <f>IF(V868="","",EOMONTH(EDATE(Tabla1[[#This Row],[Fecha Finalización]],2),0))</f>
        <v/>
      </c>
      <c r="AY868" s="39"/>
      <c r="AZ868" s="249" t="str">
        <f>IF(V868="","",EOMONTH(EDATE(Tabla1[[#This Row],[Fecha Finalización]],3),0))</f>
        <v/>
      </c>
      <c r="BA868" s="39"/>
      <c r="BB868" s="39"/>
      <c r="BC868" s="235"/>
      <c r="BD868" s="233" t="str">
        <f>IF(F868="","",Tabla1[[#This Row],[sem 01]]&amp;Tabla1[[#This Row],[sem 02]]&amp;Tabla1[[#This Row],[sem 03]])</f>
        <v/>
      </c>
      <c r="BE868" s="234" t="str">
        <f>IF(TRIM(F868)="","",$B$1&amp;"-"&amp;SUBSTITUTE(Tabla1[[#This Row],[Mes Inscrito]]," ","")&amp;"-"&amp;SUBSTITUTE(Tabla1[[#This Row],[Dia de clases Inscrito]]," ","")&amp;"-"&amp;SUBSTITUTE(Tabla1[[#This Row],[Horario Inscrito]]," ","")&amp;"-"&amp;Tabla1[[#This Row],[Fecha Inicio grupo]])</f>
        <v/>
      </c>
      <c r="BF868" s="251" t="str">
        <f>IF(F868="","",Tabla1[[#This Row],[Curso]])</f>
        <v/>
      </c>
      <c r="BG868" s="252" t="str">
        <f>+IF(TRIM(F868)="","",$B$1&amp;"-"&amp;TRIM(Tabla1[[#This Row],[Mes Inscrito]])&amp;"-"&amp;TRIM(Tabla1[[#This Row],[Dia de clases Inscrito]])&amp;"-"&amp;TRIM(Tabla1[[#This Row],[Horario Inscrito]])&amp;"-"&amp;TRIM(Tabla1[[#This Row],[Fecha Inicio grupo]])&amp;"-"&amp;TRIM(Tabla1[[#This Row],[Tipo Incrito]]))</f>
        <v/>
      </c>
      <c r="BH868" s="308" t="str">
        <f>IF(F868="","",OR(IFERROR(SEARCH("CG",Tabla1[[#This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8" s="309" t="str">
        <f>IF(F868&lt;&gt;"",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8" s="309" t="str">
        <f>IF(F868&lt;&gt;"",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8" s="309" t="str">
        <f>IF(Tabla1[[#This Row],[Fecha Inicio grupo]]="","",IFERROR(VLOOKUP(Tabla1[[#This Row],[Mes de Alta como miembro]],Parámetros!$AM$2:$AN$16,2,0),"01/01/1900"))</f>
        <v/>
      </c>
    </row>
    <row r="869" spans="1:63" ht="14.45">
      <c r="A869" s="68">
        <v>866</v>
      </c>
      <c r="B869" s="29"/>
      <c r="C869" s="34"/>
      <c r="D869" s="42"/>
      <c r="E869" s="64"/>
      <c r="F869" s="45"/>
      <c r="G869" s="45"/>
      <c r="H869" s="163"/>
      <c r="I869" s="42"/>
      <c r="J869" s="28"/>
      <c r="K869" s="69"/>
      <c r="L869" s="68"/>
      <c r="M869" s="46"/>
      <c r="N869" s="238" t="str">
        <f ca="1">IF(Tabla1[[#This Row],[Fecha de nac]]="","",IF(Tabla1[[#This Row],[Fecha Finalización]] &gt;=TODAY(), DATEDIF(Tabla1[[#This Row],[Fecha de nac]],TODAY(),"y"), ROUNDDOWN((Tabla1[[#This Row],[Fecha Finalización]] -Tabla1[[#This Row],[Fecha de nac]])/365,0)))</f>
        <v/>
      </c>
      <c r="O869" s="169"/>
      <c r="P869" s="34"/>
      <c r="Q869" s="67"/>
      <c r="R869" s="67"/>
      <c r="S869" s="67"/>
      <c r="T869" s="67"/>
      <c r="U869" s="243" t="str">
        <f>IF(F869="","",Tabla1[[#This Row],[Fecha Inicio grupo]]+3*7-7)</f>
        <v/>
      </c>
      <c r="V869" s="244" t="str">
        <f>IF(F869="","",EDATE(Tabla1[[#This Row],[Fecha Inicio grupo]],3))</f>
        <v/>
      </c>
      <c r="W869" s="29"/>
      <c r="X869" s="29"/>
      <c r="Y869" s="75"/>
      <c r="Z869" s="75"/>
      <c r="AA869" s="75"/>
      <c r="AB869" s="75"/>
      <c r="AC869" s="75"/>
      <c r="AD869" s="75"/>
      <c r="AE869" s="75"/>
      <c r="AF869" s="75"/>
      <c r="AG869" s="75"/>
      <c r="AH869" s="75"/>
      <c r="AI869" s="75"/>
      <c r="AJ869" s="75"/>
      <c r="AK869" s="75"/>
      <c r="AL869" s="75"/>
      <c r="AM869" s="75"/>
      <c r="AN869" s="75"/>
      <c r="AO869" s="144"/>
      <c r="AP869" s="246" t="str">
        <f>IF(F869="","",IFERROR(VLOOKUP(SUBSTITUTE(SUBSTITUTE(Tabla1[[#This Row],[Uso Sistemas]],"T","P"),"N","F"),Parámetros!$M$2:$N$17,2,0),"Completar hasta 3ra sem. para evaluar a Probacionista"))</f>
        <v/>
      </c>
      <c r="AQ869" s="39"/>
      <c r="AR869" s="39"/>
      <c r="AS869" s="39"/>
      <c r="AT869" s="28"/>
      <c r="AU869" s="55"/>
      <c r="AV869" s="55"/>
      <c r="AW869" s="55"/>
      <c r="AX869" s="248" t="str">
        <f>IF(V869="","",EOMONTH(EDATE(Tabla1[[#This Row],[Fecha Finalización]],2),0))</f>
        <v/>
      </c>
      <c r="AY869" s="39"/>
      <c r="AZ869" s="249" t="str">
        <f>IF(V869="","",EOMONTH(EDATE(Tabla1[[#This Row],[Fecha Finalización]],3),0))</f>
        <v/>
      </c>
      <c r="BA869" s="39"/>
      <c r="BB869" s="39"/>
      <c r="BC869" s="235"/>
      <c r="BD869" s="233" t="str">
        <f>IF(F869="","",Tabla1[[#This Row],[sem 01]]&amp;Tabla1[[#This Row],[sem 02]]&amp;Tabla1[[#This Row],[sem 03]])</f>
        <v/>
      </c>
      <c r="BE869" s="234" t="str">
        <f>IF(TRIM(F869)="","",$B$1&amp;"-"&amp;SUBSTITUTE(Tabla1[[#This Row],[Mes Inscrito]]," ","")&amp;"-"&amp;SUBSTITUTE(Tabla1[[#This Row],[Dia de clases Inscrito]]," ","")&amp;"-"&amp;SUBSTITUTE(Tabla1[[#This Row],[Horario Inscrito]]," ","")&amp;"-"&amp;Tabla1[[#This Row],[Fecha Inicio grupo]])</f>
        <v/>
      </c>
      <c r="BF869" s="251" t="str">
        <f>IF(F869="","",Tabla1[[#This Row],[Curso]])</f>
        <v/>
      </c>
      <c r="BG869" s="252" t="str">
        <f>+IF(TRIM(F869)="","",$B$1&amp;"-"&amp;TRIM(Tabla1[[#This Row],[Mes Inscrito]])&amp;"-"&amp;TRIM(Tabla1[[#This Row],[Dia de clases Inscrito]])&amp;"-"&amp;TRIM(Tabla1[[#This Row],[Horario Inscrito]])&amp;"-"&amp;TRIM(Tabla1[[#This Row],[Fecha Inicio grupo]])&amp;"-"&amp;TRIM(Tabla1[[#This Row],[Tipo Incrito]]))</f>
        <v/>
      </c>
      <c r="BH869" s="308" t="str">
        <f>IF(F869="","",OR(IFERROR(SEARCH("CG",Tabla1[[#This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9" s="309" t="str">
        <f>IF(F869&lt;&gt;"",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9" s="309" t="str">
        <f>IF(F869&lt;&gt;"",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9" s="309" t="str">
        <f>IF(Tabla1[[#This Row],[Fecha Inicio grupo]]="","",IFERROR(VLOOKUP(Tabla1[[#This Row],[Mes de Alta como miembro]],Parámetros!$AM$2:$AN$16,2,0),"01/01/1900"))</f>
        <v/>
      </c>
    </row>
    <row r="870" spans="1:63" ht="14.45">
      <c r="A870" s="68">
        <v>867</v>
      </c>
      <c r="B870" s="29"/>
      <c r="C870" s="34"/>
      <c r="D870" s="42"/>
      <c r="E870" s="64"/>
      <c r="F870" s="45"/>
      <c r="G870" s="45"/>
      <c r="H870" s="163"/>
      <c r="I870" s="42"/>
      <c r="J870" s="28"/>
      <c r="K870" s="69"/>
      <c r="L870" s="68"/>
      <c r="M870" s="46"/>
      <c r="N870" s="238" t="str">
        <f ca="1">IF(Tabla1[[#This Row],[Fecha de nac]]="","",IF(Tabla1[[#This Row],[Fecha Finalización]] &gt;=TODAY(), DATEDIF(Tabla1[[#This Row],[Fecha de nac]],TODAY(),"y"), ROUNDDOWN((Tabla1[[#This Row],[Fecha Finalización]] -Tabla1[[#This Row],[Fecha de nac]])/365,0)))</f>
        <v/>
      </c>
      <c r="O870" s="169"/>
      <c r="P870" s="34"/>
      <c r="Q870" s="67"/>
      <c r="R870" s="67"/>
      <c r="S870" s="67"/>
      <c r="T870" s="67"/>
      <c r="U870" s="243" t="str">
        <f>IF(F870="","",Tabla1[[#This Row],[Fecha Inicio grupo]]+3*7-7)</f>
        <v/>
      </c>
      <c r="V870" s="244" t="str">
        <f>IF(F870="","",EDATE(Tabla1[[#This Row],[Fecha Inicio grupo]],3))</f>
        <v/>
      </c>
      <c r="W870" s="29"/>
      <c r="X870" s="29"/>
      <c r="Y870" s="75"/>
      <c r="Z870" s="75"/>
      <c r="AA870" s="75"/>
      <c r="AB870" s="75"/>
      <c r="AC870" s="75"/>
      <c r="AD870" s="75"/>
      <c r="AE870" s="75"/>
      <c r="AF870" s="75"/>
      <c r="AG870" s="75"/>
      <c r="AH870" s="75"/>
      <c r="AI870" s="75"/>
      <c r="AJ870" s="75"/>
      <c r="AK870" s="75"/>
      <c r="AL870" s="75"/>
      <c r="AM870" s="75"/>
      <c r="AN870" s="75"/>
      <c r="AO870" s="144"/>
      <c r="AP870" s="246" t="str">
        <f>IF(F870="","",IFERROR(VLOOKUP(SUBSTITUTE(SUBSTITUTE(Tabla1[[#This Row],[Uso Sistemas]],"T","P"),"N","F"),Parámetros!$M$2:$N$17,2,0),"Completar hasta 3ra sem. para evaluar a Probacionista"))</f>
        <v/>
      </c>
      <c r="AQ870" s="39"/>
      <c r="AR870" s="39"/>
      <c r="AS870" s="39"/>
      <c r="AT870" s="28"/>
      <c r="AU870" s="55"/>
      <c r="AV870" s="55"/>
      <c r="AW870" s="55"/>
      <c r="AX870" s="248" t="str">
        <f>IF(V870="","",EOMONTH(EDATE(Tabla1[[#This Row],[Fecha Finalización]],2),0))</f>
        <v/>
      </c>
      <c r="AY870" s="39"/>
      <c r="AZ870" s="249" t="str">
        <f>IF(V870="","",EOMONTH(EDATE(Tabla1[[#This Row],[Fecha Finalización]],3),0))</f>
        <v/>
      </c>
      <c r="BA870" s="39"/>
      <c r="BB870" s="39"/>
      <c r="BC870" s="235"/>
      <c r="BD870" s="233" t="str">
        <f>IF(F870="","",Tabla1[[#This Row],[sem 01]]&amp;Tabla1[[#This Row],[sem 02]]&amp;Tabla1[[#This Row],[sem 03]])</f>
        <v/>
      </c>
      <c r="BE870" s="234" t="str">
        <f>IF(TRIM(F870)="","",$B$1&amp;"-"&amp;SUBSTITUTE(Tabla1[[#This Row],[Mes Inscrito]]," ","")&amp;"-"&amp;SUBSTITUTE(Tabla1[[#This Row],[Dia de clases Inscrito]]," ","")&amp;"-"&amp;SUBSTITUTE(Tabla1[[#This Row],[Horario Inscrito]]," ","")&amp;"-"&amp;Tabla1[[#This Row],[Fecha Inicio grupo]])</f>
        <v/>
      </c>
      <c r="BF870" s="251" t="str">
        <f>IF(F870="","",Tabla1[[#This Row],[Curso]])</f>
        <v/>
      </c>
      <c r="BG870" s="252" t="str">
        <f>+IF(TRIM(F870)="","",$B$1&amp;"-"&amp;TRIM(Tabla1[[#This Row],[Mes Inscrito]])&amp;"-"&amp;TRIM(Tabla1[[#This Row],[Dia de clases Inscrito]])&amp;"-"&amp;TRIM(Tabla1[[#This Row],[Horario Inscrito]])&amp;"-"&amp;TRIM(Tabla1[[#This Row],[Fecha Inicio grupo]])&amp;"-"&amp;TRIM(Tabla1[[#This Row],[Tipo Incrito]]))</f>
        <v/>
      </c>
      <c r="BH870" s="308" t="str">
        <f>IF(F870="","",OR(IFERROR(SEARCH("CG",Tabla1[[#This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0" s="309" t="str">
        <f>IF(F870&lt;&gt;"",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0" s="309" t="str">
        <f>IF(F870&lt;&gt;"",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0" s="309" t="str">
        <f>IF(Tabla1[[#This Row],[Fecha Inicio grupo]]="","",IFERROR(VLOOKUP(Tabla1[[#This Row],[Mes de Alta como miembro]],Parámetros!$AM$2:$AN$16,2,0),"01/01/1900"))</f>
        <v/>
      </c>
    </row>
    <row r="871" spans="1:63" ht="14.45">
      <c r="A871" s="68">
        <v>868</v>
      </c>
      <c r="B871" s="29"/>
      <c r="C871" s="34"/>
      <c r="D871" s="42"/>
      <c r="E871" s="64"/>
      <c r="F871" s="45"/>
      <c r="G871" s="45"/>
      <c r="H871" s="163"/>
      <c r="I871" s="42"/>
      <c r="J871" s="28"/>
      <c r="K871" s="69"/>
      <c r="L871" s="68"/>
      <c r="M871" s="46"/>
      <c r="N871" s="238" t="str">
        <f ca="1">IF(Tabla1[[#This Row],[Fecha de nac]]="","",IF(Tabla1[[#This Row],[Fecha Finalización]] &gt;=TODAY(), DATEDIF(Tabla1[[#This Row],[Fecha de nac]],TODAY(),"y"), ROUNDDOWN((Tabla1[[#This Row],[Fecha Finalización]] -Tabla1[[#This Row],[Fecha de nac]])/365,0)))</f>
        <v/>
      </c>
      <c r="O871" s="169"/>
      <c r="P871" s="34"/>
      <c r="Q871" s="67"/>
      <c r="R871" s="67"/>
      <c r="S871" s="67"/>
      <c r="T871" s="67"/>
      <c r="U871" s="243" t="str">
        <f>IF(F871="","",Tabla1[[#This Row],[Fecha Inicio grupo]]+3*7-7)</f>
        <v/>
      </c>
      <c r="V871" s="244" t="str">
        <f>IF(F871="","",EDATE(Tabla1[[#This Row],[Fecha Inicio grupo]],3))</f>
        <v/>
      </c>
      <c r="W871" s="29"/>
      <c r="X871" s="29"/>
      <c r="Y871" s="75"/>
      <c r="Z871" s="75"/>
      <c r="AA871" s="75"/>
      <c r="AB871" s="75"/>
      <c r="AC871" s="75"/>
      <c r="AD871" s="75"/>
      <c r="AE871" s="75"/>
      <c r="AF871" s="75"/>
      <c r="AG871" s="75"/>
      <c r="AH871" s="75"/>
      <c r="AI871" s="75"/>
      <c r="AJ871" s="75"/>
      <c r="AK871" s="75"/>
      <c r="AL871" s="75"/>
      <c r="AM871" s="75"/>
      <c r="AN871" s="75"/>
      <c r="AO871" s="144"/>
      <c r="AP871" s="246" t="str">
        <f>IF(F871="","",IFERROR(VLOOKUP(SUBSTITUTE(SUBSTITUTE(Tabla1[[#This Row],[Uso Sistemas]],"T","P"),"N","F"),Parámetros!$M$2:$N$17,2,0),"Completar hasta 3ra sem. para evaluar a Probacionista"))</f>
        <v/>
      </c>
      <c r="AQ871" s="39"/>
      <c r="AR871" s="39"/>
      <c r="AS871" s="39"/>
      <c r="AT871" s="28"/>
      <c r="AU871" s="55"/>
      <c r="AV871" s="55"/>
      <c r="AW871" s="55"/>
      <c r="AX871" s="248" t="str">
        <f>IF(V871="","",EOMONTH(EDATE(Tabla1[[#This Row],[Fecha Finalización]],2),0))</f>
        <v/>
      </c>
      <c r="AY871" s="39"/>
      <c r="AZ871" s="249" t="str">
        <f>IF(V871="","",EOMONTH(EDATE(Tabla1[[#This Row],[Fecha Finalización]],3),0))</f>
        <v/>
      </c>
      <c r="BA871" s="39"/>
      <c r="BB871" s="39"/>
      <c r="BC871" s="235"/>
      <c r="BD871" s="233" t="str">
        <f>IF(F871="","",Tabla1[[#This Row],[sem 01]]&amp;Tabla1[[#This Row],[sem 02]]&amp;Tabla1[[#This Row],[sem 03]])</f>
        <v/>
      </c>
      <c r="BE871" s="234" t="str">
        <f>IF(TRIM(F871)="","",$B$1&amp;"-"&amp;SUBSTITUTE(Tabla1[[#This Row],[Mes Inscrito]]," ","")&amp;"-"&amp;SUBSTITUTE(Tabla1[[#This Row],[Dia de clases Inscrito]]," ","")&amp;"-"&amp;SUBSTITUTE(Tabla1[[#This Row],[Horario Inscrito]]," ","")&amp;"-"&amp;Tabla1[[#This Row],[Fecha Inicio grupo]])</f>
        <v/>
      </c>
      <c r="BF871" s="251" t="str">
        <f>IF(F871="","",Tabla1[[#This Row],[Curso]])</f>
        <v/>
      </c>
      <c r="BG871" s="252" t="str">
        <f>+IF(TRIM(F871)="","",$B$1&amp;"-"&amp;TRIM(Tabla1[[#This Row],[Mes Inscrito]])&amp;"-"&amp;TRIM(Tabla1[[#This Row],[Dia de clases Inscrito]])&amp;"-"&amp;TRIM(Tabla1[[#This Row],[Horario Inscrito]])&amp;"-"&amp;TRIM(Tabla1[[#This Row],[Fecha Inicio grupo]])&amp;"-"&amp;TRIM(Tabla1[[#This Row],[Tipo Incrito]]))</f>
        <v/>
      </c>
      <c r="BH871" s="308" t="str">
        <f>IF(F871="","",OR(IFERROR(SEARCH("CG",Tabla1[[#This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1" s="309" t="str">
        <f>IF(F871&lt;&gt;"",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1" s="309" t="str">
        <f>IF(F871&lt;&gt;"",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1" s="309" t="str">
        <f>IF(Tabla1[[#This Row],[Fecha Inicio grupo]]="","",IFERROR(VLOOKUP(Tabla1[[#This Row],[Mes de Alta como miembro]],Parámetros!$AM$2:$AN$16,2,0),"01/01/1900"))</f>
        <v/>
      </c>
    </row>
    <row r="872" spans="1:63" ht="14.45">
      <c r="A872" s="68">
        <v>869</v>
      </c>
      <c r="B872" s="29"/>
      <c r="C872" s="34"/>
      <c r="D872" s="42"/>
      <c r="E872" s="64"/>
      <c r="F872" s="45"/>
      <c r="G872" s="45"/>
      <c r="H872" s="163"/>
      <c r="I872" s="42"/>
      <c r="J872" s="28"/>
      <c r="K872" s="69"/>
      <c r="L872" s="68"/>
      <c r="M872" s="46"/>
      <c r="N872" s="238" t="str">
        <f ca="1">IF(Tabla1[[#This Row],[Fecha de nac]]="","",IF(Tabla1[[#This Row],[Fecha Finalización]] &gt;=TODAY(), DATEDIF(Tabla1[[#This Row],[Fecha de nac]],TODAY(),"y"), ROUNDDOWN((Tabla1[[#This Row],[Fecha Finalización]] -Tabla1[[#This Row],[Fecha de nac]])/365,0)))</f>
        <v/>
      </c>
      <c r="O872" s="169"/>
      <c r="P872" s="34"/>
      <c r="Q872" s="67"/>
      <c r="R872" s="67"/>
      <c r="S872" s="67"/>
      <c r="T872" s="67"/>
      <c r="U872" s="243" t="str">
        <f>IF(F872="","",Tabla1[[#This Row],[Fecha Inicio grupo]]+3*7-7)</f>
        <v/>
      </c>
      <c r="V872" s="244" t="str">
        <f>IF(F872="","",EDATE(Tabla1[[#This Row],[Fecha Inicio grupo]],3))</f>
        <v/>
      </c>
      <c r="W872" s="29"/>
      <c r="X872" s="29"/>
      <c r="Y872" s="75"/>
      <c r="Z872" s="75"/>
      <c r="AA872" s="75"/>
      <c r="AB872" s="75"/>
      <c r="AC872" s="75"/>
      <c r="AD872" s="75"/>
      <c r="AE872" s="75"/>
      <c r="AF872" s="75"/>
      <c r="AG872" s="75"/>
      <c r="AH872" s="75"/>
      <c r="AI872" s="75"/>
      <c r="AJ872" s="75"/>
      <c r="AK872" s="75"/>
      <c r="AL872" s="75"/>
      <c r="AM872" s="75"/>
      <c r="AN872" s="75"/>
      <c r="AO872" s="144"/>
      <c r="AP872" s="246" t="str">
        <f>IF(F872="","",IFERROR(VLOOKUP(SUBSTITUTE(SUBSTITUTE(Tabla1[[#This Row],[Uso Sistemas]],"T","P"),"N","F"),Parámetros!$M$2:$N$17,2,0),"Completar hasta 3ra sem. para evaluar a Probacionista"))</f>
        <v/>
      </c>
      <c r="AQ872" s="39"/>
      <c r="AR872" s="39"/>
      <c r="AS872" s="39"/>
      <c r="AT872" s="28"/>
      <c r="AU872" s="55"/>
      <c r="AV872" s="55"/>
      <c r="AW872" s="55"/>
      <c r="AX872" s="248" t="str">
        <f>IF(V872="","",EOMONTH(EDATE(Tabla1[[#This Row],[Fecha Finalización]],2),0))</f>
        <v/>
      </c>
      <c r="AY872" s="39"/>
      <c r="AZ872" s="249" t="str">
        <f>IF(V872="","",EOMONTH(EDATE(Tabla1[[#This Row],[Fecha Finalización]],3),0))</f>
        <v/>
      </c>
      <c r="BA872" s="39"/>
      <c r="BB872" s="39"/>
      <c r="BC872" s="235"/>
      <c r="BD872" s="233" t="str">
        <f>IF(F872="","",Tabla1[[#This Row],[sem 01]]&amp;Tabla1[[#This Row],[sem 02]]&amp;Tabla1[[#This Row],[sem 03]])</f>
        <v/>
      </c>
      <c r="BE872" s="234" t="str">
        <f>IF(TRIM(F872)="","",$B$1&amp;"-"&amp;SUBSTITUTE(Tabla1[[#This Row],[Mes Inscrito]]," ","")&amp;"-"&amp;SUBSTITUTE(Tabla1[[#This Row],[Dia de clases Inscrito]]," ","")&amp;"-"&amp;SUBSTITUTE(Tabla1[[#This Row],[Horario Inscrito]]," ","")&amp;"-"&amp;Tabla1[[#This Row],[Fecha Inicio grupo]])</f>
        <v/>
      </c>
      <c r="BF872" s="251" t="str">
        <f>IF(F872="","",Tabla1[[#This Row],[Curso]])</f>
        <v/>
      </c>
      <c r="BG872" s="252" t="str">
        <f>+IF(TRIM(F872)="","",$B$1&amp;"-"&amp;TRIM(Tabla1[[#This Row],[Mes Inscrito]])&amp;"-"&amp;TRIM(Tabla1[[#This Row],[Dia de clases Inscrito]])&amp;"-"&amp;TRIM(Tabla1[[#This Row],[Horario Inscrito]])&amp;"-"&amp;TRIM(Tabla1[[#This Row],[Fecha Inicio grupo]])&amp;"-"&amp;TRIM(Tabla1[[#This Row],[Tipo Incrito]]))</f>
        <v/>
      </c>
      <c r="BH872" s="308" t="str">
        <f>IF(F872="","",OR(IFERROR(SEARCH("CG",Tabla1[[#This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2" s="309" t="str">
        <f>IF(F872&lt;&gt;"",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2" s="309" t="str">
        <f>IF(F872&lt;&gt;"",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2" s="309" t="str">
        <f>IF(Tabla1[[#This Row],[Fecha Inicio grupo]]="","",IFERROR(VLOOKUP(Tabla1[[#This Row],[Mes de Alta como miembro]],Parámetros!$AM$2:$AN$16,2,0),"01/01/1900"))</f>
        <v/>
      </c>
    </row>
    <row r="873" spans="1:63" ht="14.45">
      <c r="A873" s="68">
        <v>870</v>
      </c>
      <c r="B873" s="29"/>
      <c r="C873" s="34"/>
      <c r="D873" s="42"/>
      <c r="E873" s="64"/>
      <c r="F873" s="45"/>
      <c r="G873" s="45"/>
      <c r="H873" s="163"/>
      <c r="I873" s="42"/>
      <c r="J873" s="28"/>
      <c r="K873" s="69"/>
      <c r="L873" s="68"/>
      <c r="M873" s="46"/>
      <c r="N873" s="238" t="str">
        <f ca="1">IF(Tabla1[[#This Row],[Fecha de nac]]="","",IF(Tabla1[[#This Row],[Fecha Finalización]] &gt;=TODAY(), DATEDIF(Tabla1[[#This Row],[Fecha de nac]],TODAY(),"y"), ROUNDDOWN((Tabla1[[#This Row],[Fecha Finalización]] -Tabla1[[#This Row],[Fecha de nac]])/365,0)))</f>
        <v/>
      </c>
      <c r="O873" s="169"/>
      <c r="P873" s="34"/>
      <c r="Q873" s="67"/>
      <c r="R873" s="67"/>
      <c r="S873" s="67"/>
      <c r="T873" s="67"/>
      <c r="U873" s="243" t="str">
        <f>IF(F873="","",Tabla1[[#This Row],[Fecha Inicio grupo]]+3*7-7)</f>
        <v/>
      </c>
      <c r="V873" s="244" t="str">
        <f>IF(F873="","",EDATE(Tabla1[[#This Row],[Fecha Inicio grupo]],3))</f>
        <v/>
      </c>
      <c r="W873" s="29"/>
      <c r="X873" s="29"/>
      <c r="Y873" s="75"/>
      <c r="Z873" s="75"/>
      <c r="AA873" s="75"/>
      <c r="AB873" s="75"/>
      <c r="AC873" s="75"/>
      <c r="AD873" s="75"/>
      <c r="AE873" s="75"/>
      <c r="AF873" s="75"/>
      <c r="AG873" s="75"/>
      <c r="AH873" s="75"/>
      <c r="AI873" s="75"/>
      <c r="AJ873" s="75"/>
      <c r="AK873" s="75"/>
      <c r="AL873" s="75"/>
      <c r="AM873" s="75"/>
      <c r="AN873" s="75"/>
      <c r="AO873" s="144"/>
      <c r="AP873" s="246" t="str">
        <f>IF(F873="","",IFERROR(VLOOKUP(SUBSTITUTE(SUBSTITUTE(Tabla1[[#This Row],[Uso Sistemas]],"T","P"),"N","F"),Parámetros!$M$2:$N$17,2,0),"Completar hasta 3ra sem. para evaluar a Probacionista"))</f>
        <v/>
      </c>
      <c r="AQ873" s="39"/>
      <c r="AR873" s="39"/>
      <c r="AS873" s="39"/>
      <c r="AT873" s="28"/>
      <c r="AU873" s="55"/>
      <c r="AV873" s="55"/>
      <c r="AW873" s="55"/>
      <c r="AX873" s="248" t="str">
        <f>IF(V873="","",EOMONTH(EDATE(Tabla1[[#This Row],[Fecha Finalización]],2),0))</f>
        <v/>
      </c>
      <c r="AY873" s="39"/>
      <c r="AZ873" s="249" t="str">
        <f>IF(V873="","",EOMONTH(EDATE(Tabla1[[#This Row],[Fecha Finalización]],3),0))</f>
        <v/>
      </c>
      <c r="BA873" s="39"/>
      <c r="BB873" s="39"/>
      <c r="BC873" s="235"/>
      <c r="BD873" s="233" t="str">
        <f>IF(F873="","",Tabla1[[#This Row],[sem 01]]&amp;Tabla1[[#This Row],[sem 02]]&amp;Tabla1[[#This Row],[sem 03]])</f>
        <v/>
      </c>
      <c r="BE873" s="234" t="str">
        <f>IF(TRIM(F873)="","",$B$1&amp;"-"&amp;SUBSTITUTE(Tabla1[[#This Row],[Mes Inscrito]]," ","")&amp;"-"&amp;SUBSTITUTE(Tabla1[[#This Row],[Dia de clases Inscrito]]," ","")&amp;"-"&amp;SUBSTITUTE(Tabla1[[#This Row],[Horario Inscrito]]," ","")&amp;"-"&amp;Tabla1[[#This Row],[Fecha Inicio grupo]])</f>
        <v/>
      </c>
      <c r="BF873" s="251" t="str">
        <f>IF(F873="","",Tabla1[[#This Row],[Curso]])</f>
        <v/>
      </c>
      <c r="BG873" s="252" t="str">
        <f>+IF(TRIM(F873)="","",$B$1&amp;"-"&amp;TRIM(Tabla1[[#This Row],[Mes Inscrito]])&amp;"-"&amp;TRIM(Tabla1[[#This Row],[Dia de clases Inscrito]])&amp;"-"&amp;TRIM(Tabla1[[#This Row],[Horario Inscrito]])&amp;"-"&amp;TRIM(Tabla1[[#This Row],[Fecha Inicio grupo]])&amp;"-"&amp;TRIM(Tabla1[[#This Row],[Tipo Incrito]]))</f>
        <v/>
      </c>
      <c r="BH873" s="308" t="str">
        <f>IF(F873="","",OR(IFERROR(SEARCH("CG",Tabla1[[#This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3" s="309" t="str">
        <f>IF(F873&lt;&gt;"",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3" s="309" t="str">
        <f>IF(F873&lt;&gt;"",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3" s="309" t="str">
        <f>IF(Tabla1[[#This Row],[Fecha Inicio grupo]]="","",IFERROR(VLOOKUP(Tabla1[[#This Row],[Mes de Alta como miembro]],Parámetros!$AM$2:$AN$16,2,0),"01/01/1900"))</f>
        <v/>
      </c>
    </row>
    <row r="874" spans="1:63" ht="14.45">
      <c r="A874" s="68">
        <v>871</v>
      </c>
      <c r="B874" s="29"/>
      <c r="C874" s="34"/>
      <c r="D874" s="42"/>
      <c r="E874" s="64"/>
      <c r="F874" s="45"/>
      <c r="G874" s="45"/>
      <c r="H874" s="163"/>
      <c r="I874" s="42"/>
      <c r="J874" s="28"/>
      <c r="K874" s="69"/>
      <c r="L874" s="68"/>
      <c r="M874" s="46"/>
      <c r="N874" s="238" t="str">
        <f ca="1">IF(Tabla1[[#This Row],[Fecha de nac]]="","",IF(Tabla1[[#This Row],[Fecha Finalización]] &gt;=TODAY(), DATEDIF(Tabla1[[#This Row],[Fecha de nac]],TODAY(),"y"), ROUNDDOWN((Tabla1[[#This Row],[Fecha Finalización]] -Tabla1[[#This Row],[Fecha de nac]])/365,0)))</f>
        <v/>
      </c>
      <c r="O874" s="169"/>
      <c r="P874" s="34"/>
      <c r="Q874" s="67"/>
      <c r="R874" s="67"/>
      <c r="S874" s="67"/>
      <c r="T874" s="67"/>
      <c r="U874" s="243" t="str">
        <f>IF(F874="","",Tabla1[[#This Row],[Fecha Inicio grupo]]+3*7-7)</f>
        <v/>
      </c>
      <c r="V874" s="244" t="str">
        <f>IF(F874="","",EDATE(Tabla1[[#This Row],[Fecha Inicio grupo]],3))</f>
        <v/>
      </c>
      <c r="W874" s="29"/>
      <c r="X874" s="29"/>
      <c r="Y874" s="75"/>
      <c r="Z874" s="75"/>
      <c r="AA874" s="75"/>
      <c r="AB874" s="75"/>
      <c r="AC874" s="75"/>
      <c r="AD874" s="75"/>
      <c r="AE874" s="75"/>
      <c r="AF874" s="75"/>
      <c r="AG874" s="75"/>
      <c r="AH874" s="75"/>
      <c r="AI874" s="75"/>
      <c r="AJ874" s="75"/>
      <c r="AK874" s="75"/>
      <c r="AL874" s="75"/>
      <c r="AM874" s="75"/>
      <c r="AN874" s="75"/>
      <c r="AO874" s="144"/>
      <c r="AP874" s="246" t="str">
        <f>IF(F874="","",IFERROR(VLOOKUP(SUBSTITUTE(SUBSTITUTE(Tabla1[[#This Row],[Uso Sistemas]],"T","P"),"N","F"),Parámetros!$M$2:$N$17,2,0),"Completar hasta 3ra sem. para evaluar a Probacionista"))</f>
        <v/>
      </c>
      <c r="AQ874" s="39"/>
      <c r="AR874" s="39"/>
      <c r="AS874" s="39"/>
      <c r="AT874" s="28"/>
      <c r="AU874" s="55"/>
      <c r="AV874" s="55"/>
      <c r="AW874" s="55"/>
      <c r="AX874" s="248" t="str">
        <f>IF(V874="","",EOMONTH(EDATE(Tabla1[[#This Row],[Fecha Finalización]],2),0))</f>
        <v/>
      </c>
      <c r="AY874" s="39"/>
      <c r="AZ874" s="249" t="str">
        <f>IF(V874="","",EOMONTH(EDATE(Tabla1[[#This Row],[Fecha Finalización]],3),0))</f>
        <v/>
      </c>
      <c r="BA874" s="39"/>
      <c r="BB874" s="39"/>
      <c r="BC874" s="235"/>
      <c r="BD874" s="233" t="str">
        <f>IF(F874="","",Tabla1[[#This Row],[sem 01]]&amp;Tabla1[[#This Row],[sem 02]]&amp;Tabla1[[#This Row],[sem 03]])</f>
        <v/>
      </c>
      <c r="BE874" s="234" t="str">
        <f>IF(TRIM(F874)="","",$B$1&amp;"-"&amp;SUBSTITUTE(Tabla1[[#This Row],[Mes Inscrito]]," ","")&amp;"-"&amp;SUBSTITUTE(Tabla1[[#This Row],[Dia de clases Inscrito]]," ","")&amp;"-"&amp;SUBSTITUTE(Tabla1[[#This Row],[Horario Inscrito]]," ","")&amp;"-"&amp;Tabla1[[#This Row],[Fecha Inicio grupo]])</f>
        <v/>
      </c>
      <c r="BF874" s="251" t="str">
        <f>IF(F874="","",Tabla1[[#This Row],[Curso]])</f>
        <v/>
      </c>
      <c r="BG874" s="252" t="str">
        <f>+IF(TRIM(F874)="","",$B$1&amp;"-"&amp;TRIM(Tabla1[[#This Row],[Mes Inscrito]])&amp;"-"&amp;TRIM(Tabla1[[#This Row],[Dia de clases Inscrito]])&amp;"-"&amp;TRIM(Tabla1[[#This Row],[Horario Inscrito]])&amp;"-"&amp;TRIM(Tabla1[[#This Row],[Fecha Inicio grupo]])&amp;"-"&amp;TRIM(Tabla1[[#This Row],[Tipo Incrito]]))</f>
        <v/>
      </c>
      <c r="BH874" s="308" t="str">
        <f>IF(F874="","",OR(IFERROR(SEARCH("CG",Tabla1[[#This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4" s="309" t="str">
        <f>IF(F874&lt;&gt;"",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4" s="309" t="str">
        <f>IF(F874&lt;&gt;"",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4" s="309" t="str">
        <f>IF(Tabla1[[#This Row],[Fecha Inicio grupo]]="","",IFERROR(VLOOKUP(Tabla1[[#This Row],[Mes de Alta como miembro]],Parámetros!$AM$2:$AN$16,2,0),"01/01/1900"))</f>
        <v/>
      </c>
    </row>
    <row r="875" spans="1:63" ht="14.45">
      <c r="A875" s="68">
        <v>872</v>
      </c>
      <c r="B875" s="29"/>
      <c r="C875" s="34"/>
      <c r="D875" s="42"/>
      <c r="E875" s="64"/>
      <c r="F875" s="45"/>
      <c r="G875" s="45"/>
      <c r="H875" s="163"/>
      <c r="I875" s="42"/>
      <c r="J875" s="28"/>
      <c r="K875" s="69"/>
      <c r="L875" s="68"/>
      <c r="M875" s="46"/>
      <c r="N875" s="238" t="str">
        <f ca="1">IF(Tabla1[[#This Row],[Fecha de nac]]="","",IF(Tabla1[[#This Row],[Fecha Finalización]] &gt;=TODAY(), DATEDIF(Tabla1[[#This Row],[Fecha de nac]],TODAY(),"y"), ROUNDDOWN((Tabla1[[#This Row],[Fecha Finalización]] -Tabla1[[#This Row],[Fecha de nac]])/365,0)))</f>
        <v/>
      </c>
      <c r="O875" s="169"/>
      <c r="P875" s="34"/>
      <c r="Q875" s="67"/>
      <c r="R875" s="67"/>
      <c r="S875" s="67"/>
      <c r="T875" s="67"/>
      <c r="U875" s="243" t="str">
        <f>IF(F875="","",Tabla1[[#This Row],[Fecha Inicio grupo]]+3*7-7)</f>
        <v/>
      </c>
      <c r="V875" s="244" t="str">
        <f>IF(F875="","",EDATE(Tabla1[[#This Row],[Fecha Inicio grupo]],3))</f>
        <v/>
      </c>
      <c r="W875" s="29"/>
      <c r="X875" s="29"/>
      <c r="Y875" s="75"/>
      <c r="Z875" s="75"/>
      <c r="AA875" s="75"/>
      <c r="AB875" s="75"/>
      <c r="AC875" s="75"/>
      <c r="AD875" s="75"/>
      <c r="AE875" s="75"/>
      <c r="AF875" s="75"/>
      <c r="AG875" s="75"/>
      <c r="AH875" s="75"/>
      <c r="AI875" s="75"/>
      <c r="AJ875" s="75"/>
      <c r="AK875" s="75"/>
      <c r="AL875" s="75"/>
      <c r="AM875" s="75"/>
      <c r="AN875" s="75"/>
      <c r="AO875" s="144"/>
      <c r="AP875" s="246" t="str">
        <f>IF(F875="","",IFERROR(VLOOKUP(SUBSTITUTE(SUBSTITUTE(Tabla1[[#This Row],[Uso Sistemas]],"T","P"),"N","F"),Parámetros!$M$2:$N$17,2,0),"Completar hasta 3ra sem. para evaluar a Probacionista"))</f>
        <v/>
      </c>
      <c r="AQ875" s="39"/>
      <c r="AR875" s="39"/>
      <c r="AS875" s="39"/>
      <c r="AT875" s="28"/>
      <c r="AU875" s="55"/>
      <c r="AV875" s="55"/>
      <c r="AW875" s="55"/>
      <c r="AX875" s="248" t="str">
        <f>IF(V875="","",EOMONTH(EDATE(Tabla1[[#This Row],[Fecha Finalización]],2),0))</f>
        <v/>
      </c>
      <c r="AY875" s="39"/>
      <c r="AZ875" s="249" t="str">
        <f>IF(V875="","",EOMONTH(EDATE(Tabla1[[#This Row],[Fecha Finalización]],3),0))</f>
        <v/>
      </c>
      <c r="BA875" s="39"/>
      <c r="BB875" s="39"/>
      <c r="BC875" s="235"/>
      <c r="BD875" s="233" t="str">
        <f>IF(F875="","",Tabla1[[#This Row],[sem 01]]&amp;Tabla1[[#This Row],[sem 02]]&amp;Tabla1[[#This Row],[sem 03]])</f>
        <v/>
      </c>
      <c r="BE875" s="234" t="str">
        <f>IF(TRIM(F875)="","",$B$1&amp;"-"&amp;SUBSTITUTE(Tabla1[[#This Row],[Mes Inscrito]]," ","")&amp;"-"&amp;SUBSTITUTE(Tabla1[[#This Row],[Dia de clases Inscrito]]," ","")&amp;"-"&amp;SUBSTITUTE(Tabla1[[#This Row],[Horario Inscrito]]," ","")&amp;"-"&amp;Tabla1[[#This Row],[Fecha Inicio grupo]])</f>
        <v/>
      </c>
      <c r="BF875" s="251" t="str">
        <f>IF(F875="","",Tabla1[[#This Row],[Curso]])</f>
        <v/>
      </c>
      <c r="BG875" s="252" t="str">
        <f>+IF(TRIM(F875)="","",$B$1&amp;"-"&amp;TRIM(Tabla1[[#This Row],[Mes Inscrito]])&amp;"-"&amp;TRIM(Tabla1[[#This Row],[Dia de clases Inscrito]])&amp;"-"&amp;TRIM(Tabla1[[#This Row],[Horario Inscrito]])&amp;"-"&amp;TRIM(Tabla1[[#This Row],[Fecha Inicio grupo]])&amp;"-"&amp;TRIM(Tabla1[[#This Row],[Tipo Incrito]]))</f>
        <v/>
      </c>
      <c r="BH875" s="308" t="str">
        <f>IF(F875="","",OR(IFERROR(SEARCH("CG",Tabla1[[#This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5" s="309" t="str">
        <f>IF(F875&lt;&gt;"",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5" s="309" t="str">
        <f>IF(F875&lt;&gt;"",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5" s="309" t="str">
        <f>IF(Tabla1[[#This Row],[Fecha Inicio grupo]]="","",IFERROR(VLOOKUP(Tabla1[[#This Row],[Mes de Alta como miembro]],Parámetros!$AM$2:$AN$16,2,0),"01/01/1900"))</f>
        <v/>
      </c>
    </row>
    <row r="876" spans="1:63" ht="14.45">
      <c r="A876" s="68">
        <v>873</v>
      </c>
      <c r="B876" s="29"/>
      <c r="C876" s="34"/>
      <c r="D876" s="42"/>
      <c r="E876" s="64"/>
      <c r="F876" s="45"/>
      <c r="G876" s="45"/>
      <c r="H876" s="163"/>
      <c r="I876" s="42"/>
      <c r="J876" s="28"/>
      <c r="K876" s="69"/>
      <c r="L876" s="68"/>
      <c r="M876" s="46"/>
      <c r="N876" s="238" t="str">
        <f ca="1">IF(Tabla1[[#This Row],[Fecha de nac]]="","",IF(Tabla1[[#This Row],[Fecha Finalización]] &gt;=TODAY(), DATEDIF(Tabla1[[#This Row],[Fecha de nac]],TODAY(),"y"), ROUNDDOWN((Tabla1[[#This Row],[Fecha Finalización]] -Tabla1[[#This Row],[Fecha de nac]])/365,0)))</f>
        <v/>
      </c>
      <c r="O876" s="169"/>
      <c r="P876" s="34"/>
      <c r="Q876" s="67"/>
      <c r="R876" s="67"/>
      <c r="S876" s="67"/>
      <c r="T876" s="67"/>
      <c r="U876" s="243" t="str">
        <f>IF(F876="","",Tabla1[[#This Row],[Fecha Inicio grupo]]+3*7-7)</f>
        <v/>
      </c>
      <c r="V876" s="244" t="str">
        <f>IF(F876="","",EDATE(Tabla1[[#This Row],[Fecha Inicio grupo]],3))</f>
        <v/>
      </c>
      <c r="W876" s="29"/>
      <c r="X876" s="29"/>
      <c r="Y876" s="75"/>
      <c r="Z876" s="75"/>
      <c r="AA876" s="75"/>
      <c r="AB876" s="75"/>
      <c r="AC876" s="75"/>
      <c r="AD876" s="75"/>
      <c r="AE876" s="75"/>
      <c r="AF876" s="75"/>
      <c r="AG876" s="75"/>
      <c r="AH876" s="75"/>
      <c r="AI876" s="75"/>
      <c r="AJ876" s="75"/>
      <c r="AK876" s="75"/>
      <c r="AL876" s="75"/>
      <c r="AM876" s="75"/>
      <c r="AN876" s="75"/>
      <c r="AO876" s="144"/>
      <c r="AP876" s="246" t="str">
        <f>IF(F876="","",IFERROR(VLOOKUP(SUBSTITUTE(SUBSTITUTE(Tabla1[[#This Row],[Uso Sistemas]],"T","P"),"N","F"),Parámetros!$M$2:$N$17,2,0),"Completar hasta 3ra sem. para evaluar a Probacionista"))</f>
        <v/>
      </c>
      <c r="AQ876" s="39"/>
      <c r="AR876" s="39"/>
      <c r="AS876" s="39"/>
      <c r="AT876" s="28"/>
      <c r="AU876" s="55"/>
      <c r="AV876" s="55"/>
      <c r="AW876" s="55"/>
      <c r="AX876" s="248" t="str">
        <f>IF(V876="","",EOMONTH(EDATE(Tabla1[[#This Row],[Fecha Finalización]],2),0))</f>
        <v/>
      </c>
      <c r="AY876" s="39"/>
      <c r="AZ876" s="249" t="str">
        <f>IF(V876="","",EOMONTH(EDATE(Tabla1[[#This Row],[Fecha Finalización]],3),0))</f>
        <v/>
      </c>
      <c r="BA876" s="39"/>
      <c r="BB876" s="39"/>
      <c r="BC876" s="235"/>
      <c r="BD876" s="233" t="str">
        <f>IF(F876="","",Tabla1[[#This Row],[sem 01]]&amp;Tabla1[[#This Row],[sem 02]]&amp;Tabla1[[#This Row],[sem 03]])</f>
        <v/>
      </c>
      <c r="BE876" s="234" t="str">
        <f>IF(TRIM(F876)="","",$B$1&amp;"-"&amp;SUBSTITUTE(Tabla1[[#This Row],[Mes Inscrito]]," ","")&amp;"-"&amp;SUBSTITUTE(Tabla1[[#This Row],[Dia de clases Inscrito]]," ","")&amp;"-"&amp;SUBSTITUTE(Tabla1[[#This Row],[Horario Inscrito]]," ","")&amp;"-"&amp;Tabla1[[#This Row],[Fecha Inicio grupo]])</f>
        <v/>
      </c>
      <c r="BF876" s="251" t="str">
        <f>IF(F876="","",Tabla1[[#This Row],[Curso]])</f>
        <v/>
      </c>
      <c r="BG876" s="252" t="str">
        <f>+IF(TRIM(F876)="","",$B$1&amp;"-"&amp;TRIM(Tabla1[[#This Row],[Mes Inscrito]])&amp;"-"&amp;TRIM(Tabla1[[#This Row],[Dia de clases Inscrito]])&amp;"-"&amp;TRIM(Tabla1[[#This Row],[Horario Inscrito]])&amp;"-"&amp;TRIM(Tabla1[[#This Row],[Fecha Inicio grupo]])&amp;"-"&amp;TRIM(Tabla1[[#This Row],[Tipo Incrito]]))</f>
        <v/>
      </c>
      <c r="BH876" s="308" t="str">
        <f>IF(F876="","",OR(IFERROR(SEARCH("CG",Tabla1[[#This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6" s="309" t="str">
        <f>IF(F876&lt;&gt;"",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6" s="309" t="str">
        <f>IF(F876&lt;&gt;"",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6" s="309" t="str">
        <f>IF(Tabla1[[#This Row],[Fecha Inicio grupo]]="","",IFERROR(VLOOKUP(Tabla1[[#This Row],[Mes de Alta como miembro]],Parámetros!$AM$2:$AN$16,2,0),"01/01/1900"))</f>
        <v/>
      </c>
    </row>
    <row r="877" spans="1:63" ht="14.45">
      <c r="A877" s="68">
        <v>874</v>
      </c>
      <c r="B877" s="29"/>
      <c r="C877" s="34"/>
      <c r="D877" s="42"/>
      <c r="E877" s="64"/>
      <c r="F877" s="45"/>
      <c r="G877" s="45"/>
      <c r="H877" s="163"/>
      <c r="I877" s="42"/>
      <c r="J877" s="28"/>
      <c r="K877" s="69"/>
      <c r="L877" s="68"/>
      <c r="M877" s="46"/>
      <c r="N877" s="238" t="str">
        <f ca="1">IF(Tabla1[[#This Row],[Fecha de nac]]="","",IF(Tabla1[[#This Row],[Fecha Finalización]] &gt;=TODAY(), DATEDIF(Tabla1[[#This Row],[Fecha de nac]],TODAY(),"y"), ROUNDDOWN((Tabla1[[#This Row],[Fecha Finalización]] -Tabla1[[#This Row],[Fecha de nac]])/365,0)))</f>
        <v/>
      </c>
      <c r="O877" s="169"/>
      <c r="P877" s="34"/>
      <c r="Q877" s="67"/>
      <c r="R877" s="67"/>
      <c r="S877" s="67"/>
      <c r="T877" s="67"/>
      <c r="U877" s="243" t="str">
        <f>IF(F877="","",Tabla1[[#This Row],[Fecha Inicio grupo]]+3*7-7)</f>
        <v/>
      </c>
      <c r="V877" s="244" t="str">
        <f>IF(F877="","",EDATE(Tabla1[[#This Row],[Fecha Inicio grupo]],3))</f>
        <v/>
      </c>
      <c r="W877" s="29"/>
      <c r="X877" s="29"/>
      <c r="Y877" s="75"/>
      <c r="Z877" s="75"/>
      <c r="AA877" s="75"/>
      <c r="AB877" s="75"/>
      <c r="AC877" s="75"/>
      <c r="AD877" s="75"/>
      <c r="AE877" s="75"/>
      <c r="AF877" s="75"/>
      <c r="AG877" s="75"/>
      <c r="AH877" s="75"/>
      <c r="AI877" s="75"/>
      <c r="AJ877" s="75"/>
      <c r="AK877" s="75"/>
      <c r="AL877" s="75"/>
      <c r="AM877" s="75"/>
      <c r="AN877" s="75"/>
      <c r="AO877" s="144"/>
      <c r="AP877" s="246" t="str">
        <f>IF(F877="","",IFERROR(VLOOKUP(SUBSTITUTE(SUBSTITUTE(Tabla1[[#This Row],[Uso Sistemas]],"T","P"),"N","F"),Parámetros!$M$2:$N$17,2,0),"Completar hasta 3ra sem. para evaluar a Probacionista"))</f>
        <v/>
      </c>
      <c r="AQ877" s="39"/>
      <c r="AR877" s="39"/>
      <c r="AS877" s="39"/>
      <c r="AT877" s="28"/>
      <c r="AU877" s="55"/>
      <c r="AV877" s="55"/>
      <c r="AW877" s="55"/>
      <c r="AX877" s="248" t="str">
        <f>IF(V877="","",EOMONTH(EDATE(Tabla1[[#This Row],[Fecha Finalización]],2),0))</f>
        <v/>
      </c>
      <c r="AY877" s="39"/>
      <c r="AZ877" s="249" t="str">
        <f>IF(V877="","",EOMONTH(EDATE(Tabla1[[#This Row],[Fecha Finalización]],3),0))</f>
        <v/>
      </c>
      <c r="BA877" s="39"/>
      <c r="BB877" s="39"/>
      <c r="BC877" s="235"/>
      <c r="BD877" s="233" t="str">
        <f>IF(F877="","",Tabla1[[#This Row],[sem 01]]&amp;Tabla1[[#This Row],[sem 02]]&amp;Tabla1[[#This Row],[sem 03]])</f>
        <v/>
      </c>
      <c r="BE877" s="234" t="str">
        <f>IF(TRIM(F877)="","",$B$1&amp;"-"&amp;SUBSTITUTE(Tabla1[[#This Row],[Mes Inscrito]]," ","")&amp;"-"&amp;SUBSTITUTE(Tabla1[[#This Row],[Dia de clases Inscrito]]," ","")&amp;"-"&amp;SUBSTITUTE(Tabla1[[#This Row],[Horario Inscrito]]," ","")&amp;"-"&amp;Tabla1[[#This Row],[Fecha Inicio grupo]])</f>
        <v/>
      </c>
      <c r="BF877" s="251" t="str">
        <f>IF(F877="","",Tabla1[[#This Row],[Curso]])</f>
        <v/>
      </c>
      <c r="BG877" s="252" t="str">
        <f>+IF(TRIM(F877)="","",$B$1&amp;"-"&amp;TRIM(Tabla1[[#This Row],[Mes Inscrito]])&amp;"-"&amp;TRIM(Tabla1[[#This Row],[Dia de clases Inscrito]])&amp;"-"&amp;TRIM(Tabla1[[#This Row],[Horario Inscrito]])&amp;"-"&amp;TRIM(Tabla1[[#This Row],[Fecha Inicio grupo]])&amp;"-"&amp;TRIM(Tabla1[[#This Row],[Tipo Incrito]]))</f>
        <v/>
      </c>
      <c r="BH877" s="308" t="str">
        <f>IF(F877="","",OR(IFERROR(SEARCH("CG",Tabla1[[#This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7" s="309" t="str">
        <f>IF(F877&lt;&gt;"",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7" s="309" t="str">
        <f>IF(F877&lt;&gt;"",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7" s="309" t="str">
        <f>IF(Tabla1[[#This Row],[Fecha Inicio grupo]]="","",IFERROR(VLOOKUP(Tabla1[[#This Row],[Mes de Alta como miembro]],Parámetros!$AM$2:$AN$16,2,0),"01/01/1900"))</f>
        <v/>
      </c>
    </row>
    <row r="878" spans="1:63" ht="14.45">
      <c r="A878" s="68">
        <v>875</v>
      </c>
      <c r="B878" s="29"/>
      <c r="C878" s="34"/>
      <c r="D878" s="42"/>
      <c r="E878" s="64"/>
      <c r="F878" s="45"/>
      <c r="G878" s="45"/>
      <c r="H878" s="163"/>
      <c r="I878" s="42"/>
      <c r="J878" s="28"/>
      <c r="K878" s="69"/>
      <c r="L878" s="68"/>
      <c r="M878" s="46"/>
      <c r="N878" s="238" t="str">
        <f ca="1">IF(Tabla1[[#This Row],[Fecha de nac]]="","",IF(Tabla1[[#This Row],[Fecha Finalización]] &gt;=TODAY(), DATEDIF(Tabla1[[#This Row],[Fecha de nac]],TODAY(),"y"), ROUNDDOWN((Tabla1[[#This Row],[Fecha Finalización]] -Tabla1[[#This Row],[Fecha de nac]])/365,0)))</f>
        <v/>
      </c>
      <c r="O878" s="169"/>
      <c r="P878" s="34"/>
      <c r="Q878" s="67"/>
      <c r="R878" s="67"/>
      <c r="S878" s="67"/>
      <c r="T878" s="67"/>
      <c r="U878" s="243" t="str">
        <f>IF(F878="","",Tabla1[[#This Row],[Fecha Inicio grupo]]+3*7-7)</f>
        <v/>
      </c>
      <c r="V878" s="244" t="str">
        <f>IF(F878="","",EDATE(Tabla1[[#This Row],[Fecha Inicio grupo]],3))</f>
        <v/>
      </c>
      <c r="W878" s="29"/>
      <c r="X878" s="29"/>
      <c r="Y878" s="75"/>
      <c r="Z878" s="75"/>
      <c r="AA878" s="75"/>
      <c r="AB878" s="75"/>
      <c r="AC878" s="75"/>
      <c r="AD878" s="75"/>
      <c r="AE878" s="75"/>
      <c r="AF878" s="75"/>
      <c r="AG878" s="75"/>
      <c r="AH878" s="75"/>
      <c r="AI878" s="75"/>
      <c r="AJ878" s="75"/>
      <c r="AK878" s="75"/>
      <c r="AL878" s="75"/>
      <c r="AM878" s="75"/>
      <c r="AN878" s="75"/>
      <c r="AO878" s="144"/>
      <c r="AP878" s="246" t="str">
        <f>IF(F878="","",IFERROR(VLOOKUP(SUBSTITUTE(SUBSTITUTE(Tabla1[[#This Row],[Uso Sistemas]],"T","P"),"N","F"),Parámetros!$M$2:$N$17,2,0),"Completar hasta 3ra sem. para evaluar a Probacionista"))</f>
        <v/>
      </c>
      <c r="AQ878" s="39"/>
      <c r="AR878" s="39"/>
      <c r="AS878" s="39"/>
      <c r="AT878" s="28"/>
      <c r="AU878" s="55"/>
      <c r="AV878" s="55"/>
      <c r="AW878" s="55"/>
      <c r="AX878" s="248" t="str">
        <f>IF(V878="","",EOMONTH(EDATE(Tabla1[[#This Row],[Fecha Finalización]],2),0))</f>
        <v/>
      </c>
      <c r="AY878" s="39"/>
      <c r="AZ878" s="249" t="str">
        <f>IF(V878="","",EOMONTH(EDATE(Tabla1[[#This Row],[Fecha Finalización]],3),0))</f>
        <v/>
      </c>
      <c r="BA878" s="39"/>
      <c r="BB878" s="39"/>
      <c r="BC878" s="235"/>
      <c r="BD878" s="233" t="str">
        <f>IF(F878="","",Tabla1[[#This Row],[sem 01]]&amp;Tabla1[[#This Row],[sem 02]]&amp;Tabla1[[#This Row],[sem 03]])</f>
        <v/>
      </c>
      <c r="BE878" s="234" t="str">
        <f>IF(TRIM(F878)="","",$B$1&amp;"-"&amp;SUBSTITUTE(Tabla1[[#This Row],[Mes Inscrito]]," ","")&amp;"-"&amp;SUBSTITUTE(Tabla1[[#This Row],[Dia de clases Inscrito]]," ","")&amp;"-"&amp;SUBSTITUTE(Tabla1[[#This Row],[Horario Inscrito]]," ","")&amp;"-"&amp;Tabla1[[#This Row],[Fecha Inicio grupo]])</f>
        <v/>
      </c>
      <c r="BF878" s="251" t="str">
        <f>IF(F878="","",Tabla1[[#This Row],[Curso]])</f>
        <v/>
      </c>
      <c r="BG878" s="252" t="str">
        <f>+IF(TRIM(F878)="","",$B$1&amp;"-"&amp;TRIM(Tabla1[[#This Row],[Mes Inscrito]])&amp;"-"&amp;TRIM(Tabla1[[#This Row],[Dia de clases Inscrito]])&amp;"-"&amp;TRIM(Tabla1[[#This Row],[Horario Inscrito]])&amp;"-"&amp;TRIM(Tabla1[[#This Row],[Fecha Inicio grupo]])&amp;"-"&amp;TRIM(Tabla1[[#This Row],[Tipo Incrito]]))</f>
        <v/>
      </c>
      <c r="BH878" s="308" t="str">
        <f>IF(F878="","",OR(IFERROR(SEARCH("CG",Tabla1[[#This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8" s="309" t="str">
        <f>IF(F878&lt;&gt;"",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8" s="309" t="str">
        <f>IF(F878&lt;&gt;"",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8" s="309" t="str">
        <f>IF(Tabla1[[#This Row],[Fecha Inicio grupo]]="","",IFERROR(VLOOKUP(Tabla1[[#This Row],[Mes de Alta como miembro]],Parámetros!$AM$2:$AN$16,2,0),"01/01/1900"))</f>
        <v/>
      </c>
    </row>
    <row r="879" spans="1:63" ht="14.45">
      <c r="A879" s="68">
        <v>876</v>
      </c>
      <c r="B879" s="29"/>
      <c r="C879" s="34"/>
      <c r="D879" s="42"/>
      <c r="E879" s="64"/>
      <c r="F879" s="45"/>
      <c r="G879" s="45"/>
      <c r="H879" s="163"/>
      <c r="I879" s="42"/>
      <c r="J879" s="28"/>
      <c r="K879" s="69"/>
      <c r="L879" s="68"/>
      <c r="M879" s="46"/>
      <c r="N879" s="238" t="str">
        <f ca="1">IF(Tabla1[[#This Row],[Fecha de nac]]="","",IF(Tabla1[[#This Row],[Fecha Finalización]] &gt;=TODAY(), DATEDIF(Tabla1[[#This Row],[Fecha de nac]],TODAY(),"y"), ROUNDDOWN((Tabla1[[#This Row],[Fecha Finalización]] -Tabla1[[#This Row],[Fecha de nac]])/365,0)))</f>
        <v/>
      </c>
      <c r="O879" s="169"/>
      <c r="P879" s="34"/>
      <c r="Q879" s="67"/>
      <c r="R879" s="67"/>
      <c r="S879" s="67"/>
      <c r="T879" s="67"/>
      <c r="U879" s="243" t="str">
        <f>IF(F879="","",Tabla1[[#This Row],[Fecha Inicio grupo]]+3*7-7)</f>
        <v/>
      </c>
      <c r="V879" s="244" t="str">
        <f>IF(F879="","",EDATE(Tabla1[[#This Row],[Fecha Inicio grupo]],3))</f>
        <v/>
      </c>
      <c r="W879" s="29"/>
      <c r="X879" s="29"/>
      <c r="Y879" s="75"/>
      <c r="Z879" s="75"/>
      <c r="AA879" s="75"/>
      <c r="AB879" s="75"/>
      <c r="AC879" s="75"/>
      <c r="AD879" s="75"/>
      <c r="AE879" s="75"/>
      <c r="AF879" s="75"/>
      <c r="AG879" s="75"/>
      <c r="AH879" s="75"/>
      <c r="AI879" s="75"/>
      <c r="AJ879" s="75"/>
      <c r="AK879" s="75"/>
      <c r="AL879" s="75"/>
      <c r="AM879" s="75"/>
      <c r="AN879" s="75"/>
      <c r="AO879" s="144"/>
      <c r="AP879" s="246" t="str">
        <f>IF(F879="","",IFERROR(VLOOKUP(SUBSTITUTE(SUBSTITUTE(Tabla1[[#This Row],[Uso Sistemas]],"T","P"),"N","F"),Parámetros!$M$2:$N$17,2,0),"Completar hasta 3ra sem. para evaluar a Probacionista"))</f>
        <v/>
      </c>
      <c r="AQ879" s="39"/>
      <c r="AR879" s="39"/>
      <c r="AS879" s="39"/>
      <c r="AT879" s="28"/>
      <c r="AU879" s="55"/>
      <c r="AV879" s="55"/>
      <c r="AW879" s="55"/>
      <c r="AX879" s="248" t="str">
        <f>IF(V879="","",EOMONTH(EDATE(Tabla1[[#This Row],[Fecha Finalización]],2),0))</f>
        <v/>
      </c>
      <c r="AY879" s="39"/>
      <c r="AZ879" s="249" t="str">
        <f>IF(V879="","",EOMONTH(EDATE(Tabla1[[#This Row],[Fecha Finalización]],3),0))</f>
        <v/>
      </c>
      <c r="BA879" s="39"/>
      <c r="BB879" s="39"/>
      <c r="BC879" s="235"/>
      <c r="BD879" s="233" t="str">
        <f>IF(F879="","",Tabla1[[#This Row],[sem 01]]&amp;Tabla1[[#This Row],[sem 02]]&amp;Tabla1[[#This Row],[sem 03]])</f>
        <v/>
      </c>
      <c r="BE879" s="234" t="str">
        <f>IF(TRIM(F879)="","",$B$1&amp;"-"&amp;SUBSTITUTE(Tabla1[[#This Row],[Mes Inscrito]]," ","")&amp;"-"&amp;SUBSTITUTE(Tabla1[[#This Row],[Dia de clases Inscrito]]," ","")&amp;"-"&amp;SUBSTITUTE(Tabla1[[#This Row],[Horario Inscrito]]," ","")&amp;"-"&amp;Tabla1[[#This Row],[Fecha Inicio grupo]])</f>
        <v/>
      </c>
      <c r="BF879" s="251" t="str">
        <f>IF(F879="","",Tabla1[[#This Row],[Curso]])</f>
        <v/>
      </c>
      <c r="BG879" s="252" t="str">
        <f>+IF(TRIM(F879)="","",$B$1&amp;"-"&amp;TRIM(Tabla1[[#This Row],[Mes Inscrito]])&amp;"-"&amp;TRIM(Tabla1[[#This Row],[Dia de clases Inscrito]])&amp;"-"&amp;TRIM(Tabla1[[#This Row],[Horario Inscrito]])&amp;"-"&amp;TRIM(Tabla1[[#This Row],[Fecha Inicio grupo]])&amp;"-"&amp;TRIM(Tabla1[[#This Row],[Tipo Incrito]]))</f>
        <v/>
      </c>
      <c r="BH879" s="308" t="str">
        <f>IF(F879="","",OR(IFERROR(SEARCH("CG",Tabla1[[#This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9" s="309" t="str">
        <f>IF(F879&lt;&gt;"",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9" s="309" t="str">
        <f>IF(F879&lt;&gt;"",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9" s="309" t="str">
        <f>IF(Tabla1[[#This Row],[Fecha Inicio grupo]]="","",IFERROR(VLOOKUP(Tabla1[[#This Row],[Mes de Alta como miembro]],Parámetros!$AM$2:$AN$16,2,0),"01/01/1900"))</f>
        <v/>
      </c>
    </row>
    <row r="880" spans="1:63" ht="14.45">
      <c r="A880" s="68">
        <v>877</v>
      </c>
      <c r="B880" s="29"/>
      <c r="C880" s="34"/>
      <c r="D880" s="42"/>
      <c r="E880" s="64"/>
      <c r="F880" s="45"/>
      <c r="G880" s="45"/>
      <c r="H880" s="163"/>
      <c r="I880" s="42"/>
      <c r="J880" s="28"/>
      <c r="K880" s="69"/>
      <c r="L880" s="68"/>
      <c r="M880" s="46"/>
      <c r="N880" s="238" t="str">
        <f ca="1">IF(Tabla1[[#This Row],[Fecha de nac]]="","",IF(Tabla1[[#This Row],[Fecha Finalización]] &gt;=TODAY(), DATEDIF(Tabla1[[#This Row],[Fecha de nac]],TODAY(),"y"), ROUNDDOWN((Tabla1[[#This Row],[Fecha Finalización]] -Tabla1[[#This Row],[Fecha de nac]])/365,0)))</f>
        <v/>
      </c>
      <c r="O880" s="169"/>
      <c r="P880" s="34"/>
      <c r="Q880" s="67"/>
      <c r="R880" s="67"/>
      <c r="S880" s="67"/>
      <c r="T880" s="67"/>
      <c r="U880" s="243" t="str">
        <f>IF(F880="","",Tabla1[[#This Row],[Fecha Inicio grupo]]+3*7-7)</f>
        <v/>
      </c>
      <c r="V880" s="244" t="str">
        <f>IF(F880="","",EDATE(Tabla1[[#This Row],[Fecha Inicio grupo]],3))</f>
        <v/>
      </c>
      <c r="W880" s="29"/>
      <c r="X880" s="29"/>
      <c r="Y880" s="75"/>
      <c r="Z880" s="75"/>
      <c r="AA880" s="75"/>
      <c r="AB880" s="75"/>
      <c r="AC880" s="75"/>
      <c r="AD880" s="75"/>
      <c r="AE880" s="75"/>
      <c r="AF880" s="75"/>
      <c r="AG880" s="75"/>
      <c r="AH880" s="75"/>
      <c r="AI880" s="75"/>
      <c r="AJ880" s="75"/>
      <c r="AK880" s="75"/>
      <c r="AL880" s="75"/>
      <c r="AM880" s="75"/>
      <c r="AN880" s="75"/>
      <c r="AO880" s="144"/>
      <c r="AP880" s="246" t="str">
        <f>IF(F880="","",IFERROR(VLOOKUP(SUBSTITUTE(SUBSTITUTE(Tabla1[[#This Row],[Uso Sistemas]],"T","P"),"N","F"),Parámetros!$M$2:$N$17,2,0),"Completar hasta 3ra sem. para evaluar a Probacionista"))</f>
        <v/>
      </c>
      <c r="AQ880" s="39"/>
      <c r="AR880" s="39"/>
      <c r="AS880" s="39"/>
      <c r="AT880" s="28"/>
      <c r="AU880" s="55"/>
      <c r="AV880" s="55"/>
      <c r="AW880" s="55"/>
      <c r="AX880" s="248" t="str">
        <f>IF(V880="","",EOMONTH(EDATE(Tabla1[[#This Row],[Fecha Finalización]],2),0))</f>
        <v/>
      </c>
      <c r="AY880" s="39"/>
      <c r="AZ880" s="249" t="str">
        <f>IF(V880="","",EOMONTH(EDATE(Tabla1[[#This Row],[Fecha Finalización]],3),0))</f>
        <v/>
      </c>
      <c r="BA880" s="39"/>
      <c r="BB880" s="39"/>
      <c r="BC880" s="235"/>
      <c r="BD880" s="233" t="str">
        <f>IF(F880="","",Tabla1[[#This Row],[sem 01]]&amp;Tabla1[[#This Row],[sem 02]]&amp;Tabla1[[#This Row],[sem 03]])</f>
        <v/>
      </c>
      <c r="BE880" s="234" t="str">
        <f>IF(TRIM(F880)="","",$B$1&amp;"-"&amp;SUBSTITUTE(Tabla1[[#This Row],[Mes Inscrito]]," ","")&amp;"-"&amp;SUBSTITUTE(Tabla1[[#This Row],[Dia de clases Inscrito]]," ","")&amp;"-"&amp;SUBSTITUTE(Tabla1[[#This Row],[Horario Inscrito]]," ","")&amp;"-"&amp;Tabla1[[#This Row],[Fecha Inicio grupo]])</f>
        <v/>
      </c>
      <c r="BF880" s="251" t="str">
        <f>IF(F880="","",Tabla1[[#This Row],[Curso]])</f>
        <v/>
      </c>
      <c r="BG880" s="252" t="str">
        <f>+IF(TRIM(F880)="","",$B$1&amp;"-"&amp;TRIM(Tabla1[[#This Row],[Mes Inscrito]])&amp;"-"&amp;TRIM(Tabla1[[#This Row],[Dia de clases Inscrito]])&amp;"-"&amp;TRIM(Tabla1[[#This Row],[Horario Inscrito]])&amp;"-"&amp;TRIM(Tabla1[[#This Row],[Fecha Inicio grupo]])&amp;"-"&amp;TRIM(Tabla1[[#This Row],[Tipo Incrito]]))</f>
        <v/>
      </c>
      <c r="BH880" s="308" t="str">
        <f>IF(F880="","",OR(IFERROR(SEARCH("CG",Tabla1[[#This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0" s="309" t="str">
        <f>IF(F880&lt;&gt;"",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0" s="309" t="str">
        <f>IF(F880&lt;&gt;"",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0" s="309" t="str">
        <f>IF(Tabla1[[#This Row],[Fecha Inicio grupo]]="","",IFERROR(VLOOKUP(Tabla1[[#This Row],[Mes de Alta como miembro]],Parámetros!$AM$2:$AN$16,2,0),"01/01/1900"))</f>
        <v/>
      </c>
    </row>
    <row r="881" spans="1:63" ht="14.45">
      <c r="A881" s="68">
        <v>878</v>
      </c>
      <c r="B881" s="29"/>
      <c r="C881" s="34"/>
      <c r="D881" s="42"/>
      <c r="E881" s="64"/>
      <c r="F881" s="45"/>
      <c r="G881" s="45"/>
      <c r="H881" s="163"/>
      <c r="I881" s="42"/>
      <c r="J881" s="28"/>
      <c r="K881" s="69"/>
      <c r="L881" s="68"/>
      <c r="M881" s="46"/>
      <c r="N881" s="238" t="str">
        <f ca="1">IF(Tabla1[[#This Row],[Fecha de nac]]="","",IF(Tabla1[[#This Row],[Fecha Finalización]] &gt;=TODAY(), DATEDIF(Tabla1[[#This Row],[Fecha de nac]],TODAY(),"y"), ROUNDDOWN((Tabla1[[#This Row],[Fecha Finalización]] -Tabla1[[#This Row],[Fecha de nac]])/365,0)))</f>
        <v/>
      </c>
      <c r="O881" s="169"/>
      <c r="P881" s="34"/>
      <c r="Q881" s="67"/>
      <c r="R881" s="67"/>
      <c r="S881" s="67"/>
      <c r="T881" s="67"/>
      <c r="U881" s="243" t="str">
        <f>IF(F881="","",Tabla1[[#This Row],[Fecha Inicio grupo]]+3*7-7)</f>
        <v/>
      </c>
      <c r="V881" s="244" t="str">
        <f>IF(F881="","",EDATE(Tabla1[[#This Row],[Fecha Inicio grupo]],3))</f>
        <v/>
      </c>
      <c r="W881" s="29"/>
      <c r="X881" s="29"/>
      <c r="Y881" s="75"/>
      <c r="Z881" s="75"/>
      <c r="AA881" s="75"/>
      <c r="AB881" s="75"/>
      <c r="AC881" s="75"/>
      <c r="AD881" s="75"/>
      <c r="AE881" s="75"/>
      <c r="AF881" s="75"/>
      <c r="AG881" s="75"/>
      <c r="AH881" s="75"/>
      <c r="AI881" s="75"/>
      <c r="AJ881" s="75"/>
      <c r="AK881" s="75"/>
      <c r="AL881" s="75"/>
      <c r="AM881" s="75"/>
      <c r="AN881" s="75"/>
      <c r="AO881" s="144"/>
      <c r="AP881" s="246" t="str">
        <f>IF(F881="","",IFERROR(VLOOKUP(SUBSTITUTE(SUBSTITUTE(Tabla1[[#This Row],[Uso Sistemas]],"T","P"),"N","F"),Parámetros!$M$2:$N$17,2,0),"Completar hasta 3ra sem. para evaluar a Probacionista"))</f>
        <v/>
      </c>
      <c r="AQ881" s="39"/>
      <c r="AR881" s="39"/>
      <c r="AS881" s="39"/>
      <c r="AT881" s="28"/>
      <c r="AU881" s="55"/>
      <c r="AV881" s="55"/>
      <c r="AW881" s="55"/>
      <c r="AX881" s="248" t="str">
        <f>IF(V881="","",EOMONTH(EDATE(Tabla1[[#This Row],[Fecha Finalización]],2),0))</f>
        <v/>
      </c>
      <c r="AY881" s="39"/>
      <c r="AZ881" s="249" t="str">
        <f>IF(V881="","",EOMONTH(EDATE(Tabla1[[#This Row],[Fecha Finalización]],3),0))</f>
        <v/>
      </c>
      <c r="BA881" s="39"/>
      <c r="BB881" s="39"/>
      <c r="BC881" s="235"/>
      <c r="BD881" s="233" t="str">
        <f>IF(F881="","",Tabla1[[#This Row],[sem 01]]&amp;Tabla1[[#This Row],[sem 02]]&amp;Tabla1[[#This Row],[sem 03]])</f>
        <v/>
      </c>
      <c r="BE881" s="234" t="str">
        <f>IF(TRIM(F881)="","",$B$1&amp;"-"&amp;SUBSTITUTE(Tabla1[[#This Row],[Mes Inscrito]]," ","")&amp;"-"&amp;SUBSTITUTE(Tabla1[[#This Row],[Dia de clases Inscrito]]," ","")&amp;"-"&amp;SUBSTITUTE(Tabla1[[#This Row],[Horario Inscrito]]," ","")&amp;"-"&amp;Tabla1[[#This Row],[Fecha Inicio grupo]])</f>
        <v/>
      </c>
      <c r="BF881" s="251" t="str">
        <f>IF(F881="","",Tabla1[[#This Row],[Curso]])</f>
        <v/>
      </c>
      <c r="BG881" s="252" t="str">
        <f>+IF(TRIM(F881)="","",$B$1&amp;"-"&amp;TRIM(Tabla1[[#This Row],[Mes Inscrito]])&amp;"-"&amp;TRIM(Tabla1[[#This Row],[Dia de clases Inscrito]])&amp;"-"&amp;TRIM(Tabla1[[#This Row],[Horario Inscrito]])&amp;"-"&amp;TRIM(Tabla1[[#This Row],[Fecha Inicio grupo]])&amp;"-"&amp;TRIM(Tabla1[[#This Row],[Tipo Incrito]]))</f>
        <v/>
      </c>
      <c r="BH881" s="308" t="str">
        <f>IF(F881="","",OR(IFERROR(SEARCH("CG",Tabla1[[#This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1" s="309" t="str">
        <f>IF(F881&lt;&gt;"",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1" s="309" t="str">
        <f>IF(F881&lt;&gt;"",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1" s="309" t="str">
        <f>IF(Tabla1[[#This Row],[Fecha Inicio grupo]]="","",IFERROR(VLOOKUP(Tabla1[[#This Row],[Mes de Alta como miembro]],Parámetros!$AM$2:$AN$16,2,0),"01/01/1900"))</f>
        <v/>
      </c>
    </row>
    <row r="882" spans="1:63" ht="14.45">
      <c r="A882" s="68">
        <v>879</v>
      </c>
      <c r="B882" s="29"/>
      <c r="C882" s="34"/>
      <c r="D882" s="42"/>
      <c r="E882" s="64"/>
      <c r="F882" s="45"/>
      <c r="G882" s="45"/>
      <c r="H882" s="163"/>
      <c r="I882" s="42"/>
      <c r="J882" s="28"/>
      <c r="K882" s="69"/>
      <c r="L882" s="68"/>
      <c r="M882" s="46"/>
      <c r="N882" s="238" t="str">
        <f ca="1">IF(Tabla1[[#This Row],[Fecha de nac]]="","",IF(Tabla1[[#This Row],[Fecha Finalización]] &gt;=TODAY(), DATEDIF(Tabla1[[#This Row],[Fecha de nac]],TODAY(),"y"), ROUNDDOWN((Tabla1[[#This Row],[Fecha Finalización]] -Tabla1[[#This Row],[Fecha de nac]])/365,0)))</f>
        <v/>
      </c>
      <c r="O882" s="169"/>
      <c r="P882" s="34"/>
      <c r="Q882" s="67"/>
      <c r="R882" s="67"/>
      <c r="S882" s="67"/>
      <c r="T882" s="67"/>
      <c r="U882" s="243" t="str">
        <f>IF(F882="","",Tabla1[[#This Row],[Fecha Inicio grupo]]+3*7-7)</f>
        <v/>
      </c>
      <c r="V882" s="244" t="str">
        <f>IF(F882="","",EDATE(Tabla1[[#This Row],[Fecha Inicio grupo]],3))</f>
        <v/>
      </c>
      <c r="W882" s="29"/>
      <c r="X882" s="29"/>
      <c r="Y882" s="75"/>
      <c r="Z882" s="75"/>
      <c r="AA882" s="75"/>
      <c r="AB882" s="75"/>
      <c r="AC882" s="75"/>
      <c r="AD882" s="75"/>
      <c r="AE882" s="75"/>
      <c r="AF882" s="75"/>
      <c r="AG882" s="75"/>
      <c r="AH882" s="75"/>
      <c r="AI882" s="75"/>
      <c r="AJ882" s="75"/>
      <c r="AK882" s="75"/>
      <c r="AL882" s="75"/>
      <c r="AM882" s="75"/>
      <c r="AN882" s="75"/>
      <c r="AO882" s="144"/>
      <c r="AP882" s="246" t="str">
        <f>IF(F882="","",IFERROR(VLOOKUP(SUBSTITUTE(SUBSTITUTE(Tabla1[[#This Row],[Uso Sistemas]],"T","P"),"N","F"),Parámetros!$M$2:$N$17,2,0),"Completar hasta 3ra sem. para evaluar a Probacionista"))</f>
        <v/>
      </c>
      <c r="AQ882" s="39"/>
      <c r="AR882" s="39"/>
      <c r="AS882" s="39"/>
      <c r="AT882" s="28"/>
      <c r="AU882" s="55"/>
      <c r="AV882" s="55"/>
      <c r="AW882" s="55"/>
      <c r="AX882" s="248" t="str">
        <f>IF(V882="","",EOMONTH(EDATE(Tabla1[[#This Row],[Fecha Finalización]],2),0))</f>
        <v/>
      </c>
      <c r="AY882" s="39"/>
      <c r="AZ882" s="249" t="str">
        <f>IF(V882="","",EOMONTH(EDATE(Tabla1[[#This Row],[Fecha Finalización]],3),0))</f>
        <v/>
      </c>
      <c r="BA882" s="39"/>
      <c r="BB882" s="39"/>
      <c r="BC882" s="235"/>
      <c r="BD882" s="233" t="str">
        <f>IF(F882="","",Tabla1[[#This Row],[sem 01]]&amp;Tabla1[[#This Row],[sem 02]]&amp;Tabla1[[#This Row],[sem 03]])</f>
        <v/>
      </c>
      <c r="BE882" s="234" t="str">
        <f>IF(TRIM(F882)="","",$B$1&amp;"-"&amp;SUBSTITUTE(Tabla1[[#This Row],[Mes Inscrito]]," ","")&amp;"-"&amp;SUBSTITUTE(Tabla1[[#This Row],[Dia de clases Inscrito]]," ","")&amp;"-"&amp;SUBSTITUTE(Tabla1[[#This Row],[Horario Inscrito]]," ","")&amp;"-"&amp;Tabla1[[#This Row],[Fecha Inicio grupo]])</f>
        <v/>
      </c>
      <c r="BF882" s="251" t="str">
        <f>IF(F882="","",Tabla1[[#This Row],[Curso]])</f>
        <v/>
      </c>
      <c r="BG882" s="252" t="str">
        <f>+IF(TRIM(F882)="","",$B$1&amp;"-"&amp;TRIM(Tabla1[[#This Row],[Mes Inscrito]])&amp;"-"&amp;TRIM(Tabla1[[#This Row],[Dia de clases Inscrito]])&amp;"-"&amp;TRIM(Tabla1[[#This Row],[Horario Inscrito]])&amp;"-"&amp;TRIM(Tabla1[[#This Row],[Fecha Inicio grupo]])&amp;"-"&amp;TRIM(Tabla1[[#This Row],[Tipo Incrito]]))</f>
        <v/>
      </c>
      <c r="BH882" s="308" t="str">
        <f>IF(F882="","",OR(IFERROR(SEARCH("CG",Tabla1[[#This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2" s="309" t="str">
        <f>IF(F882&lt;&gt;"",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2" s="309" t="str">
        <f>IF(F882&lt;&gt;"",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2" s="309" t="str">
        <f>IF(Tabla1[[#This Row],[Fecha Inicio grupo]]="","",IFERROR(VLOOKUP(Tabla1[[#This Row],[Mes de Alta como miembro]],Parámetros!$AM$2:$AN$16,2,0),"01/01/1900"))</f>
        <v/>
      </c>
    </row>
    <row r="883" spans="1:63" ht="14.45">
      <c r="A883" s="68">
        <v>880</v>
      </c>
      <c r="B883" s="29"/>
      <c r="C883" s="34"/>
      <c r="D883" s="42"/>
      <c r="E883" s="64"/>
      <c r="F883" s="45"/>
      <c r="G883" s="45"/>
      <c r="H883" s="163"/>
      <c r="I883" s="42"/>
      <c r="J883" s="28"/>
      <c r="K883" s="69"/>
      <c r="L883" s="68"/>
      <c r="M883" s="46"/>
      <c r="N883" s="238" t="str">
        <f ca="1">IF(Tabla1[[#This Row],[Fecha de nac]]="","",IF(Tabla1[[#This Row],[Fecha Finalización]] &gt;=TODAY(), DATEDIF(Tabla1[[#This Row],[Fecha de nac]],TODAY(),"y"), ROUNDDOWN((Tabla1[[#This Row],[Fecha Finalización]] -Tabla1[[#This Row],[Fecha de nac]])/365,0)))</f>
        <v/>
      </c>
      <c r="O883" s="169"/>
      <c r="P883" s="34"/>
      <c r="Q883" s="67"/>
      <c r="R883" s="67"/>
      <c r="S883" s="67"/>
      <c r="T883" s="67"/>
      <c r="U883" s="243" t="str">
        <f>IF(F883="","",Tabla1[[#This Row],[Fecha Inicio grupo]]+3*7-7)</f>
        <v/>
      </c>
      <c r="V883" s="244" t="str">
        <f>IF(F883="","",EDATE(Tabla1[[#This Row],[Fecha Inicio grupo]],3))</f>
        <v/>
      </c>
      <c r="W883" s="29"/>
      <c r="X883" s="29"/>
      <c r="Y883" s="75"/>
      <c r="Z883" s="75"/>
      <c r="AA883" s="75"/>
      <c r="AB883" s="75"/>
      <c r="AC883" s="75"/>
      <c r="AD883" s="75"/>
      <c r="AE883" s="75"/>
      <c r="AF883" s="75"/>
      <c r="AG883" s="75"/>
      <c r="AH883" s="75"/>
      <c r="AI883" s="75"/>
      <c r="AJ883" s="75"/>
      <c r="AK883" s="75"/>
      <c r="AL883" s="75"/>
      <c r="AM883" s="75"/>
      <c r="AN883" s="75"/>
      <c r="AO883" s="144"/>
      <c r="AP883" s="246" t="str">
        <f>IF(F883="","",IFERROR(VLOOKUP(SUBSTITUTE(SUBSTITUTE(Tabla1[[#This Row],[Uso Sistemas]],"T","P"),"N","F"),Parámetros!$M$2:$N$17,2,0),"Completar hasta 3ra sem. para evaluar a Probacionista"))</f>
        <v/>
      </c>
      <c r="AQ883" s="39"/>
      <c r="AR883" s="39"/>
      <c r="AS883" s="39"/>
      <c r="AT883" s="28"/>
      <c r="AU883" s="55"/>
      <c r="AV883" s="55"/>
      <c r="AW883" s="55"/>
      <c r="AX883" s="248" t="str">
        <f>IF(V883="","",EOMONTH(EDATE(Tabla1[[#This Row],[Fecha Finalización]],2),0))</f>
        <v/>
      </c>
      <c r="AY883" s="39"/>
      <c r="AZ883" s="249" t="str">
        <f>IF(V883="","",EOMONTH(EDATE(Tabla1[[#This Row],[Fecha Finalización]],3),0))</f>
        <v/>
      </c>
      <c r="BA883" s="39"/>
      <c r="BB883" s="39"/>
      <c r="BC883" s="235"/>
      <c r="BD883" s="233" t="str">
        <f>IF(F883="","",Tabla1[[#This Row],[sem 01]]&amp;Tabla1[[#This Row],[sem 02]]&amp;Tabla1[[#This Row],[sem 03]])</f>
        <v/>
      </c>
      <c r="BE883" s="234" t="str">
        <f>IF(TRIM(F883)="","",$B$1&amp;"-"&amp;SUBSTITUTE(Tabla1[[#This Row],[Mes Inscrito]]," ","")&amp;"-"&amp;SUBSTITUTE(Tabla1[[#This Row],[Dia de clases Inscrito]]," ","")&amp;"-"&amp;SUBSTITUTE(Tabla1[[#This Row],[Horario Inscrito]]," ","")&amp;"-"&amp;Tabla1[[#This Row],[Fecha Inicio grupo]])</f>
        <v/>
      </c>
      <c r="BF883" s="251" t="str">
        <f>IF(F883="","",Tabla1[[#This Row],[Curso]])</f>
        <v/>
      </c>
      <c r="BG883" s="252" t="str">
        <f>+IF(TRIM(F883)="","",$B$1&amp;"-"&amp;TRIM(Tabla1[[#This Row],[Mes Inscrito]])&amp;"-"&amp;TRIM(Tabla1[[#This Row],[Dia de clases Inscrito]])&amp;"-"&amp;TRIM(Tabla1[[#This Row],[Horario Inscrito]])&amp;"-"&amp;TRIM(Tabla1[[#This Row],[Fecha Inicio grupo]])&amp;"-"&amp;TRIM(Tabla1[[#This Row],[Tipo Incrito]]))</f>
        <v/>
      </c>
      <c r="BH883" s="308" t="str">
        <f>IF(F883="","",OR(IFERROR(SEARCH("CG",Tabla1[[#This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3" s="309" t="str">
        <f>IF(F883&lt;&gt;"",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3" s="309" t="str">
        <f>IF(F883&lt;&gt;"",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3" s="309" t="str">
        <f>IF(Tabla1[[#This Row],[Fecha Inicio grupo]]="","",IFERROR(VLOOKUP(Tabla1[[#This Row],[Mes de Alta como miembro]],Parámetros!$AM$2:$AN$16,2,0),"01/01/1900"))</f>
        <v/>
      </c>
    </row>
    <row r="884" spans="1:63" ht="14.45">
      <c r="A884" s="68">
        <v>881</v>
      </c>
      <c r="B884" s="29"/>
      <c r="C884" s="34"/>
      <c r="D884" s="42"/>
      <c r="E884" s="64"/>
      <c r="F884" s="45"/>
      <c r="G884" s="45"/>
      <c r="H884" s="163"/>
      <c r="I884" s="42"/>
      <c r="J884" s="28"/>
      <c r="K884" s="69"/>
      <c r="L884" s="68"/>
      <c r="M884" s="46"/>
      <c r="N884" s="238" t="str">
        <f ca="1">IF(Tabla1[[#This Row],[Fecha de nac]]="","",IF(Tabla1[[#This Row],[Fecha Finalización]] &gt;=TODAY(), DATEDIF(Tabla1[[#This Row],[Fecha de nac]],TODAY(),"y"), ROUNDDOWN((Tabla1[[#This Row],[Fecha Finalización]] -Tabla1[[#This Row],[Fecha de nac]])/365,0)))</f>
        <v/>
      </c>
      <c r="O884" s="169"/>
      <c r="P884" s="34"/>
      <c r="Q884" s="67"/>
      <c r="R884" s="67"/>
      <c r="S884" s="67"/>
      <c r="T884" s="67"/>
      <c r="U884" s="243" t="str">
        <f>IF(F884="","",Tabla1[[#This Row],[Fecha Inicio grupo]]+3*7-7)</f>
        <v/>
      </c>
      <c r="V884" s="244" t="str">
        <f>IF(F884="","",EDATE(Tabla1[[#This Row],[Fecha Inicio grupo]],3))</f>
        <v/>
      </c>
      <c r="W884" s="29"/>
      <c r="X884" s="29"/>
      <c r="Y884" s="75"/>
      <c r="Z884" s="75"/>
      <c r="AA884" s="75"/>
      <c r="AB884" s="75"/>
      <c r="AC884" s="75"/>
      <c r="AD884" s="75"/>
      <c r="AE884" s="75"/>
      <c r="AF884" s="75"/>
      <c r="AG884" s="75"/>
      <c r="AH884" s="75"/>
      <c r="AI884" s="75"/>
      <c r="AJ884" s="75"/>
      <c r="AK884" s="75"/>
      <c r="AL884" s="75"/>
      <c r="AM884" s="75"/>
      <c r="AN884" s="75"/>
      <c r="AO884" s="144"/>
      <c r="AP884" s="246" t="str">
        <f>IF(F884="","",IFERROR(VLOOKUP(SUBSTITUTE(SUBSTITUTE(Tabla1[[#This Row],[Uso Sistemas]],"T","P"),"N","F"),Parámetros!$M$2:$N$17,2,0),"Completar hasta 3ra sem. para evaluar a Probacionista"))</f>
        <v/>
      </c>
      <c r="AQ884" s="39"/>
      <c r="AR884" s="39"/>
      <c r="AS884" s="39"/>
      <c r="AT884" s="28"/>
      <c r="AU884" s="55"/>
      <c r="AV884" s="55"/>
      <c r="AW884" s="55"/>
      <c r="AX884" s="248" t="str">
        <f>IF(V884="","",EOMONTH(EDATE(Tabla1[[#This Row],[Fecha Finalización]],2),0))</f>
        <v/>
      </c>
      <c r="AY884" s="39"/>
      <c r="AZ884" s="249" t="str">
        <f>IF(V884="","",EOMONTH(EDATE(Tabla1[[#This Row],[Fecha Finalización]],3),0))</f>
        <v/>
      </c>
      <c r="BA884" s="39"/>
      <c r="BB884" s="39"/>
      <c r="BC884" s="235"/>
      <c r="BD884" s="233" t="str">
        <f>IF(F884="","",Tabla1[[#This Row],[sem 01]]&amp;Tabla1[[#This Row],[sem 02]]&amp;Tabla1[[#This Row],[sem 03]])</f>
        <v/>
      </c>
      <c r="BE884" s="234" t="str">
        <f>IF(TRIM(F884)="","",$B$1&amp;"-"&amp;SUBSTITUTE(Tabla1[[#This Row],[Mes Inscrito]]," ","")&amp;"-"&amp;SUBSTITUTE(Tabla1[[#This Row],[Dia de clases Inscrito]]," ","")&amp;"-"&amp;SUBSTITUTE(Tabla1[[#This Row],[Horario Inscrito]]," ","")&amp;"-"&amp;Tabla1[[#This Row],[Fecha Inicio grupo]])</f>
        <v/>
      </c>
      <c r="BF884" s="251" t="str">
        <f>IF(F884="","",Tabla1[[#This Row],[Curso]])</f>
        <v/>
      </c>
      <c r="BG884" s="252" t="str">
        <f>+IF(TRIM(F884)="","",$B$1&amp;"-"&amp;TRIM(Tabla1[[#This Row],[Mes Inscrito]])&amp;"-"&amp;TRIM(Tabla1[[#This Row],[Dia de clases Inscrito]])&amp;"-"&amp;TRIM(Tabla1[[#This Row],[Horario Inscrito]])&amp;"-"&amp;TRIM(Tabla1[[#This Row],[Fecha Inicio grupo]])&amp;"-"&amp;TRIM(Tabla1[[#This Row],[Tipo Incrito]]))</f>
        <v/>
      </c>
      <c r="BH884" s="308" t="str">
        <f>IF(F884="","",OR(IFERROR(SEARCH("CG",Tabla1[[#This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4" s="309" t="str">
        <f>IF(F884&lt;&gt;"",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4" s="309" t="str">
        <f>IF(F884&lt;&gt;"",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4" s="309" t="str">
        <f>IF(Tabla1[[#This Row],[Fecha Inicio grupo]]="","",IFERROR(VLOOKUP(Tabla1[[#This Row],[Mes de Alta como miembro]],Parámetros!$AM$2:$AN$16,2,0),"01/01/1900"))</f>
        <v/>
      </c>
    </row>
    <row r="885" spans="1:63" ht="14.45">
      <c r="A885" s="68">
        <v>882</v>
      </c>
      <c r="B885" s="29"/>
      <c r="C885" s="34"/>
      <c r="D885" s="42"/>
      <c r="E885" s="64"/>
      <c r="F885" s="45"/>
      <c r="G885" s="45"/>
      <c r="H885" s="163"/>
      <c r="I885" s="42"/>
      <c r="J885" s="28"/>
      <c r="K885" s="69"/>
      <c r="L885" s="68"/>
      <c r="M885" s="46"/>
      <c r="N885" s="238" t="str">
        <f ca="1">IF(Tabla1[[#This Row],[Fecha de nac]]="","",IF(Tabla1[[#This Row],[Fecha Finalización]] &gt;=TODAY(), DATEDIF(Tabla1[[#This Row],[Fecha de nac]],TODAY(),"y"), ROUNDDOWN((Tabla1[[#This Row],[Fecha Finalización]] -Tabla1[[#This Row],[Fecha de nac]])/365,0)))</f>
        <v/>
      </c>
      <c r="O885" s="169"/>
      <c r="P885" s="34"/>
      <c r="Q885" s="67"/>
      <c r="R885" s="67"/>
      <c r="S885" s="67"/>
      <c r="T885" s="67"/>
      <c r="U885" s="243" t="str">
        <f>IF(F885="","",Tabla1[[#This Row],[Fecha Inicio grupo]]+3*7-7)</f>
        <v/>
      </c>
      <c r="V885" s="244" t="str">
        <f>IF(F885="","",EDATE(Tabla1[[#This Row],[Fecha Inicio grupo]],3))</f>
        <v/>
      </c>
      <c r="W885" s="29"/>
      <c r="X885" s="29"/>
      <c r="Y885" s="75"/>
      <c r="Z885" s="75"/>
      <c r="AA885" s="75"/>
      <c r="AB885" s="75"/>
      <c r="AC885" s="75"/>
      <c r="AD885" s="75"/>
      <c r="AE885" s="75"/>
      <c r="AF885" s="75"/>
      <c r="AG885" s="75"/>
      <c r="AH885" s="75"/>
      <c r="AI885" s="75"/>
      <c r="AJ885" s="75"/>
      <c r="AK885" s="75"/>
      <c r="AL885" s="75"/>
      <c r="AM885" s="75"/>
      <c r="AN885" s="75"/>
      <c r="AO885" s="144"/>
      <c r="AP885" s="246" t="str">
        <f>IF(F885="","",IFERROR(VLOOKUP(SUBSTITUTE(SUBSTITUTE(Tabla1[[#This Row],[Uso Sistemas]],"T","P"),"N","F"),Parámetros!$M$2:$N$17,2,0),"Completar hasta 3ra sem. para evaluar a Probacionista"))</f>
        <v/>
      </c>
      <c r="AQ885" s="39"/>
      <c r="AR885" s="39"/>
      <c r="AS885" s="39"/>
      <c r="AT885" s="28"/>
      <c r="AU885" s="55"/>
      <c r="AV885" s="55"/>
      <c r="AW885" s="55"/>
      <c r="AX885" s="248" t="str">
        <f>IF(V885="","",EOMONTH(EDATE(Tabla1[[#This Row],[Fecha Finalización]],2),0))</f>
        <v/>
      </c>
      <c r="AY885" s="39"/>
      <c r="AZ885" s="249" t="str">
        <f>IF(V885="","",EOMONTH(EDATE(Tabla1[[#This Row],[Fecha Finalización]],3),0))</f>
        <v/>
      </c>
      <c r="BA885" s="39"/>
      <c r="BB885" s="39"/>
      <c r="BC885" s="235"/>
      <c r="BD885" s="233" t="str">
        <f>IF(F885="","",Tabla1[[#This Row],[sem 01]]&amp;Tabla1[[#This Row],[sem 02]]&amp;Tabla1[[#This Row],[sem 03]])</f>
        <v/>
      </c>
      <c r="BE885" s="234" t="str">
        <f>IF(TRIM(F885)="","",$B$1&amp;"-"&amp;SUBSTITUTE(Tabla1[[#This Row],[Mes Inscrito]]," ","")&amp;"-"&amp;SUBSTITUTE(Tabla1[[#This Row],[Dia de clases Inscrito]]," ","")&amp;"-"&amp;SUBSTITUTE(Tabla1[[#This Row],[Horario Inscrito]]," ","")&amp;"-"&amp;Tabla1[[#This Row],[Fecha Inicio grupo]])</f>
        <v/>
      </c>
      <c r="BF885" s="251" t="str">
        <f>IF(F885="","",Tabla1[[#This Row],[Curso]])</f>
        <v/>
      </c>
      <c r="BG885" s="252" t="str">
        <f>+IF(TRIM(F885)="","",$B$1&amp;"-"&amp;TRIM(Tabla1[[#This Row],[Mes Inscrito]])&amp;"-"&amp;TRIM(Tabla1[[#This Row],[Dia de clases Inscrito]])&amp;"-"&amp;TRIM(Tabla1[[#This Row],[Horario Inscrito]])&amp;"-"&amp;TRIM(Tabla1[[#This Row],[Fecha Inicio grupo]])&amp;"-"&amp;TRIM(Tabla1[[#This Row],[Tipo Incrito]]))</f>
        <v/>
      </c>
      <c r="BH885" s="308" t="str">
        <f>IF(F885="","",OR(IFERROR(SEARCH("CG",Tabla1[[#This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5" s="309" t="str">
        <f>IF(F885&lt;&gt;"",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5" s="309" t="str">
        <f>IF(F885&lt;&gt;"",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5" s="309" t="str">
        <f>IF(Tabla1[[#This Row],[Fecha Inicio grupo]]="","",IFERROR(VLOOKUP(Tabla1[[#This Row],[Mes de Alta como miembro]],Parámetros!$AM$2:$AN$16,2,0),"01/01/1900"))</f>
        <v/>
      </c>
    </row>
    <row r="886" spans="1:63" ht="14.45">
      <c r="A886" s="68">
        <v>883</v>
      </c>
      <c r="B886" s="29"/>
      <c r="C886" s="34"/>
      <c r="D886" s="42"/>
      <c r="E886" s="64"/>
      <c r="F886" s="45"/>
      <c r="G886" s="45"/>
      <c r="H886" s="163"/>
      <c r="I886" s="42"/>
      <c r="J886" s="28"/>
      <c r="K886" s="69"/>
      <c r="L886" s="68"/>
      <c r="M886" s="46"/>
      <c r="N886" s="238" t="str">
        <f ca="1">IF(Tabla1[[#This Row],[Fecha de nac]]="","",IF(Tabla1[[#This Row],[Fecha Finalización]] &gt;=TODAY(), DATEDIF(Tabla1[[#This Row],[Fecha de nac]],TODAY(),"y"), ROUNDDOWN((Tabla1[[#This Row],[Fecha Finalización]] -Tabla1[[#This Row],[Fecha de nac]])/365,0)))</f>
        <v/>
      </c>
      <c r="O886" s="169"/>
      <c r="P886" s="34"/>
      <c r="Q886" s="67"/>
      <c r="R886" s="67"/>
      <c r="S886" s="67"/>
      <c r="T886" s="67"/>
      <c r="U886" s="243" t="str">
        <f>IF(F886="","",Tabla1[[#This Row],[Fecha Inicio grupo]]+3*7-7)</f>
        <v/>
      </c>
      <c r="V886" s="244" t="str">
        <f>IF(F886="","",EDATE(Tabla1[[#This Row],[Fecha Inicio grupo]],3))</f>
        <v/>
      </c>
      <c r="W886" s="29"/>
      <c r="X886" s="29"/>
      <c r="Y886" s="75"/>
      <c r="Z886" s="75"/>
      <c r="AA886" s="75"/>
      <c r="AB886" s="75"/>
      <c r="AC886" s="75"/>
      <c r="AD886" s="75"/>
      <c r="AE886" s="75"/>
      <c r="AF886" s="75"/>
      <c r="AG886" s="75"/>
      <c r="AH886" s="75"/>
      <c r="AI886" s="75"/>
      <c r="AJ886" s="75"/>
      <c r="AK886" s="75"/>
      <c r="AL886" s="75"/>
      <c r="AM886" s="75"/>
      <c r="AN886" s="75"/>
      <c r="AO886" s="144"/>
      <c r="AP886" s="246" t="str">
        <f>IF(F886="","",IFERROR(VLOOKUP(SUBSTITUTE(SUBSTITUTE(Tabla1[[#This Row],[Uso Sistemas]],"T","P"),"N","F"),Parámetros!$M$2:$N$17,2,0),"Completar hasta 3ra sem. para evaluar a Probacionista"))</f>
        <v/>
      </c>
      <c r="AQ886" s="39"/>
      <c r="AR886" s="39"/>
      <c r="AS886" s="39"/>
      <c r="AT886" s="28"/>
      <c r="AU886" s="55"/>
      <c r="AV886" s="55"/>
      <c r="AW886" s="55"/>
      <c r="AX886" s="248" t="str">
        <f>IF(V886="","",EOMONTH(EDATE(Tabla1[[#This Row],[Fecha Finalización]],2),0))</f>
        <v/>
      </c>
      <c r="AY886" s="39"/>
      <c r="AZ886" s="249" t="str">
        <f>IF(V886="","",EOMONTH(EDATE(Tabla1[[#This Row],[Fecha Finalización]],3),0))</f>
        <v/>
      </c>
      <c r="BA886" s="39"/>
      <c r="BB886" s="39"/>
      <c r="BC886" s="235"/>
      <c r="BD886" s="233" t="str">
        <f>IF(F886="","",Tabla1[[#This Row],[sem 01]]&amp;Tabla1[[#This Row],[sem 02]]&amp;Tabla1[[#This Row],[sem 03]])</f>
        <v/>
      </c>
      <c r="BE886" s="234" t="str">
        <f>IF(TRIM(F886)="","",$B$1&amp;"-"&amp;SUBSTITUTE(Tabla1[[#This Row],[Mes Inscrito]]," ","")&amp;"-"&amp;SUBSTITUTE(Tabla1[[#This Row],[Dia de clases Inscrito]]," ","")&amp;"-"&amp;SUBSTITUTE(Tabla1[[#This Row],[Horario Inscrito]]," ","")&amp;"-"&amp;Tabla1[[#This Row],[Fecha Inicio grupo]])</f>
        <v/>
      </c>
      <c r="BF886" s="251" t="str">
        <f>IF(F886="","",Tabla1[[#This Row],[Curso]])</f>
        <v/>
      </c>
      <c r="BG886" s="252" t="str">
        <f>+IF(TRIM(F886)="","",$B$1&amp;"-"&amp;TRIM(Tabla1[[#This Row],[Mes Inscrito]])&amp;"-"&amp;TRIM(Tabla1[[#This Row],[Dia de clases Inscrito]])&amp;"-"&amp;TRIM(Tabla1[[#This Row],[Horario Inscrito]])&amp;"-"&amp;TRIM(Tabla1[[#This Row],[Fecha Inicio grupo]])&amp;"-"&amp;TRIM(Tabla1[[#This Row],[Tipo Incrito]]))</f>
        <v/>
      </c>
      <c r="BH886" s="308" t="str">
        <f>IF(F886="","",OR(IFERROR(SEARCH("CG",Tabla1[[#This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6" s="309" t="str">
        <f>IF(F886&lt;&gt;"",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6" s="309" t="str">
        <f>IF(F886&lt;&gt;"",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6" s="309" t="str">
        <f>IF(Tabla1[[#This Row],[Fecha Inicio grupo]]="","",IFERROR(VLOOKUP(Tabla1[[#This Row],[Mes de Alta como miembro]],Parámetros!$AM$2:$AN$16,2,0),"01/01/1900"))</f>
        <v/>
      </c>
    </row>
    <row r="887" spans="1:63" ht="14.45">
      <c r="A887" s="68">
        <v>884</v>
      </c>
      <c r="B887" s="29"/>
      <c r="C887" s="34"/>
      <c r="D887" s="42"/>
      <c r="E887" s="64"/>
      <c r="F887" s="45"/>
      <c r="G887" s="45"/>
      <c r="H887" s="163"/>
      <c r="I887" s="42"/>
      <c r="J887" s="28"/>
      <c r="K887" s="69"/>
      <c r="L887" s="68"/>
      <c r="M887" s="46"/>
      <c r="N887" s="238" t="str">
        <f ca="1">IF(Tabla1[[#This Row],[Fecha de nac]]="","",IF(Tabla1[[#This Row],[Fecha Finalización]] &gt;=TODAY(), DATEDIF(Tabla1[[#This Row],[Fecha de nac]],TODAY(),"y"), ROUNDDOWN((Tabla1[[#This Row],[Fecha Finalización]] -Tabla1[[#This Row],[Fecha de nac]])/365,0)))</f>
        <v/>
      </c>
      <c r="O887" s="169"/>
      <c r="P887" s="34"/>
      <c r="Q887" s="67"/>
      <c r="R887" s="67"/>
      <c r="S887" s="67"/>
      <c r="T887" s="67"/>
      <c r="U887" s="243" t="str">
        <f>IF(F887="","",Tabla1[[#This Row],[Fecha Inicio grupo]]+3*7-7)</f>
        <v/>
      </c>
      <c r="V887" s="244" t="str">
        <f>IF(F887="","",EDATE(Tabla1[[#This Row],[Fecha Inicio grupo]],3))</f>
        <v/>
      </c>
      <c r="W887" s="29"/>
      <c r="X887" s="29"/>
      <c r="Y887" s="75"/>
      <c r="Z887" s="75"/>
      <c r="AA887" s="75"/>
      <c r="AB887" s="75"/>
      <c r="AC887" s="75"/>
      <c r="AD887" s="75"/>
      <c r="AE887" s="75"/>
      <c r="AF887" s="75"/>
      <c r="AG887" s="75"/>
      <c r="AH887" s="75"/>
      <c r="AI887" s="75"/>
      <c r="AJ887" s="75"/>
      <c r="AK887" s="75"/>
      <c r="AL887" s="75"/>
      <c r="AM887" s="75"/>
      <c r="AN887" s="75"/>
      <c r="AO887" s="144"/>
      <c r="AP887" s="246" t="str">
        <f>IF(F887="","",IFERROR(VLOOKUP(SUBSTITUTE(SUBSTITUTE(Tabla1[[#This Row],[Uso Sistemas]],"T","P"),"N","F"),Parámetros!$M$2:$N$17,2,0),"Completar hasta 3ra sem. para evaluar a Probacionista"))</f>
        <v/>
      </c>
      <c r="AQ887" s="39"/>
      <c r="AR887" s="39"/>
      <c r="AS887" s="39"/>
      <c r="AT887" s="28"/>
      <c r="AU887" s="55"/>
      <c r="AV887" s="55"/>
      <c r="AW887" s="55"/>
      <c r="AX887" s="248" t="str">
        <f>IF(V887="","",EOMONTH(EDATE(Tabla1[[#This Row],[Fecha Finalización]],2),0))</f>
        <v/>
      </c>
      <c r="AY887" s="39"/>
      <c r="AZ887" s="249" t="str">
        <f>IF(V887="","",EOMONTH(EDATE(Tabla1[[#This Row],[Fecha Finalización]],3),0))</f>
        <v/>
      </c>
      <c r="BA887" s="39"/>
      <c r="BB887" s="39"/>
      <c r="BC887" s="235"/>
      <c r="BD887" s="233" t="str">
        <f>IF(F887="","",Tabla1[[#This Row],[sem 01]]&amp;Tabla1[[#This Row],[sem 02]]&amp;Tabla1[[#This Row],[sem 03]])</f>
        <v/>
      </c>
      <c r="BE887" s="234" t="str">
        <f>IF(TRIM(F887)="","",$B$1&amp;"-"&amp;SUBSTITUTE(Tabla1[[#This Row],[Mes Inscrito]]," ","")&amp;"-"&amp;SUBSTITUTE(Tabla1[[#This Row],[Dia de clases Inscrito]]," ","")&amp;"-"&amp;SUBSTITUTE(Tabla1[[#This Row],[Horario Inscrito]]," ","")&amp;"-"&amp;Tabla1[[#This Row],[Fecha Inicio grupo]])</f>
        <v/>
      </c>
      <c r="BF887" s="251" t="str">
        <f>IF(F887="","",Tabla1[[#This Row],[Curso]])</f>
        <v/>
      </c>
      <c r="BG887" s="252" t="str">
        <f>+IF(TRIM(F887)="","",$B$1&amp;"-"&amp;TRIM(Tabla1[[#This Row],[Mes Inscrito]])&amp;"-"&amp;TRIM(Tabla1[[#This Row],[Dia de clases Inscrito]])&amp;"-"&amp;TRIM(Tabla1[[#This Row],[Horario Inscrito]])&amp;"-"&amp;TRIM(Tabla1[[#This Row],[Fecha Inicio grupo]])&amp;"-"&amp;TRIM(Tabla1[[#This Row],[Tipo Incrito]]))</f>
        <v/>
      </c>
      <c r="BH887" s="308" t="str">
        <f>IF(F887="","",OR(IFERROR(SEARCH("CG",Tabla1[[#This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7" s="309" t="str">
        <f>IF(F887&lt;&gt;"",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7" s="309" t="str">
        <f>IF(F887&lt;&gt;"",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7" s="309" t="str">
        <f>IF(Tabla1[[#This Row],[Fecha Inicio grupo]]="","",IFERROR(VLOOKUP(Tabla1[[#This Row],[Mes de Alta como miembro]],Parámetros!$AM$2:$AN$16,2,0),"01/01/1900"))</f>
        <v/>
      </c>
    </row>
    <row r="888" spans="1:63" ht="14.45">
      <c r="A888" s="68">
        <v>885</v>
      </c>
      <c r="B888" s="29"/>
      <c r="C888" s="34"/>
      <c r="D888" s="42"/>
      <c r="E888" s="64"/>
      <c r="F888" s="45"/>
      <c r="G888" s="45"/>
      <c r="H888" s="163"/>
      <c r="I888" s="42"/>
      <c r="J888" s="28"/>
      <c r="K888" s="69"/>
      <c r="L888" s="68"/>
      <c r="M888" s="46"/>
      <c r="N888" s="238" t="str">
        <f ca="1">IF(Tabla1[[#This Row],[Fecha de nac]]="","",IF(Tabla1[[#This Row],[Fecha Finalización]] &gt;=TODAY(), DATEDIF(Tabla1[[#This Row],[Fecha de nac]],TODAY(),"y"), ROUNDDOWN((Tabla1[[#This Row],[Fecha Finalización]] -Tabla1[[#This Row],[Fecha de nac]])/365,0)))</f>
        <v/>
      </c>
      <c r="O888" s="169"/>
      <c r="P888" s="34"/>
      <c r="Q888" s="67"/>
      <c r="R888" s="67"/>
      <c r="S888" s="67"/>
      <c r="T888" s="67"/>
      <c r="U888" s="243" t="str">
        <f>IF(F888="","",Tabla1[[#This Row],[Fecha Inicio grupo]]+3*7-7)</f>
        <v/>
      </c>
      <c r="V888" s="244" t="str">
        <f>IF(F888="","",EDATE(Tabla1[[#This Row],[Fecha Inicio grupo]],3))</f>
        <v/>
      </c>
      <c r="W888" s="29"/>
      <c r="X888" s="29"/>
      <c r="Y888" s="75"/>
      <c r="Z888" s="75"/>
      <c r="AA888" s="75"/>
      <c r="AB888" s="75"/>
      <c r="AC888" s="75"/>
      <c r="AD888" s="75"/>
      <c r="AE888" s="75"/>
      <c r="AF888" s="75"/>
      <c r="AG888" s="75"/>
      <c r="AH888" s="75"/>
      <c r="AI888" s="75"/>
      <c r="AJ888" s="75"/>
      <c r="AK888" s="75"/>
      <c r="AL888" s="75"/>
      <c r="AM888" s="75"/>
      <c r="AN888" s="75"/>
      <c r="AO888" s="144"/>
      <c r="AP888" s="246" t="str">
        <f>IF(F888="","",IFERROR(VLOOKUP(SUBSTITUTE(SUBSTITUTE(Tabla1[[#This Row],[Uso Sistemas]],"T","P"),"N","F"),Parámetros!$M$2:$N$17,2,0),"Completar hasta 3ra sem. para evaluar a Probacionista"))</f>
        <v/>
      </c>
      <c r="AQ888" s="39"/>
      <c r="AR888" s="39"/>
      <c r="AS888" s="39"/>
      <c r="AT888" s="28"/>
      <c r="AU888" s="55"/>
      <c r="AV888" s="55"/>
      <c r="AW888" s="55"/>
      <c r="AX888" s="248" t="str">
        <f>IF(V888="","",EOMONTH(EDATE(Tabla1[[#This Row],[Fecha Finalización]],2),0))</f>
        <v/>
      </c>
      <c r="AY888" s="39"/>
      <c r="AZ888" s="249" t="str">
        <f>IF(V888="","",EOMONTH(EDATE(Tabla1[[#This Row],[Fecha Finalización]],3),0))</f>
        <v/>
      </c>
      <c r="BA888" s="39"/>
      <c r="BB888" s="39"/>
      <c r="BC888" s="235"/>
      <c r="BD888" s="233" t="str">
        <f>IF(F888="","",Tabla1[[#This Row],[sem 01]]&amp;Tabla1[[#This Row],[sem 02]]&amp;Tabla1[[#This Row],[sem 03]])</f>
        <v/>
      </c>
      <c r="BE888" s="234" t="str">
        <f>IF(TRIM(F888)="","",$B$1&amp;"-"&amp;SUBSTITUTE(Tabla1[[#This Row],[Mes Inscrito]]," ","")&amp;"-"&amp;SUBSTITUTE(Tabla1[[#This Row],[Dia de clases Inscrito]]," ","")&amp;"-"&amp;SUBSTITUTE(Tabla1[[#This Row],[Horario Inscrito]]," ","")&amp;"-"&amp;Tabla1[[#This Row],[Fecha Inicio grupo]])</f>
        <v/>
      </c>
      <c r="BF888" s="251" t="str">
        <f>IF(F888="","",Tabla1[[#This Row],[Curso]])</f>
        <v/>
      </c>
      <c r="BG888" s="252" t="str">
        <f>+IF(TRIM(F888)="","",$B$1&amp;"-"&amp;TRIM(Tabla1[[#This Row],[Mes Inscrito]])&amp;"-"&amp;TRIM(Tabla1[[#This Row],[Dia de clases Inscrito]])&amp;"-"&amp;TRIM(Tabla1[[#This Row],[Horario Inscrito]])&amp;"-"&amp;TRIM(Tabla1[[#This Row],[Fecha Inicio grupo]])&amp;"-"&amp;TRIM(Tabla1[[#This Row],[Tipo Incrito]]))</f>
        <v/>
      </c>
      <c r="BH888" s="308" t="str">
        <f>IF(F888="","",OR(IFERROR(SEARCH("CG",Tabla1[[#This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8" s="309" t="str">
        <f>IF(F888&lt;&gt;"",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8" s="309" t="str">
        <f>IF(F888&lt;&gt;"",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8" s="309" t="str">
        <f>IF(Tabla1[[#This Row],[Fecha Inicio grupo]]="","",IFERROR(VLOOKUP(Tabla1[[#This Row],[Mes de Alta como miembro]],Parámetros!$AM$2:$AN$16,2,0),"01/01/1900"))</f>
        <v/>
      </c>
    </row>
    <row r="889" spans="1:63" ht="14.45">
      <c r="A889" s="68">
        <v>886</v>
      </c>
      <c r="B889" s="29"/>
      <c r="C889" s="34"/>
      <c r="D889" s="42"/>
      <c r="E889" s="64"/>
      <c r="F889" s="45"/>
      <c r="G889" s="45"/>
      <c r="H889" s="163"/>
      <c r="I889" s="42"/>
      <c r="J889" s="28"/>
      <c r="K889" s="69"/>
      <c r="L889" s="68"/>
      <c r="M889" s="46"/>
      <c r="N889" s="238" t="str">
        <f ca="1">IF(Tabla1[[#This Row],[Fecha de nac]]="","",IF(Tabla1[[#This Row],[Fecha Finalización]] &gt;=TODAY(), DATEDIF(Tabla1[[#This Row],[Fecha de nac]],TODAY(),"y"), ROUNDDOWN((Tabla1[[#This Row],[Fecha Finalización]] -Tabla1[[#This Row],[Fecha de nac]])/365,0)))</f>
        <v/>
      </c>
      <c r="O889" s="169"/>
      <c r="P889" s="34"/>
      <c r="Q889" s="67"/>
      <c r="R889" s="67"/>
      <c r="S889" s="67"/>
      <c r="T889" s="67"/>
      <c r="U889" s="243" t="str">
        <f>IF(F889="","",Tabla1[[#This Row],[Fecha Inicio grupo]]+3*7-7)</f>
        <v/>
      </c>
      <c r="V889" s="244" t="str">
        <f>IF(F889="","",EDATE(Tabla1[[#This Row],[Fecha Inicio grupo]],3))</f>
        <v/>
      </c>
      <c r="W889" s="29"/>
      <c r="X889" s="29"/>
      <c r="Y889" s="75"/>
      <c r="Z889" s="75"/>
      <c r="AA889" s="75"/>
      <c r="AB889" s="75"/>
      <c r="AC889" s="75"/>
      <c r="AD889" s="75"/>
      <c r="AE889" s="75"/>
      <c r="AF889" s="75"/>
      <c r="AG889" s="75"/>
      <c r="AH889" s="75"/>
      <c r="AI889" s="75"/>
      <c r="AJ889" s="75"/>
      <c r="AK889" s="75"/>
      <c r="AL889" s="75"/>
      <c r="AM889" s="75"/>
      <c r="AN889" s="75"/>
      <c r="AO889" s="144"/>
      <c r="AP889" s="246" t="str">
        <f>IF(F889="","",IFERROR(VLOOKUP(SUBSTITUTE(SUBSTITUTE(Tabla1[[#This Row],[Uso Sistemas]],"T","P"),"N","F"),Parámetros!$M$2:$N$17,2,0),"Completar hasta 3ra sem. para evaluar a Probacionista"))</f>
        <v/>
      </c>
      <c r="AQ889" s="39"/>
      <c r="AR889" s="39"/>
      <c r="AS889" s="39"/>
      <c r="AT889" s="28"/>
      <c r="AU889" s="55"/>
      <c r="AV889" s="55"/>
      <c r="AW889" s="55"/>
      <c r="AX889" s="248" t="str">
        <f>IF(V889="","",EOMONTH(EDATE(Tabla1[[#This Row],[Fecha Finalización]],2),0))</f>
        <v/>
      </c>
      <c r="AY889" s="39"/>
      <c r="AZ889" s="249" t="str">
        <f>IF(V889="","",EOMONTH(EDATE(Tabla1[[#This Row],[Fecha Finalización]],3),0))</f>
        <v/>
      </c>
      <c r="BA889" s="39"/>
      <c r="BB889" s="39"/>
      <c r="BC889" s="235"/>
      <c r="BD889" s="233" t="str">
        <f>IF(F889="","",Tabla1[[#This Row],[sem 01]]&amp;Tabla1[[#This Row],[sem 02]]&amp;Tabla1[[#This Row],[sem 03]])</f>
        <v/>
      </c>
      <c r="BE889" s="234" t="str">
        <f>IF(TRIM(F889)="","",$B$1&amp;"-"&amp;SUBSTITUTE(Tabla1[[#This Row],[Mes Inscrito]]," ","")&amp;"-"&amp;SUBSTITUTE(Tabla1[[#This Row],[Dia de clases Inscrito]]," ","")&amp;"-"&amp;SUBSTITUTE(Tabla1[[#This Row],[Horario Inscrito]]," ","")&amp;"-"&amp;Tabla1[[#This Row],[Fecha Inicio grupo]])</f>
        <v/>
      </c>
      <c r="BF889" s="251" t="str">
        <f>IF(F889="","",Tabla1[[#This Row],[Curso]])</f>
        <v/>
      </c>
      <c r="BG889" s="252" t="str">
        <f>+IF(TRIM(F889)="","",$B$1&amp;"-"&amp;TRIM(Tabla1[[#This Row],[Mes Inscrito]])&amp;"-"&amp;TRIM(Tabla1[[#This Row],[Dia de clases Inscrito]])&amp;"-"&amp;TRIM(Tabla1[[#This Row],[Horario Inscrito]])&amp;"-"&amp;TRIM(Tabla1[[#This Row],[Fecha Inicio grupo]])&amp;"-"&amp;TRIM(Tabla1[[#This Row],[Tipo Incrito]]))</f>
        <v/>
      </c>
      <c r="BH889" s="308" t="str">
        <f>IF(F889="","",OR(IFERROR(SEARCH("CG",Tabla1[[#This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9" s="309" t="str">
        <f>IF(F889&lt;&gt;"",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9" s="309" t="str">
        <f>IF(F889&lt;&gt;"",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9" s="309" t="str">
        <f>IF(Tabla1[[#This Row],[Fecha Inicio grupo]]="","",IFERROR(VLOOKUP(Tabla1[[#This Row],[Mes de Alta como miembro]],Parámetros!$AM$2:$AN$16,2,0),"01/01/1900"))</f>
        <v/>
      </c>
    </row>
    <row r="890" spans="1:63" ht="14.45">
      <c r="A890" s="68">
        <v>887</v>
      </c>
      <c r="B890" s="29"/>
      <c r="C890" s="34"/>
      <c r="D890" s="42"/>
      <c r="E890" s="64"/>
      <c r="F890" s="45"/>
      <c r="G890" s="45"/>
      <c r="H890" s="163"/>
      <c r="I890" s="42"/>
      <c r="J890" s="28"/>
      <c r="K890" s="69"/>
      <c r="L890" s="68"/>
      <c r="M890" s="46"/>
      <c r="N890" s="238" t="str">
        <f ca="1">IF(Tabla1[[#This Row],[Fecha de nac]]="","",IF(Tabla1[[#This Row],[Fecha Finalización]] &gt;=TODAY(), DATEDIF(Tabla1[[#This Row],[Fecha de nac]],TODAY(),"y"), ROUNDDOWN((Tabla1[[#This Row],[Fecha Finalización]] -Tabla1[[#This Row],[Fecha de nac]])/365,0)))</f>
        <v/>
      </c>
      <c r="O890" s="169"/>
      <c r="P890" s="34"/>
      <c r="Q890" s="67"/>
      <c r="R890" s="67"/>
      <c r="S890" s="67"/>
      <c r="T890" s="67"/>
      <c r="U890" s="243" t="str">
        <f>IF(F890="","",Tabla1[[#This Row],[Fecha Inicio grupo]]+3*7-7)</f>
        <v/>
      </c>
      <c r="V890" s="244" t="str">
        <f>IF(F890="","",EDATE(Tabla1[[#This Row],[Fecha Inicio grupo]],3))</f>
        <v/>
      </c>
      <c r="W890" s="29"/>
      <c r="X890" s="29"/>
      <c r="Y890" s="75"/>
      <c r="Z890" s="75"/>
      <c r="AA890" s="75"/>
      <c r="AB890" s="75"/>
      <c r="AC890" s="75"/>
      <c r="AD890" s="75"/>
      <c r="AE890" s="75"/>
      <c r="AF890" s="75"/>
      <c r="AG890" s="75"/>
      <c r="AH890" s="75"/>
      <c r="AI890" s="75"/>
      <c r="AJ890" s="75"/>
      <c r="AK890" s="75"/>
      <c r="AL890" s="75"/>
      <c r="AM890" s="75"/>
      <c r="AN890" s="75"/>
      <c r="AO890" s="144"/>
      <c r="AP890" s="246" t="str">
        <f>IF(F890="","",IFERROR(VLOOKUP(SUBSTITUTE(SUBSTITUTE(Tabla1[[#This Row],[Uso Sistemas]],"T","P"),"N","F"),Parámetros!$M$2:$N$17,2,0),"Completar hasta 3ra sem. para evaluar a Probacionista"))</f>
        <v/>
      </c>
      <c r="AQ890" s="39"/>
      <c r="AR890" s="39"/>
      <c r="AS890" s="39"/>
      <c r="AT890" s="28"/>
      <c r="AU890" s="55"/>
      <c r="AV890" s="55"/>
      <c r="AW890" s="55"/>
      <c r="AX890" s="248" t="str">
        <f>IF(V890="","",EOMONTH(EDATE(Tabla1[[#This Row],[Fecha Finalización]],2),0))</f>
        <v/>
      </c>
      <c r="AY890" s="39"/>
      <c r="AZ890" s="249" t="str">
        <f>IF(V890="","",EOMONTH(EDATE(Tabla1[[#This Row],[Fecha Finalización]],3),0))</f>
        <v/>
      </c>
      <c r="BA890" s="39"/>
      <c r="BB890" s="39"/>
      <c r="BC890" s="235"/>
      <c r="BD890" s="233" t="str">
        <f>IF(F890="","",Tabla1[[#This Row],[sem 01]]&amp;Tabla1[[#This Row],[sem 02]]&amp;Tabla1[[#This Row],[sem 03]])</f>
        <v/>
      </c>
      <c r="BE890" s="234" t="str">
        <f>IF(TRIM(F890)="","",$B$1&amp;"-"&amp;SUBSTITUTE(Tabla1[[#This Row],[Mes Inscrito]]," ","")&amp;"-"&amp;SUBSTITUTE(Tabla1[[#This Row],[Dia de clases Inscrito]]," ","")&amp;"-"&amp;SUBSTITUTE(Tabla1[[#This Row],[Horario Inscrito]]," ","")&amp;"-"&amp;Tabla1[[#This Row],[Fecha Inicio grupo]])</f>
        <v/>
      </c>
      <c r="BF890" s="251" t="str">
        <f>IF(F890="","",Tabla1[[#This Row],[Curso]])</f>
        <v/>
      </c>
      <c r="BG890" s="252" t="str">
        <f>+IF(TRIM(F890)="","",$B$1&amp;"-"&amp;TRIM(Tabla1[[#This Row],[Mes Inscrito]])&amp;"-"&amp;TRIM(Tabla1[[#This Row],[Dia de clases Inscrito]])&amp;"-"&amp;TRIM(Tabla1[[#This Row],[Horario Inscrito]])&amp;"-"&amp;TRIM(Tabla1[[#This Row],[Fecha Inicio grupo]])&amp;"-"&amp;TRIM(Tabla1[[#This Row],[Tipo Incrito]]))</f>
        <v/>
      </c>
      <c r="BH890" s="308" t="str">
        <f>IF(F890="","",OR(IFERROR(SEARCH("CG",Tabla1[[#This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0" s="309" t="str">
        <f>IF(F890&lt;&gt;"",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0" s="309" t="str">
        <f>IF(F890&lt;&gt;"",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0" s="309" t="str">
        <f>IF(Tabla1[[#This Row],[Fecha Inicio grupo]]="","",IFERROR(VLOOKUP(Tabla1[[#This Row],[Mes de Alta como miembro]],Parámetros!$AM$2:$AN$16,2,0),"01/01/1900"))</f>
        <v/>
      </c>
    </row>
    <row r="891" spans="1:63" ht="14.45">
      <c r="A891" s="68">
        <v>888</v>
      </c>
      <c r="B891" s="29"/>
      <c r="C891" s="34"/>
      <c r="D891" s="42"/>
      <c r="E891" s="64"/>
      <c r="F891" s="45"/>
      <c r="G891" s="45"/>
      <c r="H891" s="163"/>
      <c r="I891" s="42"/>
      <c r="J891" s="28"/>
      <c r="K891" s="69"/>
      <c r="L891" s="68"/>
      <c r="M891" s="46"/>
      <c r="N891" s="238" t="str">
        <f ca="1">IF(Tabla1[[#This Row],[Fecha de nac]]="","",IF(Tabla1[[#This Row],[Fecha Finalización]] &gt;=TODAY(), DATEDIF(Tabla1[[#This Row],[Fecha de nac]],TODAY(),"y"), ROUNDDOWN((Tabla1[[#This Row],[Fecha Finalización]] -Tabla1[[#This Row],[Fecha de nac]])/365,0)))</f>
        <v/>
      </c>
      <c r="O891" s="169"/>
      <c r="P891" s="34"/>
      <c r="Q891" s="67"/>
      <c r="R891" s="67"/>
      <c r="S891" s="67"/>
      <c r="T891" s="67"/>
      <c r="U891" s="243" t="str">
        <f>IF(F891="","",Tabla1[[#This Row],[Fecha Inicio grupo]]+3*7-7)</f>
        <v/>
      </c>
      <c r="V891" s="244" t="str">
        <f>IF(F891="","",EDATE(Tabla1[[#This Row],[Fecha Inicio grupo]],3))</f>
        <v/>
      </c>
      <c r="W891" s="29"/>
      <c r="X891" s="29"/>
      <c r="Y891" s="75"/>
      <c r="Z891" s="75"/>
      <c r="AA891" s="75"/>
      <c r="AB891" s="75"/>
      <c r="AC891" s="75"/>
      <c r="AD891" s="75"/>
      <c r="AE891" s="75"/>
      <c r="AF891" s="75"/>
      <c r="AG891" s="75"/>
      <c r="AH891" s="75"/>
      <c r="AI891" s="75"/>
      <c r="AJ891" s="75"/>
      <c r="AK891" s="75"/>
      <c r="AL891" s="75"/>
      <c r="AM891" s="75"/>
      <c r="AN891" s="75"/>
      <c r="AO891" s="144"/>
      <c r="AP891" s="246" t="str">
        <f>IF(F891="","",IFERROR(VLOOKUP(SUBSTITUTE(SUBSTITUTE(Tabla1[[#This Row],[Uso Sistemas]],"T","P"),"N","F"),Parámetros!$M$2:$N$17,2,0),"Completar hasta 3ra sem. para evaluar a Probacionista"))</f>
        <v/>
      </c>
      <c r="AQ891" s="39"/>
      <c r="AR891" s="39"/>
      <c r="AS891" s="39"/>
      <c r="AT891" s="28"/>
      <c r="AU891" s="55"/>
      <c r="AV891" s="55"/>
      <c r="AW891" s="55"/>
      <c r="AX891" s="248" t="str">
        <f>IF(V891="","",EOMONTH(EDATE(Tabla1[[#This Row],[Fecha Finalización]],2),0))</f>
        <v/>
      </c>
      <c r="AY891" s="39"/>
      <c r="AZ891" s="249" t="str">
        <f>IF(V891="","",EOMONTH(EDATE(Tabla1[[#This Row],[Fecha Finalización]],3),0))</f>
        <v/>
      </c>
      <c r="BA891" s="39"/>
      <c r="BB891" s="39"/>
      <c r="BC891" s="235"/>
      <c r="BD891" s="233" t="str">
        <f>IF(F891="","",Tabla1[[#This Row],[sem 01]]&amp;Tabla1[[#This Row],[sem 02]]&amp;Tabla1[[#This Row],[sem 03]])</f>
        <v/>
      </c>
      <c r="BE891" s="234" t="str">
        <f>IF(TRIM(F891)="","",$B$1&amp;"-"&amp;SUBSTITUTE(Tabla1[[#This Row],[Mes Inscrito]]," ","")&amp;"-"&amp;SUBSTITUTE(Tabla1[[#This Row],[Dia de clases Inscrito]]," ","")&amp;"-"&amp;SUBSTITUTE(Tabla1[[#This Row],[Horario Inscrito]]," ","")&amp;"-"&amp;Tabla1[[#This Row],[Fecha Inicio grupo]])</f>
        <v/>
      </c>
      <c r="BF891" s="251" t="str">
        <f>IF(F891="","",Tabla1[[#This Row],[Curso]])</f>
        <v/>
      </c>
      <c r="BG891" s="252" t="str">
        <f>+IF(TRIM(F891)="","",$B$1&amp;"-"&amp;TRIM(Tabla1[[#This Row],[Mes Inscrito]])&amp;"-"&amp;TRIM(Tabla1[[#This Row],[Dia de clases Inscrito]])&amp;"-"&amp;TRIM(Tabla1[[#This Row],[Horario Inscrito]])&amp;"-"&amp;TRIM(Tabla1[[#This Row],[Fecha Inicio grupo]])&amp;"-"&amp;TRIM(Tabla1[[#This Row],[Tipo Incrito]]))</f>
        <v/>
      </c>
      <c r="BH891" s="308" t="str">
        <f>IF(F891="","",OR(IFERROR(SEARCH("CG",Tabla1[[#This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1" s="309" t="str">
        <f>IF(F891&lt;&gt;"",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1" s="309" t="str">
        <f>IF(F891&lt;&gt;"",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1" s="309" t="str">
        <f>IF(Tabla1[[#This Row],[Fecha Inicio grupo]]="","",IFERROR(VLOOKUP(Tabla1[[#This Row],[Mes de Alta como miembro]],Parámetros!$AM$2:$AN$16,2,0),"01/01/1900"))</f>
        <v/>
      </c>
    </row>
    <row r="892" spans="1:63" ht="14.45">
      <c r="A892" s="68">
        <v>889</v>
      </c>
      <c r="B892" s="29"/>
      <c r="C892" s="34"/>
      <c r="D892" s="42"/>
      <c r="E892" s="64"/>
      <c r="F892" s="45"/>
      <c r="G892" s="45"/>
      <c r="H892" s="163"/>
      <c r="I892" s="42"/>
      <c r="J892" s="28"/>
      <c r="K892" s="69"/>
      <c r="L892" s="68"/>
      <c r="M892" s="46"/>
      <c r="N892" s="238" t="str">
        <f ca="1">IF(Tabla1[[#This Row],[Fecha de nac]]="","",IF(Tabla1[[#This Row],[Fecha Finalización]] &gt;=TODAY(), DATEDIF(Tabla1[[#This Row],[Fecha de nac]],TODAY(),"y"), ROUNDDOWN((Tabla1[[#This Row],[Fecha Finalización]] -Tabla1[[#This Row],[Fecha de nac]])/365,0)))</f>
        <v/>
      </c>
      <c r="O892" s="169"/>
      <c r="P892" s="34"/>
      <c r="Q892" s="67"/>
      <c r="R892" s="67"/>
      <c r="S892" s="67"/>
      <c r="T892" s="67"/>
      <c r="U892" s="243" t="str">
        <f>IF(F892="","",Tabla1[[#This Row],[Fecha Inicio grupo]]+3*7-7)</f>
        <v/>
      </c>
      <c r="V892" s="244" t="str">
        <f>IF(F892="","",EDATE(Tabla1[[#This Row],[Fecha Inicio grupo]],3))</f>
        <v/>
      </c>
      <c r="W892" s="29"/>
      <c r="X892" s="29"/>
      <c r="Y892" s="75"/>
      <c r="Z892" s="75"/>
      <c r="AA892" s="75"/>
      <c r="AB892" s="75"/>
      <c r="AC892" s="75"/>
      <c r="AD892" s="75"/>
      <c r="AE892" s="75"/>
      <c r="AF892" s="75"/>
      <c r="AG892" s="75"/>
      <c r="AH892" s="75"/>
      <c r="AI892" s="75"/>
      <c r="AJ892" s="75"/>
      <c r="AK892" s="75"/>
      <c r="AL892" s="75"/>
      <c r="AM892" s="75"/>
      <c r="AN892" s="75"/>
      <c r="AO892" s="144"/>
      <c r="AP892" s="246" t="str">
        <f>IF(F892="","",IFERROR(VLOOKUP(SUBSTITUTE(SUBSTITUTE(Tabla1[[#This Row],[Uso Sistemas]],"T","P"),"N","F"),Parámetros!$M$2:$N$17,2,0),"Completar hasta 3ra sem. para evaluar a Probacionista"))</f>
        <v/>
      </c>
      <c r="AQ892" s="39"/>
      <c r="AR892" s="39"/>
      <c r="AS892" s="39"/>
      <c r="AT892" s="28"/>
      <c r="AU892" s="55"/>
      <c r="AV892" s="55"/>
      <c r="AW892" s="55"/>
      <c r="AX892" s="248" t="str">
        <f>IF(V892="","",EOMONTH(EDATE(Tabla1[[#This Row],[Fecha Finalización]],2),0))</f>
        <v/>
      </c>
      <c r="AY892" s="39"/>
      <c r="AZ892" s="249" t="str">
        <f>IF(V892="","",EOMONTH(EDATE(Tabla1[[#This Row],[Fecha Finalización]],3),0))</f>
        <v/>
      </c>
      <c r="BA892" s="39"/>
      <c r="BB892" s="39"/>
      <c r="BC892" s="235"/>
      <c r="BD892" s="233" t="str">
        <f>IF(F892="","",Tabla1[[#This Row],[sem 01]]&amp;Tabla1[[#This Row],[sem 02]]&amp;Tabla1[[#This Row],[sem 03]])</f>
        <v/>
      </c>
      <c r="BE892" s="234" t="str">
        <f>IF(TRIM(F892)="","",$B$1&amp;"-"&amp;SUBSTITUTE(Tabla1[[#This Row],[Mes Inscrito]]," ","")&amp;"-"&amp;SUBSTITUTE(Tabla1[[#This Row],[Dia de clases Inscrito]]," ","")&amp;"-"&amp;SUBSTITUTE(Tabla1[[#This Row],[Horario Inscrito]]," ","")&amp;"-"&amp;Tabla1[[#This Row],[Fecha Inicio grupo]])</f>
        <v/>
      </c>
      <c r="BF892" s="251" t="str">
        <f>IF(F892="","",Tabla1[[#This Row],[Curso]])</f>
        <v/>
      </c>
      <c r="BG892" s="252" t="str">
        <f>+IF(TRIM(F892)="","",$B$1&amp;"-"&amp;TRIM(Tabla1[[#This Row],[Mes Inscrito]])&amp;"-"&amp;TRIM(Tabla1[[#This Row],[Dia de clases Inscrito]])&amp;"-"&amp;TRIM(Tabla1[[#This Row],[Horario Inscrito]])&amp;"-"&amp;TRIM(Tabla1[[#This Row],[Fecha Inicio grupo]])&amp;"-"&amp;TRIM(Tabla1[[#This Row],[Tipo Incrito]]))</f>
        <v/>
      </c>
      <c r="BH892" s="308" t="str">
        <f>IF(F892="","",OR(IFERROR(SEARCH("CG",Tabla1[[#This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2" s="309" t="str">
        <f>IF(F892&lt;&gt;"",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2" s="309" t="str">
        <f>IF(F892&lt;&gt;"",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2" s="309" t="str">
        <f>IF(Tabla1[[#This Row],[Fecha Inicio grupo]]="","",IFERROR(VLOOKUP(Tabla1[[#This Row],[Mes de Alta como miembro]],Parámetros!$AM$2:$AN$16,2,0),"01/01/1900"))</f>
        <v/>
      </c>
    </row>
    <row r="893" spans="1:63" ht="14.45">
      <c r="A893" s="68">
        <v>890</v>
      </c>
      <c r="B893" s="29"/>
      <c r="C893" s="34"/>
      <c r="D893" s="42"/>
      <c r="E893" s="64"/>
      <c r="F893" s="45"/>
      <c r="G893" s="45"/>
      <c r="H893" s="163"/>
      <c r="I893" s="42"/>
      <c r="J893" s="28"/>
      <c r="K893" s="69"/>
      <c r="L893" s="68"/>
      <c r="M893" s="46"/>
      <c r="N893" s="238" t="str">
        <f ca="1">IF(Tabla1[[#This Row],[Fecha de nac]]="","",IF(Tabla1[[#This Row],[Fecha Finalización]] &gt;=TODAY(), DATEDIF(Tabla1[[#This Row],[Fecha de nac]],TODAY(),"y"), ROUNDDOWN((Tabla1[[#This Row],[Fecha Finalización]] -Tabla1[[#This Row],[Fecha de nac]])/365,0)))</f>
        <v/>
      </c>
      <c r="O893" s="169"/>
      <c r="P893" s="34"/>
      <c r="Q893" s="67"/>
      <c r="R893" s="67"/>
      <c r="S893" s="67"/>
      <c r="T893" s="67"/>
      <c r="U893" s="243" t="str">
        <f>IF(F893="","",Tabla1[[#This Row],[Fecha Inicio grupo]]+3*7-7)</f>
        <v/>
      </c>
      <c r="V893" s="244" t="str">
        <f>IF(F893="","",EDATE(Tabla1[[#This Row],[Fecha Inicio grupo]],3))</f>
        <v/>
      </c>
      <c r="W893" s="29"/>
      <c r="X893" s="29"/>
      <c r="Y893" s="75"/>
      <c r="Z893" s="75"/>
      <c r="AA893" s="75"/>
      <c r="AB893" s="75"/>
      <c r="AC893" s="75"/>
      <c r="AD893" s="75"/>
      <c r="AE893" s="75"/>
      <c r="AF893" s="75"/>
      <c r="AG893" s="75"/>
      <c r="AH893" s="75"/>
      <c r="AI893" s="75"/>
      <c r="AJ893" s="75"/>
      <c r="AK893" s="75"/>
      <c r="AL893" s="75"/>
      <c r="AM893" s="75"/>
      <c r="AN893" s="75"/>
      <c r="AO893" s="144"/>
      <c r="AP893" s="246" t="str">
        <f>IF(F893="","",IFERROR(VLOOKUP(SUBSTITUTE(SUBSTITUTE(Tabla1[[#This Row],[Uso Sistemas]],"T","P"),"N","F"),Parámetros!$M$2:$N$17,2,0),"Completar hasta 3ra sem. para evaluar a Probacionista"))</f>
        <v/>
      </c>
      <c r="AQ893" s="39"/>
      <c r="AR893" s="39"/>
      <c r="AS893" s="39"/>
      <c r="AT893" s="28"/>
      <c r="AU893" s="55"/>
      <c r="AV893" s="55"/>
      <c r="AW893" s="55"/>
      <c r="AX893" s="248" t="str">
        <f>IF(V893="","",EOMONTH(EDATE(Tabla1[[#This Row],[Fecha Finalización]],2),0))</f>
        <v/>
      </c>
      <c r="AY893" s="39"/>
      <c r="AZ893" s="249" t="str">
        <f>IF(V893="","",EOMONTH(EDATE(Tabla1[[#This Row],[Fecha Finalización]],3),0))</f>
        <v/>
      </c>
      <c r="BA893" s="39"/>
      <c r="BB893" s="39"/>
      <c r="BC893" s="235"/>
      <c r="BD893" s="233" t="str">
        <f>IF(F893="","",Tabla1[[#This Row],[sem 01]]&amp;Tabla1[[#This Row],[sem 02]]&amp;Tabla1[[#This Row],[sem 03]])</f>
        <v/>
      </c>
      <c r="BE893" s="234" t="str">
        <f>IF(TRIM(F893)="","",$B$1&amp;"-"&amp;SUBSTITUTE(Tabla1[[#This Row],[Mes Inscrito]]," ","")&amp;"-"&amp;SUBSTITUTE(Tabla1[[#This Row],[Dia de clases Inscrito]]," ","")&amp;"-"&amp;SUBSTITUTE(Tabla1[[#This Row],[Horario Inscrito]]," ","")&amp;"-"&amp;Tabla1[[#This Row],[Fecha Inicio grupo]])</f>
        <v/>
      </c>
      <c r="BF893" s="251" t="str">
        <f>IF(F893="","",Tabla1[[#This Row],[Curso]])</f>
        <v/>
      </c>
      <c r="BG893" s="252" t="str">
        <f>+IF(TRIM(F893)="","",$B$1&amp;"-"&amp;TRIM(Tabla1[[#This Row],[Mes Inscrito]])&amp;"-"&amp;TRIM(Tabla1[[#This Row],[Dia de clases Inscrito]])&amp;"-"&amp;TRIM(Tabla1[[#This Row],[Horario Inscrito]])&amp;"-"&amp;TRIM(Tabla1[[#This Row],[Fecha Inicio grupo]])&amp;"-"&amp;TRIM(Tabla1[[#This Row],[Tipo Incrito]]))</f>
        <v/>
      </c>
      <c r="BH893" s="308" t="str">
        <f>IF(F893="","",OR(IFERROR(SEARCH("CG",Tabla1[[#This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3" s="309" t="str">
        <f>IF(F893&lt;&gt;"",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3" s="309" t="str">
        <f>IF(F893&lt;&gt;"",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3" s="309" t="str">
        <f>IF(Tabla1[[#This Row],[Fecha Inicio grupo]]="","",IFERROR(VLOOKUP(Tabla1[[#This Row],[Mes de Alta como miembro]],Parámetros!$AM$2:$AN$16,2,0),"01/01/1900"))</f>
        <v/>
      </c>
    </row>
    <row r="894" spans="1:63" ht="14.45">
      <c r="A894" s="68">
        <v>891</v>
      </c>
      <c r="B894" s="29"/>
      <c r="C894" s="34"/>
      <c r="D894" s="42"/>
      <c r="E894" s="64"/>
      <c r="F894" s="45"/>
      <c r="G894" s="45"/>
      <c r="H894" s="163"/>
      <c r="I894" s="42"/>
      <c r="J894" s="28"/>
      <c r="K894" s="69"/>
      <c r="L894" s="68"/>
      <c r="M894" s="46"/>
      <c r="N894" s="238" t="str">
        <f ca="1">IF(Tabla1[[#This Row],[Fecha de nac]]="","",IF(Tabla1[[#This Row],[Fecha Finalización]] &gt;=TODAY(), DATEDIF(Tabla1[[#This Row],[Fecha de nac]],TODAY(),"y"), ROUNDDOWN((Tabla1[[#This Row],[Fecha Finalización]] -Tabla1[[#This Row],[Fecha de nac]])/365,0)))</f>
        <v/>
      </c>
      <c r="O894" s="169"/>
      <c r="P894" s="34"/>
      <c r="Q894" s="67"/>
      <c r="R894" s="67"/>
      <c r="S894" s="67"/>
      <c r="T894" s="67"/>
      <c r="U894" s="243" t="str">
        <f>IF(F894="","",Tabla1[[#This Row],[Fecha Inicio grupo]]+3*7-7)</f>
        <v/>
      </c>
      <c r="V894" s="244" t="str">
        <f>IF(F894="","",EDATE(Tabla1[[#This Row],[Fecha Inicio grupo]],3))</f>
        <v/>
      </c>
      <c r="W894" s="29"/>
      <c r="X894" s="29"/>
      <c r="Y894" s="75"/>
      <c r="Z894" s="75"/>
      <c r="AA894" s="75"/>
      <c r="AB894" s="75"/>
      <c r="AC894" s="75"/>
      <c r="AD894" s="75"/>
      <c r="AE894" s="75"/>
      <c r="AF894" s="75"/>
      <c r="AG894" s="75"/>
      <c r="AH894" s="75"/>
      <c r="AI894" s="75"/>
      <c r="AJ894" s="75"/>
      <c r="AK894" s="75"/>
      <c r="AL894" s="75"/>
      <c r="AM894" s="75"/>
      <c r="AN894" s="75"/>
      <c r="AO894" s="144"/>
      <c r="AP894" s="246" t="str">
        <f>IF(F894="","",IFERROR(VLOOKUP(SUBSTITUTE(SUBSTITUTE(Tabla1[[#This Row],[Uso Sistemas]],"T","P"),"N","F"),Parámetros!$M$2:$N$17,2,0),"Completar hasta 3ra sem. para evaluar a Probacionista"))</f>
        <v/>
      </c>
      <c r="AQ894" s="39"/>
      <c r="AR894" s="39"/>
      <c r="AS894" s="39"/>
      <c r="AT894" s="28"/>
      <c r="AU894" s="55"/>
      <c r="AV894" s="55"/>
      <c r="AW894" s="55"/>
      <c r="AX894" s="248" t="str">
        <f>IF(V894="","",EOMONTH(EDATE(Tabla1[[#This Row],[Fecha Finalización]],2),0))</f>
        <v/>
      </c>
      <c r="AY894" s="39"/>
      <c r="AZ894" s="249" t="str">
        <f>IF(V894="","",EOMONTH(EDATE(Tabla1[[#This Row],[Fecha Finalización]],3),0))</f>
        <v/>
      </c>
      <c r="BA894" s="39"/>
      <c r="BB894" s="39"/>
      <c r="BC894" s="235"/>
      <c r="BD894" s="233" t="str">
        <f>IF(F894="","",Tabla1[[#This Row],[sem 01]]&amp;Tabla1[[#This Row],[sem 02]]&amp;Tabla1[[#This Row],[sem 03]])</f>
        <v/>
      </c>
      <c r="BE894" s="234" t="str">
        <f>IF(TRIM(F894)="","",$B$1&amp;"-"&amp;SUBSTITUTE(Tabla1[[#This Row],[Mes Inscrito]]," ","")&amp;"-"&amp;SUBSTITUTE(Tabla1[[#This Row],[Dia de clases Inscrito]]," ","")&amp;"-"&amp;SUBSTITUTE(Tabla1[[#This Row],[Horario Inscrito]]," ","")&amp;"-"&amp;Tabla1[[#This Row],[Fecha Inicio grupo]])</f>
        <v/>
      </c>
      <c r="BF894" s="251" t="str">
        <f>IF(F894="","",Tabla1[[#This Row],[Curso]])</f>
        <v/>
      </c>
      <c r="BG894" s="252" t="str">
        <f>+IF(TRIM(F894)="","",$B$1&amp;"-"&amp;TRIM(Tabla1[[#This Row],[Mes Inscrito]])&amp;"-"&amp;TRIM(Tabla1[[#This Row],[Dia de clases Inscrito]])&amp;"-"&amp;TRIM(Tabla1[[#This Row],[Horario Inscrito]])&amp;"-"&amp;TRIM(Tabla1[[#This Row],[Fecha Inicio grupo]])&amp;"-"&amp;TRIM(Tabla1[[#This Row],[Tipo Incrito]]))</f>
        <v/>
      </c>
      <c r="BH894" s="308" t="str">
        <f>IF(F894="","",OR(IFERROR(SEARCH("CG",Tabla1[[#This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4" s="309" t="str">
        <f>IF(F894&lt;&gt;"",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4" s="309" t="str">
        <f>IF(F894&lt;&gt;"",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4" s="309" t="str">
        <f>IF(Tabla1[[#This Row],[Fecha Inicio grupo]]="","",IFERROR(VLOOKUP(Tabla1[[#This Row],[Mes de Alta como miembro]],Parámetros!$AM$2:$AN$16,2,0),"01/01/1900"))</f>
        <v/>
      </c>
    </row>
    <row r="895" spans="1:63" ht="14.45">
      <c r="A895" s="68">
        <v>892</v>
      </c>
      <c r="B895" s="29"/>
      <c r="C895" s="34"/>
      <c r="D895" s="42"/>
      <c r="E895" s="64"/>
      <c r="F895" s="45"/>
      <c r="G895" s="45"/>
      <c r="H895" s="163"/>
      <c r="I895" s="42"/>
      <c r="J895" s="28"/>
      <c r="K895" s="69"/>
      <c r="L895" s="68"/>
      <c r="M895" s="46"/>
      <c r="N895" s="238" t="str">
        <f ca="1">IF(Tabla1[[#This Row],[Fecha de nac]]="","",IF(Tabla1[[#This Row],[Fecha Finalización]] &gt;=TODAY(), DATEDIF(Tabla1[[#This Row],[Fecha de nac]],TODAY(),"y"), ROUNDDOWN((Tabla1[[#This Row],[Fecha Finalización]] -Tabla1[[#This Row],[Fecha de nac]])/365,0)))</f>
        <v/>
      </c>
      <c r="O895" s="169"/>
      <c r="P895" s="34"/>
      <c r="Q895" s="67"/>
      <c r="R895" s="67"/>
      <c r="S895" s="67"/>
      <c r="T895" s="67"/>
      <c r="U895" s="243" t="str">
        <f>IF(F895="","",Tabla1[[#This Row],[Fecha Inicio grupo]]+3*7-7)</f>
        <v/>
      </c>
      <c r="V895" s="244" t="str">
        <f>IF(F895="","",EDATE(Tabla1[[#This Row],[Fecha Inicio grupo]],3))</f>
        <v/>
      </c>
      <c r="W895" s="29"/>
      <c r="X895" s="29"/>
      <c r="Y895" s="75"/>
      <c r="Z895" s="75"/>
      <c r="AA895" s="75"/>
      <c r="AB895" s="75"/>
      <c r="AC895" s="75"/>
      <c r="AD895" s="75"/>
      <c r="AE895" s="75"/>
      <c r="AF895" s="75"/>
      <c r="AG895" s="75"/>
      <c r="AH895" s="75"/>
      <c r="AI895" s="75"/>
      <c r="AJ895" s="75"/>
      <c r="AK895" s="75"/>
      <c r="AL895" s="75"/>
      <c r="AM895" s="75"/>
      <c r="AN895" s="75"/>
      <c r="AO895" s="144"/>
      <c r="AP895" s="246" t="str">
        <f>IF(F895="","",IFERROR(VLOOKUP(SUBSTITUTE(SUBSTITUTE(Tabla1[[#This Row],[Uso Sistemas]],"T","P"),"N","F"),Parámetros!$M$2:$N$17,2,0),"Completar hasta 3ra sem. para evaluar a Probacionista"))</f>
        <v/>
      </c>
      <c r="AQ895" s="39"/>
      <c r="AR895" s="39"/>
      <c r="AS895" s="39"/>
      <c r="AT895" s="28"/>
      <c r="AU895" s="55"/>
      <c r="AV895" s="55"/>
      <c r="AW895" s="55"/>
      <c r="AX895" s="248" t="str">
        <f>IF(V895="","",EOMONTH(EDATE(Tabla1[[#This Row],[Fecha Finalización]],2),0))</f>
        <v/>
      </c>
      <c r="AY895" s="39"/>
      <c r="AZ895" s="249" t="str">
        <f>IF(V895="","",EOMONTH(EDATE(Tabla1[[#This Row],[Fecha Finalización]],3),0))</f>
        <v/>
      </c>
      <c r="BA895" s="39"/>
      <c r="BB895" s="39"/>
      <c r="BC895" s="235"/>
      <c r="BD895" s="233" t="str">
        <f>IF(F895="","",Tabla1[[#This Row],[sem 01]]&amp;Tabla1[[#This Row],[sem 02]]&amp;Tabla1[[#This Row],[sem 03]])</f>
        <v/>
      </c>
      <c r="BE895" s="234" t="str">
        <f>IF(TRIM(F895)="","",$B$1&amp;"-"&amp;SUBSTITUTE(Tabla1[[#This Row],[Mes Inscrito]]," ","")&amp;"-"&amp;SUBSTITUTE(Tabla1[[#This Row],[Dia de clases Inscrito]]," ","")&amp;"-"&amp;SUBSTITUTE(Tabla1[[#This Row],[Horario Inscrito]]," ","")&amp;"-"&amp;Tabla1[[#This Row],[Fecha Inicio grupo]])</f>
        <v/>
      </c>
      <c r="BF895" s="251" t="str">
        <f>IF(F895="","",Tabla1[[#This Row],[Curso]])</f>
        <v/>
      </c>
      <c r="BG895" s="252" t="str">
        <f>+IF(TRIM(F895)="","",$B$1&amp;"-"&amp;TRIM(Tabla1[[#This Row],[Mes Inscrito]])&amp;"-"&amp;TRIM(Tabla1[[#This Row],[Dia de clases Inscrito]])&amp;"-"&amp;TRIM(Tabla1[[#This Row],[Horario Inscrito]])&amp;"-"&amp;TRIM(Tabla1[[#This Row],[Fecha Inicio grupo]])&amp;"-"&amp;TRIM(Tabla1[[#This Row],[Tipo Incrito]]))</f>
        <v/>
      </c>
      <c r="BH895" s="308" t="str">
        <f>IF(F895="","",OR(IFERROR(SEARCH("CG",Tabla1[[#This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5" s="309" t="str">
        <f>IF(F895&lt;&gt;"",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5" s="309" t="str">
        <f>IF(F895&lt;&gt;"",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5" s="309" t="str">
        <f>IF(Tabla1[[#This Row],[Fecha Inicio grupo]]="","",IFERROR(VLOOKUP(Tabla1[[#This Row],[Mes de Alta como miembro]],Parámetros!$AM$2:$AN$16,2,0),"01/01/1900"))</f>
        <v/>
      </c>
    </row>
    <row r="896" spans="1:63" ht="14.45">
      <c r="A896" s="68">
        <v>893</v>
      </c>
      <c r="B896" s="29"/>
      <c r="C896" s="34"/>
      <c r="D896" s="42"/>
      <c r="E896" s="64"/>
      <c r="F896" s="45"/>
      <c r="G896" s="45"/>
      <c r="H896" s="163"/>
      <c r="I896" s="42"/>
      <c r="J896" s="28"/>
      <c r="K896" s="69"/>
      <c r="L896" s="68"/>
      <c r="M896" s="46"/>
      <c r="N896" s="238" t="str">
        <f ca="1">IF(Tabla1[[#This Row],[Fecha de nac]]="","",IF(Tabla1[[#This Row],[Fecha Finalización]] &gt;=TODAY(), DATEDIF(Tabla1[[#This Row],[Fecha de nac]],TODAY(),"y"), ROUNDDOWN((Tabla1[[#This Row],[Fecha Finalización]] -Tabla1[[#This Row],[Fecha de nac]])/365,0)))</f>
        <v/>
      </c>
      <c r="O896" s="169"/>
      <c r="P896" s="34"/>
      <c r="Q896" s="67"/>
      <c r="R896" s="67"/>
      <c r="S896" s="67"/>
      <c r="T896" s="67"/>
      <c r="U896" s="243" t="str">
        <f>IF(F896="","",Tabla1[[#This Row],[Fecha Inicio grupo]]+3*7-7)</f>
        <v/>
      </c>
      <c r="V896" s="244" t="str">
        <f>IF(F896="","",EDATE(Tabla1[[#This Row],[Fecha Inicio grupo]],3))</f>
        <v/>
      </c>
      <c r="W896" s="29"/>
      <c r="X896" s="29"/>
      <c r="Y896" s="75"/>
      <c r="Z896" s="75"/>
      <c r="AA896" s="75"/>
      <c r="AB896" s="75"/>
      <c r="AC896" s="75"/>
      <c r="AD896" s="75"/>
      <c r="AE896" s="75"/>
      <c r="AF896" s="75"/>
      <c r="AG896" s="75"/>
      <c r="AH896" s="75"/>
      <c r="AI896" s="75"/>
      <c r="AJ896" s="75"/>
      <c r="AK896" s="75"/>
      <c r="AL896" s="75"/>
      <c r="AM896" s="75"/>
      <c r="AN896" s="75"/>
      <c r="AO896" s="144"/>
      <c r="AP896" s="246" t="str">
        <f>IF(F896="","",IFERROR(VLOOKUP(SUBSTITUTE(SUBSTITUTE(Tabla1[[#This Row],[Uso Sistemas]],"T","P"),"N","F"),Parámetros!$M$2:$N$17,2,0),"Completar hasta 3ra sem. para evaluar a Probacionista"))</f>
        <v/>
      </c>
      <c r="AQ896" s="39"/>
      <c r="AR896" s="39"/>
      <c r="AS896" s="39"/>
      <c r="AT896" s="28"/>
      <c r="AU896" s="55"/>
      <c r="AV896" s="55"/>
      <c r="AW896" s="55"/>
      <c r="AX896" s="248" t="str">
        <f>IF(V896="","",EOMONTH(EDATE(Tabla1[[#This Row],[Fecha Finalización]],2),0))</f>
        <v/>
      </c>
      <c r="AY896" s="39"/>
      <c r="AZ896" s="249" t="str">
        <f>IF(V896="","",EOMONTH(EDATE(Tabla1[[#This Row],[Fecha Finalización]],3),0))</f>
        <v/>
      </c>
      <c r="BA896" s="39"/>
      <c r="BB896" s="39"/>
      <c r="BC896" s="235"/>
      <c r="BD896" s="233" t="str">
        <f>IF(F896="","",Tabla1[[#This Row],[sem 01]]&amp;Tabla1[[#This Row],[sem 02]]&amp;Tabla1[[#This Row],[sem 03]])</f>
        <v/>
      </c>
      <c r="BE896" s="234" t="str">
        <f>IF(TRIM(F896)="","",$B$1&amp;"-"&amp;SUBSTITUTE(Tabla1[[#This Row],[Mes Inscrito]]," ","")&amp;"-"&amp;SUBSTITUTE(Tabla1[[#This Row],[Dia de clases Inscrito]]," ","")&amp;"-"&amp;SUBSTITUTE(Tabla1[[#This Row],[Horario Inscrito]]," ","")&amp;"-"&amp;Tabla1[[#This Row],[Fecha Inicio grupo]])</f>
        <v/>
      </c>
      <c r="BF896" s="251" t="str">
        <f>IF(F896="","",Tabla1[[#This Row],[Curso]])</f>
        <v/>
      </c>
      <c r="BG896" s="252" t="str">
        <f>+IF(TRIM(F896)="","",$B$1&amp;"-"&amp;TRIM(Tabla1[[#This Row],[Mes Inscrito]])&amp;"-"&amp;TRIM(Tabla1[[#This Row],[Dia de clases Inscrito]])&amp;"-"&amp;TRIM(Tabla1[[#This Row],[Horario Inscrito]])&amp;"-"&amp;TRIM(Tabla1[[#This Row],[Fecha Inicio grupo]])&amp;"-"&amp;TRIM(Tabla1[[#This Row],[Tipo Incrito]]))</f>
        <v/>
      </c>
      <c r="BH896" s="308" t="str">
        <f>IF(F896="","",OR(IFERROR(SEARCH("CG",Tabla1[[#This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6" s="309" t="str">
        <f>IF(F896&lt;&gt;"",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6" s="309" t="str">
        <f>IF(F896&lt;&gt;"",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6" s="309" t="str">
        <f>IF(Tabla1[[#This Row],[Fecha Inicio grupo]]="","",IFERROR(VLOOKUP(Tabla1[[#This Row],[Mes de Alta como miembro]],Parámetros!$AM$2:$AN$16,2,0),"01/01/1900"))</f>
        <v/>
      </c>
    </row>
    <row r="897" spans="1:63" ht="14.45">
      <c r="A897" s="68">
        <v>894</v>
      </c>
      <c r="B897" s="29"/>
      <c r="C897" s="34"/>
      <c r="D897" s="42"/>
      <c r="E897" s="64"/>
      <c r="F897" s="45"/>
      <c r="G897" s="45"/>
      <c r="H897" s="163"/>
      <c r="I897" s="42"/>
      <c r="J897" s="28"/>
      <c r="K897" s="69"/>
      <c r="L897" s="68"/>
      <c r="M897" s="46"/>
      <c r="N897" s="238" t="str">
        <f ca="1">IF(Tabla1[[#This Row],[Fecha de nac]]="","",IF(Tabla1[[#This Row],[Fecha Finalización]] &gt;=TODAY(), DATEDIF(Tabla1[[#This Row],[Fecha de nac]],TODAY(),"y"), ROUNDDOWN((Tabla1[[#This Row],[Fecha Finalización]] -Tabla1[[#This Row],[Fecha de nac]])/365,0)))</f>
        <v/>
      </c>
      <c r="O897" s="169"/>
      <c r="P897" s="34"/>
      <c r="Q897" s="67"/>
      <c r="R897" s="67"/>
      <c r="S897" s="67"/>
      <c r="T897" s="67"/>
      <c r="U897" s="243" t="str">
        <f>IF(F897="","",Tabla1[[#This Row],[Fecha Inicio grupo]]+3*7-7)</f>
        <v/>
      </c>
      <c r="V897" s="244" t="str">
        <f>IF(F897="","",EDATE(Tabla1[[#This Row],[Fecha Inicio grupo]],3))</f>
        <v/>
      </c>
      <c r="W897" s="29"/>
      <c r="X897" s="29"/>
      <c r="Y897" s="75"/>
      <c r="Z897" s="75"/>
      <c r="AA897" s="75"/>
      <c r="AB897" s="75"/>
      <c r="AC897" s="75"/>
      <c r="AD897" s="75"/>
      <c r="AE897" s="75"/>
      <c r="AF897" s="75"/>
      <c r="AG897" s="75"/>
      <c r="AH897" s="75"/>
      <c r="AI897" s="75"/>
      <c r="AJ897" s="75"/>
      <c r="AK897" s="75"/>
      <c r="AL897" s="75"/>
      <c r="AM897" s="75"/>
      <c r="AN897" s="75"/>
      <c r="AO897" s="144"/>
      <c r="AP897" s="246" t="str">
        <f>IF(F897="","",IFERROR(VLOOKUP(SUBSTITUTE(SUBSTITUTE(Tabla1[[#This Row],[Uso Sistemas]],"T","P"),"N","F"),Parámetros!$M$2:$N$17,2,0),"Completar hasta 3ra sem. para evaluar a Probacionista"))</f>
        <v/>
      </c>
      <c r="AQ897" s="39"/>
      <c r="AR897" s="39"/>
      <c r="AS897" s="39"/>
      <c r="AT897" s="28"/>
      <c r="AU897" s="55"/>
      <c r="AV897" s="55"/>
      <c r="AW897" s="55"/>
      <c r="AX897" s="248" t="str">
        <f>IF(V897="","",EOMONTH(EDATE(Tabla1[[#This Row],[Fecha Finalización]],2),0))</f>
        <v/>
      </c>
      <c r="AY897" s="39"/>
      <c r="AZ897" s="249" t="str">
        <f>IF(V897="","",EOMONTH(EDATE(Tabla1[[#This Row],[Fecha Finalización]],3),0))</f>
        <v/>
      </c>
      <c r="BA897" s="39"/>
      <c r="BB897" s="39"/>
      <c r="BC897" s="235"/>
      <c r="BD897" s="233" t="str">
        <f>IF(F897="","",Tabla1[[#This Row],[sem 01]]&amp;Tabla1[[#This Row],[sem 02]]&amp;Tabla1[[#This Row],[sem 03]])</f>
        <v/>
      </c>
      <c r="BE897" s="234" t="str">
        <f>IF(TRIM(F897)="","",$B$1&amp;"-"&amp;SUBSTITUTE(Tabla1[[#This Row],[Mes Inscrito]]," ","")&amp;"-"&amp;SUBSTITUTE(Tabla1[[#This Row],[Dia de clases Inscrito]]," ","")&amp;"-"&amp;SUBSTITUTE(Tabla1[[#This Row],[Horario Inscrito]]," ","")&amp;"-"&amp;Tabla1[[#This Row],[Fecha Inicio grupo]])</f>
        <v/>
      </c>
      <c r="BF897" s="251" t="str">
        <f>IF(F897="","",Tabla1[[#This Row],[Curso]])</f>
        <v/>
      </c>
      <c r="BG897" s="252" t="str">
        <f>+IF(TRIM(F897)="","",$B$1&amp;"-"&amp;TRIM(Tabla1[[#This Row],[Mes Inscrito]])&amp;"-"&amp;TRIM(Tabla1[[#This Row],[Dia de clases Inscrito]])&amp;"-"&amp;TRIM(Tabla1[[#This Row],[Horario Inscrito]])&amp;"-"&amp;TRIM(Tabla1[[#This Row],[Fecha Inicio grupo]])&amp;"-"&amp;TRIM(Tabla1[[#This Row],[Tipo Incrito]]))</f>
        <v/>
      </c>
      <c r="BH897" s="308" t="str">
        <f>IF(F897="","",OR(IFERROR(SEARCH("CG",Tabla1[[#This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7" s="309" t="str">
        <f>IF(F897&lt;&gt;"",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7" s="309" t="str">
        <f>IF(F897&lt;&gt;"",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7" s="309" t="str">
        <f>IF(Tabla1[[#This Row],[Fecha Inicio grupo]]="","",IFERROR(VLOOKUP(Tabla1[[#This Row],[Mes de Alta como miembro]],Parámetros!$AM$2:$AN$16,2,0),"01/01/1900"))</f>
        <v/>
      </c>
    </row>
    <row r="898" spans="1:63" ht="14.45">
      <c r="A898" s="68">
        <v>895</v>
      </c>
      <c r="B898" s="29"/>
      <c r="C898" s="34"/>
      <c r="D898" s="42"/>
      <c r="E898" s="64"/>
      <c r="F898" s="45"/>
      <c r="G898" s="45"/>
      <c r="H898" s="163"/>
      <c r="I898" s="42"/>
      <c r="J898" s="28"/>
      <c r="K898" s="69"/>
      <c r="L898" s="68"/>
      <c r="M898" s="46"/>
      <c r="N898" s="238" t="str">
        <f ca="1">IF(Tabla1[[#This Row],[Fecha de nac]]="","",IF(Tabla1[[#This Row],[Fecha Finalización]] &gt;=TODAY(), DATEDIF(Tabla1[[#This Row],[Fecha de nac]],TODAY(),"y"), ROUNDDOWN((Tabla1[[#This Row],[Fecha Finalización]] -Tabla1[[#This Row],[Fecha de nac]])/365,0)))</f>
        <v/>
      </c>
      <c r="O898" s="169"/>
      <c r="P898" s="34"/>
      <c r="Q898" s="67"/>
      <c r="R898" s="67"/>
      <c r="S898" s="67"/>
      <c r="T898" s="67"/>
      <c r="U898" s="243" t="str">
        <f>IF(F898="","",Tabla1[[#This Row],[Fecha Inicio grupo]]+3*7-7)</f>
        <v/>
      </c>
      <c r="V898" s="244" t="str">
        <f>IF(F898="","",EDATE(Tabla1[[#This Row],[Fecha Inicio grupo]],3))</f>
        <v/>
      </c>
      <c r="W898" s="29"/>
      <c r="X898" s="29"/>
      <c r="Y898" s="75"/>
      <c r="Z898" s="75"/>
      <c r="AA898" s="75"/>
      <c r="AB898" s="75"/>
      <c r="AC898" s="75"/>
      <c r="AD898" s="75"/>
      <c r="AE898" s="75"/>
      <c r="AF898" s="75"/>
      <c r="AG898" s="75"/>
      <c r="AH898" s="75"/>
      <c r="AI898" s="75"/>
      <c r="AJ898" s="75"/>
      <c r="AK898" s="75"/>
      <c r="AL898" s="75"/>
      <c r="AM898" s="75"/>
      <c r="AN898" s="75"/>
      <c r="AO898" s="144"/>
      <c r="AP898" s="246" t="str">
        <f>IF(F898="","",IFERROR(VLOOKUP(SUBSTITUTE(SUBSTITUTE(Tabla1[[#This Row],[Uso Sistemas]],"T","P"),"N","F"),Parámetros!$M$2:$N$17,2,0),"Completar hasta 3ra sem. para evaluar a Probacionista"))</f>
        <v/>
      </c>
      <c r="AQ898" s="39"/>
      <c r="AR898" s="39"/>
      <c r="AS898" s="39"/>
      <c r="AT898" s="28"/>
      <c r="AU898" s="55"/>
      <c r="AV898" s="55"/>
      <c r="AW898" s="55"/>
      <c r="AX898" s="248" t="str">
        <f>IF(V898="","",EOMONTH(EDATE(Tabla1[[#This Row],[Fecha Finalización]],2),0))</f>
        <v/>
      </c>
      <c r="AY898" s="39"/>
      <c r="AZ898" s="249" t="str">
        <f>IF(V898="","",EOMONTH(EDATE(Tabla1[[#This Row],[Fecha Finalización]],3),0))</f>
        <v/>
      </c>
      <c r="BA898" s="39"/>
      <c r="BB898" s="39"/>
      <c r="BC898" s="235"/>
      <c r="BD898" s="233" t="str">
        <f>IF(F898="","",Tabla1[[#This Row],[sem 01]]&amp;Tabla1[[#This Row],[sem 02]]&amp;Tabla1[[#This Row],[sem 03]])</f>
        <v/>
      </c>
      <c r="BE898" s="234" t="str">
        <f>IF(TRIM(F898)="","",$B$1&amp;"-"&amp;SUBSTITUTE(Tabla1[[#This Row],[Mes Inscrito]]," ","")&amp;"-"&amp;SUBSTITUTE(Tabla1[[#This Row],[Dia de clases Inscrito]]," ","")&amp;"-"&amp;SUBSTITUTE(Tabla1[[#This Row],[Horario Inscrito]]," ","")&amp;"-"&amp;Tabla1[[#This Row],[Fecha Inicio grupo]])</f>
        <v/>
      </c>
      <c r="BF898" s="251" t="str">
        <f>IF(F898="","",Tabla1[[#This Row],[Curso]])</f>
        <v/>
      </c>
      <c r="BG898" s="252" t="str">
        <f>+IF(TRIM(F898)="","",$B$1&amp;"-"&amp;TRIM(Tabla1[[#This Row],[Mes Inscrito]])&amp;"-"&amp;TRIM(Tabla1[[#This Row],[Dia de clases Inscrito]])&amp;"-"&amp;TRIM(Tabla1[[#This Row],[Horario Inscrito]])&amp;"-"&amp;TRIM(Tabla1[[#This Row],[Fecha Inicio grupo]])&amp;"-"&amp;TRIM(Tabla1[[#This Row],[Tipo Incrito]]))</f>
        <v/>
      </c>
      <c r="BH898" s="308" t="str">
        <f>IF(F898="","",OR(IFERROR(SEARCH("CG",Tabla1[[#This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8" s="309" t="str">
        <f>IF(F898&lt;&gt;"",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8" s="309" t="str">
        <f>IF(F898&lt;&gt;"",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8" s="309" t="str">
        <f>IF(Tabla1[[#This Row],[Fecha Inicio grupo]]="","",IFERROR(VLOOKUP(Tabla1[[#This Row],[Mes de Alta como miembro]],Parámetros!$AM$2:$AN$16,2,0),"01/01/1900"))</f>
        <v/>
      </c>
    </row>
    <row r="899" spans="1:63" ht="14.45">
      <c r="A899" s="68">
        <v>896</v>
      </c>
      <c r="B899" s="29"/>
      <c r="C899" s="34"/>
      <c r="D899" s="42"/>
      <c r="E899" s="64"/>
      <c r="F899" s="45"/>
      <c r="G899" s="45"/>
      <c r="H899" s="163"/>
      <c r="I899" s="42"/>
      <c r="J899" s="28"/>
      <c r="K899" s="69"/>
      <c r="L899" s="68"/>
      <c r="M899" s="46"/>
      <c r="N899" s="238" t="str">
        <f ca="1">IF(Tabla1[[#This Row],[Fecha de nac]]="","",IF(Tabla1[[#This Row],[Fecha Finalización]] &gt;=TODAY(), DATEDIF(Tabla1[[#This Row],[Fecha de nac]],TODAY(),"y"), ROUNDDOWN((Tabla1[[#This Row],[Fecha Finalización]] -Tabla1[[#This Row],[Fecha de nac]])/365,0)))</f>
        <v/>
      </c>
      <c r="O899" s="169"/>
      <c r="P899" s="34"/>
      <c r="Q899" s="67"/>
      <c r="R899" s="67"/>
      <c r="S899" s="67"/>
      <c r="T899" s="67"/>
      <c r="U899" s="243" t="str">
        <f>IF(F899="","",Tabla1[[#This Row],[Fecha Inicio grupo]]+3*7-7)</f>
        <v/>
      </c>
      <c r="V899" s="244" t="str">
        <f>IF(F899="","",EDATE(Tabla1[[#This Row],[Fecha Inicio grupo]],3))</f>
        <v/>
      </c>
      <c r="W899" s="29"/>
      <c r="X899" s="29"/>
      <c r="Y899" s="75"/>
      <c r="Z899" s="75"/>
      <c r="AA899" s="75"/>
      <c r="AB899" s="75"/>
      <c r="AC899" s="75"/>
      <c r="AD899" s="75"/>
      <c r="AE899" s="75"/>
      <c r="AF899" s="75"/>
      <c r="AG899" s="75"/>
      <c r="AH899" s="75"/>
      <c r="AI899" s="75"/>
      <c r="AJ899" s="75"/>
      <c r="AK899" s="75"/>
      <c r="AL899" s="75"/>
      <c r="AM899" s="75"/>
      <c r="AN899" s="75"/>
      <c r="AO899" s="144"/>
      <c r="AP899" s="246" t="str">
        <f>IF(F899="","",IFERROR(VLOOKUP(SUBSTITUTE(SUBSTITUTE(Tabla1[[#This Row],[Uso Sistemas]],"T","P"),"N","F"),Parámetros!$M$2:$N$17,2,0),"Completar hasta 3ra sem. para evaluar a Probacionista"))</f>
        <v/>
      </c>
      <c r="AQ899" s="39"/>
      <c r="AR899" s="39"/>
      <c r="AS899" s="39"/>
      <c r="AT899" s="28"/>
      <c r="AU899" s="55"/>
      <c r="AV899" s="55"/>
      <c r="AW899" s="55"/>
      <c r="AX899" s="248" t="str">
        <f>IF(V899="","",EOMONTH(EDATE(Tabla1[[#This Row],[Fecha Finalización]],2),0))</f>
        <v/>
      </c>
      <c r="AY899" s="39"/>
      <c r="AZ899" s="249" t="str">
        <f>IF(V899="","",EOMONTH(EDATE(Tabla1[[#This Row],[Fecha Finalización]],3),0))</f>
        <v/>
      </c>
      <c r="BA899" s="39"/>
      <c r="BB899" s="39"/>
      <c r="BC899" s="235"/>
      <c r="BD899" s="233" t="str">
        <f>IF(F899="","",Tabla1[[#This Row],[sem 01]]&amp;Tabla1[[#This Row],[sem 02]]&amp;Tabla1[[#This Row],[sem 03]])</f>
        <v/>
      </c>
      <c r="BE899" s="234" t="str">
        <f>IF(TRIM(F899)="","",$B$1&amp;"-"&amp;SUBSTITUTE(Tabla1[[#This Row],[Mes Inscrito]]," ","")&amp;"-"&amp;SUBSTITUTE(Tabla1[[#This Row],[Dia de clases Inscrito]]," ","")&amp;"-"&amp;SUBSTITUTE(Tabla1[[#This Row],[Horario Inscrito]]," ","")&amp;"-"&amp;Tabla1[[#This Row],[Fecha Inicio grupo]])</f>
        <v/>
      </c>
      <c r="BF899" s="251" t="str">
        <f>IF(F899="","",Tabla1[[#This Row],[Curso]])</f>
        <v/>
      </c>
      <c r="BG899" s="252" t="str">
        <f>+IF(TRIM(F899)="","",$B$1&amp;"-"&amp;TRIM(Tabla1[[#This Row],[Mes Inscrito]])&amp;"-"&amp;TRIM(Tabla1[[#This Row],[Dia de clases Inscrito]])&amp;"-"&amp;TRIM(Tabla1[[#This Row],[Horario Inscrito]])&amp;"-"&amp;TRIM(Tabla1[[#This Row],[Fecha Inicio grupo]])&amp;"-"&amp;TRIM(Tabla1[[#This Row],[Tipo Incrito]]))</f>
        <v/>
      </c>
      <c r="BH899" s="308" t="str">
        <f>IF(F899="","",OR(IFERROR(SEARCH("CG",Tabla1[[#This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9" s="309" t="str">
        <f>IF(F899&lt;&gt;"",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9" s="309" t="str">
        <f>IF(F899&lt;&gt;"",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9" s="309" t="str">
        <f>IF(Tabla1[[#This Row],[Fecha Inicio grupo]]="","",IFERROR(VLOOKUP(Tabla1[[#This Row],[Mes de Alta como miembro]],Parámetros!$AM$2:$AN$16,2,0),"01/01/1900"))</f>
        <v/>
      </c>
    </row>
    <row r="900" spans="1:63" ht="14.45">
      <c r="A900" s="68">
        <v>897</v>
      </c>
      <c r="B900" s="29"/>
      <c r="C900" s="34"/>
      <c r="D900" s="42"/>
      <c r="E900" s="64"/>
      <c r="F900" s="45"/>
      <c r="G900" s="45"/>
      <c r="H900" s="163"/>
      <c r="I900" s="42"/>
      <c r="J900" s="28"/>
      <c r="K900" s="69"/>
      <c r="L900" s="68"/>
      <c r="M900" s="46"/>
      <c r="N900" s="238" t="str">
        <f ca="1">IF(Tabla1[[#This Row],[Fecha de nac]]="","",IF(Tabla1[[#This Row],[Fecha Finalización]] &gt;=TODAY(), DATEDIF(Tabla1[[#This Row],[Fecha de nac]],TODAY(),"y"), ROUNDDOWN((Tabla1[[#This Row],[Fecha Finalización]] -Tabla1[[#This Row],[Fecha de nac]])/365,0)))</f>
        <v/>
      </c>
      <c r="O900" s="169"/>
      <c r="P900" s="34"/>
      <c r="Q900" s="67"/>
      <c r="R900" s="67"/>
      <c r="S900" s="67"/>
      <c r="T900" s="67"/>
      <c r="U900" s="243" t="str">
        <f>IF(F900="","",Tabla1[[#This Row],[Fecha Inicio grupo]]+3*7-7)</f>
        <v/>
      </c>
      <c r="V900" s="244" t="str">
        <f>IF(F900="","",EDATE(Tabla1[[#This Row],[Fecha Inicio grupo]],3))</f>
        <v/>
      </c>
      <c r="W900" s="29"/>
      <c r="X900" s="29"/>
      <c r="Y900" s="75"/>
      <c r="Z900" s="75"/>
      <c r="AA900" s="75"/>
      <c r="AB900" s="75"/>
      <c r="AC900" s="75"/>
      <c r="AD900" s="75"/>
      <c r="AE900" s="75"/>
      <c r="AF900" s="75"/>
      <c r="AG900" s="75"/>
      <c r="AH900" s="75"/>
      <c r="AI900" s="75"/>
      <c r="AJ900" s="75"/>
      <c r="AK900" s="75"/>
      <c r="AL900" s="75"/>
      <c r="AM900" s="75"/>
      <c r="AN900" s="75"/>
      <c r="AO900" s="144"/>
      <c r="AP900" s="246" t="str">
        <f>IF(F900="","",IFERROR(VLOOKUP(SUBSTITUTE(SUBSTITUTE(Tabla1[[#This Row],[Uso Sistemas]],"T","P"),"N","F"),Parámetros!$M$2:$N$17,2,0),"Completar hasta 3ra sem. para evaluar a Probacionista"))</f>
        <v/>
      </c>
      <c r="AQ900" s="39"/>
      <c r="AR900" s="39"/>
      <c r="AS900" s="39"/>
      <c r="AT900" s="28"/>
      <c r="AU900" s="55"/>
      <c r="AV900" s="55"/>
      <c r="AW900" s="55"/>
      <c r="AX900" s="248" t="str">
        <f>IF(V900="","",EOMONTH(EDATE(Tabla1[[#This Row],[Fecha Finalización]],2),0))</f>
        <v/>
      </c>
      <c r="AY900" s="39"/>
      <c r="AZ900" s="249" t="str">
        <f>IF(V900="","",EOMONTH(EDATE(Tabla1[[#This Row],[Fecha Finalización]],3),0))</f>
        <v/>
      </c>
      <c r="BA900" s="39"/>
      <c r="BB900" s="39"/>
      <c r="BC900" s="235"/>
      <c r="BD900" s="233" t="str">
        <f>IF(F900="","",Tabla1[[#This Row],[sem 01]]&amp;Tabla1[[#This Row],[sem 02]]&amp;Tabla1[[#This Row],[sem 03]])</f>
        <v/>
      </c>
      <c r="BE900" s="234" t="str">
        <f>IF(TRIM(F900)="","",$B$1&amp;"-"&amp;SUBSTITUTE(Tabla1[[#This Row],[Mes Inscrito]]," ","")&amp;"-"&amp;SUBSTITUTE(Tabla1[[#This Row],[Dia de clases Inscrito]]," ","")&amp;"-"&amp;SUBSTITUTE(Tabla1[[#This Row],[Horario Inscrito]]," ","")&amp;"-"&amp;Tabla1[[#This Row],[Fecha Inicio grupo]])</f>
        <v/>
      </c>
      <c r="BF900" s="251" t="str">
        <f>IF(F900="","",Tabla1[[#This Row],[Curso]])</f>
        <v/>
      </c>
      <c r="BG900" s="252" t="str">
        <f>+IF(TRIM(F900)="","",$B$1&amp;"-"&amp;TRIM(Tabla1[[#This Row],[Mes Inscrito]])&amp;"-"&amp;TRIM(Tabla1[[#This Row],[Dia de clases Inscrito]])&amp;"-"&amp;TRIM(Tabla1[[#This Row],[Horario Inscrito]])&amp;"-"&amp;TRIM(Tabla1[[#This Row],[Fecha Inicio grupo]])&amp;"-"&amp;TRIM(Tabla1[[#This Row],[Tipo Incrito]]))</f>
        <v/>
      </c>
      <c r="BH900" s="308" t="str">
        <f>IF(F900="","",OR(IFERROR(SEARCH("CG",Tabla1[[#This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0" s="309" t="str">
        <f>IF(F900&lt;&gt;"",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0" s="309" t="str">
        <f>IF(F900&lt;&gt;"",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0" s="309" t="str">
        <f>IF(Tabla1[[#This Row],[Fecha Inicio grupo]]="","",IFERROR(VLOOKUP(Tabla1[[#This Row],[Mes de Alta como miembro]],Parámetros!$AM$2:$AN$16,2,0),"01/01/1900"))</f>
        <v/>
      </c>
    </row>
    <row r="901" spans="1:63" ht="14.45">
      <c r="A901" s="68">
        <v>898</v>
      </c>
      <c r="B901" s="29"/>
      <c r="C901" s="34"/>
      <c r="D901" s="42"/>
      <c r="E901" s="64"/>
      <c r="F901" s="45"/>
      <c r="G901" s="45"/>
      <c r="H901" s="163"/>
      <c r="I901" s="42"/>
      <c r="J901" s="28"/>
      <c r="K901" s="69"/>
      <c r="L901" s="68"/>
      <c r="M901" s="46"/>
      <c r="N901" s="238" t="str">
        <f ca="1">IF(Tabla1[[#This Row],[Fecha de nac]]="","",IF(Tabla1[[#This Row],[Fecha Finalización]] &gt;=TODAY(), DATEDIF(Tabla1[[#This Row],[Fecha de nac]],TODAY(),"y"), ROUNDDOWN((Tabla1[[#This Row],[Fecha Finalización]] -Tabla1[[#This Row],[Fecha de nac]])/365,0)))</f>
        <v/>
      </c>
      <c r="O901" s="169"/>
      <c r="P901" s="34"/>
      <c r="Q901" s="67"/>
      <c r="R901" s="67"/>
      <c r="S901" s="67"/>
      <c r="T901" s="67"/>
      <c r="U901" s="243" t="str">
        <f>IF(F901="","",Tabla1[[#This Row],[Fecha Inicio grupo]]+3*7-7)</f>
        <v/>
      </c>
      <c r="V901" s="244" t="str">
        <f>IF(F901="","",EDATE(Tabla1[[#This Row],[Fecha Inicio grupo]],3))</f>
        <v/>
      </c>
      <c r="W901" s="29"/>
      <c r="X901" s="29"/>
      <c r="Y901" s="75"/>
      <c r="Z901" s="75"/>
      <c r="AA901" s="75"/>
      <c r="AB901" s="75"/>
      <c r="AC901" s="75"/>
      <c r="AD901" s="75"/>
      <c r="AE901" s="75"/>
      <c r="AF901" s="75"/>
      <c r="AG901" s="75"/>
      <c r="AH901" s="75"/>
      <c r="AI901" s="75"/>
      <c r="AJ901" s="75"/>
      <c r="AK901" s="75"/>
      <c r="AL901" s="75"/>
      <c r="AM901" s="75"/>
      <c r="AN901" s="75"/>
      <c r="AO901" s="144"/>
      <c r="AP901" s="246" t="str">
        <f>IF(F901="","",IFERROR(VLOOKUP(SUBSTITUTE(SUBSTITUTE(Tabla1[[#This Row],[Uso Sistemas]],"T","P"),"N","F"),Parámetros!$M$2:$N$17,2,0),"Completar hasta 3ra sem. para evaluar a Probacionista"))</f>
        <v/>
      </c>
      <c r="AQ901" s="39"/>
      <c r="AR901" s="39"/>
      <c r="AS901" s="39"/>
      <c r="AT901" s="28"/>
      <c r="AU901" s="55"/>
      <c r="AV901" s="55"/>
      <c r="AW901" s="55"/>
      <c r="AX901" s="248" t="str">
        <f>IF(V901="","",EOMONTH(EDATE(Tabla1[[#This Row],[Fecha Finalización]],2),0))</f>
        <v/>
      </c>
      <c r="AY901" s="39"/>
      <c r="AZ901" s="249" t="str">
        <f>IF(V901="","",EOMONTH(EDATE(Tabla1[[#This Row],[Fecha Finalización]],3),0))</f>
        <v/>
      </c>
      <c r="BA901" s="39"/>
      <c r="BB901" s="39"/>
      <c r="BC901" s="235"/>
      <c r="BD901" s="233" t="str">
        <f>IF(F901="","",Tabla1[[#This Row],[sem 01]]&amp;Tabla1[[#This Row],[sem 02]]&amp;Tabla1[[#This Row],[sem 03]])</f>
        <v/>
      </c>
      <c r="BE901" s="234" t="str">
        <f>IF(TRIM(F901)="","",$B$1&amp;"-"&amp;SUBSTITUTE(Tabla1[[#This Row],[Mes Inscrito]]," ","")&amp;"-"&amp;SUBSTITUTE(Tabla1[[#This Row],[Dia de clases Inscrito]]," ","")&amp;"-"&amp;SUBSTITUTE(Tabla1[[#This Row],[Horario Inscrito]]," ","")&amp;"-"&amp;Tabla1[[#This Row],[Fecha Inicio grupo]])</f>
        <v/>
      </c>
      <c r="BF901" s="251" t="str">
        <f>IF(F901="","",Tabla1[[#This Row],[Curso]])</f>
        <v/>
      </c>
      <c r="BG901" s="252" t="str">
        <f>+IF(TRIM(F901)="","",$B$1&amp;"-"&amp;TRIM(Tabla1[[#This Row],[Mes Inscrito]])&amp;"-"&amp;TRIM(Tabla1[[#This Row],[Dia de clases Inscrito]])&amp;"-"&amp;TRIM(Tabla1[[#This Row],[Horario Inscrito]])&amp;"-"&amp;TRIM(Tabla1[[#This Row],[Fecha Inicio grupo]])&amp;"-"&amp;TRIM(Tabla1[[#This Row],[Tipo Incrito]]))</f>
        <v/>
      </c>
      <c r="BH901" s="308" t="str">
        <f>IF(F901="","",OR(IFERROR(SEARCH("CG",Tabla1[[#This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1" s="309" t="str">
        <f>IF(F901&lt;&gt;"",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1" s="309" t="str">
        <f>IF(F901&lt;&gt;"",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1" s="309" t="str">
        <f>IF(Tabla1[[#This Row],[Fecha Inicio grupo]]="","",IFERROR(VLOOKUP(Tabla1[[#This Row],[Mes de Alta como miembro]],Parámetros!$AM$2:$AN$16,2,0),"01/01/1900"))</f>
        <v/>
      </c>
    </row>
    <row r="902" spans="1:63" ht="14.45">
      <c r="A902" s="68">
        <v>899</v>
      </c>
      <c r="B902" s="29"/>
      <c r="C902" s="34"/>
      <c r="D902" s="42"/>
      <c r="E902" s="64"/>
      <c r="F902" s="45"/>
      <c r="G902" s="45"/>
      <c r="H902" s="163"/>
      <c r="I902" s="42"/>
      <c r="J902" s="28"/>
      <c r="K902" s="69"/>
      <c r="L902" s="68"/>
      <c r="M902" s="46"/>
      <c r="N902" s="238" t="str">
        <f ca="1">IF(Tabla1[[#This Row],[Fecha de nac]]="","",IF(Tabla1[[#This Row],[Fecha Finalización]] &gt;=TODAY(), DATEDIF(Tabla1[[#This Row],[Fecha de nac]],TODAY(),"y"), ROUNDDOWN((Tabla1[[#This Row],[Fecha Finalización]] -Tabla1[[#This Row],[Fecha de nac]])/365,0)))</f>
        <v/>
      </c>
      <c r="O902" s="169"/>
      <c r="P902" s="34"/>
      <c r="Q902" s="67"/>
      <c r="R902" s="67"/>
      <c r="S902" s="67"/>
      <c r="T902" s="67"/>
      <c r="U902" s="243" t="str">
        <f>IF(F902="","",Tabla1[[#This Row],[Fecha Inicio grupo]]+3*7-7)</f>
        <v/>
      </c>
      <c r="V902" s="244" t="str">
        <f>IF(F902="","",EDATE(Tabla1[[#This Row],[Fecha Inicio grupo]],3))</f>
        <v/>
      </c>
      <c r="W902" s="29"/>
      <c r="X902" s="29"/>
      <c r="Y902" s="75"/>
      <c r="Z902" s="75"/>
      <c r="AA902" s="75"/>
      <c r="AB902" s="75"/>
      <c r="AC902" s="75"/>
      <c r="AD902" s="75"/>
      <c r="AE902" s="75"/>
      <c r="AF902" s="75"/>
      <c r="AG902" s="75"/>
      <c r="AH902" s="75"/>
      <c r="AI902" s="75"/>
      <c r="AJ902" s="75"/>
      <c r="AK902" s="75"/>
      <c r="AL902" s="75"/>
      <c r="AM902" s="75"/>
      <c r="AN902" s="75"/>
      <c r="AO902" s="144"/>
      <c r="AP902" s="246" t="str">
        <f>IF(F902="","",IFERROR(VLOOKUP(SUBSTITUTE(SUBSTITUTE(Tabla1[[#This Row],[Uso Sistemas]],"T","P"),"N","F"),Parámetros!$M$2:$N$17,2,0),"Completar hasta 3ra sem. para evaluar a Probacionista"))</f>
        <v/>
      </c>
      <c r="AQ902" s="39"/>
      <c r="AR902" s="39"/>
      <c r="AS902" s="39"/>
      <c r="AT902" s="28"/>
      <c r="AU902" s="55"/>
      <c r="AV902" s="55"/>
      <c r="AW902" s="55"/>
      <c r="AX902" s="248" t="str">
        <f>IF(V902="","",EOMONTH(EDATE(Tabla1[[#This Row],[Fecha Finalización]],2),0))</f>
        <v/>
      </c>
      <c r="AY902" s="39"/>
      <c r="AZ902" s="249" t="str">
        <f>IF(V902="","",EOMONTH(EDATE(Tabla1[[#This Row],[Fecha Finalización]],3),0))</f>
        <v/>
      </c>
      <c r="BA902" s="39"/>
      <c r="BB902" s="39"/>
      <c r="BC902" s="235"/>
      <c r="BD902" s="233" t="str">
        <f>IF(F902="","",Tabla1[[#This Row],[sem 01]]&amp;Tabla1[[#This Row],[sem 02]]&amp;Tabla1[[#This Row],[sem 03]])</f>
        <v/>
      </c>
      <c r="BE902" s="234" t="str">
        <f>IF(TRIM(F902)="","",$B$1&amp;"-"&amp;SUBSTITUTE(Tabla1[[#This Row],[Mes Inscrito]]," ","")&amp;"-"&amp;SUBSTITUTE(Tabla1[[#This Row],[Dia de clases Inscrito]]," ","")&amp;"-"&amp;SUBSTITUTE(Tabla1[[#This Row],[Horario Inscrito]]," ","")&amp;"-"&amp;Tabla1[[#This Row],[Fecha Inicio grupo]])</f>
        <v/>
      </c>
      <c r="BF902" s="251" t="str">
        <f>IF(F902="","",Tabla1[[#This Row],[Curso]])</f>
        <v/>
      </c>
      <c r="BG902" s="252" t="str">
        <f>+IF(TRIM(F902)="","",$B$1&amp;"-"&amp;TRIM(Tabla1[[#This Row],[Mes Inscrito]])&amp;"-"&amp;TRIM(Tabla1[[#This Row],[Dia de clases Inscrito]])&amp;"-"&amp;TRIM(Tabla1[[#This Row],[Horario Inscrito]])&amp;"-"&amp;TRIM(Tabla1[[#This Row],[Fecha Inicio grupo]])&amp;"-"&amp;TRIM(Tabla1[[#This Row],[Tipo Incrito]]))</f>
        <v/>
      </c>
      <c r="BH902" s="308" t="str">
        <f>IF(F902="","",OR(IFERROR(SEARCH("CG",Tabla1[[#This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2" s="309" t="str">
        <f>IF(F902&lt;&gt;"",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2" s="309" t="str">
        <f>IF(F902&lt;&gt;"",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2" s="309" t="str">
        <f>IF(Tabla1[[#This Row],[Fecha Inicio grupo]]="","",IFERROR(VLOOKUP(Tabla1[[#This Row],[Mes de Alta como miembro]],Parámetros!$AM$2:$AN$16,2,0),"01/01/1900"))</f>
        <v/>
      </c>
    </row>
    <row r="903" spans="1:63" ht="14.45">
      <c r="A903" s="68">
        <v>900</v>
      </c>
      <c r="B903" s="29"/>
      <c r="C903" s="34"/>
      <c r="D903" s="42"/>
      <c r="E903" s="64"/>
      <c r="F903" s="45"/>
      <c r="G903" s="45"/>
      <c r="H903" s="163"/>
      <c r="I903" s="42"/>
      <c r="J903" s="28"/>
      <c r="K903" s="69"/>
      <c r="L903" s="68"/>
      <c r="M903" s="46"/>
      <c r="N903" s="238" t="str">
        <f ca="1">IF(Tabla1[[#This Row],[Fecha de nac]]="","",IF(Tabla1[[#This Row],[Fecha Finalización]] &gt;=TODAY(), DATEDIF(Tabla1[[#This Row],[Fecha de nac]],TODAY(),"y"), ROUNDDOWN((Tabla1[[#This Row],[Fecha Finalización]] -Tabla1[[#This Row],[Fecha de nac]])/365,0)))</f>
        <v/>
      </c>
      <c r="O903" s="169"/>
      <c r="P903" s="34"/>
      <c r="Q903" s="67"/>
      <c r="R903" s="67"/>
      <c r="S903" s="67"/>
      <c r="T903" s="67"/>
      <c r="U903" s="243" t="str">
        <f>IF(F903="","",Tabla1[[#This Row],[Fecha Inicio grupo]]+3*7-7)</f>
        <v/>
      </c>
      <c r="V903" s="244" t="str">
        <f>IF(F903="","",EDATE(Tabla1[[#This Row],[Fecha Inicio grupo]],3))</f>
        <v/>
      </c>
      <c r="W903" s="29"/>
      <c r="X903" s="29"/>
      <c r="Y903" s="75"/>
      <c r="Z903" s="75"/>
      <c r="AA903" s="75"/>
      <c r="AB903" s="75"/>
      <c r="AC903" s="75"/>
      <c r="AD903" s="75"/>
      <c r="AE903" s="75"/>
      <c r="AF903" s="75"/>
      <c r="AG903" s="75"/>
      <c r="AH903" s="75"/>
      <c r="AI903" s="75"/>
      <c r="AJ903" s="75"/>
      <c r="AK903" s="75"/>
      <c r="AL903" s="75"/>
      <c r="AM903" s="75"/>
      <c r="AN903" s="75"/>
      <c r="AO903" s="144"/>
      <c r="AP903" s="246" t="str">
        <f>IF(F903="","",IFERROR(VLOOKUP(SUBSTITUTE(SUBSTITUTE(Tabla1[[#This Row],[Uso Sistemas]],"T","P"),"N","F"),Parámetros!$M$2:$N$17,2,0),"Completar hasta 3ra sem. para evaluar a Probacionista"))</f>
        <v/>
      </c>
      <c r="AQ903" s="39"/>
      <c r="AR903" s="39"/>
      <c r="AS903" s="39"/>
      <c r="AT903" s="28"/>
      <c r="AU903" s="55"/>
      <c r="AV903" s="55"/>
      <c r="AW903" s="55"/>
      <c r="AX903" s="248" t="str">
        <f>IF(V903="","",EOMONTH(EDATE(Tabla1[[#This Row],[Fecha Finalización]],2),0))</f>
        <v/>
      </c>
      <c r="AY903" s="39"/>
      <c r="AZ903" s="249" t="str">
        <f>IF(V903="","",EOMONTH(EDATE(Tabla1[[#This Row],[Fecha Finalización]],3),0))</f>
        <v/>
      </c>
      <c r="BA903" s="39"/>
      <c r="BB903" s="39"/>
      <c r="BC903" s="235"/>
      <c r="BD903" s="233" t="str">
        <f>IF(F903="","",Tabla1[[#This Row],[sem 01]]&amp;Tabla1[[#This Row],[sem 02]]&amp;Tabla1[[#This Row],[sem 03]])</f>
        <v/>
      </c>
      <c r="BE903" s="234" t="str">
        <f>IF(TRIM(F903)="","",$B$1&amp;"-"&amp;SUBSTITUTE(Tabla1[[#This Row],[Mes Inscrito]]," ","")&amp;"-"&amp;SUBSTITUTE(Tabla1[[#This Row],[Dia de clases Inscrito]]," ","")&amp;"-"&amp;SUBSTITUTE(Tabla1[[#This Row],[Horario Inscrito]]," ","")&amp;"-"&amp;Tabla1[[#This Row],[Fecha Inicio grupo]])</f>
        <v/>
      </c>
      <c r="BF903" s="251" t="str">
        <f>IF(F903="","",Tabla1[[#This Row],[Curso]])</f>
        <v/>
      </c>
      <c r="BG903" s="252" t="str">
        <f>+IF(TRIM(F903)="","",$B$1&amp;"-"&amp;TRIM(Tabla1[[#This Row],[Mes Inscrito]])&amp;"-"&amp;TRIM(Tabla1[[#This Row],[Dia de clases Inscrito]])&amp;"-"&amp;TRIM(Tabla1[[#This Row],[Horario Inscrito]])&amp;"-"&amp;TRIM(Tabla1[[#This Row],[Fecha Inicio grupo]])&amp;"-"&amp;TRIM(Tabla1[[#This Row],[Tipo Incrito]]))</f>
        <v/>
      </c>
      <c r="BH903" s="308" t="str">
        <f>IF(F903="","",OR(IFERROR(SEARCH("CG",Tabla1[[#This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3" s="309" t="str">
        <f>IF(F903&lt;&gt;"",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3" s="309" t="str">
        <f>IF(F903&lt;&gt;"",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3" s="309" t="str">
        <f>IF(Tabla1[[#This Row],[Fecha Inicio grupo]]="","",IFERROR(VLOOKUP(Tabla1[[#This Row],[Mes de Alta como miembro]],Parámetros!$AM$2:$AN$16,2,0),"01/01/1900"))</f>
        <v/>
      </c>
    </row>
    <row r="904" spans="1:63" ht="14.45">
      <c r="A904" s="68">
        <v>901</v>
      </c>
      <c r="B904" s="29"/>
      <c r="C904" s="34"/>
      <c r="D904" s="42"/>
      <c r="E904" s="64"/>
      <c r="F904" s="45"/>
      <c r="G904" s="45"/>
      <c r="H904" s="163"/>
      <c r="I904" s="42"/>
      <c r="J904" s="28"/>
      <c r="K904" s="69"/>
      <c r="L904" s="68"/>
      <c r="M904" s="46"/>
      <c r="N904" s="238" t="str">
        <f ca="1">IF(Tabla1[[#This Row],[Fecha de nac]]="","",IF(Tabla1[[#This Row],[Fecha Finalización]] &gt;=TODAY(), DATEDIF(Tabla1[[#This Row],[Fecha de nac]],TODAY(),"y"), ROUNDDOWN((Tabla1[[#This Row],[Fecha Finalización]] -Tabla1[[#This Row],[Fecha de nac]])/365,0)))</f>
        <v/>
      </c>
      <c r="O904" s="169"/>
      <c r="P904" s="34"/>
      <c r="Q904" s="67"/>
      <c r="R904" s="67"/>
      <c r="S904" s="67"/>
      <c r="T904" s="67"/>
      <c r="U904" s="243" t="str">
        <f>IF(F904="","",Tabla1[[#This Row],[Fecha Inicio grupo]]+3*7-7)</f>
        <v/>
      </c>
      <c r="V904" s="244" t="str">
        <f>IF(F904="","",EDATE(Tabla1[[#This Row],[Fecha Inicio grupo]],3))</f>
        <v/>
      </c>
      <c r="W904" s="29"/>
      <c r="X904" s="29"/>
      <c r="Y904" s="75"/>
      <c r="Z904" s="75"/>
      <c r="AA904" s="75"/>
      <c r="AB904" s="75"/>
      <c r="AC904" s="75"/>
      <c r="AD904" s="75"/>
      <c r="AE904" s="75"/>
      <c r="AF904" s="75"/>
      <c r="AG904" s="75"/>
      <c r="AH904" s="75"/>
      <c r="AI904" s="75"/>
      <c r="AJ904" s="75"/>
      <c r="AK904" s="75"/>
      <c r="AL904" s="75"/>
      <c r="AM904" s="75"/>
      <c r="AN904" s="75"/>
      <c r="AO904" s="144"/>
      <c r="AP904" s="246" t="str">
        <f>IF(F904="","",IFERROR(VLOOKUP(SUBSTITUTE(SUBSTITUTE(Tabla1[[#This Row],[Uso Sistemas]],"T","P"),"N","F"),Parámetros!$M$2:$N$17,2,0),"Completar hasta 3ra sem. para evaluar a Probacionista"))</f>
        <v/>
      </c>
      <c r="AQ904" s="39"/>
      <c r="AR904" s="39"/>
      <c r="AS904" s="39"/>
      <c r="AT904" s="28"/>
      <c r="AU904" s="55"/>
      <c r="AV904" s="55"/>
      <c r="AW904" s="55"/>
      <c r="AX904" s="248" t="str">
        <f>IF(V904="","",EOMONTH(EDATE(Tabla1[[#This Row],[Fecha Finalización]],2),0))</f>
        <v/>
      </c>
      <c r="AY904" s="39"/>
      <c r="AZ904" s="249" t="str">
        <f>IF(V904="","",EOMONTH(EDATE(Tabla1[[#This Row],[Fecha Finalización]],3),0))</f>
        <v/>
      </c>
      <c r="BA904" s="39"/>
      <c r="BB904" s="39"/>
      <c r="BC904" s="235"/>
      <c r="BD904" s="233" t="str">
        <f>IF(F904="","",Tabla1[[#This Row],[sem 01]]&amp;Tabla1[[#This Row],[sem 02]]&amp;Tabla1[[#This Row],[sem 03]])</f>
        <v/>
      </c>
      <c r="BE904" s="234" t="str">
        <f>IF(TRIM(F904)="","",$B$1&amp;"-"&amp;SUBSTITUTE(Tabla1[[#This Row],[Mes Inscrito]]," ","")&amp;"-"&amp;SUBSTITUTE(Tabla1[[#This Row],[Dia de clases Inscrito]]," ","")&amp;"-"&amp;SUBSTITUTE(Tabla1[[#This Row],[Horario Inscrito]]," ","")&amp;"-"&amp;Tabla1[[#This Row],[Fecha Inicio grupo]])</f>
        <v/>
      </c>
      <c r="BF904" s="251" t="str">
        <f>IF(F904="","",Tabla1[[#This Row],[Curso]])</f>
        <v/>
      </c>
      <c r="BG904" s="252" t="str">
        <f>+IF(TRIM(F904)="","",$B$1&amp;"-"&amp;TRIM(Tabla1[[#This Row],[Mes Inscrito]])&amp;"-"&amp;TRIM(Tabla1[[#This Row],[Dia de clases Inscrito]])&amp;"-"&amp;TRIM(Tabla1[[#This Row],[Horario Inscrito]])&amp;"-"&amp;TRIM(Tabla1[[#This Row],[Fecha Inicio grupo]])&amp;"-"&amp;TRIM(Tabla1[[#This Row],[Tipo Incrito]]))</f>
        <v/>
      </c>
      <c r="BH904" s="308" t="str">
        <f>IF(F904="","",OR(IFERROR(SEARCH("CG",Tabla1[[#This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4" s="309" t="str">
        <f>IF(F904&lt;&gt;"",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4" s="309" t="str">
        <f>IF(F904&lt;&gt;"",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4" s="309" t="str">
        <f>IF(Tabla1[[#This Row],[Fecha Inicio grupo]]="","",IFERROR(VLOOKUP(Tabla1[[#This Row],[Mes de Alta como miembro]],Parámetros!$AM$2:$AN$16,2,0),"01/01/1900"))</f>
        <v/>
      </c>
    </row>
    <row r="905" spans="1:63" ht="14.45">
      <c r="A905" s="68">
        <v>902</v>
      </c>
      <c r="B905" s="29"/>
      <c r="C905" s="34"/>
      <c r="D905" s="42"/>
      <c r="E905" s="64"/>
      <c r="F905" s="45"/>
      <c r="G905" s="45"/>
      <c r="H905" s="163"/>
      <c r="I905" s="42"/>
      <c r="J905" s="28"/>
      <c r="K905" s="69"/>
      <c r="L905" s="68"/>
      <c r="M905" s="46"/>
      <c r="N905" s="238" t="str">
        <f ca="1">IF(Tabla1[[#This Row],[Fecha de nac]]="","",IF(Tabla1[[#This Row],[Fecha Finalización]] &gt;=TODAY(), DATEDIF(Tabla1[[#This Row],[Fecha de nac]],TODAY(),"y"), ROUNDDOWN((Tabla1[[#This Row],[Fecha Finalización]] -Tabla1[[#This Row],[Fecha de nac]])/365,0)))</f>
        <v/>
      </c>
      <c r="O905" s="169"/>
      <c r="P905" s="34"/>
      <c r="Q905" s="67"/>
      <c r="R905" s="67"/>
      <c r="S905" s="67"/>
      <c r="T905" s="67"/>
      <c r="U905" s="243" t="str">
        <f>IF(F905="","",Tabla1[[#This Row],[Fecha Inicio grupo]]+3*7-7)</f>
        <v/>
      </c>
      <c r="V905" s="244" t="str">
        <f>IF(F905="","",EDATE(Tabla1[[#This Row],[Fecha Inicio grupo]],3))</f>
        <v/>
      </c>
      <c r="W905" s="29"/>
      <c r="X905" s="29"/>
      <c r="Y905" s="75"/>
      <c r="Z905" s="75"/>
      <c r="AA905" s="75"/>
      <c r="AB905" s="75"/>
      <c r="AC905" s="75"/>
      <c r="AD905" s="75"/>
      <c r="AE905" s="75"/>
      <c r="AF905" s="75"/>
      <c r="AG905" s="75"/>
      <c r="AH905" s="75"/>
      <c r="AI905" s="75"/>
      <c r="AJ905" s="75"/>
      <c r="AK905" s="75"/>
      <c r="AL905" s="75"/>
      <c r="AM905" s="75"/>
      <c r="AN905" s="75"/>
      <c r="AO905" s="144"/>
      <c r="AP905" s="246" t="str">
        <f>IF(F905="","",IFERROR(VLOOKUP(SUBSTITUTE(SUBSTITUTE(Tabla1[[#This Row],[Uso Sistemas]],"T","P"),"N","F"),Parámetros!$M$2:$N$17,2,0),"Completar hasta 3ra sem. para evaluar a Probacionista"))</f>
        <v/>
      </c>
      <c r="AQ905" s="39"/>
      <c r="AR905" s="39"/>
      <c r="AS905" s="39"/>
      <c r="AT905" s="28"/>
      <c r="AU905" s="55"/>
      <c r="AV905" s="55"/>
      <c r="AW905" s="55"/>
      <c r="AX905" s="248" t="str">
        <f>IF(V905="","",EOMONTH(EDATE(Tabla1[[#This Row],[Fecha Finalización]],2),0))</f>
        <v/>
      </c>
      <c r="AY905" s="39"/>
      <c r="AZ905" s="249" t="str">
        <f>IF(V905="","",EOMONTH(EDATE(Tabla1[[#This Row],[Fecha Finalización]],3),0))</f>
        <v/>
      </c>
      <c r="BA905" s="39"/>
      <c r="BB905" s="39"/>
      <c r="BC905" s="235"/>
      <c r="BD905" s="233" t="str">
        <f>IF(F905="","",Tabla1[[#This Row],[sem 01]]&amp;Tabla1[[#This Row],[sem 02]]&amp;Tabla1[[#This Row],[sem 03]])</f>
        <v/>
      </c>
      <c r="BE905" s="234" t="str">
        <f>IF(TRIM(F905)="","",$B$1&amp;"-"&amp;SUBSTITUTE(Tabla1[[#This Row],[Mes Inscrito]]," ","")&amp;"-"&amp;SUBSTITUTE(Tabla1[[#This Row],[Dia de clases Inscrito]]," ","")&amp;"-"&amp;SUBSTITUTE(Tabla1[[#This Row],[Horario Inscrito]]," ","")&amp;"-"&amp;Tabla1[[#This Row],[Fecha Inicio grupo]])</f>
        <v/>
      </c>
      <c r="BF905" s="251" t="str">
        <f>IF(F905="","",Tabla1[[#This Row],[Curso]])</f>
        <v/>
      </c>
      <c r="BG905" s="252" t="str">
        <f>+IF(TRIM(F905)="","",$B$1&amp;"-"&amp;TRIM(Tabla1[[#This Row],[Mes Inscrito]])&amp;"-"&amp;TRIM(Tabla1[[#This Row],[Dia de clases Inscrito]])&amp;"-"&amp;TRIM(Tabla1[[#This Row],[Horario Inscrito]])&amp;"-"&amp;TRIM(Tabla1[[#This Row],[Fecha Inicio grupo]])&amp;"-"&amp;TRIM(Tabla1[[#This Row],[Tipo Incrito]]))</f>
        <v/>
      </c>
      <c r="BH905" s="308" t="str">
        <f>IF(F905="","",OR(IFERROR(SEARCH("CG",Tabla1[[#This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5" s="309" t="str">
        <f>IF(F905&lt;&gt;"",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5" s="309" t="str">
        <f>IF(F905&lt;&gt;"",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5" s="309" t="str">
        <f>IF(Tabla1[[#This Row],[Fecha Inicio grupo]]="","",IFERROR(VLOOKUP(Tabla1[[#This Row],[Mes de Alta como miembro]],Parámetros!$AM$2:$AN$16,2,0),"01/01/1900"))</f>
        <v/>
      </c>
    </row>
    <row r="906" spans="1:63" ht="14.45">
      <c r="A906" s="68">
        <v>903</v>
      </c>
      <c r="B906" s="29"/>
      <c r="C906" s="34"/>
      <c r="D906" s="42"/>
      <c r="E906" s="64"/>
      <c r="F906" s="45"/>
      <c r="G906" s="45"/>
      <c r="H906" s="163"/>
      <c r="I906" s="42"/>
      <c r="J906" s="28"/>
      <c r="K906" s="69"/>
      <c r="L906" s="68"/>
      <c r="M906" s="46"/>
      <c r="N906" s="238" t="str">
        <f ca="1">IF(Tabla1[[#This Row],[Fecha de nac]]="","",IF(Tabla1[[#This Row],[Fecha Finalización]] &gt;=TODAY(), DATEDIF(Tabla1[[#This Row],[Fecha de nac]],TODAY(),"y"), ROUNDDOWN((Tabla1[[#This Row],[Fecha Finalización]] -Tabla1[[#This Row],[Fecha de nac]])/365,0)))</f>
        <v/>
      </c>
      <c r="O906" s="169"/>
      <c r="P906" s="34"/>
      <c r="Q906" s="67"/>
      <c r="R906" s="67"/>
      <c r="S906" s="67"/>
      <c r="T906" s="67"/>
      <c r="U906" s="243" t="str">
        <f>IF(F906="","",Tabla1[[#This Row],[Fecha Inicio grupo]]+3*7-7)</f>
        <v/>
      </c>
      <c r="V906" s="244" t="str">
        <f>IF(F906="","",EDATE(Tabla1[[#This Row],[Fecha Inicio grupo]],3))</f>
        <v/>
      </c>
      <c r="W906" s="29"/>
      <c r="X906" s="29"/>
      <c r="Y906" s="75"/>
      <c r="Z906" s="75"/>
      <c r="AA906" s="75"/>
      <c r="AB906" s="75"/>
      <c r="AC906" s="75"/>
      <c r="AD906" s="75"/>
      <c r="AE906" s="75"/>
      <c r="AF906" s="75"/>
      <c r="AG906" s="75"/>
      <c r="AH906" s="75"/>
      <c r="AI906" s="75"/>
      <c r="AJ906" s="75"/>
      <c r="AK906" s="75"/>
      <c r="AL906" s="75"/>
      <c r="AM906" s="75"/>
      <c r="AN906" s="75"/>
      <c r="AO906" s="144"/>
      <c r="AP906" s="246" t="str">
        <f>IF(F906="","",IFERROR(VLOOKUP(SUBSTITUTE(SUBSTITUTE(Tabla1[[#This Row],[Uso Sistemas]],"T","P"),"N","F"),Parámetros!$M$2:$N$17,2,0),"Completar hasta 3ra sem. para evaluar a Probacionista"))</f>
        <v/>
      </c>
      <c r="AQ906" s="39"/>
      <c r="AR906" s="39"/>
      <c r="AS906" s="39"/>
      <c r="AT906" s="28"/>
      <c r="AU906" s="55"/>
      <c r="AV906" s="55"/>
      <c r="AW906" s="55"/>
      <c r="AX906" s="248" t="str">
        <f>IF(V906="","",EOMONTH(EDATE(Tabla1[[#This Row],[Fecha Finalización]],2),0))</f>
        <v/>
      </c>
      <c r="AY906" s="39"/>
      <c r="AZ906" s="249" t="str">
        <f>IF(V906="","",EOMONTH(EDATE(Tabla1[[#This Row],[Fecha Finalización]],3),0))</f>
        <v/>
      </c>
      <c r="BA906" s="39"/>
      <c r="BB906" s="39"/>
      <c r="BC906" s="235"/>
      <c r="BD906" s="233" t="str">
        <f>IF(F906="","",Tabla1[[#This Row],[sem 01]]&amp;Tabla1[[#This Row],[sem 02]]&amp;Tabla1[[#This Row],[sem 03]])</f>
        <v/>
      </c>
      <c r="BE906" s="234" t="str">
        <f>IF(TRIM(F906)="","",$B$1&amp;"-"&amp;SUBSTITUTE(Tabla1[[#This Row],[Mes Inscrito]]," ","")&amp;"-"&amp;SUBSTITUTE(Tabla1[[#This Row],[Dia de clases Inscrito]]," ","")&amp;"-"&amp;SUBSTITUTE(Tabla1[[#This Row],[Horario Inscrito]]," ","")&amp;"-"&amp;Tabla1[[#This Row],[Fecha Inicio grupo]])</f>
        <v/>
      </c>
      <c r="BF906" s="251" t="str">
        <f>IF(F906="","",Tabla1[[#This Row],[Curso]])</f>
        <v/>
      </c>
      <c r="BG906" s="252" t="str">
        <f>+IF(TRIM(F906)="","",$B$1&amp;"-"&amp;TRIM(Tabla1[[#This Row],[Mes Inscrito]])&amp;"-"&amp;TRIM(Tabla1[[#This Row],[Dia de clases Inscrito]])&amp;"-"&amp;TRIM(Tabla1[[#This Row],[Horario Inscrito]])&amp;"-"&amp;TRIM(Tabla1[[#This Row],[Fecha Inicio grupo]])&amp;"-"&amp;TRIM(Tabla1[[#This Row],[Tipo Incrito]]))</f>
        <v/>
      </c>
      <c r="BH906" s="308" t="str">
        <f>IF(F906="","",OR(IFERROR(SEARCH("CG",Tabla1[[#This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6" s="309" t="str">
        <f>IF(F906&lt;&gt;"",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6" s="309" t="str">
        <f>IF(F906&lt;&gt;"",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6" s="309" t="str">
        <f>IF(Tabla1[[#This Row],[Fecha Inicio grupo]]="","",IFERROR(VLOOKUP(Tabla1[[#This Row],[Mes de Alta como miembro]],Parámetros!$AM$2:$AN$16,2,0),"01/01/1900"))</f>
        <v/>
      </c>
    </row>
    <row r="907" spans="1:63" ht="14.45">
      <c r="A907" s="68">
        <v>904</v>
      </c>
      <c r="B907" s="29"/>
      <c r="C907" s="34"/>
      <c r="D907" s="42"/>
      <c r="E907" s="64"/>
      <c r="F907" s="45"/>
      <c r="G907" s="45"/>
      <c r="H907" s="163"/>
      <c r="I907" s="42"/>
      <c r="J907" s="28"/>
      <c r="K907" s="69"/>
      <c r="L907" s="68"/>
      <c r="M907" s="46"/>
      <c r="N907" s="238" t="str">
        <f ca="1">IF(Tabla1[[#This Row],[Fecha de nac]]="","",IF(Tabla1[[#This Row],[Fecha Finalización]] &gt;=TODAY(), DATEDIF(Tabla1[[#This Row],[Fecha de nac]],TODAY(),"y"), ROUNDDOWN((Tabla1[[#This Row],[Fecha Finalización]] -Tabla1[[#This Row],[Fecha de nac]])/365,0)))</f>
        <v/>
      </c>
      <c r="O907" s="169"/>
      <c r="P907" s="34"/>
      <c r="Q907" s="67"/>
      <c r="R907" s="67"/>
      <c r="S907" s="67"/>
      <c r="T907" s="67"/>
      <c r="U907" s="243" t="str">
        <f>IF(F907="","",Tabla1[[#This Row],[Fecha Inicio grupo]]+3*7-7)</f>
        <v/>
      </c>
      <c r="V907" s="244" t="str">
        <f>IF(F907="","",EDATE(Tabla1[[#This Row],[Fecha Inicio grupo]],3))</f>
        <v/>
      </c>
      <c r="W907" s="29"/>
      <c r="X907" s="29"/>
      <c r="Y907" s="75"/>
      <c r="Z907" s="75"/>
      <c r="AA907" s="75"/>
      <c r="AB907" s="75"/>
      <c r="AC907" s="75"/>
      <c r="AD907" s="75"/>
      <c r="AE907" s="75"/>
      <c r="AF907" s="75"/>
      <c r="AG907" s="75"/>
      <c r="AH907" s="75"/>
      <c r="AI907" s="75"/>
      <c r="AJ907" s="75"/>
      <c r="AK907" s="75"/>
      <c r="AL907" s="75"/>
      <c r="AM907" s="75"/>
      <c r="AN907" s="75"/>
      <c r="AO907" s="144"/>
      <c r="AP907" s="246" t="str">
        <f>IF(F907="","",IFERROR(VLOOKUP(SUBSTITUTE(SUBSTITUTE(Tabla1[[#This Row],[Uso Sistemas]],"T","P"),"N","F"),Parámetros!$M$2:$N$17,2,0),"Completar hasta 3ra sem. para evaluar a Probacionista"))</f>
        <v/>
      </c>
      <c r="AQ907" s="39"/>
      <c r="AR907" s="39"/>
      <c r="AS907" s="39"/>
      <c r="AT907" s="28"/>
      <c r="AU907" s="55"/>
      <c r="AV907" s="55"/>
      <c r="AW907" s="55"/>
      <c r="AX907" s="248" t="str">
        <f>IF(V907="","",EOMONTH(EDATE(Tabla1[[#This Row],[Fecha Finalización]],2),0))</f>
        <v/>
      </c>
      <c r="AY907" s="39"/>
      <c r="AZ907" s="249" t="str">
        <f>IF(V907="","",EOMONTH(EDATE(Tabla1[[#This Row],[Fecha Finalización]],3),0))</f>
        <v/>
      </c>
      <c r="BA907" s="39"/>
      <c r="BB907" s="39"/>
      <c r="BC907" s="235"/>
      <c r="BD907" s="233" t="str">
        <f>IF(F907="","",Tabla1[[#This Row],[sem 01]]&amp;Tabla1[[#This Row],[sem 02]]&amp;Tabla1[[#This Row],[sem 03]])</f>
        <v/>
      </c>
      <c r="BE907" s="234" t="str">
        <f>IF(TRIM(F907)="","",$B$1&amp;"-"&amp;SUBSTITUTE(Tabla1[[#This Row],[Mes Inscrito]]," ","")&amp;"-"&amp;SUBSTITUTE(Tabla1[[#This Row],[Dia de clases Inscrito]]," ","")&amp;"-"&amp;SUBSTITUTE(Tabla1[[#This Row],[Horario Inscrito]]," ","")&amp;"-"&amp;Tabla1[[#This Row],[Fecha Inicio grupo]])</f>
        <v/>
      </c>
      <c r="BF907" s="251" t="str">
        <f>IF(F907="","",Tabla1[[#This Row],[Curso]])</f>
        <v/>
      </c>
      <c r="BG907" s="252" t="str">
        <f>+IF(TRIM(F907)="","",$B$1&amp;"-"&amp;TRIM(Tabla1[[#This Row],[Mes Inscrito]])&amp;"-"&amp;TRIM(Tabla1[[#This Row],[Dia de clases Inscrito]])&amp;"-"&amp;TRIM(Tabla1[[#This Row],[Horario Inscrito]])&amp;"-"&amp;TRIM(Tabla1[[#This Row],[Fecha Inicio grupo]])&amp;"-"&amp;TRIM(Tabla1[[#This Row],[Tipo Incrito]]))</f>
        <v/>
      </c>
      <c r="BH907" s="308" t="str">
        <f>IF(F907="","",OR(IFERROR(SEARCH("CG",Tabla1[[#This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7" s="309" t="str">
        <f>IF(F907&lt;&gt;"",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7" s="309" t="str">
        <f>IF(F907&lt;&gt;"",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7" s="309" t="str">
        <f>IF(Tabla1[[#This Row],[Fecha Inicio grupo]]="","",IFERROR(VLOOKUP(Tabla1[[#This Row],[Mes de Alta como miembro]],Parámetros!$AM$2:$AN$16,2,0),"01/01/1900"))</f>
        <v/>
      </c>
    </row>
    <row r="908" spans="1:63" ht="14.45">
      <c r="A908" s="68">
        <v>905</v>
      </c>
      <c r="B908" s="29"/>
      <c r="C908" s="34"/>
      <c r="D908" s="42"/>
      <c r="E908" s="64"/>
      <c r="F908" s="45"/>
      <c r="G908" s="45"/>
      <c r="H908" s="163"/>
      <c r="I908" s="42"/>
      <c r="J908" s="28"/>
      <c r="K908" s="69"/>
      <c r="L908" s="68"/>
      <c r="M908" s="46"/>
      <c r="N908" s="238" t="str">
        <f ca="1">IF(Tabla1[[#This Row],[Fecha de nac]]="","",IF(Tabla1[[#This Row],[Fecha Finalización]] &gt;=TODAY(), DATEDIF(Tabla1[[#This Row],[Fecha de nac]],TODAY(),"y"), ROUNDDOWN((Tabla1[[#This Row],[Fecha Finalización]] -Tabla1[[#This Row],[Fecha de nac]])/365,0)))</f>
        <v/>
      </c>
      <c r="O908" s="169"/>
      <c r="P908" s="34"/>
      <c r="Q908" s="67"/>
      <c r="R908" s="67"/>
      <c r="S908" s="67"/>
      <c r="T908" s="67"/>
      <c r="U908" s="243" t="str">
        <f>IF(F908="","",Tabla1[[#This Row],[Fecha Inicio grupo]]+3*7-7)</f>
        <v/>
      </c>
      <c r="V908" s="244" t="str">
        <f>IF(F908="","",EDATE(Tabla1[[#This Row],[Fecha Inicio grupo]],3))</f>
        <v/>
      </c>
      <c r="W908" s="29"/>
      <c r="X908" s="29"/>
      <c r="Y908" s="75"/>
      <c r="Z908" s="75"/>
      <c r="AA908" s="75"/>
      <c r="AB908" s="75"/>
      <c r="AC908" s="75"/>
      <c r="AD908" s="75"/>
      <c r="AE908" s="75"/>
      <c r="AF908" s="75"/>
      <c r="AG908" s="75"/>
      <c r="AH908" s="75"/>
      <c r="AI908" s="75"/>
      <c r="AJ908" s="75"/>
      <c r="AK908" s="75"/>
      <c r="AL908" s="75"/>
      <c r="AM908" s="75"/>
      <c r="AN908" s="75"/>
      <c r="AO908" s="144"/>
      <c r="AP908" s="246" t="str">
        <f>IF(F908="","",IFERROR(VLOOKUP(SUBSTITUTE(SUBSTITUTE(Tabla1[[#This Row],[Uso Sistemas]],"T","P"),"N","F"),Parámetros!$M$2:$N$17,2,0),"Completar hasta 3ra sem. para evaluar a Probacionista"))</f>
        <v/>
      </c>
      <c r="AQ908" s="39"/>
      <c r="AR908" s="39"/>
      <c r="AS908" s="39"/>
      <c r="AT908" s="28"/>
      <c r="AU908" s="55"/>
      <c r="AV908" s="55"/>
      <c r="AW908" s="55"/>
      <c r="AX908" s="248" t="str">
        <f>IF(V908="","",EOMONTH(EDATE(Tabla1[[#This Row],[Fecha Finalización]],2),0))</f>
        <v/>
      </c>
      <c r="AY908" s="39"/>
      <c r="AZ908" s="249" t="str">
        <f>IF(V908="","",EOMONTH(EDATE(Tabla1[[#This Row],[Fecha Finalización]],3),0))</f>
        <v/>
      </c>
      <c r="BA908" s="39"/>
      <c r="BB908" s="39"/>
      <c r="BC908" s="235"/>
      <c r="BD908" s="233" t="str">
        <f>IF(F908="","",Tabla1[[#This Row],[sem 01]]&amp;Tabla1[[#This Row],[sem 02]]&amp;Tabla1[[#This Row],[sem 03]])</f>
        <v/>
      </c>
      <c r="BE908" s="234" t="str">
        <f>IF(TRIM(F908)="","",$B$1&amp;"-"&amp;SUBSTITUTE(Tabla1[[#This Row],[Mes Inscrito]]," ","")&amp;"-"&amp;SUBSTITUTE(Tabla1[[#This Row],[Dia de clases Inscrito]]," ","")&amp;"-"&amp;SUBSTITUTE(Tabla1[[#This Row],[Horario Inscrito]]," ","")&amp;"-"&amp;Tabla1[[#This Row],[Fecha Inicio grupo]])</f>
        <v/>
      </c>
      <c r="BF908" s="251" t="str">
        <f>IF(F908="","",Tabla1[[#This Row],[Curso]])</f>
        <v/>
      </c>
      <c r="BG908" s="252" t="str">
        <f>+IF(TRIM(F908)="","",$B$1&amp;"-"&amp;TRIM(Tabla1[[#This Row],[Mes Inscrito]])&amp;"-"&amp;TRIM(Tabla1[[#This Row],[Dia de clases Inscrito]])&amp;"-"&amp;TRIM(Tabla1[[#This Row],[Horario Inscrito]])&amp;"-"&amp;TRIM(Tabla1[[#This Row],[Fecha Inicio grupo]])&amp;"-"&amp;TRIM(Tabla1[[#This Row],[Tipo Incrito]]))</f>
        <v/>
      </c>
      <c r="BH908" s="308" t="str">
        <f>IF(F908="","",OR(IFERROR(SEARCH("CG",Tabla1[[#This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8" s="309" t="str">
        <f>IF(F908&lt;&gt;"",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8" s="309" t="str">
        <f>IF(F908&lt;&gt;"",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8" s="309" t="str">
        <f>IF(Tabla1[[#This Row],[Fecha Inicio grupo]]="","",IFERROR(VLOOKUP(Tabla1[[#This Row],[Mes de Alta como miembro]],Parámetros!$AM$2:$AN$16,2,0),"01/01/1900"))</f>
        <v/>
      </c>
    </row>
    <row r="909" spans="1:63" ht="14.45">
      <c r="A909" s="68">
        <v>906</v>
      </c>
      <c r="B909" s="29"/>
      <c r="C909" s="34"/>
      <c r="D909" s="42"/>
      <c r="E909" s="64"/>
      <c r="F909" s="45"/>
      <c r="G909" s="45"/>
      <c r="H909" s="163"/>
      <c r="I909" s="42"/>
      <c r="J909" s="28"/>
      <c r="K909" s="69"/>
      <c r="L909" s="68"/>
      <c r="M909" s="46"/>
      <c r="N909" s="238" t="str">
        <f ca="1">IF(Tabla1[[#This Row],[Fecha de nac]]="","",IF(Tabla1[[#This Row],[Fecha Finalización]] &gt;=TODAY(), DATEDIF(Tabla1[[#This Row],[Fecha de nac]],TODAY(),"y"), ROUNDDOWN((Tabla1[[#This Row],[Fecha Finalización]] -Tabla1[[#This Row],[Fecha de nac]])/365,0)))</f>
        <v/>
      </c>
      <c r="O909" s="169"/>
      <c r="P909" s="34"/>
      <c r="Q909" s="67"/>
      <c r="R909" s="67"/>
      <c r="S909" s="67"/>
      <c r="T909" s="67"/>
      <c r="U909" s="243" t="str">
        <f>IF(F909="","",Tabla1[[#This Row],[Fecha Inicio grupo]]+3*7-7)</f>
        <v/>
      </c>
      <c r="V909" s="244" t="str">
        <f>IF(F909="","",EDATE(Tabla1[[#This Row],[Fecha Inicio grupo]],3))</f>
        <v/>
      </c>
      <c r="W909" s="29"/>
      <c r="X909" s="29"/>
      <c r="Y909" s="75"/>
      <c r="Z909" s="75"/>
      <c r="AA909" s="75"/>
      <c r="AB909" s="75"/>
      <c r="AC909" s="75"/>
      <c r="AD909" s="75"/>
      <c r="AE909" s="75"/>
      <c r="AF909" s="75"/>
      <c r="AG909" s="75"/>
      <c r="AH909" s="75"/>
      <c r="AI909" s="75"/>
      <c r="AJ909" s="75"/>
      <c r="AK909" s="75"/>
      <c r="AL909" s="75"/>
      <c r="AM909" s="75"/>
      <c r="AN909" s="75"/>
      <c r="AO909" s="144"/>
      <c r="AP909" s="246" t="str">
        <f>IF(F909="","",IFERROR(VLOOKUP(SUBSTITUTE(SUBSTITUTE(Tabla1[[#This Row],[Uso Sistemas]],"T","P"),"N","F"),Parámetros!$M$2:$N$17,2,0),"Completar hasta 3ra sem. para evaluar a Probacionista"))</f>
        <v/>
      </c>
      <c r="AQ909" s="39"/>
      <c r="AR909" s="39"/>
      <c r="AS909" s="39"/>
      <c r="AT909" s="28"/>
      <c r="AU909" s="55"/>
      <c r="AV909" s="55"/>
      <c r="AW909" s="55"/>
      <c r="AX909" s="248" t="str">
        <f>IF(V909="","",EOMONTH(EDATE(Tabla1[[#This Row],[Fecha Finalización]],2),0))</f>
        <v/>
      </c>
      <c r="AY909" s="39"/>
      <c r="AZ909" s="249" t="str">
        <f>IF(V909="","",EOMONTH(EDATE(Tabla1[[#This Row],[Fecha Finalización]],3),0))</f>
        <v/>
      </c>
      <c r="BA909" s="39"/>
      <c r="BB909" s="39"/>
      <c r="BC909" s="235"/>
      <c r="BD909" s="233" t="str">
        <f>IF(F909="","",Tabla1[[#This Row],[sem 01]]&amp;Tabla1[[#This Row],[sem 02]]&amp;Tabla1[[#This Row],[sem 03]])</f>
        <v/>
      </c>
      <c r="BE909" s="234" t="str">
        <f>IF(TRIM(F909)="","",$B$1&amp;"-"&amp;SUBSTITUTE(Tabla1[[#This Row],[Mes Inscrito]]," ","")&amp;"-"&amp;SUBSTITUTE(Tabla1[[#This Row],[Dia de clases Inscrito]]," ","")&amp;"-"&amp;SUBSTITUTE(Tabla1[[#This Row],[Horario Inscrito]]," ","")&amp;"-"&amp;Tabla1[[#This Row],[Fecha Inicio grupo]])</f>
        <v/>
      </c>
      <c r="BF909" s="251" t="str">
        <f>IF(F909="","",Tabla1[[#This Row],[Curso]])</f>
        <v/>
      </c>
      <c r="BG909" s="252" t="str">
        <f>+IF(TRIM(F909)="","",$B$1&amp;"-"&amp;TRIM(Tabla1[[#This Row],[Mes Inscrito]])&amp;"-"&amp;TRIM(Tabla1[[#This Row],[Dia de clases Inscrito]])&amp;"-"&amp;TRIM(Tabla1[[#This Row],[Horario Inscrito]])&amp;"-"&amp;TRIM(Tabla1[[#This Row],[Fecha Inicio grupo]])&amp;"-"&amp;TRIM(Tabla1[[#This Row],[Tipo Incrito]]))</f>
        <v/>
      </c>
      <c r="BH909" s="308" t="str">
        <f>IF(F909="","",OR(IFERROR(SEARCH("CG",Tabla1[[#This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9" s="309" t="str">
        <f>IF(F909&lt;&gt;"",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9" s="309" t="str">
        <f>IF(F909&lt;&gt;"",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9" s="309" t="str">
        <f>IF(Tabla1[[#This Row],[Fecha Inicio grupo]]="","",IFERROR(VLOOKUP(Tabla1[[#This Row],[Mes de Alta como miembro]],Parámetros!$AM$2:$AN$16,2,0),"01/01/1900"))</f>
        <v/>
      </c>
    </row>
    <row r="910" spans="1:63" ht="14.45">
      <c r="A910" s="68">
        <v>907</v>
      </c>
      <c r="B910" s="29"/>
      <c r="C910" s="34"/>
      <c r="D910" s="42"/>
      <c r="E910" s="64"/>
      <c r="F910" s="45"/>
      <c r="G910" s="45"/>
      <c r="H910" s="163"/>
      <c r="I910" s="42"/>
      <c r="J910" s="28"/>
      <c r="K910" s="69"/>
      <c r="L910" s="68"/>
      <c r="M910" s="46"/>
      <c r="N910" s="238" t="str">
        <f ca="1">IF(Tabla1[[#This Row],[Fecha de nac]]="","",IF(Tabla1[[#This Row],[Fecha Finalización]] &gt;=TODAY(), DATEDIF(Tabla1[[#This Row],[Fecha de nac]],TODAY(),"y"), ROUNDDOWN((Tabla1[[#This Row],[Fecha Finalización]] -Tabla1[[#This Row],[Fecha de nac]])/365,0)))</f>
        <v/>
      </c>
      <c r="O910" s="169"/>
      <c r="P910" s="34"/>
      <c r="Q910" s="67"/>
      <c r="R910" s="67"/>
      <c r="S910" s="67"/>
      <c r="T910" s="67"/>
      <c r="U910" s="243" t="str">
        <f>IF(F910="","",Tabla1[[#This Row],[Fecha Inicio grupo]]+3*7-7)</f>
        <v/>
      </c>
      <c r="V910" s="244" t="str">
        <f>IF(F910="","",EDATE(Tabla1[[#This Row],[Fecha Inicio grupo]],3))</f>
        <v/>
      </c>
      <c r="W910" s="29"/>
      <c r="X910" s="29"/>
      <c r="Y910" s="75"/>
      <c r="Z910" s="75"/>
      <c r="AA910" s="75"/>
      <c r="AB910" s="75"/>
      <c r="AC910" s="75"/>
      <c r="AD910" s="75"/>
      <c r="AE910" s="75"/>
      <c r="AF910" s="75"/>
      <c r="AG910" s="75"/>
      <c r="AH910" s="75"/>
      <c r="AI910" s="75"/>
      <c r="AJ910" s="75"/>
      <c r="AK910" s="75"/>
      <c r="AL910" s="75"/>
      <c r="AM910" s="75"/>
      <c r="AN910" s="75"/>
      <c r="AO910" s="144"/>
      <c r="AP910" s="246" t="str">
        <f>IF(F910="","",IFERROR(VLOOKUP(SUBSTITUTE(SUBSTITUTE(Tabla1[[#This Row],[Uso Sistemas]],"T","P"),"N","F"),Parámetros!$M$2:$N$17,2,0),"Completar hasta 3ra sem. para evaluar a Probacionista"))</f>
        <v/>
      </c>
      <c r="AQ910" s="39"/>
      <c r="AR910" s="39"/>
      <c r="AS910" s="39"/>
      <c r="AT910" s="28"/>
      <c r="AU910" s="55"/>
      <c r="AV910" s="55"/>
      <c r="AW910" s="55"/>
      <c r="AX910" s="248" t="str">
        <f>IF(V910="","",EOMONTH(EDATE(Tabla1[[#This Row],[Fecha Finalización]],2),0))</f>
        <v/>
      </c>
      <c r="AY910" s="39"/>
      <c r="AZ910" s="249" t="str">
        <f>IF(V910="","",EOMONTH(EDATE(Tabla1[[#This Row],[Fecha Finalización]],3),0))</f>
        <v/>
      </c>
      <c r="BA910" s="39"/>
      <c r="BB910" s="39"/>
      <c r="BC910" s="235"/>
      <c r="BD910" s="233" t="str">
        <f>IF(F910="","",Tabla1[[#This Row],[sem 01]]&amp;Tabla1[[#This Row],[sem 02]]&amp;Tabla1[[#This Row],[sem 03]])</f>
        <v/>
      </c>
      <c r="BE910" s="234" t="str">
        <f>IF(TRIM(F910)="","",$B$1&amp;"-"&amp;SUBSTITUTE(Tabla1[[#This Row],[Mes Inscrito]]," ","")&amp;"-"&amp;SUBSTITUTE(Tabla1[[#This Row],[Dia de clases Inscrito]]," ","")&amp;"-"&amp;SUBSTITUTE(Tabla1[[#This Row],[Horario Inscrito]]," ","")&amp;"-"&amp;Tabla1[[#This Row],[Fecha Inicio grupo]])</f>
        <v/>
      </c>
      <c r="BF910" s="251" t="str">
        <f>IF(F910="","",Tabla1[[#This Row],[Curso]])</f>
        <v/>
      </c>
      <c r="BG910" s="252" t="str">
        <f>+IF(TRIM(F910)="","",$B$1&amp;"-"&amp;TRIM(Tabla1[[#This Row],[Mes Inscrito]])&amp;"-"&amp;TRIM(Tabla1[[#This Row],[Dia de clases Inscrito]])&amp;"-"&amp;TRIM(Tabla1[[#This Row],[Horario Inscrito]])&amp;"-"&amp;TRIM(Tabla1[[#This Row],[Fecha Inicio grupo]])&amp;"-"&amp;TRIM(Tabla1[[#This Row],[Tipo Incrito]]))</f>
        <v/>
      </c>
      <c r="BH910" s="308" t="str">
        <f>IF(F910="","",OR(IFERROR(SEARCH("CG",Tabla1[[#This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0" s="309" t="str">
        <f>IF(F910&lt;&gt;"",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0" s="309" t="str">
        <f>IF(F910&lt;&gt;"",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0" s="309" t="str">
        <f>IF(Tabla1[[#This Row],[Fecha Inicio grupo]]="","",IFERROR(VLOOKUP(Tabla1[[#This Row],[Mes de Alta como miembro]],Parámetros!$AM$2:$AN$16,2,0),"01/01/1900"))</f>
        <v/>
      </c>
    </row>
    <row r="911" spans="1:63" ht="14.45">
      <c r="A911" s="68">
        <v>908</v>
      </c>
      <c r="B911" s="29"/>
      <c r="C911" s="34"/>
      <c r="D911" s="42"/>
      <c r="E911" s="64"/>
      <c r="F911" s="45"/>
      <c r="G911" s="45"/>
      <c r="H911" s="163"/>
      <c r="I911" s="42"/>
      <c r="J911" s="28"/>
      <c r="K911" s="69"/>
      <c r="L911" s="68"/>
      <c r="M911" s="46"/>
      <c r="N911" s="238" t="str">
        <f ca="1">IF(Tabla1[[#This Row],[Fecha de nac]]="","",IF(Tabla1[[#This Row],[Fecha Finalización]] &gt;=TODAY(), DATEDIF(Tabla1[[#This Row],[Fecha de nac]],TODAY(),"y"), ROUNDDOWN((Tabla1[[#This Row],[Fecha Finalización]] -Tabla1[[#This Row],[Fecha de nac]])/365,0)))</f>
        <v/>
      </c>
      <c r="O911" s="169"/>
      <c r="P911" s="34"/>
      <c r="Q911" s="67"/>
      <c r="R911" s="67"/>
      <c r="S911" s="67"/>
      <c r="T911" s="67"/>
      <c r="U911" s="243" t="str">
        <f>IF(F911="","",Tabla1[[#This Row],[Fecha Inicio grupo]]+3*7-7)</f>
        <v/>
      </c>
      <c r="V911" s="244" t="str">
        <f>IF(F911="","",EDATE(Tabla1[[#This Row],[Fecha Inicio grupo]],3))</f>
        <v/>
      </c>
      <c r="W911" s="29"/>
      <c r="X911" s="29"/>
      <c r="Y911" s="75"/>
      <c r="Z911" s="75"/>
      <c r="AA911" s="75"/>
      <c r="AB911" s="75"/>
      <c r="AC911" s="75"/>
      <c r="AD911" s="75"/>
      <c r="AE911" s="75"/>
      <c r="AF911" s="75"/>
      <c r="AG911" s="75"/>
      <c r="AH911" s="75"/>
      <c r="AI911" s="75"/>
      <c r="AJ911" s="75"/>
      <c r="AK911" s="75"/>
      <c r="AL911" s="75"/>
      <c r="AM911" s="75"/>
      <c r="AN911" s="75"/>
      <c r="AO911" s="144"/>
      <c r="AP911" s="246" t="str">
        <f>IF(F911="","",IFERROR(VLOOKUP(SUBSTITUTE(SUBSTITUTE(Tabla1[[#This Row],[Uso Sistemas]],"T","P"),"N","F"),Parámetros!$M$2:$N$17,2,0),"Completar hasta 3ra sem. para evaluar a Probacionista"))</f>
        <v/>
      </c>
      <c r="AQ911" s="39"/>
      <c r="AR911" s="39"/>
      <c r="AS911" s="39"/>
      <c r="AT911" s="28"/>
      <c r="AU911" s="55"/>
      <c r="AV911" s="55"/>
      <c r="AW911" s="55"/>
      <c r="AX911" s="248" t="str">
        <f>IF(V911="","",EOMONTH(EDATE(Tabla1[[#This Row],[Fecha Finalización]],2),0))</f>
        <v/>
      </c>
      <c r="AY911" s="39"/>
      <c r="AZ911" s="249" t="str">
        <f>IF(V911="","",EOMONTH(EDATE(Tabla1[[#This Row],[Fecha Finalización]],3),0))</f>
        <v/>
      </c>
      <c r="BA911" s="39"/>
      <c r="BB911" s="39"/>
      <c r="BC911" s="235"/>
      <c r="BD911" s="233" t="str">
        <f>IF(F911="","",Tabla1[[#This Row],[sem 01]]&amp;Tabla1[[#This Row],[sem 02]]&amp;Tabla1[[#This Row],[sem 03]])</f>
        <v/>
      </c>
      <c r="BE911" s="234" t="str">
        <f>IF(TRIM(F911)="","",$B$1&amp;"-"&amp;SUBSTITUTE(Tabla1[[#This Row],[Mes Inscrito]]," ","")&amp;"-"&amp;SUBSTITUTE(Tabla1[[#This Row],[Dia de clases Inscrito]]," ","")&amp;"-"&amp;SUBSTITUTE(Tabla1[[#This Row],[Horario Inscrito]]," ","")&amp;"-"&amp;Tabla1[[#This Row],[Fecha Inicio grupo]])</f>
        <v/>
      </c>
      <c r="BF911" s="251" t="str">
        <f>IF(F911="","",Tabla1[[#This Row],[Curso]])</f>
        <v/>
      </c>
      <c r="BG911" s="252" t="str">
        <f>+IF(TRIM(F911)="","",$B$1&amp;"-"&amp;TRIM(Tabla1[[#This Row],[Mes Inscrito]])&amp;"-"&amp;TRIM(Tabla1[[#This Row],[Dia de clases Inscrito]])&amp;"-"&amp;TRIM(Tabla1[[#This Row],[Horario Inscrito]])&amp;"-"&amp;TRIM(Tabla1[[#This Row],[Fecha Inicio grupo]])&amp;"-"&amp;TRIM(Tabla1[[#This Row],[Tipo Incrito]]))</f>
        <v/>
      </c>
      <c r="BH911" s="308" t="str">
        <f>IF(F911="","",OR(IFERROR(SEARCH("CG",Tabla1[[#This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1" s="309" t="str">
        <f>IF(F911&lt;&gt;"",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1" s="309" t="str">
        <f>IF(F911&lt;&gt;"",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1" s="309" t="str">
        <f>IF(Tabla1[[#This Row],[Fecha Inicio grupo]]="","",IFERROR(VLOOKUP(Tabla1[[#This Row],[Mes de Alta como miembro]],Parámetros!$AM$2:$AN$16,2,0),"01/01/1900"))</f>
        <v/>
      </c>
    </row>
    <row r="912" spans="1:63" ht="14.45">
      <c r="A912" s="68">
        <v>909</v>
      </c>
      <c r="B912" s="29"/>
      <c r="C912" s="34"/>
      <c r="D912" s="42"/>
      <c r="E912" s="64"/>
      <c r="F912" s="45"/>
      <c r="G912" s="45"/>
      <c r="H912" s="163"/>
      <c r="I912" s="42"/>
      <c r="J912" s="28"/>
      <c r="K912" s="69"/>
      <c r="L912" s="68"/>
      <c r="M912" s="46"/>
      <c r="N912" s="238" t="str">
        <f ca="1">IF(Tabla1[[#This Row],[Fecha de nac]]="","",IF(Tabla1[[#This Row],[Fecha Finalización]] &gt;=TODAY(), DATEDIF(Tabla1[[#This Row],[Fecha de nac]],TODAY(),"y"), ROUNDDOWN((Tabla1[[#This Row],[Fecha Finalización]] -Tabla1[[#This Row],[Fecha de nac]])/365,0)))</f>
        <v/>
      </c>
      <c r="O912" s="169"/>
      <c r="P912" s="34"/>
      <c r="Q912" s="67"/>
      <c r="R912" s="67"/>
      <c r="S912" s="67"/>
      <c r="T912" s="67"/>
      <c r="U912" s="243" t="str">
        <f>IF(F912="","",Tabla1[[#This Row],[Fecha Inicio grupo]]+3*7-7)</f>
        <v/>
      </c>
      <c r="V912" s="244" t="str">
        <f>IF(F912="","",EDATE(Tabla1[[#This Row],[Fecha Inicio grupo]],3))</f>
        <v/>
      </c>
      <c r="W912" s="29"/>
      <c r="X912" s="29"/>
      <c r="Y912" s="75"/>
      <c r="Z912" s="75"/>
      <c r="AA912" s="75"/>
      <c r="AB912" s="75"/>
      <c r="AC912" s="75"/>
      <c r="AD912" s="75"/>
      <c r="AE912" s="75"/>
      <c r="AF912" s="75"/>
      <c r="AG912" s="75"/>
      <c r="AH912" s="75"/>
      <c r="AI912" s="75"/>
      <c r="AJ912" s="75"/>
      <c r="AK912" s="75"/>
      <c r="AL912" s="75"/>
      <c r="AM912" s="75"/>
      <c r="AN912" s="75"/>
      <c r="AO912" s="144"/>
      <c r="AP912" s="246" t="str">
        <f>IF(F912="","",IFERROR(VLOOKUP(SUBSTITUTE(SUBSTITUTE(Tabla1[[#This Row],[Uso Sistemas]],"T","P"),"N","F"),Parámetros!$M$2:$N$17,2,0),"Completar hasta 3ra sem. para evaluar a Probacionista"))</f>
        <v/>
      </c>
      <c r="AQ912" s="39"/>
      <c r="AR912" s="39"/>
      <c r="AS912" s="39"/>
      <c r="AT912" s="28"/>
      <c r="AU912" s="55"/>
      <c r="AV912" s="55"/>
      <c r="AW912" s="55"/>
      <c r="AX912" s="248" t="str">
        <f>IF(V912="","",EOMONTH(EDATE(Tabla1[[#This Row],[Fecha Finalización]],2),0))</f>
        <v/>
      </c>
      <c r="AY912" s="39"/>
      <c r="AZ912" s="249" t="str">
        <f>IF(V912="","",EOMONTH(EDATE(Tabla1[[#This Row],[Fecha Finalización]],3),0))</f>
        <v/>
      </c>
      <c r="BA912" s="39"/>
      <c r="BB912" s="39"/>
      <c r="BC912" s="235"/>
      <c r="BD912" s="233" t="str">
        <f>IF(F912="","",Tabla1[[#This Row],[sem 01]]&amp;Tabla1[[#This Row],[sem 02]]&amp;Tabla1[[#This Row],[sem 03]])</f>
        <v/>
      </c>
      <c r="BE912" s="234" t="str">
        <f>IF(TRIM(F912)="","",$B$1&amp;"-"&amp;SUBSTITUTE(Tabla1[[#This Row],[Mes Inscrito]]," ","")&amp;"-"&amp;SUBSTITUTE(Tabla1[[#This Row],[Dia de clases Inscrito]]," ","")&amp;"-"&amp;SUBSTITUTE(Tabla1[[#This Row],[Horario Inscrito]]," ","")&amp;"-"&amp;Tabla1[[#This Row],[Fecha Inicio grupo]])</f>
        <v/>
      </c>
      <c r="BF912" s="251" t="str">
        <f>IF(F912="","",Tabla1[[#This Row],[Curso]])</f>
        <v/>
      </c>
      <c r="BG912" s="252" t="str">
        <f>+IF(TRIM(F912)="","",$B$1&amp;"-"&amp;TRIM(Tabla1[[#This Row],[Mes Inscrito]])&amp;"-"&amp;TRIM(Tabla1[[#This Row],[Dia de clases Inscrito]])&amp;"-"&amp;TRIM(Tabla1[[#This Row],[Horario Inscrito]])&amp;"-"&amp;TRIM(Tabla1[[#This Row],[Fecha Inicio grupo]])&amp;"-"&amp;TRIM(Tabla1[[#This Row],[Tipo Incrito]]))</f>
        <v/>
      </c>
      <c r="BH912" s="308" t="str">
        <f>IF(F912="","",OR(IFERROR(SEARCH("CG",Tabla1[[#This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2" s="309" t="str">
        <f>IF(F912&lt;&gt;"",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2" s="309" t="str">
        <f>IF(F912&lt;&gt;"",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2" s="309" t="str">
        <f>IF(Tabla1[[#This Row],[Fecha Inicio grupo]]="","",IFERROR(VLOOKUP(Tabla1[[#This Row],[Mes de Alta como miembro]],Parámetros!$AM$2:$AN$16,2,0),"01/01/1900"))</f>
        <v/>
      </c>
    </row>
    <row r="913" spans="1:63" ht="14.45">
      <c r="A913" s="68">
        <v>910</v>
      </c>
      <c r="B913" s="29"/>
      <c r="C913" s="34"/>
      <c r="D913" s="42"/>
      <c r="E913" s="64"/>
      <c r="F913" s="45"/>
      <c r="G913" s="45"/>
      <c r="H913" s="163"/>
      <c r="I913" s="42"/>
      <c r="J913" s="28"/>
      <c r="K913" s="69"/>
      <c r="L913" s="68"/>
      <c r="M913" s="46"/>
      <c r="N913" s="238" t="str">
        <f ca="1">IF(Tabla1[[#This Row],[Fecha de nac]]="","",IF(Tabla1[[#This Row],[Fecha Finalización]] &gt;=TODAY(), DATEDIF(Tabla1[[#This Row],[Fecha de nac]],TODAY(),"y"), ROUNDDOWN((Tabla1[[#This Row],[Fecha Finalización]] -Tabla1[[#This Row],[Fecha de nac]])/365,0)))</f>
        <v/>
      </c>
      <c r="O913" s="169"/>
      <c r="P913" s="34"/>
      <c r="Q913" s="67"/>
      <c r="R913" s="67"/>
      <c r="S913" s="67"/>
      <c r="T913" s="67"/>
      <c r="U913" s="243" t="str">
        <f>IF(F913="","",Tabla1[[#This Row],[Fecha Inicio grupo]]+3*7-7)</f>
        <v/>
      </c>
      <c r="V913" s="244" t="str">
        <f>IF(F913="","",EDATE(Tabla1[[#This Row],[Fecha Inicio grupo]],3))</f>
        <v/>
      </c>
      <c r="W913" s="29"/>
      <c r="X913" s="29"/>
      <c r="Y913" s="75"/>
      <c r="Z913" s="75"/>
      <c r="AA913" s="75"/>
      <c r="AB913" s="75"/>
      <c r="AC913" s="75"/>
      <c r="AD913" s="75"/>
      <c r="AE913" s="75"/>
      <c r="AF913" s="75"/>
      <c r="AG913" s="75"/>
      <c r="AH913" s="75"/>
      <c r="AI913" s="75"/>
      <c r="AJ913" s="75"/>
      <c r="AK913" s="75"/>
      <c r="AL913" s="75"/>
      <c r="AM913" s="75"/>
      <c r="AN913" s="75"/>
      <c r="AO913" s="144"/>
      <c r="AP913" s="246" t="str">
        <f>IF(F913="","",IFERROR(VLOOKUP(SUBSTITUTE(SUBSTITUTE(Tabla1[[#This Row],[Uso Sistemas]],"T","P"),"N","F"),Parámetros!$M$2:$N$17,2,0),"Completar hasta 3ra sem. para evaluar a Probacionista"))</f>
        <v/>
      </c>
      <c r="AQ913" s="39"/>
      <c r="AR913" s="39"/>
      <c r="AS913" s="39"/>
      <c r="AT913" s="28"/>
      <c r="AU913" s="55"/>
      <c r="AV913" s="55"/>
      <c r="AW913" s="55"/>
      <c r="AX913" s="248" t="str">
        <f>IF(V913="","",EOMONTH(EDATE(Tabla1[[#This Row],[Fecha Finalización]],2),0))</f>
        <v/>
      </c>
      <c r="AY913" s="39"/>
      <c r="AZ913" s="249" t="str">
        <f>IF(V913="","",EOMONTH(EDATE(Tabla1[[#This Row],[Fecha Finalización]],3),0))</f>
        <v/>
      </c>
      <c r="BA913" s="39"/>
      <c r="BB913" s="39"/>
      <c r="BC913" s="235"/>
      <c r="BD913" s="233" t="str">
        <f>IF(F913="","",Tabla1[[#This Row],[sem 01]]&amp;Tabla1[[#This Row],[sem 02]]&amp;Tabla1[[#This Row],[sem 03]])</f>
        <v/>
      </c>
      <c r="BE913" s="234" t="str">
        <f>IF(TRIM(F913)="","",$B$1&amp;"-"&amp;SUBSTITUTE(Tabla1[[#This Row],[Mes Inscrito]]," ","")&amp;"-"&amp;SUBSTITUTE(Tabla1[[#This Row],[Dia de clases Inscrito]]," ","")&amp;"-"&amp;SUBSTITUTE(Tabla1[[#This Row],[Horario Inscrito]]," ","")&amp;"-"&amp;Tabla1[[#This Row],[Fecha Inicio grupo]])</f>
        <v/>
      </c>
      <c r="BF913" s="251" t="str">
        <f>IF(F913="","",Tabla1[[#This Row],[Curso]])</f>
        <v/>
      </c>
      <c r="BG913" s="252" t="str">
        <f>+IF(TRIM(F913)="","",$B$1&amp;"-"&amp;TRIM(Tabla1[[#This Row],[Mes Inscrito]])&amp;"-"&amp;TRIM(Tabla1[[#This Row],[Dia de clases Inscrito]])&amp;"-"&amp;TRIM(Tabla1[[#This Row],[Horario Inscrito]])&amp;"-"&amp;TRIM(Tabla1[[#This Row],[Fecha Inicio grupo]])&amp;"-"&amp;TRIM(Tabla1[[#This Row],[Tipo Incrito]]))</f>
        <v/>
      </c>
      <c r="BH913" s="308" t="str">
        <f>IF(F913="","",OR(IFERROR(SEARCH("CG",Tabla1[[#This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3" s="309" t="str">
        <f>IF(F913&lt;&gt;"",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3" s="309" t="str">
        <f>IF(F913&lt;&gt;"",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3" s="309" t="str">
        <f>IF(Tabla1[[#This Row],[Fecha Inicio grupo]]="","",IFERROR(VLOOKUP(Tabla1[[#This Row],[Mes de Alta como miembro]],Parámetros!$AM$2:$AN$16,2,0),"01/01/1900"))</f>
        <v/>
      </c>
    </row>
    <row r="914" spans="1:63" ht="14.45">
      <c r="A914" s="68">
        <v>911</v>
      </c>
      <c r="B914" s="29"/>
      <c r="C914" s="34"/>
      <c r="D914" s="42"/>
      <c r="E914" s="64"/>
      <c r="F914" s="45"/>
      <c r="G914" s="45"/>
      <c r="H914" s="163"/>
      <c r="I914" s="42"/>
      <c r="J914" s="28"/>
      <c r="K914" s="69"/>
      <c r="L914" s="68"/>
      <c r="M914" s="46"/>
      <c r="N914" s="238" t="str">
        <f ca="1">IF(Tabla1[[#This Row],[Fecha de nac]]="","",IF(Tabla1[[#This Row],[Fecha Finalización]] &gt;=TODAY(), DATEDIF(Tabla1[[#This Row],[Fecha de nac]],TODAY(),"y"), ROUNDDOWN((Tabla1[[#This Row],[Fecha Finalización]] -Tabla1[[#This Row],[Fecha de nac]])/365,0)))</f>
        <v/>
      </c>
      <c r="O914" s="169"/>
      <c r="P914" s="34"/>
      <c r="Q914" s="67"/>
      <c r="R914" s="67"/>
      <c r="S914" s="67"/>
      <c r="T914" s="67"/>
      <c r="U914" s="243" t="str">
        <f>IF(F914="","",Tabla1[[#This Row],[Fecha Inicio grupo]]+3*7-7)</f>
        <v/>
      </c>
      <c r="V914" s="244" t="str">
        <f>IF(F914="","",EDATE(Tabla1[[#This Row],[Fecha Inicio grupo]],3))</f>
        <v/>
      </c>
      <c r="W914" s="29"/>
      <c r="X914" s="29"/>
      <c r="Y914" s="75"/>
      <c r="Z914" s="75"/>
      <c r="AA914" s="75"/>
      <c r="AB914" s="75"/>
      <c r="AC914" s="75"/>
      <c r="AD914" s="75"/>
      <c r="AE914" s="75"/>
      <c r="AF914" s="75"/>
      <c r="AG914" s="75"/>
      <c r="AH914" s="75"/>
      <c r="AI914" s="75"/>
      <c r="AJ914" s="75"/>
      <c r="AK914" s="75"/>
      <c r="AL914" s="75"/>
      <c r="AM914" s="75"/>
      <c r="AN914" s="75"/>
      <c r="AO914" s="144"/>
      <c r="AP914" s="246" t="str">
        <f>IF(F914="","",IFERROR(VLOOKUP(SUBSTITUTE(SUBSTITUTE(Tabla1[[#This Row],[Uso Sistemas]],"T","P"),"N","F"),Parámetros!$M$2:$N$17,2,0),"Completar hasta 3ra sem. para evaluar a Probacionista"))</f>
        <v/>
      </c>
      <c r="AQ914" s="39"/>
      <c r="AR914" s="39"/>
      <c r="AS914" s="39"/>
      <c r="AT914" s="28"/>
      <c r="AU914" s="55"/>
      <c r="AV914" s="55"/>
      <c r="AW914" s="55"/>
      <c r="AX914" s="248" t="str">
        <f>IF(V914="","",EOMONTH(EDATE(Tabla1[[#This Row],[Fecha Finalización]],2),0))</f>
        <v/>
      </c>
      <c r="AY914" s="39"/>
      <c r="AZ914" s="249" t="str">
        <f>IF(V914="","",EOMONTH(EDATE(Tabla1[[#This Row],[Fecha Finalización]],3),0))</f>
        <v/>
      </c>
      <c r="BA914" s="39"/>
      <c r="BB914" s="39"/>
      <c r="BC914" s="235"/>
      <c r="BD914" s="233" t="str">
        <f>IF(F914="","",Tabla1[[#This Row],[sem 01]]&amp;Tabla1[[#This Row],[sem 02]]&amp;Tabla1[[#This Row],[sem 03]])</f>
        <v/>
      </c>
      <c r="BE914" s="234" t="str">
        <f>IF(TRIM(F914)="","",$B$1&amp;"-"&amp;SUBSTITUTE(Tabla1[[#This Row],[Mes Inscrito]]," ","")&amp;"-"&amp;SUBSTITUTE(Tabla1[[#This Row],[Dia de clases Inscrito]]," ","")&amp;"-"&amp;SUBSTITUTE(Tabla1[[#This Row],[Horario Inscrito]]," ","")&amp;"-"&amp;Tabla1[[#This Row],[Fecha Inicio grupo]])</f>
        <v/>
      </c>
      <c r="BF914" s="251" t="str">
        <f>IF(F914="","",Tabla1[[#This Row],[Curso]])</f>
        <v/>
      </c>
      <c r="BG914" s="252" t="str">
        <f>+IF(TRIM(F914)="","",$B$1&amp;"-"&amp;TRIM(Tabla1[[#This Row],[Mes Inscrito]])&amp;"-"&amp;TRIM(Tabla1[[#This Row],[Dia de clases Inscrito]])&amp;"-"&amp;TRIM(Tabla1[[#This Row],[Horario Inscrito]])&amp;"-"&amp;TRIM(Tabla1[[#This Row],[Fecha Inicio grupo]])&amp;"-"&amp;TRIM(Tabla1[[#This Row],[Tipo Incrito]]))</f>
        <v/>
      </c>
      <c r="BH914" s="308" t="str">
        <f>IF(F914="","",OR(IFERROR(SEARCH("CG",Tabla1[[#This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4" s="309" t="str">
        <f>IF(F914&lt;&gt;"",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4" s="309" t="str">
        <f>IF(F914&lt;&gt;"",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4" s="309" t="str">
        <f>IF(Tabla1[[#This Row],[Fecha Inicio grupo]]="","",IFERROR(VLOOKUP(Tabla1[[#This Row],[Mes de Alta como miembro]],Parámetros!$AM$2:$AN$16,2,0),"01/01/1900"))</f>
        <v/>
      </c>
    </row>
    <row r="915" spans="1:63" ht="14.45">
      <c r="A915" s="68">
        <v>912</v>
      </c>
      <c r="B915" s="29"/>
      <c r="C915" s="34"/>
      <c r="D915" s="42"/>
      <c r="E915" s="64"/>
      <c r="F915" s="45"/>
      <c r="G915" s="45"/>
      <c r="H915" s="163"/>
      <c r="I915" s="42"/>
      <c r="J915" s="28"/>
      <c r="K915" s="69"/>
      <c r="L915" s="68"/>
      <c r="M915" s="46"/>
      <c r="N915" s="238" t="str">
        <f ca="1">IF(Tabla1[[#This Row],[Fecha de nac]]="","",IF(Tabla1[[#This Row],[Fecha Finalización]] &gt;=TODAY(), DATEDIF(Tabla1[[#This Row],[Fecha de nac]],TODAY(),"y"), ROUNDDOWN((Tabla1[[#This Row],[Fecha Finalización]] -Tabla1[[#This Row],[Fecha de nac]])/365,0)))</f>
        <v/>
      </c>
      <c r="O915" s="169"/>
      <c r="P915" s="34"/>
      <c r="Q915" s="67"/>
      <c r="R915" s="67"/>
      <c r="S915" s="67"/>
      <c r="T915" s="67"/>
      <c r="U915" s="243" t="str">
        <f>IF(F915="","",Tabla1[[#This Row],[Fecha Inicio grupo]]+3*7-7)</f>
        <v/>
      </c>
      <c r="V915" s="244" t="str">
        <f>IF(F915="","",EDATE(Tabla1[[#This Row],[Fecha Inicio grupo]],3))</f>
        <v/>
      </c>
      <c r="W915" s="29"/>
      <c r="X915" s="29"/>
      <c r="Y915" s="75"/>
      <c r="Z915" s="75"/>
      <c r="AA915" s="75"/>
      <c r="AB915" s="75"/>
      <c r="AC915" s="75"/>
      <c r="AD915" s="75"/>
      <c r="AE915" s="75"/>
      <c r="AF915" s="75"/>
      <c r="AG915" s="75"/>
      <c r="AH915" s="75"/>
      <c r="AI915" s="75"/>
      <c r="AJ915" s="75"/>
      <c r="AK915" s="75"/>
      <c r="AL915" s="75"/>
      <c r="AM915" s="75"/>
      <c r="AN915" s="75"/>
      <c r="AO915" s="144"/>
      <c r="AP915" s="246" t="str">
        <f>IF(F915="","",IFERROR(VLOOKUP(SUBSTITUTE(SUBSTITUTE(Tabla1[[#This Row],[Uso Sistemas]],"T","P"),"N","F"),Parámetros!$M$2:$N$17,2,0),"Completar hasta 3ra sem. para evaluar a Probacionista"))</f>
        <v/>
      </c>
      <c r="AQ915" s="39"/>
      <c r="AR915" s="39"/>
      <c r="AS915" s="39"/>
      <c r="AT915" s="28"/>
      <c r="AU915" s="55"/>
      <c r="AV915" s="55"/>
      <c r="AW915" s="55"/>
      <c r="AX915" s="248" t="str">
        <f>IF(V915="","",EOMONTH(EDATE(Tabla1[[#This Row],[Fecha Finalización]],2),0))</f>
        <v/>
      </c>
      <c r="AY915" s="39"/>
      <c r="AZ915" s="249" t="str">
        <f>IF(V915="","",EOMONTH(EDATE(Tabla1[[#This Row],[Fecha Finalización]],3),0))</f>
        <v/>
      </c>
      <c r="BA915" s="39"/>
      <c r="BB915" s="39"/>
      <c r="BC915" s="235"/>
      <c r="BD915" s="233" t="str">
        <f>IF(F915="","",Tabla1[[#This Row],[sem 01]]&amp;Tabla1[[#This Row],[sem 02]]&amp;Tabla1[[#This Row],[sem 03]])</f>
        <v/>
      </c>
      <c r="BE915" s="234" t="str">
        <f>IF(TRIM(F915)="","",$B$1&amp;"-"&amp;SUBSTITUTE(Tabla1[[#This Row],[Mes Inscrito]]," ","")&amp;"-"&amp;SUBSTITUTE(Tabla1[[#This Row],[Dia de clases Inscrito]]," ","")&amp;"-"&amp;SUBSTITUTE(Tabla1[[#This Row],[Horario Inscrito]]," ","")&amp;"-"&amp;Tabla1[[#This Row],[Fecha Inicio grupo]])</f>
        <v/>
      </c>
      <c r="BF915" s="251" t="str">
        <f>IF(F915="","",Tabla1[[#This Row],[Curso]])</f>
        <v/>
      </c>
      <c r="BG915" s="252" t="str">
        <f>+IF(TRIM(F915)="","",$B$1&amp;"-"&amp;TRIM(Tabla1[[#This Row],[Mes Inscrito]])&amp;"-"&amp;TRIM(Tabla1[[#This Row],[Dia de clases Inscrito]])&amp;"-"&amp;TRIM(Tabla1[[#This Row],[Horario Inscrito]])&amp;"-"&amp;TRIM(Tabla1[[#This Row],[Fecha Inicio grupo]])&amp;"-"&amp;TRIM(Tabla1[[#This Row],[Tipo Incrito]]))</f>
        <v/>
      </c>
      <c r="BH915" s="308" t="str">
        <f>IF(F915="","",OR(IFERROR(SEARCH("CG",Tabla1[[#This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5" s="309" t="str">
        <f>IF(F915&lt;&gt;"",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5" s="309" t="str">
        <f>IF(F915&lt;&gt;"",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5" s="309" t="str">
        <f>IF(Tabla1[[#This Row],[Fecha Inicio grupo]]="","",IFERROR(VLOOKUP(Tabla1[[#This Row],[Mes de Alta como miembro]],Parámetros!$AM$2:$AN$16,2,0),"01/01/1900"))</f>
        <v/>
      </c>
    </row>
    <row r="916" spans="1:63" ht="14.45">
      <c r="A916" s="68">
        <v>913</v>
      </c>
      <c r="B916" s="29"/>
      <c r="C916" s="34"/>
      <c r="D916" s="42"/>
      <c r="E916" s="64"/>
      <c r="F916" s="45"/>
      <c r="G916" s="45"/>
      <c r="H916" s="163"/>
      <c r="I916" s="42"/>
      <c r="J916" s="28"/>
      <c r="K916" s="69"/>
      <c r="L916" s="68"/>
      <c r="M916" s="46"/>
      <c r="N916" s="238" t="str">
        <f ca="1">IF(Tabla1[[#This Row],[Fecha de nac]]="","",IF(Tabla1[[#This Row],[Fecha Finalización]] &gt;=TODAY(), DATEDIF(Tabla1[[#This Row],[Fecha de nac]],TODAY(),"y"), ROUNDDOWN((Tabla1[[#This Row],[Fecha Finalización]] -Tabla1[[#This Row],[Fecha de nac]])/365,0)))</f>
        <v/>
      </c>
      <c r="O916" s="169"/>
      <c r="P916" s="34"/>
      <c r="Q916" s="67"/>
      <c r="R916" s="67"/>
      <c r="S916" s="67"/>
      <c r="T916" s="67"/>
      <c r="U916" s="243" t="str">
        <f>IF(F916="","",Tabla1[[#This Row],[Fecha Inicio grupo]]+3*7-7)</f>
        <v/>
      </c>
      <c r="V916" s="244" t="str">
        <f>IF(F916="","",EDATE(Tabla1[[#This Row],[Fecha Inicio grupo]],3))</f>
        <v/>
      </c>
      <c r="W916" s="29"/>
      <c r="X916" s="29"/>
      <c r="Y916" s="75"/>
      <c r="Z916" s="75"/>
      <c r="AA916" s="75"/>
      <c r="AB916" s="75"/>
      <c r="AC916" s="75"/>
      <c r="AD916" s="75"/>
      <c r="AE916" s="75"/>
      <c r="AF916" s="75"/>
      <c r="AG916" s="75"/>
      <c r="AH916" s="75"/>
      <c r="AI916" s="75"/>
      <c r="AJ916" s="75"/>
      <c r="AK916" s="75"/>
      <c r="AL916" s="75"/>
      <c r="AM916" s="75"/>
      <c r="AN916" s="75"/>
      <c r="AO916" s="144"/>
      <c r="AP916" s="246" t="str">
        <f>IF(F916="","",IFERROR(VLOOKUP(SUBSTITUTE(SUBSTITUTE(Tabla1[[#This Row],[Uso Sistemas]],"T","P"),"N","F"),Parámetros!$M$2:$N$17,2,0),"Completar hasta 3ra sem. para evaluar a Probacionista"))</f>
        <v/>
      </c>
      <c r="AQ916" s="39"/>
      <c r="AR916" s="39"/>
      <c r="AS916" s="39"/>
      <c r="AT916" s="28"/>
      <c r="AU916" s="55"/>
      <c r="AV916" s="55"/>
      <c r="AW916" s="55"/>
      <c r="AX916" s="248" t="str">
        <f>IF(V916="","",EOMONTH(EDATE(Tabla1[[#This Row],[Fecha Finalización]],2),0))</f>
        <v/>
      </c>
      <c r="AY916" s="39"/>
      <c r="AZ916" s="249" t="str">
        <f>IF(V916="","",EOMONTH(EDATE(Tabla1[[#This Row],[Fecha Finalización]],3),0))</f>
        <v/>
      </c>
      <c r="BA916" s="39"/>
      <c r="BB916" s="39"/>
      <c r="BC916" s="235"/>
      <c r="BD916" s="233" t="str">
        <f>IF(F916="","",Tabla1[[#This Row],[sem 01]]&amp;Tabla1[[#This Row],[sem 02]]&amp;Tabla1[[#This Row],[sem 03]])</f>
        <v/>
      </c>
      <c r="BE916" s="234" t="str">
        <f>IF(TRIM(F916)="","",$B$1&amp;"-"&amp;SUBSTITUTE(Tabla1[[#This Row],[Mes Inscrito]]," ","")&amp;"-"&amp;SUBSTITUTE(Tabla1[[#This Row],[Dia de clases Inscrito]]," ","")&amp;"-"&amp;SUBSTITUTE(Tabla1[[#This Row],[Horario Inscrito]]," ","")&amp;"-"&amp;Tabla1[[#This Row],[Fecha Inicio grupo]])</f>
        <v/>
      </c>
      <c r="BF916" s="251" t="str">
        <f>IF(F916="","",Tabla1[[#This Row],[Curso]])</f>
        <v/>
      </c>
      <c r="BG916" s="252" t="str">
        <f>+IF(TRIM(F916)="","",$B$1&amp;"-"&amp;TRIM(Tabla1[[#This Row],[Mes Inscrito]])&amp;"-"&amp;TRIM(Tabla1[[#This Row],[Dia de clases Inscrito]])&amp;"-"&amp;TRIM(Tabla1[[#This Row],[Horario Inscrito]])&amp;"-"&amp;TRIM(Tabla1[[#This Row],[Fecha Inicio grupo]])&amp;"-"&amp;TRIM(Tabla1[[#This Row],[Tipo Incrito]]))</f>
        <v/>
      </c>
      <c r="BH916" s="308" t="str">
        <f>IF(F916="","",OR(IFERROR(SEARCH("CG",Tabla1[[#This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6" s="309" t="str">
        <f>IF(F916&lt;&gt;"",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6" s="309" t="str">
        <f>IF(F916&lt;&gt;"",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6" s="309" t="str">
        <f>IF(Tabla1[[#This Row],[Fecha Inicio grupo]]="","",IFERROR(VLOOKUP(Tabla1[[#This Row],[Mes de Alta como miembro]],Parámetros!$AM$2:$AN$16,2,0),"01/01/1900"))</f>
        <v/>
      </c>
    </row>
    <row r="917" spans="1:63" ht="14.45">
      <c r="A917" s="68">
        <v>914</v>
      </c>
      <c r="B917" s="29"/>
      <c r="C917" s="34"/>
      <c r="D917" s="42"/>
      <c r="E917" s="64"/>
      <c r="F917" s="45"/>
      <c r="G917" s="45"/>
      <c r="H917" s="163"/>
      <c r="I917" s="42"/>
      <c r="J917" s="28"/>
      <c r="K917" s="69"/>
      <c r="L917" s="68"/>
      <c r="M917" s="46"/>
      <c r="N917" s="238" t="str">
        <f ca="1">IF(Tabla1[[#This Row],[Fecha de nac]]="","",IF(Tabla1[[#This Row],[Fecha Finalización]] &gt;=TODAY(), DATEDIF(Tabla1[[#This Row],[Fecha de nac]],TODAY(),"y"), ROUNDDOWN((Tabla1[[#This Row],[Fecha Finalización]] -Tabla1[[#This Row],[Fecha de nac]])/365,0)))</f>
        <v/>
      </c>
      <c r="O917" s="169"/>
      <c r="P917" s="34"/>
      <c r="Q917" s="67"/>
      <c r="R917" s="67"/>
      <c r="S917" s="67"/>
      <c r="T917" s="67"/>
      <c r="U917" s="243" t="str">
        <f>IF(F917="","",Tabla1[[#This Row],[Fecha Inicio grupo]]+3*7-7)</f>
        <v/>
      </c>
      <c r="V917" s="244" t="str">
        <f>IF(F917="","",EDATE(Tabla1[[#This Row],[Fecha Inicio grupo]],3))</f>
        <v/>
      </c>
      <c r="W917" s="29"/>
      <c r="X917" s="29"/>
      <c r="Y917" s="75"/>
      <c r="Z917" s="75"/>
      <c r="AA917" s="75"/>
      <c r="AB917" s="75"/>
      <c r="AC917" s="75"/>
      <c r="AD917" s="75"/>
      <c r="AE917" s="75"/>
      <c r="AF917" s="75"/>
      <c r="AG917" s="75"/>
      <c r="AH917" s="75"/>
      <c r="AI917" s="75"/>
      <c r="AJ917" s="75"/>
      <c r="AK917" s="75"/>
      <c r="AL917" s="75"/>
      <c r="AM917" s="75"/>
      <c r="AN917" s="75"/>
      <c r="AO917" s="144"/>
      <c r="AP917" s="246" t="str">
        <f>IF(F917="","",IFERROR(VLOOKUP(SUBSTITUTE(SUBSTITUTE(Tabla1[[#This Row],[Uso Sistemas]],"T","P"),"N","F"),Parámetros!$M$2:$N$17,2,0),"Completar hasta 3ra sem. para evaluar a Probacionista"))</f>
        <v/>
      </c>
      <c r="AQ917" s="39"/>
      <c r="AR917" s="39"/>
      <c r="AS917" s="39"/>
      <c r="AT917" s="28"/>
      <c r="AU917" s="55"/>
      <c r="AV917" s="55"/>
      <c r="AW917" s="55"/>
      <c r="AX917" s="248" t="str">
        <f>IF(V917="","",EOMONTH(EDATE(Tabla1[[#This Row],[Fecha Finalización]],2),0))</f>
        <v/>
      </c>
      <c r="AY917" s="39"/>
      <c r="AZ917" s="249" t="str">
        <f>IF(V917="","",EOMONTH(EDATE(Tabla1[[#This Row],[Fecha Finalización]],3),0))</f>
        <v/>
      </c>
      <c r="BA917" s="39"/>
      <c r="BB917" s="39"/>
      <c r="BC917" s="235"/>
      <c r="BD917" s="233" t="str">
        <f>IF(F917="","",Tabla1[[#This Row],[sem 01]]&amp;Tabla1[[#This Row],[sem 02]]&amp;Tabla1[[#This Row],[sem 03]])</f>
        <v/>
      </c>
      <c r="BE917" s="234" t="str">
        <f>IF(TRIM(F917)="","",$B$1&amp;"-"&amp;SUBSTITUTE(Tabla1[[#This Row],[Mes Inscrito]]," ","")&amp;"-"&amp;SUBSTITUTE(Tabla1[[#This Row],[Dia de clases Inscrito]]," ","")&amp;"-"&amp;SUBSTITUTE(Tabla1[[#This Row],[Horario Inscrito]]," ","")&amp;"-"&amp;Tabla1[[#This Row],[Fecha Inicio grupo]])</f>
        <v/>
      </c>
      <c r="BF917" s="251" t="str">
        <f>IF(F917="","",Tabla1[[#This Row],[Curso]])</f>
        <v/>
      </c>
      <c r="BG917" s="252" t="str">
        <f>+IF(TRIM(F917)="","",$B$1&amp;"-"&amp;TRIM(Tabla1[[#This Row],[Mes Inscrito]])&amp;"-"&amp;TRIM(Tabla1[[#This Row],[Dia de clases Inscrito]])&amp;"-"&amp;TRIM(Tabla1[[#This Row],[Horario Inscrito]])&amp;"-"&amp;TRIM(Tabla1[[#This Row],[Fecha Inicio grupo]])&amp;"-"&amp;TRIM(Tabla1[[#This Row],[Tipo Incrito]]))</f>
        <v/>
      </c>
      <c r="BH917" s="308" t="str">
        <f>IF(F917="","",OR(IFERROR(SEARCH("CG",Tabla1[[#This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7" s="309" t="str">
        <f>IF(F917&lt;&gt;"",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7" s="309" t="str">
        <f>IF(F917&lt;&gt;"",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7" s="309" t="str">
        <f>IF(Tabla1[[#This Row],[Fecha Inicio grupo]]="","",IFERROR(VLOOKUP(Tabla1[[#This Row],[Mes de Alta como miembro]],Parámetros!$AM$2:$AN$16,2,0),"01/01/1900"))</f>
        <v/>
      </c>
    </row>
    <row r="918" spans="1:63" ht="14.45">
      <c r="A918" s="68">
        <v>915</v>
      </c>
      <c r="B918" s="29"/>
      <c r="C918" s="34"/>
      <c r="D918" s="42"/>
      <c r="E918" s="64"/>
      <c r="F918" s="45"/>
      <c r="G918" s="45"/>
      <c r="H918" s="163"/>
      <c r="I918" s="42"/>
      <c r="J918" s="28"/>
      <c r="K918" s="69"/>
      <c r="L918" s="68"/>
      <c r="M918" s="46"/>
      <c r="N918" s="238" t="str">
        <f ca="1">IF(Tabla1[[#This Row],[Fecha de nac]]="","",IF(Tabla1[[#This Row],[Fecha Finalización]] &gt;=TODAY(), DATEDIF(Tabla1[[#This Row],[Fecha de nac]],TODAY(),"y"), ROUNDDOWN((Tabla1[[#This Row],[Fecha Finalización]] -Tabla1[[#This Row],[Fecha de nac]])/365,0)))</f>
        <v/>
      </c>
      <c r="O918" s="169"/>
      <c r="P918" s="34"/>
      <c r="Q918" s="67"/>
      <c r="R918" s="67"/>
      <c r="S918" s="67"/>
      <c r="T918" s="67"/>
      <c r="U918" s="243" t="str">
        <f>IF(F918="","",Tabla1[[#This Row],[Fecha Inicio grupo]]+3*7-7)</f>
        <v/>
      </c>
      <c r="V918" s="244" t="str">
        <f>IF(F918="","",EDATE(Tabla1[[#This Row],[Fecha Inicio grupo]],3))</f>
        <v/>
      </c>
      <c r="W918" s="29"/>
      <c r="X918" s="29"/>
      <c r="Y918" s="75"/>
      <c r="Z918" s="75"/>
      <c r="AA918" s="75"/>
      <c r="AB918" s="75"/>
      <c r="AC918" s="75"/>
      <c r="AD918" s="75"/>
      <c r="AE918" s="75"/>
      <c r="AF918" s="75"/>
      <c r="AG918" s="75"/>
      <c r="AH918" s="75"/>
      <c r="AI918" s="75"/>
      <c r="AJ918" s="75"/>
      <c r="AK918" s="75"/>
      <c r="AL918" s="75"/>
      <c r="AM918" s="75"/>
      <c r="AN918" s="75"/>
      <c r="AO918" s="144"/>
      <c r="AP918" s="246" t="str">
        <f>IF(F918="","",IFERROR(VLOOKUP(SUBSTITUTE(SUBSTITUTE(Tabla1[[#This Row],[Uso Sistemas]],"T","P"),"N","F"),Parámetros!$M$2:$N$17,2,0),"Completar hasta 3ra sem. para evaluar a Probacionista"))</f>
        <v/>
      </c>
      <c r="AQ918" s="39"/>
      <c r="AR918" s="39"/>
      <c r="AS918" s="39"/>
      <c r="AT918" s="28"/>
      <c r="AU918" s="55"/>
      <c r="AV918" s="55"/>
      <c r="AW918" s="55"/>
      <c r="AX918" s="248" t="str">
        <f>IF(V918="","",EOMONTH(EDATE(Tabla1[[#This Row],[Fecha Finalización]],2),0))</f>
        <v/>
      </c>
      <c r="AY918" s="39"/>
      <c r="AZ918" s="249" t="str">
        <f>IF(V918="","",EOMONTH(EDATE(Tabla1[[#This Row],[Fecha Finalización]],3),0))</f>
        <v/>
      </c>
      <c r="BA918" s="39"/>
      <c r="BB918" s="39"/>
      <c r="BC918" s="235"/>
      <c r="BD918" s="233" t="str">
        <f>IF(F918="","",Tabla1[[#This Row],[sem 01]]&amp;Tabla1[[#This Row],[sem 02]]&amp;Tabla1[[#This Row],[sem 03]])</f>
        <v/>
      </c>
      <c r="BE918" s="234" t="str">
        <f>IF(TRIM(F918)="","",$B$1&amp;"-"&amp;SUBSTITUTE(Tabla1[[#This Row],[Mes Inscrito]]," ","")&amp;"-"&amp;SUBSTITUTE(Tabla1[[#This Row],[Dia de clases Inscrito]]," ","")&amp;"-"&amp;SUBSTITUTE(Tabla1[[#This Row],[Horario Inscrito]]," ","")&amp;"-"&amp;Tabla1[[#This Row],[Fecha Inicio grupo]])</f>
        <v/>
      </c>
      <c r="BF918" s="251" t="str">
        <f>IF(F918="","",Tabla1[[#This Row],[Curso]])</f>
        <v/>
      </c>
      <c r="BG918" s="252" t="str">
        <f>+IF(TRIM(F918)="","",$B$1&amp;"-"&amp;TRIM(Tabla1[[#This Row],[Mes Inscrito]])&amp;"-"&amp;TRIM(Tabla1[[#This Row],[Dia de clases Inscrito]])&amp;"-"&amp;TRIM(Tabla1[[#This Row],[Horario Inscrito]])&amp;"-"&amp;TRIM(Tabla1[[#This Row],[Fecha Inicio grupo]])&amp;"-"&amp;TRIM(Tabla1[[#This Row],[Tipo Incrito]]))</f>
        <v/>
      </c>
      <c r="BH918" s="308" t="str">
        <f>IF(F918="","",OR(IFERROR(SEARCH("CG",Tabla1[[#This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8" s="309" t="str">
        <f>IF(F918&lt;&gt;"",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8" s="309" t="str">
        <f>IF(F918&lt;&gt;"",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8" s="309" t="str">
        <f>IF(Tabla1[[#This Row],[Fecha Inicio grupo]]="","",IFERROR(VLOOKUP(Tabla1[[#This Row],[Mes de Alta como miembro]],Parámetros!$AM$2:$AN$16,2,0),"01/01/1900"))</f>
        <v/>
      </c>
    </row>
    <row r="919" spans="1:63" ht="14.45">
      <c r="A919" s="68">
        <v>916</v>
      </c>
      <c r="B919" s="29"/>
      <c r="C919" s="34"/>
      <c r="D919" s="42"/>
      <c r="E919" s="64"/>
      <c r="F919" s="45"/>
      <c r="G919" s="45"/>
      <c r="H919" s="163"/>
      <c r="I919" s="42"/>
      <c r="J919" s="28"/>
      <c r="K919" s="69"/>
      <c r="L919" s="68"/>
      <c r="M919" s="46"/>
      <c r="N919" s="238" t="str">
        <f ca="1">IF(Tabla1[[#This Row],[Fecha de nac]]="","",IF(Tabla1[[#This Row],[Fecha Finalización]] &gt;=TODAY(), DATEDIF(Tabla1[[#This Row],[Fecha de nac]],TODAY(),"y"), ROUNDDOWN((Tabla1[[#This Row],[Fecha Finalización]] -Tabla1[[#This Row],[Fecha de nac]])/365,0)))</f>
        <v/>
      </c>
      <c r="O919" s="169"/>
      <c r="P919" s="34"/>
      <c r="Q919" s="67"/>
      <c r="R919" s="67"/>
      <c r="S919" s="67"/>
      <c r="T919" s="67"/>
      <c r="U919" s="243" t="str">
        <f>IF(F919="","",Tabla1[[#This Row],[Fecha Inicio grupo]]+3*7-7)</f>
        <v/>
      </c>
      <c r="V919" s="244" t="str">
        <f>IF(F919="","",EDATE(Tabla1[[#This Row],[Fecha Inicio grupo]],3))</f>
        <v/>
      </c>
      <c r="W919" s="29"/>
      <c r="X919" s="29"/>
      <c r="Y919" s="75"/>
      <c r="Z919" s="75"/>
      <c r="AA919" s="75"/>
      <c r="AB919" s="75"/>
      <c r="AC919" s="75"/>
      <c r="AD919" s="75"/>
      <c r="AE919" s="75"/>
      <c r="AF919" s="75"/>
      <c r="AG919" s="75"/>
      <c r="AH919" s="75"/>
      <c r="AI919" s="75"/>
      <c r="AJ919" s="75"/>
      <c r="AK919" s="75"/>
      <c r="AL919" s="75"/>
      <c r="AM919" s="75"/>
      <c r="AN919" s="75"/>
      <c r="AO919" s="144"/>
      <c r="AP919" s="246" t="str">
        <f>IF(F919="","",IFERROR(VLOOKUP(SUBSTITUTE(SUBSTITUTE(Tabla1[[#This Row],[Uso Sistemas]],"T","P"),"N","F"),Parámetros!$M$2:$N$17,2,0),"Completar hasta 3ra sem. para evaluar a Probacionista"))</f>
        <v/>
      </c>
      <c r="AQ919" s="39"/>
      <c r="AR919" s="39"/>
      <c r="AS919" s="39"/>
      <c r="AT919" s="28"/>
      <c r="AU919" s="55"/>
      <c r="AV919" s="55"/>
      <c r="AW919" s="55"/>
      <c r="AX919" s="248" t="str">
        <f>IF(V919="","",EOMONTH(EDATE(Tabla1[[#This Row],[Fecha Finalización]],2),0))</f>
        <v/>
      </c>
      <c r="AY919" s="39"/>
      <c r="AZ919" s="249" t="str">
        <f>IF(V919="","",EOMONTH(EDATE(Tabla1[[#This Row],[Fecha Finalización]],3),0))</f>
        <v/>
      </c>
      <c r="BA919" s="39"/>
      <c r="BB919" s="39"/>
      <c r="BC919" s="235"/>
      <c r="BD919" s="233" t="str">
        <f>IF(F919="","",Tabla1[[#This Row],[sem 01]]&amp;Tabla1[[#This Row],[sem 02]]&amp;Tabla1[[#This Row],[sem 03]])</f>
        <v/>
      </c>
      <c r="BE919" s="234" t="str">
        <f>IF(TRIM(F919)="","",$B$1&amp;"-"&amp;SUBSTITUTE(Tabla1[[#This Row],[Mes Inscrito]]," ","")&amp;"-"&amp;SUBSTITUTE(Tabla1[[#This Row],[Dia de clases Inscrito]]," ","")&amp;"-"&amp;SUBSTITUTE(Tabla1[[#This Row],[Horario Inscrito]]," ","")&amp;"-"&amp;Tabla1[[#This Row],[Fecha Inicio grupo]])</f>
        <v/>
      </c>
      <c r="BF919" s="251" t="str">
        <f>IF(F919="","",Tabla1[[#This Row],[Curso]])</f>
        <v/>
      </c>
      <c r="BG919" s="252" t="str">
        <f>+IF(TRIM(F919)="","",$B$1&amp;"-"&amp;TRIM(Tabla1[[#This Row],[Mes Inscrito]])&amp;"-"&amp;TRIM(Tabla1[[#This Row],[Dia de clases Inscrito]])&amp;"-"&amp;TRIM(Tabla1[[#This Row],[Horario Inscrito]])&amp;"-"&amp;TRIM(Tabla1[[#This Row],[Fecha Inicio grupo]])&amp;"-"&amp;TRIM(Tabla1[[#This Row],[Tipo Incrito]]))</f>
        <v/>
      </c>
      <c r="BH919" s="308" t="str">
        <f>IF(F919="","",OR(IFERROR(SEARCH("CG",Tabla1[[#This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9" s="309" t="str">
        <f>IF(F919&lt;&gt;"",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9" s="309" t="str">
        <f>IF(F919&lt;&gt;"",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9" s="309" t="str">
        <f>IF(Tabla1[[#This Row],[Fecha Inicio grupo]]="","",IFERROR(VLOOKUP(Tabla1[[#This Row],[Mes de Alta como miembro]],Parámetros!$AM$2:$AN$16,2,0),"01/01/1900"))</f>
        <v/>
      </c>
    </row>
    <row r="920" spans="1:63" ht="14.45">
      <c r="A920" s="68">
        <v>917</v>
      </c>
      <c r="B920" s="29"/>
      <c r="C920" s="34"/>
      <c r="D920" s="42"/>
      <c r="E920" s="64"/>
      <c r="F920" s="45"/>
      <c r="G920" s="45"/>
      <c r="H920" s="163"/>
      <c r="I920" s="42"/>
      <c r="J920" s="28"/>
      <c r="K920" s="69"/>
      <c r="L920" s="68"/>
      <c r="M920" s="46"/>
      <c r="N920" s="238" t="str">
        <f ca="1">IF(Tabla1[[#This Row],[Fecha de nac]]="","",IF(Tabla1[[#This Row],[Fecha Finalización]] &gt;=TODAY(), DATEDIF(Tabla1[[#This Row],[Fecha de nac]],TODAY(),"y"), ROUNDDOWN((Tabla1[[#This Row],[Fecha Finalización]] -Tabla1[[#This Row],[Fecha de nac]])/365,0)))</f>
        <v/>
      </c>
      <c r="O920" s="169"/>
      <c r="P920" s="34"/>
      <c r="Q920" s="67"/>
      <c r="R920" s="67"/>
      <c r="S920" s="67"/>
      <c r="T920" s="67"/>
      <c r="U920" s="243" t="str">
        <f>IF(F920="","",Tabla1[[#This Row],[Fecha Inicio grupo]]+3*7-7)</f>
        <v/>
      </c>
      <c r="V920" s="244" t="str">
        <f>IF(F920="","",EDATE(Tabla1[[#This Row],[Fecha Inicio grupo]],3))</f>
        <v/>
      </c>
      <c r="W920" s="29"/>
      <c r="X920" s="29"/>
      <c r="Y920" s="75"/>
      <c r="Z920" s="75"/>
      <c r="AA920" s="75"/>
      <c r="AB920" s="75"/>
      <c r="AC920" s="75"/>
      <c r="AD920" s="75"/>
      <c r="AE920" s="75"/>
      <c r="AF920" s="75"/>
      <c r="AG920" s="75"/>
      <c r="AH920" s="75"/>
      <c r="AI920" s="75"/>
      <c r="AJ920" s="75"/>
      <c r="AK920" s="75"/>
      <c r="AL920" s="75"/>
      <c r="AM920" s="75"/>
      <c r="AN920" s="75"/>
      <c r="AO920" s="144"/>
      <c r="AP920" s="246" t="str">
        <f>IF(F920="","",IFERROR(VLOOKUP(SUBSTITUTE(SUBSTITUTE(Tabla1[[#This Row],[Uso Sistemas]],"T","P"),"N","F"),Parámetros!$M$2:$N$17,2,0),"Completar hasta 3ra sem. para evaluar a Probacionista"))</f>
        <v/>
      </c>
      <c r="AQ920" s="39"/>
      <c r="AR920" s="39"/>
      <c r="AS920" s="39"/>
      <c r="AT920" s="28"/>
      <c r="AU920" s="55"/>
      <c r="AV920" s="55"/>
      <c r="AW920" s="55"/>
      <c r="AX920" s="248" t="str">
        <f>IF(V920="","",EOMONTH(EDATE(Tabla1[[#This Row],[Fecha Finalización]],2),0))</f>
        <v/>
      </c>
      <c r="AY920" s="39"/>
      <c r="AZ920" s="249" t="str">
        <f>IF(V920="","",EOMONTH(EDATE(Tabla1[[#This Row],[Fecha Finalización]],3),0))</f>
        <v/>
      </c>
      <c r="BA920" s="39"/>
      <c r="BB920" s="39"/>
      <c r="BC920" s="235"/>
      <c r="BD920" s="233" t="str">
        <f>IF(F920="","",Tabla1[[#This Row],[sem 01]]&amp;Tabla1[[#This Row],[sem 02]]&amp;Tabla1[[#This Row],[sem 03]])</f>
        <v/>
      </c>
      <c r="BE920" s="234" t="str">
        <f>IF(TRIM(F920)="","",$B$1&amp;"-"&amp;SUBSTITUTE(Tabla1[[#This Row],[Mes Inscrito]]," ","")&amp;"-"&amp;SUBSTITUTE(Tabla1[[#This Row],[Dia de clases Inscrito]]," ","")&amp;"-"&amp;SUBSTITUTE(Tabla1[[#This Row],[Horario Inscrito]]," ","")&amp;"-"&amp;Tabla1[[#This Row],[Fecha Inicio grupo]])</f>
        <v/>
      </c>
      <c r="BF920" s="251" t="str">
        <f>IF(F920="","",Tabla1[[#This Row],[Curso]])</f>
        <v/>
      </c>
      <c r="BG920" s="252" t="str">
        <f>+IF(TRIM(F920)="","",$B$1&amp;"-"&amp;TRIM(Tabla1[[#This Row],[Mes Inscrito]])&amp;"-"&amp;TRIM(Tabla1[[#This Row],[Dia de clases Inscrito]])&amp;"-"&amp;TRIM(Tabla1[[#This Row],[Horario Inscrito]])&amp;"-"&amp;TRIM(Tabla1[[#This Row],[Fecha Inicio grupo]])&amp;"-"&amp;TRIM(Tabla1[[#This Row],[Tipo Incrito]]))</f>
        <v/>
      </c>
      <c r="BH920" s="308" t="str">
        <f>IF(F920="","",OR(IFERROR(SEARCH("CG",Tabla1[[#This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0" s="309" t="str">
        <f>IF(F920&lt;&gt;"",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0" s="309" t="str">
        <f>IF(F920&lt;&gt;"",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0" s="309" t="str">
        <f>IF(Tabla1[[#This Row],[Fecha Inicio grupo]]="","",IFERROR(VLOOKUP(Tabla1[[#This Row],[Mes de Alta como miembro]],Parámetros!$AM$2:$AN$16,2,0),"01/01/1900"))</f>
        <v/>
      </c>
    </row>
    <row r="921" spans="1:63" ht="14.45">
      <c r="A921" s="68">
        <v>918</v>
      </c>
      <c r="B921" s="29"/>
      <c r="C921" s="34"/>
      <c r="D921" s="42"/>
      <c r="E921" s="64"/>
      <c r="F921" s="45"/>
      <c r="G921" s="45"/>
      <c r="H921" s="163"/>
      <c r="I921" s="42"/>
      <c r="J921" s="28"/>
      <c r="K921" s="69"/>
      <c r="L921" s="68"/>
      <c r="M921" s="46"/>
      <c r="N921" s="238" t="str">
        <f ca="1">IF(Tabla1[[#This Row],[Fecha de nac]]="","",IF(Tabla1[[#This Row],[Fecha Finalización]] &gt;=TODAY(), DATEDIF(Tabla1[[#This Row],[Fecha de nac]],TODAY(),"y"), ROUNDDOWN((Tabla1[[#This Row],[Fecha Finalización]] -Tabla1[[#This Row],[Fecha de nac]])/365,0)))</f>
        <v/>
      </c>
      <c r="O921" s="169"/>
      <c r="P921" s="34"/>
      <c r="Q921" s="67"/>
      <c r="R921" s="67"/>
      <c r="S921" s="67"/>
      <c r="T921" s="67"/>
      <c r="U921" s="243" t="str">
        <f>IF(F921="","",Tabla1[[#This Row],[Fecha Inicio grupo]]+3*7-7)</f>
        <v/>
      </c>
      <c r="V921" s="244" t="str">
        <f>IF(F921="","",EDATE(Tabla1[[#This Row],[Fecha Inicio grupo]],3))</f>
        <v/>
      </c>
      <c r="W921" s="29"/>
      <c r="X921" s="29"/>
      <c r="Y921" s="75"/>
      <c r="Z921" s="75"/>
      <c r="AA921" s="75"/>
      <c r="AB921" s="75"/>
      <c r="AC921" s="75"/>
      <c r="AD921" s="75"/>
      <c r="AE921" s="75"/>
      <c r="AF921" s="75"/>
      <c r="AG921" s="75"/>
      <c r="AH921" s="75"/>
      <c r="AI921" s="75"/>
      <c r="AJ921" s="75"/>
      <c r="AK921" s="75"/>
      <c r="AL921" s="75"/>
      <c r="AM921" s="75"/>
      <c r="AN921" s="75"/>
      <c r="AO921" s="144"/>
      <c r="AP921" s="246" t="str">
        <f>IF(F921="","",IFERROR(VLOOKUP(SUBSTITUTE(SUBSTITUTE(Tabla1[[#This Row],[Uso Sistemas]],"T","P"),"N","F"),Parámetros!$M$2:$N$17,2,0),"Completar hasta 3ra sem. para evaluar a Probacionista"))</f>
        <v/>
      </c>
      <c r="AQ921" s="39"/>
      <c r="AR921" s="39"/>
      <c r="AS921" s="39"/>
      <c r="AT921" s="28"/>
      <c r="AU921" s="55"/>
      <c r="AV921" s="55"/>
      <c r="AW921" s="55"/>
      <c r="AX921" s="248" t="str">
        <f>IF(V921="","",EOMONTH(EDATE(Tabla1[[#This Row],[Fecha Finalización]],2),0))</f>
        <v/>
      </c>
      <c r="AY921" s="39"/>
      <c r="AZ921" s="249" t="str">
        <f>IF(V921="","",EOMONTH(EDATE(Tabla1[[#This Row],[Fecha Finalización]],3),0))</f>
        <v/>
      </c>
      <c r="BA921" s="39"/>
      <c r="BB921" s="39"/>
      <c r="BC921" s="235"/>
      <c r="BD921" s="233" t="str">
        <f>IF(F921="","",Tabla1[[#This Row],[sem 01]]&amp;Tabla1[[#This Row],[sem 02]]&amp;Tabla1[[#This Row],[sem 03]])</f>
        <v/>
      </c>
      <c r="BE921" s="234" t="str">
        <f>IF(TRIM(F921)="","",$B$1&amp;"-"&amp;SUBSTITUTE(Tabla1[[#This Row],[Mes Inscrito]]," ","")&amp;"-"&amp;SUBSTITUTE(Tabla1[[#This Row],[Dia de clases Inscrito]]," ","")&amp;"-"&amp;SUBSTITUTE(Tabla1[[#This Row],[Horario Inscrito]]," ","")&amp;"-"&amp;Tabla1[[#This Row],[Fecha Inicio grupo]])</f>
        <v/>
      </c>
      <c r="BF921" s="251" t="str">
        <f>IF(F921="","",Tabla1[[#This Row],[Curso]])</f>
        <v/>
      </c>
      <c r="BG921" s="252" t="str">
        <f>+IF(TRIM(F921)="","",$B$1&amp;"-"&amp;TRIM(Tabla1[[#This Row],[Mes Inscrito]])&amp;"-"&amp;TRIM(Tabla1[[#This Row],[Dia de clases Inscrito]])&amp;"-"&amp;TRIM(Tabla1[[#This Row],[Horario Inscrito]])&amp;"-"&amp;TRIM(Tabla1[[#This Row],[Fecha Inicio grupo]])&amp;"-"&amp;TRIM(Tabla1[[#This Row],[Tipo Incrito]]))</f>
        <v/>
      </c>
      <c r="BH921" s="308" t="str">
        <f>IF(F921="","",OR(IFERROR(SEARCH("CG",Tabla1[[#This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1" s="309" t="str">
        <f>IF(F921&lt;&gt;"",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1" s="309" t="str">
        <f>IF(F921&lt;&gt;"",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1" s="309" t="str">
        <f>IF(Tabla1[[#This Row],[Fecha Inicio grupo]]="","",IFERROR(VLOOKUP(Tabla1[[#This Row],[Mes de Alta como miembro]],Parámetros!$AM$2:$AN$16,2,0),"01/01/1900"))</f>
        <v/>
      </c>
    </row>
    <row r="922" spans="1:63" ht="14.45">
      <c r="A922" s="68">
        <v>919</v>
      </c>
      <c r="B922" s="29"/>
      <c r="C922" s="34"/>
      <c r="D922" s="42"/>
      <c r="E922" s="64"/>
      <c r="F922" s="45"/>
      <c r="G922" s="45"/>
      <c r="H922" s="163"/>
      <c r="I922" s="42"/>
      <c r="J922" s="28"/>
      <c r="K922" s="69"/>
      <c r="L922" s="68"/>
      <c r="M922" s="46"/>
      <c r="N922" s="238" t="str">
        <f ca="1">IF(Tabla1[[#This Row],[Fecha de nac]]="","",IF(Tabla1[[#This Row],[Fecha Finalización]] &gt;=TODAY(), DATEDIF(Tabla1[[#This Row],[Fecha de nac]],TODAY(),"y"), ROUNDDOWN((Tabla1[[#This Row],[Fecha Finalización]] -Tabla1[[#This Row],[Fecha de nac]])/365,0)))</f>
        <v/>
      </c>
      <c r="O922" s="169"/>
      <c r="P922" s="34"/>
      <c r="Q922" s="67"/>
      <c r="R922" s="67"/>
      <c r="S922" s="67"/>
      <c r="T922" s="67"/>
      <c r="U922" s="243" t="str">
        <f>IF(F922="","",Tabla1[[#This Row],[Fecha Inicio grupo]]+3*7-7)</f>
        <v/>
      </c>
      <c r="V922" s="244" t="str">
        <f>IF(F922="","",EDATE(Tabla1[[#This Row],[Fecha Inicio grupo]],3))</f>
        <v/>
      </c>
      <c r="W922" s="29"/>
      <c r="X922" s="29"/>
      <c r="Y922" s="75"/>
      <c r="Z922" s="75"/>
      <c r="AA922" s="75"/>
      <c r="AB922" s="75"/>
      <c r="AC922" s="75"/>
      <c r="AD922" s="75"/>
      <c r="AE922" s="75"/>
      <c r="AF922" s="75"/>
      <c r="AG922" s="75"/>
      <c r="AH922" s="75"/>
      <c r="AI922" s="75"/>
      <c r="AJ922" s="75"/>
      <c r="AK922" s="75"/>
      <c r="AL922" s="75"/>
      <c r="AM922" s="75"/>
      <c r="AN922" s="75"/>
      <c r="AO922" s="144"/>
      <c r="AP922" s="246" t="str">
        <f>IF(F922="","",IFERROR(VLOOKUP(SUBSTITUTE(SUBSTITUTE(Tabla1[[#This Row],[Uso Sistemas]],"T","P"),"N","F"),Parámetros!$M$2:$N$17,2,0),"Completar hasta 3ra sem. para evaluar a Probacionista"))</f>
        <v/>
      </c>
      <c r="AQ922" s="39"/>
      <c r="AR922" s="39"/>
      <c r="AS922" s="39"/>
      <c r="AT922" s="28"/>
      <c r="AU922" s="55"/>
      <c r="AV922" s="55"/>
      <c r="AW922" s="55"/>
      <c r="AX922" s="248" t="str">
        <f>IF(V922="","",EOMONTH(EDATE(Tabla1[[#This Row],[Fecha Finalización]],2),0))</f>
        <v/>
      </c>
      <c r="AY922" s="39"/>
      <c r="AZ922" s="249" t="str">
        <f>IF(V922="","",EOMONTH(EDATE(Tabla1[[#This Row],[Fecha Finalización]],3),0))</f>
        <v/>
      </c>
      <c r="BA922" s="39"/>
      <c r="BB922" s="39"/>
      <c r="BC922" s="235"/>
      <c r="BD922" s="233" t="str">
        <f>IF(F922="","",Tabla1[[#This Row],[sem 01]]&amp;Tabla1[[#This Row],[sem 02]]&amp;Tabla1[[#This Row],[sem 03]])</f>
        <v/>
      </c>
      <c r="BE922" s="234" t="str">
        <f>IF(TRIM(F922)="","",$B$1&amp;"-"&amp;SUBSTITUTE(Tabla1[[#This Row],[Mes Inscrito]]," ","")&amp;"-"&amp;SUBSTITUTE(Tabla1[[#This Row],[Dia de clases Inscrito]]," ","")&amp;"-"&amp;SUBSTITUTE(Tabla1[[#This Row],[Horario Inscrito]]," ","")&amp;"-"&amp;Tabla1[[#This Row],[Fecha Inicio grupo]])</f>
        <v/>
      </c>
      <c r="BF922" s="251" t="str">
        <f>IF(F922="","",Tabla1[[#This Row],[Curso]])</f>
        <v/>
      </c>
      <c r="BG922" s="252" t="str">
        <f>+IF(TRIM(F922)="","",$B$1&amp;"-"&amp;TRIM(Tabla1[[#This Row],[Mes Inscrito]])&amp;"-"&amp;TRIM(Tabla1[[#This Row],[Dia de clases Inscrito]])&amp;"-"&amp;TRIM(Tabla1[[#This Row],[Horario Inscrito]])&amp;"-"&amp;TRIM(Tabla1[[#This Row],[Fecha Inicio grupo]])&amp;"-"&amp;TRIM(Tabla1[[#This Row],[Tipo Incrito]]))</f>
        <v/>
      </c>
      <c r="BH922" s="308" t="str">
        <f>IF(F922="","",OR(IFERROR(SEARCH("CG",Tabla1[[#This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2" s="309" t="str">
        <f>IF(F922&lt;&gt;"",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2" s="309" t="str">
        <f>IF(F922&lt;&gt;"",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2" s="309" t="str">
        <f>IF(Tabla1[[#This Row],[Fecha Inicio grupo]]="","",IFERROR(VLOOKUP(Tabla1[[#This Row],[Mes de Alta como miembro]],Parámetros!$AM$2:$AN$16,2,0),"01/01/1900"))</f>
        <v/>
      </c>
    </row>
    <row r="923" spans="1:63" ht="14.45">
      <c r="A923" s="68">
        <v>920</v>
      </c>
      <c r="B923" s="29"/>
      <c r="C923" s="34"/>
      <c r="D923" s="42"/>
      <c r="E923" s="64"/>
      <c r="F923" s="45"/>
      <c r="G923" s="45"/>
      <c r="H923" s="163"/>
      <c r="I923" s="42"/>
      <c r="J923" s="28"/>
      <c r="K923" s="69"/>
      <c r="L923" s="68"/>
      <c r="M923" s="46"/>
      <c r="N923" s="238" t="str">
        <f ca="1">IF(Tabla1[[#This Row],[Fecha de nac]]="","",IF(Tabla1[[#This Row],[Fecha Finalización]] &gt;=TODAY(), DATEDIF(Tabla1[[#This Row],[Fecha de nac]],TODAY(),"y"), ROUNDDOWN((Tabla1[[#This Row],[Fecha Finalización]] -Tabla1[[#This Row],[Fecha de nac]])/365,0)))</f>
        <v/>
      </c>
      <c r="O923" s="169"/>
      <c r="P923" s="34"/>
      <c r="Q923" s="67"/>
      <c r="R923" s="67"/>
      <c r="S923" s="67"/>
      <c r="T923" s="67"/>
      <c r="U923" s="243" t="str">
        <f>IF(F923="","",Tabla1[[#This Row],[Fecha Inicio grupo]]+3*7-7)</f>
        <v/>
      </c>
      <c r="V923" s="244" t="str">
        <f>IF(F923="","",EDATE(Tabla1[[#This Row],[Fecha Inicio grupo]],3))</f>
        <v/>
      </c>
      <c r="W923" s="29"/>
      <c r="X923" s="29"/>
      <c r="Y923" s="75"/>
      <c r="Z923" s="75"/>
      <c r="AA923" s="75"/>
      <c r="AB923" s="75"/>
      <c r="AC923" s="75"/>
      <c r="AD923" s="75"/>
      <c r="AE923" s="75"/>
      <c r="AF923" s="75"/>
      <c r="AG923" s="75"/>
      <c r="AH923" s="75"/>
      <c r="AI923" s="75"/>
      <c r="AJ923" s="75"/>
      <c r="AK923" s="75"/>
      <c r="AL923" s="75"/>
      <c r="AM923" s="75"/>
      <c r="AN923" s="75"/>
      <c r="AO923" s="144"/>
      <c r="AP923" s="246" t="str">
        <f>IF(F923="","",IFERROR(VLOOKUP(SUBSTITUTE(SUBSTITUTE(Tabla1[[#This Row],[Uso Sistemas]],"T","P"),"N","F"),Parámetros!$M$2:$N$17,2,0),"Completar hasta 3ra sem. para evaluar a Probacionista"))</f>
        <v/>
      </c>
      <c r="AQ923" s="39"/>
      <c r="AR923" s="39"/>
      <c r="AS923" s="39"/>
      <c r="AT923" s="28"/>
      <c r="AU923" s="55"/>
      <c r="AV923" s="55"/>
      <c r="AW923" s="55"/>
      <c r="AX923" s="248" t="str">
        <f>IF(V923="","",EOMONTH(EDATE(Tabla1[[#This Row],[Fecha Finalización]],2),0))</f>
        <v/>
      </c>
      <c r="AY923" s="39"/>
      <c r="AZ923" s="249" t="str">
        <f>IF(V923="","",EOMONTH(EDATE(Tabla1[[#This Row],[Fecha Finalización]],3),0))</f>
        <v/>
      </c>
      <c r="BA923" s="39"/>
      <c r="BB923" s="39"/>
      <c r="BC923" s="235"/>
      <c r="BD923" s="233" t="str">
        <f>IF(F923="","",Tabla1[[#This Row],[sem 01]]&amp;Tabla1[[#This Row],[sem 02]]&amp;Tabla1[[#This Row],[sem 03]])</f>
        <v/>
      </c>
      <c r="BE923" s="234" t="str">
        <f>IF(TRIM(F923)="","",$B$1&amp;"-"&amp;SUBSTITUTE(Tabla1[[#This Row],[Mes Inscrito]]," ","")&amp;"-"&amp;SUBSTITUTE(Tabla1[[#This Row],[Dia de clases Inscrito]]," ","")&amp;"-"&amp;SUBSTITUTE(Tabla1[[#This Row],[Horario Inscrito]]," ","")&amp;"-"&amp;Tabla1[[#This Row],[Fecha Inicio grupo]])</f>
        <v/>
      </c>
      <c r="BF923" s="251" t="str">
        <f>IF(F923="","",Tabla1[[#This Row],[Curso]])</f>
        <v/>
      </c>
      <c r="BG923" s="252" t="str">
        <f>+IF(TRIM(F923)="","",$B$1&amp;"-"&amp;TRIM(Tabla1[[#This Row],[Mes Inscrito]])&amp;"-"&amp;TRIM(Tabla1[[#This Row],[Dia de clases Inscrito]])&amp;"-"&amp;TRIM(Tabla1[[#This Row],[Horario Inscrito]])&amp;"-"&amp;TRIM(Tabla1[[#This Row],[Fecha Inicio grupo]])&amp;"-"&amp;TRIM(Tabla1[[#This Row],[Tipo Incrito]]))</f>
        <v/>
      </c>
      <c r="BH923" s="308" t="str">
        <f>IF(F923="","",OR(IFERROR(SEARCH("CG",Tabla1[[#This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3" s="309" t="str">
        <f>IF(F923&lt;&gt;"",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3" s="309" t="str">
        <f>IF(F923&lt;&gt;"",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3" s="309" t="str">
        <f>IF(Tabla1[[#This Row],[Fecha Inicio grupo]]="","",IFERROR(VLOOKUP(Tabla1[[#This Row],[Mes de Alta como miembro]],Parámetros!$AM$2:$AN$16,2,0),"01/01/1900"))</f>
        <v/>
      </c>
    </row>
    <row r="924" spans="1:63" ht="14.45">
      <c r="A924" s="68">
        <v>921</v>
      </c>
      <c r="B924" s="29"/>
      <c r="C924" s="34"/>
      <c r="D924" s="42"/>
      <c r="E924" s="64"/>
      <c r="F924" s="45"/>
      <c r="G924" s="45"/>
      <c r="H924" s="163"/>
      <c r="I924" s="42"/>
      <c r="J924" s="28"/>
      <c r="K924" s="69"/>
      <c r="L924" s="68"/>
      <c r="M924" s="46"/>
      <c r="N924" s="238" t="str">
        <f ca="1">IF(Tabla1[[#This Row],[Fecha de nac]]="","",IF(Tabla1[[#This Row],[Fecha Finalización]] &gt;=TODAY(), DATEDIF(Tabla1[[#This Row],[Fecha de nac]],TODAY(),"y"), ROUNDDOWN((Tabla1[[#This Row],[Fecha Finalización]] -Tabla1[[#This Row],[Fecha de nac]])/365,0)))</f>
        <v/>
      </c>
      <c r="O924" s="169"/>
      <c r="P924" s="34"/>
      <c r="Q924" s="67"/>
      <c r="R924" s="67"/>
      <c r="S924" s="67"/>
      <c r="T924" s="67"/>
      <c r="U924" s="243" t="str">
        <f>IF(F924="","",Tabla1[[#This Row],[Fecha Inicio grupo]]+3*7-7)</f>
        <v/>
      </c>
      <c r="V924" s="244" t="str">
        <f>IF(F924="","",EDATE(Tabla1[[#This Row],[Fecha Inicio grupo]],3))</f>
        <v/>
      </c>
      <c r="W924" s="29"/>
      <c r="X924" s="29"/>
      <c r="Y924" s="75"/>
      <c r="Z924" s="75"/>
      <c r="AA924" s="75"/>
      <c r="AB924" s="75"/>
      <c r="AC924" s="75"/>
      <c r="AD924" s="75"/>
      <c r="AE924" s="75"/>
      <c r="AF924" s="75"/>
      <c r="AG924" s="75"/>
      <c r="AH924" s="75"/>
      <c r="AI924" s="75"/>
      <c r="AJ924" s="75"/>
      <c r="AK924" s="75"/>
      <c r="AL924" s="75"/>
      <c r="AM924" s="75"/>
      <c r="AN924" s="75"/>
      <c r="AO924" s="144"/>
      <c r="AP924" s="246" t="str">
        <f>IF(F924="","",IFERROR(VLOOKUP(SUBSTITUTE(SUBSTITUTE(Tabla1[[#This Row],[Uso Sistemas]],"T","P"),"N","F"),Parámetros!$M$2:$N$17,2,0),"Completar hasta 3ra sem. para evaluar a Probacionista"))</f>
        <v/>
      </c>
      <c r="AQ924" s="39"/>
      <c r="AR924" s="39"/>
      <c r="AS924" s="39"/>
      <c r="AT924" s="28"/>
      <c r="AU924" s="55"/>
      <c r="AV924" s="55"/>
      <c r="AW924" s="55"/>
      <c r="AX924" s="248" t="str">
        <f>IF(V924="","",EOMONTH(EDATE(Tabla1[[#This Row],[Fecha Finalización]],2),0))</f>
        <v/>
      </c>
      <c r="AY924" s="39"/>
      <c r="AZ924" s="249" t="str">
        <f>IF(V924="","",EOMONTH(EDATE(Tabla1[[#This Row],[Fecha Finalización]],3),0))</f>
        <v/>
      </c>
      <c r="BA924" s="39"/>
      <c r="BB924" s="39"/>
      <c r="BC924" s="235"/>
      <c r="BD924" s="233" t="str">
        <f>IF(F924="","",Tabla1[[#This Row],[sem 01]]&amp;Tabla1[[#This Row],[sem 02]]&amp;Tabla1[[#This Row],[sem 03]])</f>
        <v/>
      </c>
      <c r="BE924" s="234" t="str">
        <f>IF(TRIM(F924)="","",$B$1&amp;"-"&amp;SUBSTITUTE(Tabla1[[#This Row],[Mes Inscrito]]," ","")&amp;"-"&amp;SUBSTITUTE(Tabla1[[#This Row],[Dia de clases Inscrito]]," ","")&amp;"-"&amp;SUBSTITUTE(Tabla1[[#This Row],[Horario Inscrito]]," ","")&amp;"-"&amp;Tabla1[[#This Row],[Fecha Inicio grupo]])</f>
        <v/>
      </c>
      <c r="BF924" s="251" t="str">
        <f>IF(F924="","",Tabla1[[#This Row],[Curso]])</f>
        <v/>
      </c>
      <c r="BG924" s="252" t="str">
        <f>+IF(TRIM(F924)="","",$B$1&amp;"-"&amp;TRIM(Tabla1[[#This Row],[Mes Inscrito]])&amp;"-"&amp;TRIM(Tabla1[[#This Row],[Dia de clases Inscrito]])&amp;"-"&amp;TRIM(Tabla1[[#This Row],[Horario Inscrito]])&amp;"-"&amp;TRIM(Tabla1[[#This Row],[Fecha Inicio grupo]])&amp;"-"&amp;TRIM(Tabla1[[#This Row],[Tipo Incrito]]))</f>
        <v/>
      </c>
      <c r="BH924" s="308" t="str">
        <f>IF(F924="","",OR(IFERROR(SEARCH("CG",Tabla1[[#This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4" s="309" t="str">
        <f>IF(F924&lt;&gt;"",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4" s="309" t="str">
        <f>IF(F924&lt;&gt;"",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4" s="309" t="str">
        <f>IF(Tabla1[[#This Row],[Fecha Inicio grupo]]="","",IFERROR(VLOOKUP(Tabla1[[#This Row],[Mes de Alta como miembro]],Parámetros!$AM$2:$AN$16,2,0),"01/01/1900"))</f>
        <v/>
      </c>
    </row>
    <row r="925" spans="1:63" ht="14.45">
      <c r="A925" s="68">
        <v>922</v>
      </c>
      <c r="B925" s="29"/>
      <c r="C925" s="34"/>
      <c r="D925" s="42"/>
      <c r="E925" s="64"/>
      <c r="F925" s="45"/>
      <c r="G925" s="45"/>
      <c r="H925" s="163"/>
      <c r="I925" s="42"/>
      <c r="J925" s="28"/>
      <c r="K925" s="69"/>
      <c r="L925" s="68"/>
      <c r="M925" s="46"/>
      <c r="N925" s="238" t="str">
        <f ca="1">IF(Tabla1[[#This Row],[Fecha de nac]]="","",IF(Tabla1[[#This Row],[Fecha Finalización]] &gt;=TODAY(), DATEDIF(Tabla1[[#This Row],[Fecha de nac]],TODAY(),"y"), ROUNDDOWN((Tabla1[[#This Row],[Fecha Finalización]] -Tabla1[[#This Row],[Fecha de nac]])/365,0)))</f>
        <v/>
      </c>
      <c r="O925" s="169"/>
      <c r="P925" s="34"/>
      <c r="Q925" s="67"/>
      <c r="R925" s="67"/>
      <c r="S925" s="67"/>
      <c r="T925" s="67"/>
      <c r="U925" s="243" t="str">
        <f>IF(F925="","",Tabla1[[#This Row],[Fecha Inicio grupo]]+3*7-7)</f>
        <v/>
      </c>
      <c r="V925" s="244" t="str">
        <f>IF(F925="","",EDATE(Tabla1[[#This Row],[Fecha Inicio grupo]],3))</f>
        <v/>
      </c>
      <c r="W925" s="29"/>
      <c r="X925" s="29"/>
      <c r="Y925" s="75"/>
      <c r="Z925" s="75"/>
      <c r="AA925" s="75"/>
      <c r="AB925" s="75"/>
      <c r="AC925" s="75"/>
      <c r="AD925" s="75"/>
      <c r="AE925" s="75"/>
      <c r="AF925" s="75"/>
      <c r="AG925" s="75"/>
      <c r="AH925" s="75"/>
      <c r="AI925" s="75"/>
      <c r="AJ925" s="75"/>
      <c r="AK925" s="75"/>
      <c r="AL925" s="75"/>
      <c r="AM925" s="75"/>
      <c r="AN925" s="75"/>
      <c r="AO925" s="144"/>
      <c r="AP925" s="246" t="str">
        <f>IF(F925="","",IFERROR(VLOOKUP(SUBSTITUTE(SUBSTITUTE(Tabla1[[#This Row],[Uso Sistemas]],"T","P"),"N","F"),Parámetros!$M$2:$N$17,2,0),"Completar hasta 3ra sem. para evaluar a Probacionista"))</f>
        <v/>
      </c>
      <c r="AQ925" s="39"/>
      <c r="AR925" s="39"/>
      <c r="AS925" s="39"/>
      <c r="AT925" s="28"/>
      <c r="AU925" s="55"/>
      <c r="AV925" s="55"/>
      <c r="AW925" s="55"/>
      <c r="AX925" s="248" t="str">
        <f>IF(V925="","",EOMONTH(EDATE(Tabla1[[#This Row],[Fecha Finalización]],2),0))</f>
        <v/>
      </c>
      <c r="AY925" s="39"/>
      <c r="AZ925" s="249" t="str">
        <f>IF(V925="","",EOMONTH(EDATE(Tabla1[[#This Row],[Fecha Finalización]],3),0))</f>
        <v/>
      </c>
      <c r="BA925" s="39"/>
      <c r="BB925" s="39"/>
      <c r="BC925" s="235"/>
      <c r="BD925" s="233" t="str">
        <f>IF(F925="","",Tabla1[[#This Row],[sem 01]]&amp;Tabla1[[#This Row],[sem 02]]&amp;Tabla1[[#This Row],[sem 03]])</f>
        <v/>
      </c>
      <c r="BE925" s="234" t="str">
        <f>IF(TRIM(F925)="","",$B$1&amp;"-"&amp;SUBSTITUTE(Tabla1[[#This Row],[Mes Inscrito]]," ","")&amp;"-"&amp;SUBSTITUTE(Tabla1[[#This Row],[Dia de clases Inscrito]]," ","")&amp;"-"&amp;SUBSTITUTE(Tabla1[[#This Row],[Horario Inscrito]]," ","")&amp;"-"&amp;Tabla1[[#This Row],[Fecha Inicio grupo]])</f>
        <v/>
      </c>
      <c r="BF925" s="251" t="str">
        <f>IF(F925="","",Tabla1[[#This Row],[Curso]])</f>
        <v/>
      </c>
      <c r="BG925" s="252" t="str">
        <f>+IF(TRIM(F925)="","",$B$1&amp;"-"&amp;TRIM(Tabla1[[#This Row],[Mes Inscrito]])&amp;"-"&amp;TRIM(Tabla1[[#This Row],[Dia de clases Inscrito]])&amp;"-"&amp;TRIM(Tabla1[[#This Row],[Horario Inscrito]])&amp;"-"&amp;TRIM(Tabla1[[#This Row],[Fecha Inicio grupo]])&amp;"-"&amp;TRIM(Tabla1[[#This Row],[Tipo Incrito]]))</f>
        <v/>
      </c>
      <c r="BH925" s="308" t="str">
        <f>IF(F925="","",OR(IFERROR(SEARCH("CG",Tabla1[[#This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5" s="309" t="str">
        <f>IF(F925&lt;&gt;"",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5" s="309" t="str">
        <f>IF(F925&lt;&gt;"",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5" s="309" t="str">
        <f>IF(Tabla1[[#This Row],[Fecha Inicio grupo]]="","",IFERROR(VLOOKUP(Tabla1[[#This Row],[Mes de Alta como miembro]],Parámetros!$AM$2:$AN$16,2,0),"01/01/1900"))</f>
        <v/>
      </c>
    </row>
    <row r="926" spans="1:63" ht="14.45">
      <c r="A926" s="68">
        <v>923</v>
      </c>
      <c r="B926" s="29"/>
      <c r="C926" s="34"/>
      <c r="D926" s="42"/>
      <c r="E926" s="64"/>
      <c r="F926" s="45"/>
      <c r="G926" s="45"/>
      <c r="H926" s="163"/>
      <c r="I926" s="42"/>
      <c r="J926" s="28"/>
      <c r="K926" s="69"/>
      <c r="L926" s="68"/>
      <c r="M926" s="46"/>
      <c r="N926" s="238" t="str">
        <f ca="1">IF(Tabla1[[#This Row],[Fecha de nac]]="","",IF(Tabla1[[#This Row],[Fecha Finalización]] &gt;=TODAY(), DATEDIF(Tabla1[[#This Row],[Fecha de nac]],TODAY(),"y"), ROUNDDOWN((Tabla1[[#This Row],[Fecha Finalización]] -Tabla1[[#This Row],[Fecha de nac]])/365,0)))</f>
        <v/>
      </c>
      <c r="O926" s="169"/>
      <c r="P926" s="34"/>
      <c r="Q926" s="67"/>
      <c r="R926" s="67"/>
      <c r="S926" s="67"/>
      <c r="T926" s="67"/>
      <c r="U926" s="243" t="str">
        <f>IF(F926="","",Tabla1[[#This Row],[Fecha Inicio grupo]]+3*7-7)</f>
        <v/>
      </c>
      <c r="V926" s="244" t="str">
        <f>IF(F926="","",EDATE(Tabla1[[#This Row],[Fecha Inicio grupo]],3))</f>
        <v/>
      </c>
      <c r="W926" s="29"/>
      <c r="X926" s="29"/>
      <c r="Y926" s="75"/>
      <c r="Z926" s="75"/>
      <c r="AA926" s="75"/>
      <c r="AB926" s="75"/>
      <c r="AC926" s="75"/>
      <c r="AD926" s="75"/>
      <c r="AE926" s="75"/>
      <c r="AF926" s="75"/>
      <c r="AG926" s="75"/>
      <c r="AH926" s="75"/>
      <c r="AI926" s="75"/>
      <c r="AJ926" s="75"/>
      <c r="AK926" s="75"/>
      <c r="AL926" s="75"/>
      <c r="AM926" s="75"/>
      <c r="AN926" s="75"/>
      <c r="AO926" s="144"/>
      <c r="AP926" s="246" t="str">
        <f>IF(F926="","",IFERROR(VLOOKUP(SUBSTITUTE(SUBSTITUTE(Tabla1[[#This Row],[Uso Sistemas]],"T","P"),"N","F"),Parámetros!$M$2:$N$17,2,0),"Completar hasta 3ra sem. para evaluar a Probacionista"))</f>
        <v/>
      </c>
      <c r="AQ926" s="39"/>
      <c r="AR926" s="39"/>
      <c r="AS926" s="39"/>
      <c r="AT926" s="28"/>
      <c r="AU926" s="55"/>
      <c r="AV926" s="55"/>
      <c r="AW926" s="55"/>
      <c r="AX926" s="248" t="str">
        <f>IF(V926="","",EOMONTH(EDATE(Tabla1[[#This Row],[Fecha Finalización]],2),0))</f>
        <v/>
      </c>
      <c r="AY926" s="39"/>
      <c r="AZ926" s="249" t="str">
        <f>IF(V926="","",EOMONTH(EDATE(Tabla1[[#This Row],[Fecha Finalización]],3),0))</f>
        <v/>
      </c>
      <c r="BA926" s="39"/>
      <c r="BB926" s="39"/>
      <c r="BC926" s="235"/>
      <c r="BD926" s="233" t="str">
        <f>IF(F926="","",Tabla1[[#This Row],[sem 01]]&amp;Tabla1[[#This Row],[sem 02]]&amp;Tabla1[[#This Row],[sem 03]])</f>
        <v/>
      </c>
      <c r="BE926" s="234" t="str">
        <f>IF(TRIM(F926)="","",$B$1&amp;"-"&amp;SUBSTITUTE(Tabla1[[#This Row],[Mes Inscrito]]," ","")&amp;"-"&amp;SUBSTITUTE(Tabla1[[#This Row],[Dia de clases Inscrito]]," ","")&amp;"-"&amp;SUBSTITUTE(Tabla1[[#This Row],[Horario Inscrito]]," ","")&amp;"-"&amp;Tabla1[[#This Row],[Fecha Inicio grupo]])</f>
        <v/>
      </c>
      <c r="BF926" s="251" t="str">
        <f>IF(F926="","",Tabla1[[#This Row],[Curso]])</f>
        <v/>
      </c>
      <c r="BG926" s="252" t="str">
        <f>+IF(TRIM(F926)="","",$B$1&amp;"-"&amp;TRIM(Tabla1[[#This Row],[Mes Inscrito]])&amp;"-"&amp;TRIM(Tabla1[[#This Row],[Dia de clases Inscrito]])&amp;"-"&amp;TRIM(Tabla1[[#This Row],[Horario Inscrito]])&amp;"-"&amp;TRIM(Tabla1[[#This Row],[Fecha Inicio grupo]])&amp;"-"&amp;TRIM(Tabla1[[#This Row],[Tipo Incrito]]))</f>
        <v/>
      </c>
      <c r="BH926" s="308" t="str">
        <f>IF(F926="","",OR(IFERROR(SEARCH("CG",Tabla1[[#This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6" s="309" t="str">
        <f>IF(F926&lt;&gt;"",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6" s="309" t="str">
        <f>IF(F926&lt;&gt;"",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6" s="309" t="str">
        <f>IF(Tabla1[[#This Row],[Fecha Inicio grupo]]="","",IFERROR(VLOOKUP(Tabla1[[#This Row],[Mes de Alta como miembro]],Parámetros!$AM$2:$AN$16,2,0),"01/01/1900"))</f>
        <v/>
      </c>
    </row>
    <row r="927" spans="1:63" ht="14.45">
      <c r="A927" s="68">
        <v>924</v>
      </c>
      <c r="B927" s="29"/>
      <c r="C927" s="34"/>
      <c r="D927" s="42"/>
      <c r="E927" s="64"/>
      <c r="F927" s="45"/>
      <c r="G927" s="45"/>
      <c r="H927" s="163"/>
      <c r="I927" s="42"/>
      <c r="J927" s="28"/>
      <c r="K927" s="69"/>
      <c r="L927" s="68"/>
      <c r="M927" s="46"/>
      <c r="N927" s="238" t="str">
        <f ca="1">IF(Tabla1[[#This Row],[Fecha de nac]]="","",IF(Tabla1[[#This Row],[Fecha Finalización]] &gt;=TODAY(), DATEDIF(Tabla1[[#This Row],[Fecha de nac]],TODAY(),"y"), ROUNDDOWN((Tabla1[[#This Row],[Fecha Finalización]] -Tabla1[[#This Row],[Fecha de nac]])/365,0)))</f>
        <v/>
      </c>
      <c r="O927" s="169"/>
      <c r="P927" s="34"/>
      <c r="Q927" s="67"/>
      <c r="R927" s="67"/>
      <c r="S927" s="67"/>
      <c r="T927" s="67"/>
      <c r="U927" s="243" t="str">
        <f>IF(F927="","",Tabla1[[#This Row],[Fecha Inicio grupo]]+3*7-7)</f>
        <v/>
      </c>
      <c r="V927" s="244" t="str">
        <f>IF(F927="","",EDATE(Tabla1[[#This Row],[Fecha Inicio grupo]],3))</f>
        <v/>
      </c>
      <c r="W927" s="29"/>
      <c r="X927" s="29"/>
      <c r="Y927" s="75"/>
      <c r="Z927" s="75"/>
      <c r="AA927" s="75"/>
      <c r="AB927" s="75"/>
      <c r="AC927" s="75"/>
      <c r="AD927" s="75"/>
      <c r="AE927" s="75"/>
      <c r="AF927" s="75"/>
      <c r="AG927" s="75"/>
      <c r="AH927" s="75"/>
      <c r="AI927" s="75"/>
      <c r="AJ927" s="75"/>
      <c r="AK927" s="75"/>
      <c r="AL927" s="75"/>
      <c r="AM927" s="75"/>
      <c r="AN927" s="75"/>
      <c r="AO927" s="144"/>
      <c r="AP927" s="246" t="str">
        <f>IF(F927="","",IFERROR(VLOOKUP(SUBSTITUTE(SUBSTITUTE(Tabla1[[#This Row],[Uso Sistemas]],"T","P"),"N","F"),Parámetros!$M$2:$N$17,2,0),"Completar hasta 3ra sem. para evaluar a Probacionista"))</f>
        <v/>
      </c>
      <c r="AQ927" s="39"/>
      <c r="AR927" s="39"/>
      <c r="AS927" s="39"/>
      <c r="AT927" s="28"/>
      <c r="AU927" s="55"/>
      <c r="AV927" s="55"/>
      <c r="AW927" s="55"/>
      <c r="AX927" s="248" t="str">
        <f>IF(V927="","",EOMONTH(EDATE(Tabla1[[#This Row],[Fecha Finalización]],2),0))</f>
        <v/>
      </c>
      <c r="AY927" s="39"/>
      <c r="AZ927" s="249" t="str">
        <f>IF(V927="","",EOMONTH(EDATE(Tabla1[[#This Row],[Fecha Finalización]],3),0))</f>
        <v/>
      </c>
      <c r="BA927" s="39"/>
      <c r="BB927" s="39"/>
      <c r="BC927" s="235"/>
      <c r="BD927" s="233" t="str">
        <f>IF(F927="","",Tabla1[[#This Row],[sem 01]]&amp;Tabla1[[#This Row],[sem 02]]&amp;Tabla1[[#This Row],[sem 03]])</f>
        <v/>
      </c>
      <c r="BE927" s="234" t="str">
        <f>IF(TRIM(F927)="","",$B$1&amp;"-"&amp;SUBSTITUTE(Tabla1[[#This Row],[Mes Inscrito]]," ","")&amp;"-"&amp;SUBSTITUTE(Tabla1[[#This Row],[Dia de clases Inscrito]]," ","")&amp;"-"&amp;SUBSTITUTE(Tabla1[[#This Row],[Horario Inscrito]]," ","")&amp;"-"&amp;Tabla1[[#This Row],[Fecha Inicio grupo]])</f>
        <v/>
      </c>
      <c r="BF927" s="251" t="str">
        <f>IF(F927="","",Tabla1[[#This Row],[Curso]])</f>
        <v/>
      </c>
      <c r="BG927" s="252" t="str">
        <f>+IF(TRIM(F927)="","",$B$1&amp;"-"&amp;TRIM(Tabla1[[#This Row],[Mes Inscrito]])&amp;"-"&amp;TRIM(Tabla1[[#This Row],[Dia de clases Inscrito]])&amp;"-"&amp;TRIM(Tabla1[[#This Row],[Horario Inscrito]])&amp;"-"&amp;TRIM(Tabla1[[#This Row],[Fecha Inicio grupo]])&amp;"-"&amp;TRIM(Tabla1[[#This Row],[Tipo Incrito]]))</f>
        <v/>
      </c>
      <c r="BH927" s="308" t="str">
        <f>IF(F927="","",OR(IFERROR(SEARCH("CG",Tabla1[[#This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7" s="309" t="str">
        <f>IF(F927&lt;&gt;"",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7" s="309" t="str">
        <f>IF(F927&lt;&gt;"",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7" s="309" t="str">
        <f>IF(Tabla1[[#This Row],[Fecha Inicio grupo]]="","",IFERROR(VLOOKUP(Tabla1[[#This Row],[Mes de Alta como miembro]],Parámetros!$AM$2:$AN$16,2,0),"01/01/1900"))</f>
        <v/>
      </c>
    </row>
    <row r="928" spans="1:63" ht="14.45">
      <c r="A928" s="68">
        <v>925</v>
      </c>
      <c r="B928" s="29"/>
      <c r="C928" s="34"/>
      <c r="D928" s="42"/>
      <c r="E928" s="64"/>
      <c r="F928" s="45"/>
      <c r="G928" s="45"/>
      <c r="H928" s="163"/>
      <c r="I928" s="42"/>
      <c r="J928" s="28"/>
      <c r="K928" s="69"/>
      <c r="L928" s="68"/>
      <c r="M928" s="46"/>
      <c r="N928" s="238" t="str">
        <f ca="1">IF(Tabla1[[#This Row],[Fecha de nac]]="","",IF(Tabla1[[#This Row],[Fecha Finalización]] &gt;=TODAY(), DATEDIF(Tabla1[[#This Row],[Fecha de nac]],TODAY(),"y"), ROUNDDOWN((Tabla1[[#This Row],[Fecha Finalización]] -Tabla1[[#This Row],[Fecha de nac]])/365,0)))</f>
        <v/>
      </c>
      <c r="O928" s="169"/>
      <c r="P928" s="34"/>
      <c r="Q928" s="67"/>
      <c r="R928" s="67"/>
      <c r="S928" s="67"/>
      <c r="T928" s="67"/>
      <c r="U928" s="243" t="str">
        <f>IF(F928="","",Tabla1[[#This Row],[Fecha Inicio grupo]]+3*7-7)</f>
        <v/>
      </c>
      <c r="V928" s="244" t="str">
        <f>IF(F928="","",EDATE(Tabla1[[#This Row],[Fecha Inicio grupo]],3))</f>
        <v/>
      </c>
      <c r="W928" s="29"/>
      <c r="X928" s="29"/>
      <c r="Y928" s="75"/>
      <c r="Z928" s="75"/>
      <c r="AA928" s="75"/>
      <c r="AB928" s="75"/>
      <c r="AC928" s="75"/>
      <c r="AD928" s="75"/>
      <c r="AE928" s="75"/>
      <c r="AF928" s="75"/>
      <c r="AG928" s="75"/>
      <c r="AH928" s="75"/>
      <c r="AI928" s="75"/>
      <c r="AJ928" s="75"/>
      <c r="AK928" s="75"/>
      <c r="AL928" s="75"/>
      <c r="AM928" s="75"/>
      <c r="AN928" s="75"/>
      <c r="AO928" s="144"/>
      <c r="AP928" s="246" t="str">
        <f>IF(F928="","",IFERROR(VLOOKUP(SUBSTITUTE(SUBSTITUTE(Tabla1[[#This Row],[Uso Sistemas]],"T","P"),"N","F"),Parámetros!$M$2:$N$17,2,0),"Completar hasta 3ra sem. para evaluar a Probacionista"))</f>
        <v/>
      </c>
      <c r="AQ928" s="39"/>
      <c r="AR928" s="39"/>
      <c r="AS928" s="39"/>
      <c r="AT928" s="28"/>
      <c r="AU928" s="55"/>
      <c r="AV928" s="55"/>
      <c r="AW928" s="55"/>
      <c r="AX928" s="248" t="str">
        <f>IF(V928="","",EOMONTH(EDATE(Tabla1[[#This Row],[Fecha Finalización]],2),0))</f>
        <v/>
      </c>
      <c r="AY928" s="39"/>
      <c r="AZ928" s="249" t="str">
        <f>IF(V928="","",EOMONTH(EDATE(Tabla1[[#This Row],[Fecha Finalización]],3),0))</f>
        <v/>
      </c>
      <c r="BA928" s="39"/>
      <c r="BB928" s="39"/>
      <c r="BC928" s="235"/>
      <c r="BD928" s="233" t="str">
        <f>IF(F928="","",Tabla1[[#This Row],[sem 01]]&amp;Tabla1[[#This Row],[sem 02]]&amp;Tabla1[[#This Row],[sem 03]])</f>
        <v/>
      </c>
      <c r="BE928" s="234" t="str">
        <f>IF(TRIM(F928)="","",$B$1&amp;"-"&amp;SUBSTITUTE(Tabla1[[#This Row],[Mes Inscrito]]," ","")&amp;"-"&amp;SUBSTITUTE(Tabla1[[#This Row],[Dia de clases Inscrito]]," ","")&amp;"-"&amp;SUBSTITUTE(Tabla1[[#This Row],[Horario Inscrito]]," ","")&amp;"-"&amp;Tabla1[[#This Row],[Fecha Inicio grupo]])</f>
        <v/>
      </c>
      <c r="BF928" s="251" t="str">
        <f>IF(F928="","",Tabla1[[#This Row],[Curso]])</f>
        <v/>
      </c>
      <c r="BG928" s="252" t="str">
        <f>+IF(TRIM(F928)="","",$B$1&amp;"-"&amp;TRIM(Tabla1[[#This Row],[Mes Inscrito]])&amp;"-"&amp;TRIM(Tabla1[[#This Row],[Dia de clases Inscrito]])&amp;"-"&amp;TRIM(Tabla1[[#This Row],[Horario Inscrito]])&amp;"-"&amp;TRIM(Tabla1[[#This Row],[Fecha Inicio grupo]])&amp;"-"&amp;TRIM(Tabla1[[#This Row],[Tipo Incrito]]))</f>
        <v/>
      </c>
      <c r="BH928" s="308" t="str">
        <f>IF(F928="","",OR(IFERROR(SEARCH("CG",Tabla1[[#This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8" s="309" t="str">
        <f>IF(F928&lt;&gt;"",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8" s="309" t="str">
        <f>IF(F928&lt;&gt;"",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8" s="309" t="str">
        <f>IF(Tabla1[[#This Row],[Fecha Inicio grupo]]="","",IFERROR(VLOOKUP(Tabla1[[#This Row],[Mes de Alta como miembro]],Parámetros!$AM$2:$AN$16,2,0),"01/01/1900"))</f>
        <v/>
      </c>
    </row>
    <row r="929" spans="1:63" ht="14.45">
      <c r="A929" s="68">
        <v>926</v>
      </c>
      <c r="B929" s="29"/>
      <c r="C929" s="34"/>
      <c r="D929" s="42"/>
      <c r="E929" s="64"/>
      <c r="F929" s="45"/>
      <c r="G929" s="45"/>
      <c r="H929" s="163"/>
      <c r="I929" s="42"/>
      <c r="J929" s="28"/>
      <c r="K929" s="69"/>
      <c r="L929" s="68"/>
      <c r="M929" s="46"/>
      <c r="N929" s="238" t="str">
        <f ca="1">IF(Tabla1[[#This Row],[Fecha de nac]]="","",IF(Tabla1[[#This Row],[Fecha Finalización]] &gt;=TODAY(), DATEDIF(Tabla1[[#This Row],[Fecha de nac]],TODAY(),"y"), ROUNDDOWN((Tabla1[[#This Row],[Fecha Finalización]] -Tabla1[[#This Row],[Fecha de nac]])/365,0)))</f>
        <v/>
      </c>
      <c r="O929" s="169"/>
      <c r="P929" s="34"/>
      <c r="Q929" s="67"/>
      <c r="R929" s="67"/>
      <c r="S929" s="67"/>
      <c r="T929" s="67"/>
      <c r="U929" s="243" t="str">
        <f>IF(F929="","",Tabla1[[#This Row],[Fecha Inicio grupo]]+3*7-7)</f>
        <v/>
      </c>
      <c r="V929" s="244" t="str">
        <f>IF(F929="","",EDATE(Tabla1[[#This Row],[Fecha Inicio grupo]],3))</f>
        <v/>
      </c>
      <c r="W929" s="29"/>
      <c r="X929" s="29"/>
      <c r="Y929" s="75"/>
      <c r="Z929" s="75"/>
      <c r="AA929" s="75"/>
      <c r="AB929" s="75"/>
      <c r="AC929" s="75"/>
      <c r="AD929" s="75"/>
      <c r="AE929" s="75"/>
      <c r="AF929" s="75"/>
      <c r="AG929" s="75"/>
      <c r="AH929" s="75"/>
      <c r="AI929" s="75"/>
      <c r="AJ929" s="75"/>
      <c r="AK929" s="75"/>
      <c r="AL929" s="75"/>
      <c r="AM929" s="75"/>
      <c r="AN929" s="75"/>
      <c r="AO929" s="144"/>
      <c r="AP929" s="246" t="str">
        <f>IF(F929="","",IFERROR(VLOOKUP(SUBSTITUTE(SUBSTITUTE(Tabla1[[#This Row],[Uso Sistemas]],"T","P"),"N","F"),Parámetros!$M$2:$N$17,2,0),"Completar hasta 3ra sem. para evaluar a Probacionista"))</f>
        <v/>
      </c>
      <c r="AQ929" s="39"/>
      <c r="AR929" s="39"/>
      <c r="AS929" s="39"/>
      <c r="AT929" s="28"/>
      <c r="AU929" s="55"/>
      <c r="AV929" s="55"/>
      <c r="AW929" s="55"/>
      <c r="AX929" s="248" t="str">
        <f>IF(V929="","",EOMONTH(EDATE(Tabla1[[#This Row],[Fecha Finalización]],2),0))</f>
        <v/>
      </c>
      <c r="AY929" s="39"/>
      <c r="AZ929" s="249" t="str">
        <f>IF(V929="","",EOMONTH(EDATE(Tabla1[[#This Row],[Fecha Finalización]],3),0))</f>
        <v/>
      </c>
      <c r="BA929" s="39"/>
      <c r="BB929" s="39"/>
      <c r="BC929" s="235"/>
      <c r="BD929" s="233" t="str">
        <f>IF(F929="","",Tabla1[[#This Row],[sem 01]]&amp;Tabla1[[#This Row],[sem 02]]&amp;Tabla1[[#This Row],[sem 03]])</f>
        <v/>
      </c>
      <c r="BE929" s="234" t="str">
        <f>IF(TRIM(F929)="","",$B$1&amp;"-"&amp;SUBSTITUTE(Tabla1[[#This Row],[Mes Inscrito]]," ","")&amp;"-"&amp;SUBSTITUTE(Tabla1[[#This Row],[Dia de clases Inscrito]]," ","")&amp;"-"&amp;SUBSTITUTE(Tabla1[[#This Row],[Horario Inscrito]]," ","")&amp;"-"&amp;Tabla1[[#This Row],[Fecha Inicio grupo]])</f>
        <v/>
      </c>
      <c r="BF929" s="251" t="str">
        <f>IF(F929="","",Tabla1[[#This Row],[Curso]])</f>
        <v/>
      </c>
      <c r="BG929" s="252" t="str">
        <f>+IF(TRIM(F929)="","",$B$1&amp;"-"&amp;TRIM(Tabla1[[#This Row],[Mes Inscrito]])&amp;"-"&amp;TRIM(Tabla1[[#This Row],[Dia de clases Inscrito]])&amp;"-"&amp;TRIM(Tabla1[[#This Row],[Horario Inscrito]])&amp;"-"&amp;TRIM(Tabla1[[#This Row],[Fecha Inicio grupo]])&amp;"-"&amp;TRIM(Tabla1[[#This Row],[Tipo Incrito]]))</f>
        <v/>
      </c>
      <c r="BH929" s="308" t="str">
        <f>IF(F929="","",OR(IFERROR(SEARCH("CG",Tabla1[[#This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9" s="309" t="str">
        <f>IF(F929&lt;&gt;"",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9" s="309" t="str">
        <f>IF(F929&lt;&gt;"",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9" s="309" t="str">
        <f>IF(Tabla1[[#This Row],[Fecha Inicio grupo]]="","",IFERROR(VLOOKUP(Tabla1[[#This Row],[Mes de Alta como miembro]],Parámetros!$AM$2:$AN$16,2,0),"01/01/1900"))</f>
        <v/>
      </c>
    </row>
    <row r="930" spans="1:63" ht="14.45">
      <c r="A930" s="68">
        <v>927</v>
      </c>
      <c r="B930" s="29"/>
      <c r="C930" s="34"/>
      <c r="D930" s="42"/>
      <c r="E930" s="64"/>
      <c r="F930" s="45"/>
      <c r="G930" s="45"/>
      <c r="H930" s="163"/>
      <c r="I930" s="42"/>
      <c r="J930" s="28"/>
      <c r="K930" s="69"/>
      <c r="L930" s="68"/>
      <c r="M930" s="46"/>
      <c r="N930" s="238" t="str">
        <f ca="1">IF(Tabla1[[#This Row],[Fecha de nac]]="","",IF(Tabla1[[#This Row],[Fecha Finalización]] &gt;=TODAY(), DATEDIF(Tabla1[[#This Row],[Fecha de nac]],TODAY(),"y"), ROUNDDOWN((Tabla1[[#This Row],[Fecha Finalización]] -Tabla1[[#This Row],[Fecha de nac]])/365,0)))</f>
        <v/>
      </c>
      <c r="O930" s="169"/>
      <c r="P930" s="34"/>
      <c r="Q930" s="67"/>
      <c r="R930" s="67"/>
      <c r="S930" s="67"/>
      <c r="T930" s="67"/>
      <c r="U930" s="243" t="str">
        <f>IF(F930="","",Tabla1[[#This Row],[Fecha Inicio grupo]]+3*7-7)</f>
        <v/>
      </c>
      <c r="V930" s="244" t="str">
        <f>IF(F930="","",EDATE(Tabla1[[#This Row],[Fecha Inicio grupo]],3))</f>
        <v/>
      </c>
      <c r="W930" s="29"/>
      <c r="X930" s="29"/>
      <c r="Y930" s="75"/>
      <c r="Z930" s="75"/>
      <c r="AA930" s="75"/>
      <c r="AB930" s="75"/>
      <c r="AC930" s="75"/>
      <c r="AD930" s="75"/>
      <c r="AE930" s="75"/>
      <c r="AF930" s="75"/>
      <c r="AG930" s="75"/>
      <c r="AH930" s="75"/>
      <c r="AI930" s="75"/>
      <c r="AJ930" s="75"/>
      <c r="AK930" s="75"/>
      <c r="AL930" s="75"/>
      <c r="AM930" s="75"/>
      <c r="AN930" s="75"/>
      <c r="AO930" s="144"/>
      <c r="AP930" s="246" t="str">
        <f>IF(F930="","",IFERROR(VLOOKUP(SUBSTITUTE(SUBSTITUTE(Tabla1[[#This Row],[Uso Sistemas]],"T","P"),"N","F"),Parámetros!$M$2:$N$17,2,0),"Completar hasta 3ra sem. para evaluar a Probacionista"))</f>
        <v/>
      </c>
      <c r="AQ930" s="39"/>
      <c r="AR930" s="39"/>
      <c r="AS930" s="39"/>
      <c r="AT930" s="28"/>
      <c r="AU930" s="55"/>
      <c r="AV930" s="55"/>
      <c r="AW930" s="55"/>
      <c r="AX930" s="248" t="str">
        <f>IF(V930="","",EOMONTH(EDATE(Tabla1[[#This Row],[Fecha Finalización]],2),0))</f>
        <v/>
      </c>
      <c r="AY930" s="39"/>
      <c r="AZ930" s="249" t="str">
        <f>IF(V930="","",EOMONTH(EDATE(Tabla1[[#This Row],[Fecha Finalización]],3),0))</f>
        <v/>
      </c>
      <c r="BA930" s="39"/>
      <c r="BB930" s="39"/>
      <c r="BC930" s="235"/>
      <c r="BD930" s="233" t="str">
        <f>IF(F930="","",Tabla1[[#This Row],[sem 01]]&amp;Tabla1[[#This Row],[sem 02]]&amp;Tabla1[[#This Row],[sem 03]])</f>
        <v/>
      </c>
      <c r="BE930" s="234" t="str">
        <f>IF(TRIM(F930)="","",$B$1&amp;"-"&amp;SUBSTITUTE(Tabla1[[#This Row],[Mes Inscrito]]," ","")&amp;"-"&amp;SUBSTITUTE(Tabla1[[#This Row],[Dia de clases Inscrito]]," ","")&amp;"-"&amp;SUBSTITUTE(Tabla1[[#This Row],[Horario Inscrito]]," ","")&amp;"-"&amp;Tabla1[[#This Row],[Fecha Inicio grupo]])</f>
        <v/>
      </c>
      <c r="BF930" s="251" t="str">
        <f>IF(F930="","",Tabla1[[#This Row],[Curso]])</f>
        <v/>
      </c>
      <c r="BG930" s="252" t="str">
        <f>+IF(TRIM(F930)="","",$B$1&amp;"-"&amp;TRIM(Tabla1[[#This Row],[Mes Inscrito]])&amp;"-"&amp;TRIM(Tabla1[[#This Row],[Dia de clases Inscrito]])&amp;"-"&amp;TRIM(Tabla1[[#This Row],[Horario Inscrito]])&amp;"-"&amp;TRIM(Tabla1[[#This Row],[Fecha Inicio grupo]])&amp;"-"&amp;TRIM(Tabla1[[#This Row],[Tipo Incrito]]))</f>
        <v/>
      </c>
      <c r="BH930" s="308" t="str">
        <f>IF(F930="","",OR(IFERROR(SEARCH("CG",Tabla1[[#This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0" s="309" t="str">
        <f>IF(F930&lt;&gt;"",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0" s="309" t="str">
        <f>IF(F930&lt;&gt;"",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0" s="309" t="str">
        <f>IF(Tabla1[[#This Row],[Fecha Inicio grupo]]="","",IFERROR(VLOOKUP(Tabla1[[#This Row],[Mes de Alta como miembro]],Parámetros!$AM$2:$AN$16,2,0),"01/01/1900"))</f>
        <v/>
      </c>
    </row>
    <row r="931" spans="1:63" ht="14.45">
      <c r="A931" s="68">
        <v>928</v>
      </c>
      <c r="B931" s="29"/>
      <c r="C931" s="34"/>
      <c r="D931" s="42"/>
      <c r="E931" s="64"/>
      <c r="F931" s="45"/>
      <c r="G931" s="45"/>
      <c r="H931" s="163"/>
      <c r="I931" s="42"/>
      <c r="J931" s="28"/>
      <c r="K931" s="69"/>
      <c r="L931" s="68"/>
      <c r="M931" s="46"/>
      <c r="N931" s="238" t="str">
        <f ca="1">IF(Tabla1[[#This Row],[Fecha de nac]]="","",IF(Tabla1[[#This Row],[Fecha Finalización]] &gt;=TODAY(), DATEDIF(Tabla1[[#This Row],[Fecha de nac]],TODAY(),"y"), ROUNDDOWN((Tabla1[[#This Row],[Fecha Finalización]] -Tabla1[[#This Row],[Fecha de nac]])/365,0)))</f>
        <v/>
      </c>
      <c r="O931" s="169"/>
      <c r="P931" s="34"/>
      <c r="Q931" s="67"/>
      <c r="R931" s="67"/>
      <c r="S931" s="67"/>
      <c r="T931" s="67"/>
      <c r="U931" s="243" t="str">
        <f>IF(F931="","",Tabla1[[#This Row],[Fecha Inicio grupo]]+3*7-7)</f>
        <v/>
      </c>
      <c r="V931" s="244" t="str">
        <f>IF(F931="","",EDATE(Tabla1[[#This Row],[Fecha Inicio grupo]],3))</f>
        <v/>
      </c>
      <c r="W931" s="29"/>
      <c r="X931" s="29"/>
      <c r="Y931" s="75"/>
      <c r="Z931" s="75"/>
      <c r="AA931" s="75"/>
      <c r="AB931" s="75"/>
      <c r="AC931" s="75"/>
      <c r="AD931" s="75"/>
      <c r="AE931" s="75"/>
      <c r="AF931" s="75"/>
      <c r="AG931" s="75"/>
      <c r="AH931" s="75"/>
      <c r="AI931" s="75"/>
      <c r="AJ931" s="75"/>
      <c r="AK931" s="75"/>
      <c r="AL931" s="75"/>
      <c r="AM931" s="75"/>
      <c r="AN931" s="75"/>
      <c r="AO931" s="144"/>
      <c r="AP931" s="246" t="str">
        <f>IF(F931="","",IFERROR(VLOOKUP(SUBSTITUTE(SUBSTITUTE(Tabla1[[#This Row],[Uso Sistemas]],"T","P"),"N","F"),Parámetros!$M$2:$N$17,2,0),"Completar hasta 3ra sem. para evaluar a Probacionista"))</f>
        <v/>
      </c>
      <c r="AQ931" s="39"/>
      <c r="AR931" s="39"/>
      <c r="AS931" s="39"/>
      <c r="AT931" s="28"/>
      <c r="AU931" s="55"/>
      <c r="AV931" s="55"/>
      <c r="AW931" s="55"/>
      <c r="AX931" s="248" t="str">
        <f>IF(V931="","",EOMONTH(EDATE(Tabla1[[#This Row],[Fecha Finalización]],2),0))</f>
        <v/>
      </c>
      <c r="AY931" s="39"/>
      <c r="AZ931" s="249" t="str">
        <f>IF(V931="","",EOMONTH(EDATE(Tabla1[[#This Row],[Fecha Finalización]],3),0))</f>
        <v/>
      </c>
      <c r="BA931" s="39"/>
      <c r="BB931" s="39"/>
      <c r="BC931" s="235"/>
      <c r="BD931" s="233" t="str">
        <f>IF(F931="","",Tabla1[[#This Row],[sem 01]]&amp;Tabla1[[#This Row],[sem 02]]&amp;Tabla1[[#This Row],[sem 03]])</f>
        <v/>
      </c>
      <c r="BE931" s="234" t="str">
        <f>IF(TRIM(F931)="","",$B$1&amp;"-"&amp;SUBSTITUTE(Tabla1[[#This Row],[Mes Inscrito]]," ","")&amp;"-"&amp;SUBSTITUTE(Tabla1[[#This Row],[Dia de clases Inscrito]]," ","")&amp;"-"&amp;SUBSTITUTE(Tabla1[[#This Row],[Horario Inscrito]]," ","")&amp;"-"&amp;Tabla1[[#This Row],[Fecha Inicio grupo]])</f>
        <v/>
      </c>
      <c r="BF931" s="251" t="str">
        <f>IF(F931="","",Tabla1[[#This Row],[Curso]])</f>
        <v/>
      </c>
      <c r="BG931" s="252" t="str">
        <f>+IF(TRIM(F931)="","",$B$1&amp;"-"&amp;TRIM(Tabla1[[#This Row],[Mes Inscrito]])&amp;"-"&amp;TRIM(Tabla1[[#This Row],[Dia de clases Inscrito]])&amp;"-"&amp;TRIM(Tabla1[[#This Row],[Horario Inscrito]])&amp;"-"&amp;TRIM(Tabla1[[#This Row],[Fecha Inicio grupo]])&amp;"-"&amp;TRIM(Tabla1[[#This Row],[Tipo Incrito]]))</f>
        <v/>
      </c>
      <c r="BH931" s="308" t="str">
        <f>IF(F931="","",OR(IFERROR(SEARCH("CG",Tabla1[[#This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1" s="309" t="str">
        <f>IF(F931&lt;&gt;"",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1" s="309" t="str">
        <f>IF(F931&lt;&gt;"",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1" s="309" t="str">
        <f>IF(Tabla1[[#This Row],[Fecha Inicio grupo]]="","",IFERROR(VLOOKUP(Tabla1[[#This Row],[Mes de Alta como miembro]],Parámetros!$AM$2:$AN$16,2,0),"01/01/1900"))</f>
        <v/>
      </c>
    </row>
    <row r="932" spans="1:63" ht="14.45">
      <c r="A932" s="68">
        <v>929</v>
      </c>
      <c r="B932" s="29"/>
      <c r="C932" s="34"/>
      <c r="D932" s="42"/>
      <c r="E932" s="64"/>
      <c r="F932" s="45"/>
      <c r="G932" s="45"/>
      <c r="H932" s="163"/>
      <c r="I932" s="42"/>
      <c r="J932" s="28"/>
      <c r="K932" s="69"/>
      <c r="L932" s="68"/>
      <c r="M932" s="46"/>
      <c r="N932" s="238" t="str">
        <f ca="1">IF(Tabla1[[#This Row],[Fecha de nac]]="","",IF(Tabla1[[#This Row],[Fecha Finalización]] &gt;=TODAY(), DATEDIF(Tabla1[[#This Row],[Fecha de nac]],TODAY(),"y"), ROUNDDOWN((Tabla1[[#This Row],[Fecha Finalización]] -Tabla1[[#This Row],[Fecha de nac]])/365,0)))</f>
        <v/>
      </c>
      <c r="O932" s="169"/>
      <c r="P932" s="34"/>
      <c r="Q932" s="67"/>
      <c r="R932" s="67"/>
      <c r="S932" s="67"/>
      <c r="T932" s="67"/>
      <c r="U932" s="243" t="str">
        <f>IF(F932="","",Tabla1[[#This Row],[Fecha Inicio grupo]]+3*7-7)</f>
        <v/>
      </c>
      <c r="V932" s="244" t="str">
        <f>IF(F932="","",EDATE(Tabla1[[#This Row],[Fecha Inicio grupo]],3))</f>
        <v/>
      </c>
      <c r="W932" s="29"/>
      <c r="X932" s="29"/>
      <c r="Y932" s="75"/>
      <c r="Z932" s="75"/>
      <c r="AA932" s="75"/>
      <c r="AB932" s="75"/>
      <c r="AC932" s="75"/>
      <c r="AD932" s="75"/>
      <c r="AE932" s="75"/>
      <c r="AF932" s="75"/>
      <c r="AG932" s="75"/>
      <c r="AH932" s="75"/>
      <c r="AI932" s="75"/>
      <c r="AJ932" s="75"/>
      <c r="AK932" s="75"/>
      <c r="AL932" s="75"/>
      <c r="AM932" s="75"/>
      <c r="AN932" s="75"/>
      <c r="AO932" s="144"/>
      <c r="AP932" s="246" t="str">
        <f>IF(F932="","",IFERROR(VLOOKUP(SUBSTITUTE(SUBSTITUTE(Tabla1[[#This Row],[Uso Sistemas]],"T","P"),"N","F"),Parámetros!$M$2:$N$17,2,0),"Completar hasta 3ra sem. para evaluar a Probacionista"))</f>
        <v/>
      </c>
      <c r="AQ932" s="39"/>
      <c r="AR932" s="39"/>
      <c r="AS932" s="39"/>
      <c r="AT932" s="28"/>
      <c r="AU932" s="55"/>
      <c r="AV932" s="55"/>
      <c r="AW932" s="55"/>
      <c r="AX932" s="248" t="str">
        <f>IF(V932="","",EOMONTH(EDATE(Tabla1[[#This Row],[Fecha Finalización]],2),0))</f>
        <v/>
      </c>
      <c r="AY932" s="39"/>
      <c r="AZ932" s="249" t="str">
        <f>IF(V932="","",EOMONTH(EDATE(Tabla1[[#This Row],[Fecha Finalización]],3),0))</f>
        <v/>
      </c>
      <c r="BA932" s="39"/>
      <c r="BB932" s="39"/>
      <c r="BC932" s="235"/>
      <c r="BD932" s="233" t="str">
        <f>IF(F932="","",Tabla1[[#This Row],[sem 01]]&amp;Tabla1[[#This Row],[sem 02]]&amp;Tabla1[[#This Row],[sem 03]])</f>
        <v/>
      </c>
      <c r="BE932" s="234" t="str">
        <f>IF(TRIM(F932)="","",$B$1&amp;"-"&amp;SUBSTITUTE(Tabla1[[#This Row],[Mes Inscrito]]," ","")&amp;"-"&amp;SUBSTITUTE(Tabla1[[#This Row],[Dia de clases Inscrito]]," ","")&amp;"-"&amp;SUBSTITUTE(Tabla1[[#This Row],[Horario Inscrito]]," ","")&amp;"-"&amp;Tabla1[[#This Row],[Fecha Inicio grupo]])</f>
        <v/>
      </c>
      <c r="BF932" s="251" t="str">
        <f>IF(F932="","",Tabla1[[#This Row],[Curso]])</f>
        <v/>
      </c>
      <c r="BG932" s="252" t="str">
        <f>+IF(TRIM(F932)="","",$B$1&amp;"-"&amp;TRIM(Tabla1[[#This Row],[Mes Inscrito]])&amp;"-"&amp;TRIM(Tabla1[[#This Row],[Dia de clases Inscrito]])&amp;"-"&amp;TRIM(Tabla1[[#This Row],[Horario Inscrito]])&amp;"-"&amp;TRIM(Tabla1[[#This Row],[Fecha Inicio grupo]])&amp;"-"&amp;TRIM(Tabla1[[#This Row],[Tipo Incrito]]))</f>
        <v/>
      </c>
      <c r="BH932" s="308" t="str">
        <f>IF(F932="","",OR(IFERROR(SEARCH("CG",Tabla1[[#This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2" s="309" t="str">
        <f>IF(F932&lt;&gt;"",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2" s="309" t="str">
        <f>IF(F932&lt;&gt;"",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2" s="309" t="str">
        <f>IF(Tabla1[[#This Row],[Fecha Inicio grupo]]="","",IFERROR(VLOOKUP(Tabla1[[#This Row],[Mes de Alta como miembro]],Parámetros!$AM$2:$AN$16,2,0),"01/01/1900"))</f>
        <v/>
      </c>
    </row>
    <row r="933" spans="1:63" ht="14.45">
      <c r="A933" s="68">
        <v>930</v>
      </c>
      <c r="B933" s="29"/>
      <c r="C933" s="34"/>
      <c r="D933" s="42"/>
      <c r="E933" s="64"/>
      <c r="F933" s="45"/>
      <c r="G933" s="45"/>
      <c r="H933" s="163"/>
      <c r="I933" s="42"/>
      <c r="J933" s="28"/>
      <c r="K933" s="69"/>
      <c r="L933" s="68"/>
      <c r="M933" s="46"/>
      <c r="N933" s="238" t="str">
        <f ca="1">IF(Tabla1[[#This Row],[Fecha de nac]]="","",IF(Tabla1[[#This Row],[Fecha Finalización]] &gt;=TODAY(), DATEDIF(Tabla1[[#This Row],[Fecha de nac]],TODAY(),"y"), ROUNDDOWN((Tabla1[[#This Row],[Fecha Finalización]] -Tabla1[[#This Row],[Fecha de nac]])/365,0)))</f>
        <v/>
      </c>
      <c r="O933" s="169"/>
      <c r="P933" s="34"/>
      <c r="Q933" s="67"/>
      <c r="R933" s="67"/>
      <c r="S933" s="67"/>
      <c r="T933" s="67"/>
      <c r="U933" s="243" t="str">
        <f>IF(F933="","",Tabla1[[#This Row],[Fecha Inicio grupo]]+3*7-7)</f>
        <v/>
      </c>
      <c r="V933" s="244" t="str">
        <f>IF(F933="","",EDATE(Tabla1[[#This Row],[Fecha Inicio grupo]],3))</f>
        <v/>
      </c>
      <c r="W933" s="29"/>
      <c r="X933" s="29"/>
      <c r="Y933" s="75"/>
      <c r="Z933" s="75"/>
      <c r="AA933" s="75"/>
      <c r="AB933" s="75"/>
      <c r="AC933" s="75"/>
      <c r="AD933" s="75"/>
      <c r="AE933" s="75"/>
      <c r="AF933" s="75"/>
      <c r="AG933" s="75"/>
      <c r="AH933" s="75"/>
      <c r="AI933" s="75"/>
      <c r="AJ933" s="75"/>
      <c r="AK933" s="75"/>
      <c r="AL933" s="75"/>
      <c r="AM933" s="75"/>
      <c r="AN933" s="75"/>
      <c r="AO933" s="144"/>
      <c r="AP933" s="246" t="str">
        <f>IF(F933="","",IFERROR(VLOOKUP(SUBSTITUTE(SUBSTITUTE(Tabla1[[#This Row],[Uso Sistemas]],"T","P"),"N","F"),Parámetros!$M$2:$N$17,2,0),"Completar hasta 3ra sem. para evaluar a Probacionista"))</f>
        <v/>
      </c>
      <c r="AQ933" s="39"/>
      <c r="AR933" s="39"/>
      <c r="AS933" s="39"/>
      <c r="AT933" s="28"/>
      <c r="AU933" s="55"/>
      <c r="AV933" s="55"/>
      <c r="AW933" s="55"/>
      <c r="AX933" s="248" t="str">
        <f>IF(V933="","",EOMONTH(EDATE(Tabla1[[#This Row],[Fecha Finalización]],2),0))</f>
        <v/>
      </c>
      <c r="AY933" s="39"/>
      <c r="AZ933" s="249" t="str">
        <f>IF(V933="","",EOMONTH(EDATE(Tabla1[[#This Row],[Fecha Finalización]],3),0))</f>
        <v/>
      </c>
      <c r="BA933" s="39"/>
      <c r="BB933" s="39"/>
      <c r="BC933" s="235"/>
      <c r="BD933" s="233" t="str">
        <f>IF(F933="","",Tabla1[[#This Row],[sem 01]]&amp;Tabla1[[#This Row],[sem 02]]&amp;Tabla1[[#This Row],[sem 03]])</f>
        <v/>
      </c>
      <c r="BE933" s="234" t="str">
        <f>IF(TRIM(F933)="","",$B$1&amp;"-"&amp;SUBSTITUTE(Tabla1[[#This Row],[Mes Inscrito]]," ","")&amp;"-"&amp;SUBSTITUTE(Tabla1[[#This Row],[Dia de clases Inscrito]]," ","")&amp;"-"&amp;SUBSTITUTE(Tabla1[[#This Row],[Horario Inscrito]]," ","")&amp;"-"&amp;Tabla1[[#This Row],[Fecha Inicio grupo]])</f>
        <v/>
      </c>
      <c r="BF933" s="251" t="str">
        <f>IF(F933="","",Tabla1[[#This Row],[Curso]])</f>
        <v/>
      </c>
      <c r="BG933" s="252" t="str">
        <f>+IF(TRIM(F933)="","",$B$1&amp;"-"&amp;TRIM(Tabla1[[#This Row],[Mes Inscrito]])&amp;"-"&amp;TRIM(Tabla1[[#This Row],[Dia de clases Inscrito]])&amp;"-"&amp;TRIM(Tabla1[[#This Row],[Horario Inscrito]])&amp;"-"&amp;TRIM(Tabla1[[#This Row],[Fecha Inicio grupo]])&amp;"-"&amp;TRIM(Tabla1[[#This Row],[Tipo Incrito]]))</f>
        <v/>
      </c>
      <c r="BH933" s="308" t="str">
        <f>IF(F933="","",OR(IFERROR(SEARCH("CG",Tabla1[[#This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3" s="309" t="str">
        <f>IF(F933&lt;&gt;"",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3" s="309" t="str">
        <f>IF(F933&lt;&gt;"",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3" s="309" t="str">
        <f>IF(Tabla1[[#This Row],[Fecha Inicio grupo]]="","",IFERROR(VLOOKUP(Tabla1[[#This Row],[Mes de Alta como miembro]],Parámetros!$AM$2:$AN$16,2,0),"01/01/1900"))</f>
        <v/>
      </c>
    </row>
    <row r="934" spans="1:63" ht="14.45">
      <c r="A934" s="68">
        <v>931</v>
      </c>
      <c r="B934" s="29"/>
      <c r="C934" s="34"/>
      <c r="D934" s="42"/>
      <c r="E934" s="64"/>
      <c r="F934" s="45"/>
      <c r="G934" s="45"/>
      <c r="H934" s="163"/>
      <c r="I934" s="42"/>
      <c r="J934" s="28"/>
      <c r="K934" s="69"/>
      <c r="L934" s="68"/>
      <c r="M934" s="46"/>
      <c r="N934" s="238" t="str">
        <f ca="1">IF(Tabla1[[#This Row],[Fecha de nac]]="","",IF(Tabla1[[#This Row],[Fecha Finalización]] &gt;=TODAY(), DATEDIF(Tabla1[[#This Row],[Fecha de nac]],TODAY(),"y"), ROUNDDOWN((Tabla1[[#This Row],[Fecha Finalización]] -Tabla1[[#This Row],[Fecha de nac]])/365,0)))</f>
        <v/>
      </c>
      <c r="O934" s="169"/>
      <c r="P934" s="34"/>
      <c r="Q934" s="67"/>
      <c r="R934" s="67"/>
      <c r="S934" s="67"/>
      <c r="T934" s="67"/>
      <c r="U934" s="243" t="str">
        <f>IF(F934="","",Tabla1[[#This Row],[Fecha Inicio grupo]]+3*7-7)</f>
        <v/>
      </c>
      <c r="V934" s="244" t="str">
        <f>IF(F934="","",EDATE(Tabla1[[#This Row],[Fecha Inicio grupo]],3))</f>
        <v/>
      </c>
      <c r="W934" s="29"/>
      <c r="X934" s="29"/>
      <c r="Y934" s="75"/>
      <c r="Z934" s="75"/>
      <c r="AA934" s="75"/>
      <c r="AB934" s="75"/>
      <c r="AC934" s="75"/>
      <c r="AD934" s="75"/>
      <c r="AE934" s="75"/>
      <c r="AF934" s="75"/>
      <c r="AG934" s="75"/>
      <c r="AH934" s="75"/>
      <c r="AI934" s="75"/>
      <c r="AJ934" s="75"/>
      <c r="AK934" s="75"/>
      <c r="AL934" s="75"/>
      <c r="AM934" s="75"/>
      <c r="AN934" s="75"/>
      <c r="AO934" s="144"/>
      <c r="AP934" s="246" t="str">
        <f>IF(F934="","",IFERROR(VLOOKUP(SUBSTITUTE(SUBSTITUTE(Tabla1[[#This Row],[Uso Sistemas]],"T","P"),"N","F"),Parámetros!$M$2:$N$17,2,0),"Completar hasta 3ra sem. para evaluar a Probacionista"))</f>
        <v/>
      </c>
      <c r="AQ934" s="39"/>
      <c r="AR934" s="39"/>
      <c r="AS934" s="39"/>
      <c r="AT934" s="28"/>
      <c r="AU934" s="55"/>
      <c r="AV934" s="55"/>
      <c r="AW934" s="55"/>
      <c r="AX934" s="248" t="str">
        <f>IF(V934="","",EOMONTH(EDATE(Tabla1[[#This Row],[Fecha Finalización]],2),0))</f>
        <v/>
      </c>
      <c r="AY934" s="39"/>
      <c r="AZ934" s="249" t="str">
        <f>IF(V934="","",EOMONTH(EDATE(Tabla1[[#This Row],[Fecha Finalización]],3),0))</f>
        <v/>
      </c>
      <c r="BA934" s="39"/>
      <c r="BB934" s="39"/>
      <c r="BC934" s="235"/>
      <c r="BD934" s="233" t="str">
        <f>IF(F934="","",Tabla1[[#This Row],[sem 01]]&amp;Tabla1[[#This Row],[sem 02]]&amp;Tabla1[[#This Row],[sem 03]])</f>
        <v/>
      </c>
      <c r="BE934" s="234" t="str">
        <f>IF(TRIM(F934)="","",$B$1&amp;"-"&amp;SUBSTITUTE(Tabla1[[#This Row],[Mes Inscrito]]," ","")&amp;"-"&amp;SUBSTITUTE(Tabla1[[#This Row],[Dia de clases Inscrito]]," ","")&amp;"-"&amp;SUBSTITUTE(Tabla1[[#This Row],[Horario Inscrito]]," ","")&amp;"-"&amp;Tabla1[[#This Row],[Fecha Inicio grupo]])</f>
        <v/>
      </c>
      <c r="BF934" s="251" t="str">
        <f>IF(F934="","",Tabla1[[#This Row],[Curso]])</f>
        <v/>
      </c>
      <c r="BG934" s="252" t="str">
        <f>+IF(TRIM(F934)="","",$B$1&amp;"-"&amp;TRIM(Tabla1[[#This Row],[Mes Inscrito]])&amp;"-"&amp;TRIM(Tabla1[[#This Row],[Dia de clases Inscrito]])&amp;"-"&amp;TRIM(Tabla1[[#This Row],[Horario Inscrito]])&amp;"-"&amp;TRIM(Tabla1[[#This Row],[Fecha Inicio grupo]])&amp;"-"&amp;TRIM(Tabla1[[#This Row],[Tipo Incrito]]))</f>
        <v/>
      </c>
      <c r="BH934" s="308" t="str">
        <f>IF(F934="","",OR(IFERROR(SEARCH("CG",Tabla1[[#This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4" s="309" t="str">
        <f>IF(F934&lt;&gt;"",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4" s="309" t="str">
        <f>IF(F934&lt;&gt;"",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4" s="309" t="str">
        <f>IF(Tabla1[[#This Row],[Fecha Inicio grupo]]="","",IFERROR(VLOOKUP(Tabla1[[#This Row],[Mes de Alta como miembro]],Parámetros!$AM$2:$AN$16,2,0),"01/01/1900"))</f>
        <v/>
      </c>
    </row>
    <row r="935" spans="1:63" ht="14.45">
      <c r="A935" s="68">
        <v>932</v>
      </c>
      <c r="B935" s="29"/>
      <c r="C935" s="34"/>
      <c r="D935" s="42"/>
      <c r="E935" s="64"/>
      <c r="F935" s="45"/>
      <c r="G935" s="45"/>
      <c r="H935" s="163"/>
      <c r="I935" s="42"/>
      <c r="J935" s="28"/>
      <c r="K935" s="69"/>
      <c r="L935" s="68"/>
      <c r="M935" s="46"/>
      <c r="N935" s="238" t="str">
        <f ca="1">IF(Tabla1[[#This Row],[Fecha de nac]]="","",IF(Tabla1[[#This Row],[Fecha Finalización]] &gt;=TODAY(), DATEDIF(Tabla1[[#This Row],[Fecha de nac]],TODAY(),"y"), ROUNDDOWN((Tabla1[[#This Row],[Fecha Finalización]] -Tabla1[[#This Row],[Fecha de nac]])/365,0)))</f>
        <v/>
      </c>
      <c r="O935" s="169"/>
      <c r="P935" s="34"/>
      <c r="Q935" s="67"/>
      <c r="R935" s="67"/>
      <c r="S935" s="67"/>
      <c r="T935" s="67"/>
      <c r="U935" s="243" t="str">
        <f>IF(F935="","",Tabla1[[#This Row],[Fecha Inicio grupo]]+3*7-7)</f>
        <v/>
      </c>
      <c r="V935" s="244" t="str">
        <f>IF(F935="","",EDATE(Tabla1[[#This Row],[Fecha Inicio grupo]],3))</f>
        <v/>
      </c>
      <c r="W935" s="29"/>
      <c r="X935" s="29"/>
      <c r="Y935" s="75"/>
      <c r="Z935" s="75"/>
      <c r="AA935" s="75"/>
      <c r="AB935" s="75"/>
      <c r="AC935" s="75"/>
      <c r="AD935" s="75"/>
      <c r="AE935" s="75"/>
      <c r="AF935" s="75"/>
      <c r="AG935" s="75"/>
      <c r="AH935" s="75"/>
      <c r="AI935" s="75"/>
      <c r="AJ935" s="75"/>
      <c r="AK935" s="75"/>
      <c r="AL935" s="75"/>
      <c r="AM935" s="75"/>
      <c r="AN935" s="75"/>
      <c r="AO935" s="144"/>
      <c r="AP935" s="246" t="str">
        <f>IF(F935="","",IFERROR(VLOOKUP(SUBSTITUTE(SUBSTITUTE(Tabla1[[#This Row],[Uso Sistemas]],"T","P"),"N","F"),Parámetros!$M$2:$N$17,2,0),"Completar hasta 3ra sem. para evaluar a Probacionista"))</f>
        <v/>
      </c>
      <c r="AQ935" s="39"/>
      <c r="AR935" s="39"/>
      <c r="AS935" s="39"/>
      <c r="AT935" s="28"/>
      <c r="AU935" s="55"/>
      <c r="AV935" s="55"/>
      <c r="AW935" s="55"/>
      <c r="AX935" s="248" t="str">
        <f>IF(V935="","",EOMONTH(EDATE(Tabla1[[#This Row],[Fecha Finalización]],2),0))</f>
        <v/>
      </c>
      <c r="AY935" s="39"/>
      <c r="AZ935" s="249" t="str">
        <f>IF(V935="","",EOMONTH(EDATE(Tabla1[[#This Row],[Fecha Finalización]],3),0))</f>
        <v/>
      </c>
      <c r="BA935" s="39"/>
      <c r="BB935" s="39"/>
      <c r="BC935" s="235"/>
      <c r="BD935" s="233" t="str">
        <f>IF(F935="","",Tabla1[[#This Row],[sem 01]]&amp;Tabla1[[#This Row],[sem 02]]&amp;Tabla1[[#This Row],[sem 03]])</f>
        <v/>
      </c>
      <c r="BE935" s="234" t="str">
        <f>IF(TRIM(F935)="","",$B$1&amp;"-"&amp;SUBSTITUTE(Tabla1[[#This Row],[Mes Inscrito]]," ","")&amp;"-"&amp;SUBSTITUTE(Tabla1[[#This Row],[Dia de clases Inscrito]]," ","")&amp;"-"&amp;SUBSTITUTE(Tabla1[[#This Row],[Horario Inscrito]]," ","")&amp;"-"&amp;Tabla1[[#This Row],[Fecha Inicio grupo]])</f>
        <v/>
      </c>
      <c r="BF935" s="251" t="str">
        <f>IF(F935="","",Tabla1[[#This Row],[Curso]])</f>
        <v/>
      </c>
      <c r="BG935" s="252" t="str">
        <f>+IF(TRIM(F935)="","",$B$1&amp;"-"&amp;TRIM(Tabla1[[#This Row],[Mes Inscrito]])&amp;"-"&amp;TRIM(Tabla1[[#This Row],[Dia de clases Inscrito]])&amp;"-"&amp;TRIM(Tabla1[[#This Row],[Horario Inscrito]])&amp;"-"&amp;TRIM(Tabla1[[#This Row],[Fecha Inicio grupo]])&amp;"-"&amp;TRIM(Tabla1[[#This Row],[Tipo Incrito]]))</f>
        <v/>
      </c>
      <c r="BH935" s="308" t="str">
        <f>IF(F935="","",OR(IFERROR(SEARCH("CG",Tabla1[[#This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5" s="309" t="str">
        <f>IF(F935&lt;&gt;"",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5" s="309" t="str">
        <f>IF(F935&lt;&gt;"",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5" s="309" t="str">
        <f>IF(Tabla1[[#This Row],[Fecha Inicio grupo]]="","",IFERROR(VLOOKUP(Tabla1[[#This Row],[Mes de Alta como miembro]],Parámetros!$AM$2:$AN$16,2,0),"01/01/1900"))</f>
        <v/>
      </c>
    </row>
    <row r="936" spans="1:63" ht="14.45">
      <c r="A936" s="68">
        <v>933</v>
      </c>
      <c r="B936" s="29"/>
      <c r="C936" s="34"/>
      <c r="D936" s="42"/>
      <c r="E936" s="64"/>
      <c r="F936" s="45"/>
      <c r="G936" s="45"/>
      <c r="H936" s="163"/>
      <c r="I936" s="42"/>
      <c r="J936" s="28"/>
      <c r="K936" s="69"/>
      <c r="L936" s="68"/>
      <c r="M936" s="46"/>
      <c r="N936" s="238" t="str">
        <f ca="1">IF(Tabla1[[#This Row],[Fecha de nac]]="","",IF(Tabla1[[#This Row],[Fecha Finalización]] &gt;=TODAY(), DATEDIF(Tabla1[[#This Row],[Fecha de nac]],TODAY(),"y"), ROUNDDOWN((Tabla1[[#This Row],[Fecha Finalización]] -Tabla1[[#This Row],[Fecha de nac]])/365,0)))</f>
        <v/>
      </c>
      <c r="O936" s="169"/>
      <c r="P936" s="34"/>
      <c r="Q936" s="67"/>
      <c r="R936" s="67"/>
      <c r="S936" s="67"/>
      <c r="T936" s="67"/>
      <c r="U936" s="243" t="str">
        <f>IF(F936="","",Tabla1[[#This Row],[Fecha Inicio grupo]]+3*7-7)</f>
        <v/>
      </c>
      <c r="V936" s="244" t="str">
        <f>IF(F936="","",EDATE(Tabla1[[#This Row],[Fecha Inicio grupo]],3))</f>
        <v/>
      </c>
      <c r="W936" s="29"/>
      <c r="X936" s="29"/>
      <c r="Y936" s="75"/>
      <c r="Z936" s="75"/>
      <c r="AA936" s="75"/>
      <c r="AB936" s="75"/>
      <c r="AC936" s="75"/>
      <c r="AD936" s="75"/>
      <c r="AE936" s="75"/>
      <c r="AF936" s="75"/>
      <c r="AG936" s="75"/>
      <c r="AH936" s="75"/>
      <c r="AI936" s="75"/>
      <c r="AJ936" s="75"/>
      <c r="AK936" s="75"/>
      <c r="AL936" s="75"/>
      <c r="AM936" s="75"/>
      <c r="AN936" s="75"/>
      <c r="AO936" s="144"/>
      <c r="AP936" s="246" t="str">
        <f>IF(F936="","",IFERROR(VLOOKUP(SUBSTITUTE(SUBSTITUTE(Tabla1[[#This Row],[Uso Sistemas]],"T","P"),"N","F"),Parámetros!$M$2:$N$17,2,0),"Completar hasta 3ra sem. para evaluar a Probacionista"))</f>
        <v/>
      </c>
      <c r="AQ936" s="39"/>
      <c r="AR936" s="39"/>
      <c r="AS936" s="39"/>
      <c r="AT936" s="28"/>
      <c r="AU936" s="55"/>
      <c r="AV936" s="55"/>
      <c r="AW936" s="55"/>
      <c r="AX936" s="248" t="str">
        <f>IF(V936="","",EOMONTH(EDATE(Tabla1[[#This Row],[Fecha Finalización]],2),0))</f>
        <v/>
      </c>
      <c r="AY936" s="39"/>
      <c r="AZ936" s="249" t="str">
        <f>IF(V936="","",EOMONTH(EDATE(Tabla1[[#This Row],[Fecha Finalización]],3),0))</f>
        <v/>
      </c>
      <c r="BA936" s="39"/>
      <c r="BB936" s="39"/>
      <c r="BC936" s="235"/>
      <c r="BD936" s="233" t="str">
        <f>IF(F936="","",Tabla1[[#This Row],[sem 01]]&amp;Tabla1[[#This Row],[sem 02]]&amp;Tabla1[[#This Row],[sem 03]])</f>
        <v/>
      </c>
      <c r="BE936" s="234" t="str">
        <f>IF(TRIM(F936)="","",$B$1&amp;"-"&amp;SUBSTITUTE(Tabla1[[#This Row],[Mes Inscrito]]," ","")&amp;"-"&amp;SUBSTITUTE(Tabla1[[#This Row],[Dia de clases Inscrito]]," ","")&amp;"-"&amp;SUBSTITUTE(Tabla1[[#This Row],[Horario Inscrito]]," ","")&amp;"-"&amp;Tabla1[[#This Row],[Fecha Inicio grupo]])</f>
        <v/>
      </c>
      <c r="BF936" s="251" t="str">
        <f>IF(F936="","",Tabla1[[#This Row],[Curso]])</f>
        <v/>
      </c>
      <c r="BG936" s="252" t="str">
        <f>+IF(TRIM(F936)="","",$B$1&amp;"-"&amp;TRIM(Tabla1[[#This Row],[Mes Inscrito]])&amp;"-"&amp;TRIM(Tabla1[[#This Row],[Dia de clases Inscrito]])&amp;"-"&amp;TRIM(Tabla1[[#This Row],[Horario Inscrito]])&amp;"-"&amp;TRIM(Tabla1[[#This Row],[Fecha Inicio grupo]])&amp;"-"&amp;TRIM(Tabla1[[#This Row],[Tipo Incrito]]))</f>
        <v/>
      </c>
      <c r="BH936" s="308" t="str">
        <f>IF(F936="","",OR(IFERROR(SEARCH("CG",Tabla1[[#This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6" s="309" t="str">
        <f>IF(F936&lt;&gt;"",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6" s="309" t="str">
        <f>IF(F936&lt;&gt;"",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6" s="309" t="str">
        <f>IF(Tabla1[[#This Row],[Fecha Inicio grupo]]="","",IFERROR(VLOOKUP(Tabla1[[#This Row],[Mes de Alta como miembro]],Parámetros!$AM$2:$AN$16,2,0),"01/01/1900"))</f>
        <v/>
      </c>
    </row>
    <row r="937" spans="1:63" ht="14.45">
      <c r="A937" s="68">
        <v>934</v>
      </c>
      <c r="B937" s="29"/>
      <c r="C937" s="34"/>
      <c r="D937" s="42"/>
      <c r="E937" s="64"/>
      <c r="F937" s="45"/>
      <c r="G937" s="45"/>
      <c r="H937" s="163"/>
      <c r="I937" s="42"/>
      <c r="J937" s="28"/>
      <c r="K937" s="69"/>
      <c r="L937" s="68"/>
      <c r="M937" s="46"/>
      <c r="N937" s="238" t="str">
        <f ca="1">IF(Tabla1[[#This Row],[Fecha de nac]]="","",IF(Tabla1[[#This Row],[Fecha Finalización]] &gt;=TODAY(), DATEDIF(Tabla1[[#This Row],[Fecha de nac]],TODAY(),"y"), ROUNDDOWN((Tabla1[[#This Row],[Fecha Finalización]] -Tabla1[[#This Row],[Fecha de nac]])/365,0)))</f>
        <v/>
      </c>
      <c r="O937" s="169"/>
      <c r="P937" s="34"/>
      <c r="Q937" s="67"/>
      <c r="R937" s="67"/>
      <c r="S937" s="67"/>
      <c r="T937" s="67"/>
      <c r="U937" s="243" t="str">
        <f>IF(F937="","",Tabla1[[#This Row],[Fecha Inicio grupo]]+3*7-7)</f>
        <v/>
      </c>
      <c r="V937" s="244" t="str">
        <f>IF(F937="","",EDATE(Tabla1[[#This Row],[Fecha Inicio grupo]],3))</f>
        <v/>
      </c>
      <c r="W937" s="29"/>
      <c r="X937" s="29"/>
      <c r="Y937" s="75"/>
      <c r="Z937" s="75"/>
      <c r="AA937" s="75"/>
      <c r="AB937" s="75"/>
      <c r="AC937" s="75"/>
      <c r="AD937" s="75"/>
      <c r="AE937" s="75"/>
      <c r="AF937" s="75"/>
      <c r="AG937" s="75"/>
      <c r="AH937" s="75"/>
      <c r="AI937" s="75"/>
      <c r="AJ937" s="75"/>
      <c r="AK937" s="75"/>
      <c r="AL937" s="75"/>
      <c r="AM937" s="75"/>
      <c r="AN937" s="75"/>
      <c r="AO937" s="144"/>
      <c r="AP937" s="246" t="str">
        <f>IF(F937="","",IFERROR(VLOOKUP(SUBSTITUTE(SUBSTITUTE(Tabla1[[#This Row],[Uso Sistemas]],"T","P"),"N","F"),Parámetros!$M$2:$N$17,2,0),"Completar hasta 3ra sem. para evaluar a Probacionista"))</f>
        <v/>
      </c>
      <c r="AQ937" s="39"/>
      <c r="AR937" s="39"/>
      <c r="AS937" s="39"/>
      <c r="AT937" s="28"/>
      <c r="AU937" s="55"/>
      <c r="AV937" s="55"/>
      <c r="AW937" s="55"/>
      <c r="AX937" s="248" t="str">
        <f>IF(V937="","",EOMONTH(EDATE(Tabla1[[#This Row],[Fecha Finalización]],2),0))</f>
        <v/>
      </c>
      <c r="AY937" s="39"/>
      <c r="AZ937" s="249" t="str">
        <f>IF(V937="","",EOMONTH(EDATE(Tabla1[[#This Row],[Fecha Finalización]],3),0))</f>
        <v/>
      </c>
      <c r="BA937" s="39"/>
      <c r="BB937" s="39"/>
      <c r="BC937" s="235"/>
      <c r="BD937" s="233" t="str">
        <f>IF(F937="","",Tabla1[[#This Row],[sem 01]]&amp;Tabla1[[#This Row],[sem 02]]&amp;Tabla1[[#This Row],[sem 03]])</f>
        <v/>
      </c>
      <c r="BE937" s="234" t="str">
        <f>IF(TRIM(F937)="","",$B$1&amp;"-"&amp;SUBSTITUTE(Tabla1[[#This Row],[Mes Inscrito]]," ","")&amp;"-"&amp;SUBSTITUTE(Tabla1[[#This Row],[Dia de clases Inscrito]]," ","")&amp;"-"&amp;SUBSTITUTE(Tabla1[[#This Row],[Horario Inscrito]]," ","")&amp;"-"&amp;Tabla1[[#This Row],[Fecha Inicio grupo]])</f>
        <v/>
      </c>
      <c r="BF937" s="251" t="str">
        <f>IF(F937="","",Tabla1[[#This Row],[Curso]])</f>
        <v/>
      </c>
      <c r="BG937" s="252" t="str">
        <f>+IF(TRIM(F937)="","",$B$1&amp;"-"&amp;TRIM(Tabla1[[#This Row],[Mes Inscrito]])&amp;"-"&amp;TRIM(Tabla1[[#This Row],[Dia de clases Inscrito]])&amp;"-"&amp;TRIM(Tabla1[[#This Row],[Horario Inscrito]])&amp;"-"&amp;TRIM(Tabla1[[#This Row],[Fecha Inicio grupo]])&amp;"-"&amp;TRIM(Tabla1[[#This Row],[Tipo Incrito]]))</f>
        <v/>
      </c>
      <c r="BH937" s="308" t="str">
        <f>IF(F937="","",OR(IFERROR(SEARCH("CG",Tabla1[[#This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7" s="309" t="str">
        <f>IF(F937&lt;&gt;"",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7" s="309" t="str">
        <f>IF(F937&lt;&gt;"",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7" s="309" t="str">
        <f>IF(Tabla1[[#This Row],[Fecha Inicio grupo]]="","",IFERROR(VLOOKUP(Tabla1[[#This Row],[Mes de Alta como miembro]],Parámetros!$AM$2:$AN$16,2,0),"01/01/1900"))</f>
        <v/>
      </c>
    </row>
    <row r="938" spans="1:63" ht="14.45">
      <c r="A938" s="68">
        <v>935</v>
      </c>
      <c r="B938" s="29"/>
      <c r="C938" s="34"/>
      <c r="D938" s="42"/>
      <c r="E938" s="64"/>
      <c r="F938" s="45"/>
      <c r="G938" s="45"/>
      <c r="H938" s="163"/>
      <c r="I938" s="42"/>
      <c r="J938" s="28"/>
      <c r="K938" s="69"/>
      <c r="L938" s="68"/>
      <c r="M938" s="46"/>
      <c r="N938" s="238" t="str">
        <f ca="1">IF(Tabla1[[#This Row],[Fecha de nac]]="","",IF(Tabla1[[#This Row],[Fecha Finalización]] &gt;=TODAY(), DATEDIF(Tabla1[[#This Row],[Fecha de nac]],TODAY(),"y"), ROUNDDOWN((Tabla1[[#This Row],[Fecha Finalización]] -Tabla1[[#This Row],[Fecha de nac]])/365,0)))</f>
        <v/>
      </c>
      <c r="O938" s="169"/>
      <c r="P938" s="34"/>
      <c r="Q938" s="67"/>
      <c r="R938" s="67"/>
      <c r="S938" s="67"/>
      <c r="T938" s="67"/>
      <c r="U938" s="243" t="str">
        <f>IF(F938="","",Tabla1[[#This Row],[Fecha Inicio grupo]]+3*7-7)</f>
        <v/>
      </c>
      <c r="V938" s="244" t="str">
        <f>IF(F938="","",EDATE(Tabla1[[#This Row],[Fecha Inicio grupo]],3))</f>
        <v/>
      </c>
      <c r="W938" s="29"/>
      <c r="X938" s="29"/>
      <c r="Y938" s="75"/>
      <c r="Z938" s="75"/>
      <c r="AA938" s="75"/>
      <c r="AB938" s="75"/>
      <c r="AC938" s="75"/>
      <c r="AD938" s="75"/>
      <c r="AE938" s="75"/>
      <c r="AF938" s="75"/>
      <c r="AG938" s="75"/>
      <c r="AH938" s="75"/>
      <c r="AI938" s="75"/>
      <c r="AJ938" s="75"/>
      <c r="AK938" s="75"/>
      <c r="AL938" s="75"/>
      <c r="AM938" s="75"/>
      <c r="AN938" s="75"/>
      <c r="AO938" s="144"/>
      <c r="AP938" s="246" t="str">
        <f>IF(F938="","",IFERROR(VLOOKUP(SUBSTITUTE(SUBSTITUTE(Tabla1[[#This Row],[Uso Sistemas]],"T","P"),"N","F"),Parámetros!$M$2:$N$17,2,0),"Completar hasta 3ra sem. para evaluar a Probacionista"))</f>
        <v/>
      </c>
      <c r="AQ938" s="39"/>
      <c r="AR938" s="39"/>
      <c r="AS938" s="39"/>
      <c r="AT938" s="28"/>
      <c r="AU938" s="55"/>
      <c r="AV938" s="55"/>
      <c r="AW938" s="55"/>
      <c r="AX938" s="248" t="str">
        <f>IF(V938="","",EOMONTH(EDATE(Tabla1[[#This Row],[Fecha Finalización]],2),0))</f>
        <v/>
      </c>
      <c r="AY938" s="39"/>
      <c r="AZ938" s="249" t="str">
        <f>IF(V938="","",EOMONTH(EDATE(Tabla1[[#This Row],[Fecha Finalización]],3),0))</f>
        <v/>
      </c>
      <c r="BA938" s="39"/>
      <c r="BB938" s="39"/>
      <c r="BC938" s="235"/>
      <c r="BD938" s="233" t="str">
        <f>IF(F938="","",Tabla1[[#This Row],[sem 01]]&amp;Tabla1[[#This Row],[sem 02]]&amp;Tabla1[[#This Row],[sem 03]])</f>
        <v/>
      </c>
      <c r="BE938" s="234" t="str">
        <f>IF(TRIM(F938)="","",$B$1&amp;"-"&amp;SUBSTITUTE(Tabla1[[#This Row],[Mes Inscrito]]," ","")&amp;"-"&amp;SUBSTITUTE(Tabla1[[#This Row],[Dia de clases Inscrito]]," ","")&amp;"-"&amp;SUBSTITUTE(Tabla1[[#This Row],[Horario Inscrito]]," ","")&amp;"-"&amp;Tabla1[[#This Row],[Fecha Inicio grupo]])</f>
        <v/>
      </c>
      <c r="BF938" s="251" t="str">
        <f>IF(F938="","",Tabla1[[#This Row],[Curso]])</f>
        <v/>
      </c>
      <c r="BG938" s="252" t="str">
        <f>+IF(TRIM(F938)="","",$B$1&amp;"-"&amp;TRIM(Tabla1[[#This Row],[Mes Inscrito]])&amp;"-"&amp;TRIM(Tabla1[[#This Row],[Dia de clases Inscrito]])&amp;"-"&amp;TRIM(Tabla1[[#This Row],[Horario Inscrito]])&amp;"-"&amp;TRIM(Tabla1[[#This Row],[Fecha Inicio grupo]])&amp;"-"&amp;TRIM(Tabla1[[#This Row],[Tipo Incrito]]))</f>
        <v/>
      </c>
      <c r="BH938" s="308" t="str">
        <f>IF(F938="","",OR(IFERROR(SEARCH("CG",Tabla1[[#This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8" s="309" t="str">
        <f>IF(F938&lt;&gt;"",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8" s="309" t="str">
        <f>IF(F938&lt;&gt;"",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8" s="309" t="str">
        <f>IF(Tabla1[[#This Row],[Fecha Inicio grupo]]="","",IFERROR(VLOOKUP(Tabla1[[#This Row],[Mes de Alta como miembro]],Parámetros!$AM$2:$AN$16,2,0),"01/01/1900"))</f>
        <v/>
      </c>
    </row>
    <row r="939" spans="1:63" ht="14.45">
      <c r="A939" s="68">
        <v>936</v>
      </c>
      <c r="B939" s="29"/>
      <c r="C939" s="34"/>
      <c r="D939" s="42"/>
      <c r="E939" s="64"/>
      <c r="F939" s="45"/>
      <c r="G939" s="45"/>
      <c r="H939" s="163"/>
      <c r="I939" s="42"/>
      <c r="J939" s="28"/>
      <c r="K939" s="69"/>
      <c r="L939" s="68"/>
      <c r="M939" s="46"/>
      <c r="N939" s="238" t="str">
        <f ca="1">IF(Tabla1[[#This Row],[Fecha de nac]]="","",IF(Tabla1[[#This Row],[Fecha Finalización]] &gt;=TODAY(), DATEDIF(Tabla1[[#This Row],[Fecha de nac]],TODAY(),"y"), ROUNDDOWN((Tabla1[[#This Row],[Fecha Finalización]] -Tabla1[[#This Row],[Fecha de nac]])/365,0)))</f>
        <v/>
      </c>
      <c r="O939" s="169"/>
      <c r="P939" s="34"/>
      <c r="Q939" s="67"/>
      <c r="R939" s="67"/>
      <c r="S939" s="67"/>
      <c r="T939" s="67"/>
      <c r="U939" s="243" t="str">
        <f>IF(F939="","",Tabla1[[#This Row],[Fecha Inicio grupo]]+3*7-7)</f>
        <v/>
      </c>
      <c r="V939" s="244" t="str">
        <f>IF(F939="","",EDATE(Tabla1[[#This Row],[Fecha Inicio grupo]],3))</f>
        <v/>
      </c>
      <c r="W939" s="29"/>
      <c r="X939" s="29"/>
      <c r="Y939" s="75"/>
      <c r="Z939" s="75"/>
      <c r="AA939" s="75"/>
      <c r="AB939" s="75"/>
      <c r="AC939" s="75"/>
      <c r="AD939" s="75"/>
      <c r="AE939" s="75"/>
      <c r="AF939" s="75"/>
      <c r="AG939" s="75"/>
      <c r="AH939" s="75"/>
      <c r="AI939" s="75"/>
      <c r="AJ939" s="75"/>
      <c r="AK939" s="75"/>
      <c r="AL939" s="75"/>
      <c r="AM939" s="75"/>
      <c r="AN939" s="75"/>
      <c r="AO939" s="144"/>
      <c r="AP939" s="246" t="str">
        <f>IF(F939="","",IFERROR(VLOOKUP(SUBSTITUTE(SUBSTITUTE(Tabla1[[#This Row],[Uso Sistemas]],"T","P"),"N","F"),Parámetros!$M$2:$N$17,2,0),"Completar hasta 3ra sem. para evaluar a Probacionista"))</f>
        <v/>
      </c>
      <c r="AQ939" s="39"/>
      <c r="AR939" s="39"/>
      <c r="AS939" s="39"/>
      <c r="AT939" s="28"/>
      <c r="AU939" s="55"/>
      <c r="AV939" s="55"/>
      <c r="AW939" s="55"/>
      <c r="AX939" s="248" t="str">
        <f>IF(V939="","",EOMONTH(EDATE(Tabla1[[#This Row],[Fecha Finalización]],2),0))</f>
        <v/>
      </c>
      <c r="AY939" s="39"/>
      <c r="AZ939" s="249" t="str">
        <f>IF(V939="","",EOMONTH(EDATE(Tabla1[[#This Row],[Fecha Finalización]],3),0))</f>
        <v/>
      </c>
      <c r="BA939" s="39"/>
      <c r="BB939" s="39"/>
      <c r="BC939" s="235"/>
      <c r="BD939" s="233" t="str">
        <f>IF(F939="","",Tabla1[[#This Row],[sem 01]]&amp;Tabla1[[#This Row],[sem 02]]&amp;Tabla1[[#This Row],[sem 03]])</f>
        <v/>
      </c>
      <c r="BE939" s="234" t="str">
        <f>IF(TRIM(F939)="","",$B$1&amp;"-"&amp;SUBSTITUTE(Tabla1[[#This Row],[Mes Inscrito]]," ","")&amp;"-"&amp;SUBSTITUTE(Tabla1[[#This Row],[Dia de clases Inscrito]]," ","")&amp;"-"&amp;SUBSTITUTE(Tabla1[[#This Row],[Horario Inscrito]]," ","")&amp;"-"&amp;Tabla1[[#This Row],[Fecha Inicio grupo]])</f>
        <v/>
      </c>
      <c r="BF939" s="251" t="str">
        <f>IF(F939="","",Tabla1[[#This Row],[Curso]])</f>
        <v/>
      </c>
      <c r="BG939" s="252" t="str">
        <f>+IF(TRIM(F939)="","",$B$1&amp;"-"&amp;TRIM(Tabla1[[#This Row],[Mes Inscrito]])&amp;"-"&amp;TRIM(Tabla1[[#This Row],[Dia de clases Inscrito]])&amp;"-"&amp;TRIM(Tabla1[[#This Row],[Horario Inscrito]])&amp;"-"&amp;TRIM(Tabla1[[#This Row],[Fecha Inicio grupo]])&amp;"-"&amp;TRIM(Tabla1[[#This Row],[Tipo Incrito]]))</f>
        <v/>
      </c>
      <c r="BH939" s="308" t="str">
        <f>IF(F939="","",OR(IFERROR(SEARCH("CG",Tabla1[[#This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9" s="309" t="str">
        <f>IF(F939&lt;&gt;"",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9" s="309" t="str">
        <f>IF(F939&lt;&gt;"",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9" s="309" t="str">
        <f>IF(Tabla1[[#This Row],[Fecha Inicio grupo]]="","",IFERROR(VLOOKUP(Tabla1[[#This Row],[Mes de Alta como miembro]],Parámetros!$AM$2:$AN$16,2,0),"01/01/1900"))</f>
        <v/>
      </c>
    </row>
    <row r="940" spans="1:63" ht="14.45">
      <c r="A940" s="68">
        <v>937</v>
      </c>
      <c r="B940" s="29"/>
      <c r="C940" s="34"/>
      <c r="D940" s="42"/>
      <c r="E940" s="64"/>
      <c r="F940" s="45"/>
      <c r="G940" s="45"/>
      <c r="H940" s="163"/>
      <c r="I940" s="42"/>
      <c r="J940" s="28"/>
      <c r="K940" s="69"/>
      <c r="L940" s="68"/>
      <c r="M940" s="46"/>
      <c r="N940" s="238" t="str">
        <f ca="1">IF(Tabla1[[#This Row],[Fecha de nac]]="","",IF(Tabla1[[#This Row],[Fecha Finalización]] &gt;=TODAY(), DATEDIF(Tabla1[[#This Row],[Fecha de nac]],TODAY(),"y"), ROUNDDOWN((Tabla1[[#This Row],[Fecha Finalización]] -Tabla1[[#This Row],[Fecha de nac]])/365,0)))</f>
        <v/>
      </c>
      <c r="O940" s="169"/>
      <c r="P940" s="34"/>
      <c r="Q940" s="67"/>
      <c r="R940" s="67"/>
      <c r="S940" s="67"/>
      <c r="T940" s="67"/>
      <c r="U940" s="243" t="str">
        <f>IF(F940="","",Tabla1[[#This Row],[Fecha Inicio grupo]]+3*7-7)</f>
        <v/>
      </c>
      <c r="V940" s="244" t="str">
        <f>IF(F940="","",EDATE(Tabla1[[#This Row],[Fecha Inicio grupo]],3))</f>
        <v/>
      </c>
      <c r="W940" s="29"/>
      <c r="X940" s="29"/>
      <c r="Y940" s="75"/>
      <c r="Z940" s="75"/>
      <c r="AA940" s="75"/>
      <c r="AB940" s="75"/>
      <c r="AC940" s="75"/>
      <c r="AD940" s="75"/>
      <c r="AE940" s="75"/>
      <c r="AF940" s="75"/>
      <c r="AG940" s="75"/>
      <c r="AH940" s="75"/>
      <c r="AI940" s="75"/>
      <c r="AJ940" s="75"/>
      <c r="AK940" s="75"/>
      <c r="AL940" s="75"/>
      <c r="AM940" s="75"/>
      <c r="AN940" s="75"/>
      <c r="AO940" s="144"/>
      <c r="AP940" s="246" t="str">
        <f>IF(F940="","",IFERROR(VLOOKUP(SUBSTITUTE(SUBSTITUTE(Tabla1[[#This Row],[Uso Sistemas]],"T","P"),"N","F"),Parámetros!$M$2:$N$17,2,0),"Completar hasta 3ra sem. para evaluar a Probacionista"))</f>
        <v/>
      </c>
      <c r="AQ940" s="39"/>
      <c r="AR940" s="39"/>
      <c r="AS940" s="39"/>
      <c r="AT940" s="28"/>
      <c r="AU940" s="55"/>
      <c r="AV940" s="55"/>
      <c r="AW940" s="55"/>
      <c r="AX940" s="248" t="str">
        <f>IF(V940="","",EOMONTH(EDATE(Tabla1[[#This Row],[Fecha Finalización]],2),0))</f>
        <v/>
      </c>
      <c r="AY940" s="39"/>
      <c r="AZ940" s="249" t="str">
        <f>IF(V940="","",EOMONTH(EDATE(Tabla1[[#This Row],[Fecha Finalización]],3),0))</f>
        <v/>
      </c>
      <c r="BA940" s="39"/>
      <c r="BB940" s="39"/>
      <c r="BC940" s="235"/>
      <c r="BD940" s="233" t="str">
        <f>IF(F940="","",Tabla1[[#This Row],[sem 01]]&amp;Tabla1[[#This Row],[sem 02]]&amp;Tabla1[[#This Row],[sem 03]])</f>
        <v/>
      </c>
      <c r="BE940" s="234" t="str">
        <f>IF(TRIM(F940)="","",$B$1&amp;"-"&amp;SUBSTITUTE(Tabla1[[#This Row],[Mes Inscrito]]," ","")&amp;"-"&amp;SUBSTITUTE(Tabla1[[#This Row],[Dia de clases Inscrito]]," ","")&amp;"-"&amp;SUBSTITUTE(Tabla1[[#This Row],[Horario Inscrito]]," ","")&amp;"-"&amp;Tabla1[[#This Row],[Fecha Inicio grupo]])</f>
        <v/>
      </c>
      <c r="BF940" s="251" t="str">
        <f>IF(F940="","",Tabla1[[#This Row],[Curso]])</f>
        <v/>
      </c>
      <c r="BG940" s="252" t="str">
        <f>+IF(TRIM(F940)="","",$B$1&amp;"-"&amp;TRIM(Tabla1[[#This Row],[Mes Inscrito]])&amp;"-"&amp;TRIM(Tabla1[[#This Row],[Dia de clases Inscrito]])&amp;"-"&amp;TRIM(Tabla1[[#This Row],[Horario Inscrito]])&amp;"-"&amp;TRIM(Tabla1[[#This Row],[Fecha Inicio grupo]])&amp;"-"&amp;TRIM(Tabla1[[#This Row],[Tipo Incrito]]))</f>
        <v/>
      </c>
      <c r="BH940" s="308" t="str">
        <f>IF(F940="","",OR(IFERROR(SEARCH("CG",Tabla1[[#This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0" s="309" t="str">
        <f>IF(F940&lt;&gt;"",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0" s="309" t="str">
        <f>IF(F940&lt;&gt;"",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0" s="309" t="str">
        <f>IF(Tabla1[[#This Row],[Fecha Inicio grupo]]="","",IFERROR(VLOOKUP(Tabla1[[#This Row],[Mes de Alta como miembro]],Parámetros!$AM$2:$AN$16,2,0),"01/01/1900"))</f>
        <v/>
      </c>
    </row>
    <row r="941" spans="1:63" ht="14.45">
      <c r="A941" s="68">
        <v>938</v>
      </c>
      <c r="B941" s="29"/>
      <c r="C941" s="34"/>
      <c r="D941" s="42"/>
      <c r="E941" s="64"/>
      <c r="F941" s="45"/>
      <c r="G941" s="45"/>
      <c r="H941" s="163"/>
      <c r="I941" s="42"/>
      <c r="J941" s="28"/>
      <c r="K941" s="69"/>
      <c r="L941" s="68"/>
      <c r="M941" s="46"/>
      <c r="N941" s="238" t="str">
        <f ca="1">IF(Tabla1[[#This Row],[Fecha de nac]]="","",IF(Tabla1[[#This Row],[Fecha Finalización]] &gt;=TODAY(), DATEDIF(Tabla1[[#This Row],[Fecha de nac]],TODAY(),"y"), ROUNDDOWN((Tabla1[[#This Row],[Fecha Finalización]] -Tabla1[[#This Row],[Fecha de nac]])/365,0)))</f>
        <v/>
      </c>
      <c r="O941" s="169"/>
      <c r="P941" s="34"/>
      <c r="Q941" s="67"/>
      <c r="R941" s="67"/>
      <c r="S941" s="67"/>
      <c r="T941" s="67"/>
      <c r="U941" s="243" t="str">
        <f>IF(F941="","",Tabla1[[#This Row],[Fecha Inicio grupo]]+3*7-7)</f>
        <v/>
      </c>
      <c r="V941" s="244" t="str">
        <f>IF(F941="","",EDATE(Tabla1[[#This Row],[Fecha Inicio grupo]],3))</f>
        <v/>
      </c>
      <c r="W941" s="29"/>
      <c r="X941" s="29"/>
      <c r="Y941" s="75"/>
      <c r="Z941" s="75"/>
      <c r="AA941" s="75"/>
      <c r="AB941" s="75"/>
      <c r="AC941" s="75"/>
      <c r="AD941" s="75"/>
      <c r="AE941" s="75"/>
      <c r="AF941" s="75"/>
      <c r="AG941" s="75"/>
      <c r="AH941" s="75"/>
      <c r="AI941" s="75"/>
      <c r="AJ941" s="75"/>
      <c r="AK941" s="75"/>
      <c r="AL941" s="75"/>
      <c r="AM941" s="75"/>
      <c r="AN941" s="75"/>
      <c r="AO941" s="144"/>
      <c r="AP941" s="246" t="str">
        <f>IF(F941="","",IFERROR(VLOOKUP(SUBSTITUTE(SUBSTITUTE(Tabla1[[#This Row],[Uso Sistemas]],"T","P"),"N","F"),Parámetros!$M$2:$N$17,2,0),"Completar hasta 3ra sem. para evaluar a Probacionista"))</f>
        <v/>
      </c>
      <c r="AQ941" s="39"/>
      <c r="AR941" s="39"/>
      <c r="AS941" s="39"/>
      <c r="AT941" s="28"/>
      <c r="AU941" s="55"/>
      <c r="AV941" s="55"/>
      <c r="AW941" s="55"/>
      <c r="AX941" s="248" t="str">
        <f>IF(V941="","",EOMONTH(EDATE(Tabla1[[#This Row],[Fecha Finalización]],2),0))</f>
        <v/>
      </c>
      <c r="AY941" s="39"/>
      <c r="AZ941" s="249" t="str">
        <f>IF(V941="","",EOMONTH(EDATE(Tabla1[[#This Row],[Fecha Finalización]],3),0))</f>
        <v/>
      </c>
      <c r="BA941" s="39"/>
      <c r="BB941" s="39"/>
      <c r="BC941" s="235"/>
      <c r="BD941" s="233" t="str">
        <f>IF(F941="","",Tabla1[[#This Row],[sem 01]]&amp;Tabla1[[#This Row],[sem 02]]&amp;Tabla1[[#This Row],[sem 03]])</f>
        <v/>
      </c>
      <c r="BE941" s="234" t="str">
        <f>IF(TRIM(F941)="","",$B$1&amp;"-"&amp;SUBSTITUTE(Tabla1[[#This Row],[Mes Inscrito]]," ","")&amp;"-"&amp;SUBSTITUTE(Tabla1[[#This Row],[Dia de clases Inscrito]]," ","")&amp;"-"&amp;SUBSTITUTE(Tabla1[[#This Row],[Horario Inscrito]]," ","")&amp;"-"&amp;Tabla1[[#This Row],[Fecha Inicio grupo]])</f>
        <v/>
      </c>
      <c r="BF941" s="251" t="str">
        <f>IF(F941="","",Tabla1[[#This Row],[Curso]])</f>
        <v/>
      </c>
      <c r="BG941" s="252" t="str">
        <f>+IF(TRIM(F941)="","",$B$1&amp;"-"&amp;TRIM(Tabla1[[#This Row],[Mes Inscrito]])&amp;"-"&amp;TRIM(Tabla1[[#This Row],[Dia de clases Inscrito]])&amp;"-"&amp;TRIM(Tabla1[[#This Row],[Horario Inscrito]])&amp;"-"&amp;TRIM(Tabla1[[#This Row],[Fecha Inicio grupo]])&amp;"-"&amp;TRIM(Tabla1[[#This Row],[Tipo Incrito]]))</f>
        <v/>
      </c>
      <c r="BH941" s="308" t="str">
        <f>IF(F941="","",OR(IFERROR(SEARCH("CG",Tabla1[[#This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1" s="309" t="str">
        <f>IF(F941&lt;&gt;"",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1" s="309" t="str">
        <f>IF(F941&lt;&gt;"",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1" s="309" t="str">
        <f>IF(Tabla1[[#This Row],[Fecha Inicio grupo]]="","",IFERROR(VLOOKUP(Tabla1[[#This Row],[Mes de Alta como miembro]],Parámetros!$AM$2:$AN$16,2,0),"01/01/1900"))</f>
        <v/>
      </c>
    </row>
    <row r="942" spans="1:63" ht="14.45">
      <c r="A942" s="68">
        <v>939</v>
      </c>
      <c r="B942" s="29"/>
      <c r="C942" s="34"/>
      <c r="D942" s="42"/>
      <c r="E942" s="64"/>
      <c r="F942" s="45"/>
      <c r="G942" s="45"/>
      <c r="H942" s="163"/>
      <c r="I942" s="42"/>
      <c r="J942" s="28"/>
      <c r="K942" s="69"/>
      <c r="L942" s="68"/>
      <c r="M942" s="46"/>
      <c r="N942" s="238" t="str">
        <f ca="1">IF(Tabla1[[#This Row],[Fecha de nac]]="","",IF(Tabla1[[#This Row],[Fecha Finalización]] &gt;=TODAY(), DATEDIF(Tabla1[[#This Row],[Fecha de nac]],TODAY(),"y"), ROUNDDOWN((Tabla1[[#This Row],[Fecha Finalización]] -Tabla1[[#This Row],[Fecha de nac]])/365,0)))</f>
        <v/>
      </c>
      <c r="O942" s="169"/>
      <c r="P942" s="34"/>
      <c r="Q942" s="67"/>
      <c r="R942" s="67"/>
      <c r="S942" s="67"/>
      <c r="T942" s="67"/>
      <c r="U942" s="243" t="str">
        <f>IF(F942="","",Tabla1[[#This Row],[Fecha Inicio grupo]]+3*7-7)</f>
        <v/>
      </c>
      <c r="V942" s="244" t="str">
        <f>IF(F942="","",EDATE(Tabla1[[#This Row],[Fecha Inicio grupo]],3))</f>
        <v/>
      </c>
      <c r="W942" s="29"/>
      <c r="X942" s="29"/>
      <c r="Y942" s="75"/>
      <c r="Z942" s="75"/>
      <c r="AA942" s="75"/>
      <c r="AB942" s="75"/>
      <c r="AC942" s="75"/>
      <c r="AD942" s="75"/>
      <c r="AE942" s="75"/>
      <c r="AF942" s="75"/>
      <c r="AG942" s="75"/>
      <c r="AH942" s="75"/>
      <c r="AI942" s="75"/>
      <c r="AJ942" s="75"/>
      <c r="AK942" s="75"/>
      <c r="AL942" s="75"/>
      <c r="AM942" s="75"/>
      <c r="AN942" s="75"/>
      <c r="AO942" s="144"/>
      <c r="AP942" s="246" t="str">
        <f>IF(F942="","",IFERROR(VLOOKUP(SUBSTITUTE(SUBSTITUTE(Tabla1[[#This Row],[Uso Sistemas]],"T","P"),"N","F"),Parámetros!$M$2:$N$17,2,0),"Completar hasta 3ra sem. para evaluar a Probacionista"))</f>
        <v/>
      </c>
      <c r="AQ942" s="39"/>
      <c r="AR942" s="39"/>
      <c r="AS942" s="39"/>
      <c r="AT942" s="28"/>
      <c r="AU942" s="55"/>
      <c r="AV942" s="55"/>
      <c r="AW942" s="55"/>
      <c r="AX942" s="248" t="str">
        <f>IF(V942="","",EOMONTH(EDATE(Tabla1[[#This Row],[Fecha Finalización]],2),0))</f>
        <v/>
      </c>
      <c r="AY942" s="39"/>
      <c r="AZ942" s="249" t="str">
        <f>IF(V942="","",EOMONTH(EDATE(Tabla1[[#This Row],[Fecha Finalización]],3),0))</f>
        <v/>
      </c>
      <c r="BA942" s="39"/>
      <c r="BB942" s="39"/>
      <c r="BC942" s="235"/>
      <c r="BD942" s="233" t="str">
        <f>IF(F942="","",Tabla1[[#This Row],[sem 01]]&amp;Tabla1[[#This Row],[sem 02]]&amp;Tabla1[[#This Row],[sem 03]])</f>
        <v/>
      </c>
      <c r="BE942" s="234" t="str">
        <f>IF(TRIM(F942)="","",$B$1&amp;"-"&amp;SUBSTITUTE(Tabla1[[#This Row],[Mes Inscrito]]," ","")&amp;"-"&amp;SUBSTITUTE(Tabla1[[#This Row],[Dia de clases Inscrito]]," ","")&amp;"-"&amp;SUBSTITUTE(Tabla1[[#This Row],[Horario Inscrito]]," ","")&amp;"-"&amp;Tabla1[[#This Row],[Fecha Inicio grupo]])</f>
        <v/>
      </c>
      <c r="BF942" s="251" t="str">
        <f>IF(F942="","",Tabla1[[#This Row],[Curso]])</f>
        <v/>
      </c>
      <c r="BG942" s="252" t="str">
        <f>+IF(TRIM(F942)="","",$B$1&amp;"-"&amp;TRIM(Tabla1[[#This Row],[Mes Inscrito]])&amp;"-"&amp;TRIM(Tabla1[[#This Row],[Dia de clases Inscrito]])&amp;"-"&amp;TRIM(Tabla1[[#This Row],[Horario Inscrito]])&amp;"-"&amp;TRIM(Tabla1[[#This Row],[Fecha Inicio grupo]])&amp;"-"&amp;TRIM(Tabla1[[#This Row],[Tipo Incrito]]))</f>
        <v/>
      </c>
      <c r="BH942" s="308" t="str">
        <f>IF(F942="","",OR(IFERROR(SEARCH("CG",Tabla1[[#This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2" s="309" t="str">
        <f>IF(F942&lt;&gt;"",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2" s="309" t="str">
        <f>IF(F942&lt;&gt;"",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2" s="309" t="str">
        <f>IF(Tabla1[[#This Row],[Fecha Inicio grupo]]="","",IFERROR(VLOOKUP(Tabla1[[#This Row],[Mes de Alta como miembro]],Parámetros!$AM$2:$AN$16,2,0),"01/01/1900"))</f>
        <v/>
      </c>
    </row>
    <row r="943" spans="1:63" ht="14.45">
      <c r="A943" s="68">
        <v>940</v>
      </c>
      <c r="B943" s="29"/>
      <c r="C943" s="34"/>
      <c r="D943" s="42"/>
      <c r="E943" s="64"/>
      <c r="F943" s="45"/>
      <c r="G943" s="45"/>
      <c r="H943" s="163"/>
      <c r="I943" s="42"/>
      <c r="J943" s="28"/>
      <c r="K943" s="69"/>
      <c r="L943" s="68"/>
      <c r="M943" s="46"/>
      <c r="N943" s="238" t="str">
        <f ca="1">IF(Tabla1[[#This Row],[Fecha de nac]]="","",IF(Tabla1[[#This Row],[Fecha Finalización]] &gt;=TODAY(), DATEDIF(Tabla1[[#This Row],[Fecha de nac]],TODAY(),"y"), ROUNDDOWN((Tabla1[[#This Row],[Fecha Finalización]] -Tabla1[[#This Row],[Fecha de nac]])/365,0)))</f>
        <v/>
      </c>
      <c r="O943" s="169"/>
      <c r="P943" s="34"/>
      <c r="Q943" s="67"/>
      <c r="R943" s="67"/>
      <c r="S943" s="67"/>
      <c r="T943" s="67"/>
      <c r="U943" s="243" t="str">
        <f>IF(F943="","",Tabla1[[#This Row],[Fecha Inicio grupo]]+3*7-7)</f>
        <v/>
      </c>
      <c r="V943" s="244" t="str">
        <f>IF(F943="","",EDATE(Tabla1[[#This Row],[Fecha Inicio grupo]],3))</f>
        <v/>
      </c>
      <c r="W943" s="29"/>
      <c r="X943" s="29"/>
      <c r="Y943" s="75"/>
      <c r="Z943" s="75"/>
      <c r="AA943" s="75"/>
      <c r="AB943" s="75"/>
      <c r="AC943" s="75"/>
      <c r="AD943" s="75"/>
      <c r="AE943" s="75"/>
      <c r="AF943" s="75"/>
      <c r="AG943" s="75"/>
      <c r="AH943" s="75"/>
      <c r="AI943" s="75"/>
      <c r="AJ943" s="75"/>
      <c r="AK943" s="75"/>
      <c r="AL943" s="75"/>
      <c r="AM943" s="75"/>
      <c r="AN943" s="75"/>
      <c r="AO943" s="144"/>
      <c r="AP943" s="246" t="str">
        <f>IF(F943="","",IFERROR(VLOOKUP(SUBSTITUTE(SUBSTITUTE(Tabla1[[#This Row],[Uso Sistemas]],"T","P"),"N","F"),Parámetros!$M$2:$N$17,2,0),"Completar hasta 3ra sem. para evaluar a Probacionista"))</f>
        <v/>
      </c>
      <c r="AQ943" s="39"/>
      <c r="AR943" s="39"/>
      <c r="AS943" s="39"/>
      <c r="AT943" s="28"/>
      <c r="AU943" s="55"/>
      <c r="AV943" s="55"/>
      <c r="AW943" s="55"/>
      <c r="AX943" s="248" t="str">
        <f>IF(V943="","",EOMONTH(EDATE(Tabla1[[#This Row],[Fecha Finalización]],2),0))</f>
        <v/>
      </c>
      <c r="AY943" s="39"/>
      <c r="AZ943" s="249" t="str">
        <f>IF(V943="","",EOMONTH(EDATE(Tabla1[[#This Row],[Fecha Finalización]],3),0))</f>
        <v/>
      </c>
      <c r="BA943" s="39"/>
      <c r="BB943" s="39"/>
      <c r="BC943" s="235"/>
      <c r="BD943" s="233" t="str">
        <f>IF(F943="","",Tabla1[[#This Row],[sem 01]]&amp;Tabla1[[#This Row],[sem 02]]&amp;Tabla1[[#This Row],[sem 03]])</f>
        <v/>
      </c>
      <c r="BE943" s="234" t="str">
        <f>IF(TRIM(F943)="","",$B$1&amp;"-"&amp;SUBSTITUTE(Tabla1[[#This Row],[Mes Inscrito]]," ","")&amp;"-"&amp;SUBSTITUTE(Tabla1[[#This Row],[Dia de clases Inscrito]]," ","")&amp;"-"&amp;SUBSTITUTE(Tabla1[[#This Row],[Horario Inscrito]]," ","")&amp;"-"&amp;Tabla1[[#This Row],[Fecha Inicio grupo]])</f>
        <v/>
      </c>
      <c r="BF943" s="251" t="str">
        <f>IF(F943="","",Tabla1[[#This Row],[Curso]])</f>
        <v/>
      </c>
      <c r="BG943" s="252" t="str">
        <f>+IF(TRIM(F943)="","",$B$1&amp;"-"&amp;TRIM(Tabla1[[#This Row],[Mes Inscrito]])&amp;"-"&amp;TRIM(Tabla1[[#This Row],[Dia de clases Inscrito]])&amp;"-"&amp;TRIM(Tabla1[[#This Row],[Horario Inscrito]])&amp;"-"&amp;TRIM(Tabla1[[#This Row],[Fecha Inicio grupo]])&amp;"-"&amp;TRIM(Tabla1[[#This Row],[Tipo Incrito]]))</f>
        <v/>
      </c>
      <c r="BH943" s="308" t="str">
        <f>IF(F943="","",OR(IFERROR(SEARCH("CG",Tabla1[[#This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3" s="309" t="str">
        <f>IF(F943&lt;&gt;"",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3" s="309" t="str">
        <f>IF(F943&lt;&gt;"",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3" s="309" t="str">
        <f>IF(Tabla1[[#This Row],[Fecha Inicio grupo]]="","",IFERROR(VLOOKUP(Tabla1[[#This Row],[Mes de Alta como miembro]],Parámetros!$AM$2:$AN$16,2,0),"01/01/1900"))</f>
        <v/>
      </c>
    </row>
    <row r="944" spans="1:63" ht="14.45">
      <c r="A944" s="68">
        <v>941</v>
      </c>
      <c r="B944" s="29"/>
      <c r="C944" s="34"/>
      <c r="D944" s="42"/>
      <c r="E944" s="64"/>
      <c r="F944" s="45"/>
      <c r="G944" s="45"/>
      <c r="H944" s="163"/>
      <c r="I944" s="42"/>
      <c r="J944" s="28"/>
      <c r="K944" s="69"/>
      <c r="L944" s="68"/>
      <c r="M944" s="46"/>
      <c r="N944" s="238" t="str">
        <f ca="1">IF(Tabla1[[#This Row],[Fecha de nac]]="","",IF(Tabla1[[#This Row],[Fecha Finalización]] &gt;=TODAY(), DATEDIF(Tabla1[[#This Row],[Fecha de nac]],TODAY(),"y"), ROUNDDOWN((Tabla1[[#This Row],[Fecha Finalización]] -Tabla1[[#This Row],[Fecha de nac]])/365,0)))</f>
        <v/>
      </c>
      <c r="O944" s="169"/>
      <c r="P944" s="34"/>
      <c r="Q944" s="67"/>
      <c r="R944" s="67"/>
      <c r="S944" s="67"/>
      <c r="T944" s="67"/>
      <c r="U944" s="243" t="str">
        <f>IF(F944="","",Tabla1[[#This Row],[Fecha Inicio grupo]]+3*7-7)</f>
        <v/>
      </c>
      <c r="V944" s="244" t="str">
        <f>IF(F944="","",EDATE(Tabla1[[#This Row],[Fecha Inicio grupo]],3))</f>
        <v/>
      </c>
      <c r="W944" s="29"/>
      <c r="X944" s="29"/>
      <c r="Y944" s="75"/>
      <c r="Z944" s="75"/>
      <c r="AA944" s="75"/>
      <c r="AB944" s="75"/>
      <c r="AC944" s="75"/>
      <c r="AD944" s="75"/>
      <c r="AE944" s="75"/>
      <c r="AF944" s="75"/>
      <c r="AG944" s="75"/>
      <c r="AH944" s="75"/>
      <c r="AI944" s="75"/>
      <c r="AJ944" s="75"/>
      <c r="AK944" s="75"/>
      <c r="AL944" s="75"/>
      <c r="AM944" s="75"/>
      <c r="AN944" s="75"/>
      <c r="AO944" s="144"/>
      <c r="AP944" s="246" t="str">
        <f>IF(F944="","",IFERROR(VLOOKUP(SUBSTITUTE(SUBSTITUTE(Tabla1[[#This Row],[Uso Sistemas]],"T","P"),"N","F"),Parámetros!$M$2:$N$17,2,0),"Completar hasta 3ra sem. para evaluar a Probacionista"))</f>
        <v/>
      </c>
      <c r="AQ944" s="39"/>
      <c r="AR944" s="39"/>
      <c r="AS944" s="39"/>
      <c r="AT944" s="28"/>
      <c r="AU944" s="55"/>
      <c r="AV944" s="55"/>
      <c r="AW944" s="55"/>
      <c r="AX944" s="248" t="str">
        <f>IF(V944="","",EOMONTH(EDATE(Tabla1[[#This Row],[Fecha Finalización]],2),0))</f>
        <v/>
      </c>
      <c r="AY944" s="39"/>
      <c r="AZ944" s="249" t="str">
        <f>IF(V944="","",EOMONTH(EDATE(Tabla1[[#This Row],[Fecha Finalización]],3),0))</f>
        <v/>
      </c>
      <c r="BA944" s="39"/>
      <c r="BB944" s="39"/>
      <c r="BC944" s="235"/>
      <c r="BD944" s="233" t="str">
        <f>IF(F944="","",Tabla1[[#This Row],[sem 01]]&amp;Tabla1[[#This Row],[sem 02]]&amp;Tabla1[[#This Row],[sem 03]])</f>
        <v/>
      </c>
      <c r="BE944" s="234" t="str">
        <f>IF(TRIM(F944)="","",$B$1&amp;"-"&amp;SUBSTITUTE(Tabla1[[#This Row],[Mes Inscrito]]," ","")&amp;"-"&amp;SUBSTITUTE(Tabla1[[#This Row],[Dia de clases Inscrito]]," ","")&amp;"-"&amp;SUBSTITUTE(Tabla1[[#This Row],[Horario Inscrito]]," ","")&amp;"-"&amp;Tabla1[[#This Row],[Fecha Inicio grupo]])</f>
        <v/>
      </c>
      <c r="BF944" s="251" t="str">
        <f>IF(F944="","",Tabla1[[#This Row],[Curso]])</f>
        <v/>
      </c>
      <c r="BG944" s="252" t="str">
        <f>+IF(TRIM(F944)="","",$B$1&amp;"-"&amp;TRIM(Tabla1[[#This Row],[Mes Inscrito]])&amp;"-"&amp;TRIM(Tabla1[[#This Row],[Dia de clases Inscrito]])&amp;"-"&amp;TRIM(Tabla1[[#This Row],[Horario Inscrito]])&amp;"-"&amp;TRIM(Tabla1[[#This Row],[Fecha Inicio grupo]])&amp;"-"&amp;TRIM(Tabla1[[#This Row],[Tipo Incrito]]))</f>
        <v/>
      </c>
      <c r="BH944" s="308" t="str">
        <f>IF(F944="","",OR(IFERROR(SEARCH("CG",Tabla1[[#This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4" s="309" t="str">
        <f>IF(F944&lt;&gt;"",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4" s="309" t="str">
        <f>IF(F944&lt;&gt;"",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4" s="309" t="str">
        <f>IF(Tabla1[[#This Row],[Fecha Inicio grupo]]="","",IFERROR(VLOOKUP(Tabla1[[#This Row],[Mes de Alta como miembro]],Parámetros!$AM$2:$AN$16,2,0),"01/01/1900"))</f>
        <v/>
      </c>
    </row>
    <row r="945" spans="1:63" ht="14.45">
      <c r="A945" s="68">
        <v>942</v>
      </c>
      <c r="B945" s="29"/>
      <c r="C945" s="34"/>
      <c r="D945" s="42"/>
      <c r="E945" s="64"/>
      <c r="F945" s="45"/>
      <c r="G945" s="45"/>
      <c r="H945" s="163"/>
      <c r="I945" s="42"/>
      <c r="J945" s="28"/>
      <c r="K945" s="69"/>
      <c r="L945" s="68"/>
      <c r="M945" s="46"/>
      <c r="N945" s="238" t="str">
        <f ca="1">IF(Tabla1[[#This Row],[Fecha de nac]]="","",IF(Tabla1[[#This Row],[Fecha Finalización]] &gt;=TODAY(), DATEDIF(Tabla1[[#This Row],[Fecha de nac]],TODAY(),"y"), ROUNDDOWN((Tabla1[[#This Row],[Fecha Finalización]] -Tabla1[[#This Row],[Fecha de nac]])/365,0)))</f>
        <v/>
      </c>
      <c r="O945" s="169"/>
      <c r="P945" s="34"/>
      <c r="Q945" s="67"/>
      <c r="R945" s="67"/>
      <c r="S945" s="67"/>
      <c r="T945" s="67"/>
      <c r="U945" s="243" t="str">
        <f>IF(F945="","",Tabla1[[#This Row],[Fecha Inicio grupo]]+3*7-7)</f>
        <v/>
      </c>
      <c r="V945" s="244" t="str">
        <f>IF(F945="","",EDATE(Tabla1[[#This Row],[Fecha Inicio grupo]],3))</f>
        <v/>
      </c>
      <c r="W945" s="29"/>
      <c r="X945" s="29"/>
      <c r="Y945" s="75"/>
      <c r="Z945" s="75"/>
      <c r="AA945" s="75"/>
      <c r="AB945" s="75"/>
      <c r="AC945" s="75"/>
      <c r="AD945" s="75"/>
      <c r="AE945" s="75"/>
      <c r="AF945" s="75"/>
      <c r="AG945" s="75"/>
      <c r="AH945" s="75"/>
      <c r="AI945" s="75"/>
      <c r="AJ945" s="75"/>
      <c r="AK945" s="75"/>
      <c r="AL945" s="75"/>
      <c r="AM945" s="75"/>
      <c r="AN945" s="75"/>
      <c r="AO945" s="144"/>
      <c r="AP945" s="246" t="str">
        <f>IF(F945="","",IFERROR(VLOOKUP(SUBSTITUTE(SUBSTITUTE(Tabla1[[#This Row],[Uso Sistemas]],"T","P"),"N","F"),Parámetros!$M$2:$N$17,2,0),"Completar hasta 3ra sem. para evaluar a Probacionista"))</f>
        <v/>
      </c>
      <c r="AQ945" s="39"/>
      <c r="AR945" s="39"/>
      <c r="AS945" s="39"/>
      <c r="AT945" s="28"/>
      <c r="AU945" s="55"/>
      <c r="AV945" s="55"/>
      <c r="AW945" s="55"/>
      <c r="AX945" s="248" t="str">
        <f>IF(V945="","",EOMONTH(EDATE(Tabla1[[#This Row],[Fecha Finalización]],2),0))</f>
        <v/>
      </c>
      <c r="AY945" s="39"/>
      <c r="AZ945" s="249" t="str">
        <f>IF(V945="","",EOMONTH(EDATE(Tabla1[[#This Row],[Fecha Finalización]],3),0))</f>
        <v/>
      </c>
      <c r="BA945" s="39"/>
      <c r="BB945" s="39"/>
      <c r="BC945" s="235"/>
      <c r="BD945" s="233" t="str">
        <f>IF(F945="","",Tabla1[[#This Row],[sem 01]]&amp;Tabla1[[#This Row],[sem 02]]&amp;Tabla1[[#This Row],[sem 03]])</f>
        <v/>
      </c>
      <c r="BE945" s="234" t="str">
        <f>IF(TRIM(F945)="","",$B$1&amp;"-"&amp;SUBSTITUTE(Tabla1[[#This Row],[Mes Inscrito]]," ","")&amp;"-"&amp;SUBSTITUTE(Tabla1[[#This Row],[Dia de clases Inscrito]]," ","")&amp;"-"&amp;SUBSTITUTE(Tabla1[[#This Row],[Horario Inscrito]]," ","")&amp;"-"&amp;Tabla1[[#This Row],[Fecha Inicio grupo]])</f>
        <v/>
      </c>
      <c r="BF945" s="251" t="str">
        <f>IF(F945="","",Tabla1[[#This Row],[Curso]])</f>
        <v/>
      </c>
      <c r="BG945" s="252" t="str">
        <f>+IF(TRIM(F945)="","",$B$1&amp;"-"&amp;TRIM(Tabla1[[#This Row],[Mes Inscrito]])&amp;"-"&amp;TRIM(Tabla1[[#This Row],[Dia de clases Inscrito]])&amp;"-"&amp;TRIM(Tabla1[[#This Row],[Horario Inscrito]])&amp;"-"&amp;TRIM(Tabla1[[#This Row],[Fecha Inicio grupo]])&amp;"-"&amp;TRIM(Tabla1[[#This Row],[Tipo Incrito]]))</f>
        <v/>
      </c>
      <c r="BH945" s="308" t="str">
        <f>IF(F945="","",OR(IFERROR(SEARCH("CG",Tabla1[[#This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5" s="309" t="str">
        <f>IF(F945&lt;&gt;"",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5" s="309" t="str">
        <f>IF(F945&lt;&gt;"",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5" s="309" t="str">
        <f>IF(Tabla1[[#This Row],[Fecha Inicio grupo]]="","",IFERROR(VLOOKUP(Tabla1[[#This Row],[Mes de Alta como miembro]],Parámetros!$AM$2:$AN$16,2,0),"01/01/1900"))</f>
        <v/>
      </c>
    </row>
    <row r="946" spans="1:63" ht="14.45">
      <c r="A946" s="68">
        <v>943</v>
      </c>
      <c r="B946" s="29"/>
      <c r="C946" s="34"/>
      <c r="D946" s="42"/>
      <c r="E946" s="64"/>
      <c r="F946" s="45"/>
      <c r="G946" s="45"/>
      <c r="H946" s="163"/>
      <c r="I946" s="42"/>
      <c r="J946" s="28"/>
      <c r="K946" s="69"/>
      <c r="L946" s="68"/>
      <c r="M946" s="46"/>
      <c r="N946" s="238" t="str">
        <f ca="1">IF(Tabla1[[#This Row],[Fecha de nac]]="","",IF(Tabla1[[#This Row],[Fecha Finalización]] &gt;=TODAY(), DATEDIF(Tabla1[[#This Row],[Fecha de nac]],TODAY(),"y"), ROUNDDOWN((Tabla1[[#This Row],[Fecha Finalización]] -Tabla1[[#This Row],[Fecha de nac]])/365,0)))</f>
        <v/>
      </c>
      <c r="O946" s="169"/>
      <c r="P946" s="34"/>
      <c r="Q946" s="67"/>
      <c r="R946" s="67"/>
      <c r="S946" s="67"/>
      <c r="T946" s="67"/>
      <c r="U946" s="243" t="str">
        <f>IF(F946="","",Tabla1[[#This Row],[Fecha Inicio grupo]]+3*7-7)</f>
        <v/>
      </c>
      <c r="V946" s="244" t="str">
        <f>IF(F946="","",EDATE(Tabla1[[#This Row],[Fecha Inicio grupo]],3))</f>
        <v/>
      </c>
      <c r="W946" s="29"/>
      <c r="X946" s="29"/>
      <c r="Y946" s="75"/>
      <c r="Z946" s="75"/>
      <c r="AA946" s="75"/>
      <c r="AB946" s="75"/>
      <c r="AC946" s="75"/>
      <c r="AD946" s="75"/>
      <c r="AE946" s="75"/>
      <c r="AF946" s="75"/>
      <c r="AG946" s="75"/>
      <c r="AH946" s="75"/>
      <c r="AI946" s="75"/>
      <c r="AJ946" s="75"/>
      <c r="AK946" s="75"/>
      <c r="AL946" s="75"/>
      <c r="AM946" s="75"/>
      <c r="AN946" s="75"/>
      <c r="AO946" s="144"/>
      <c r="AP946" s="246" t="str">
        <f>IF(F946="","",IFERROR(VLOOKUP(SUBSTITUTE(SUBSTITUTE(Tabla1[[#This Row],[Uso Sistemas]],"T","P"),"N","F"),Parámetros!$M$2:$N$17,2,0),"Completar hasta 3ra sem. para evaluar a Probacionista"))</f>
        <v/>
      </c>
      <c r="AQ946" s="39"/>
      <c r="AR946" s="39"/>
      <c r="AS946" s="39"/>
      <c r="AT946" s="28"/>
      <c r="AU946" s="55"/>
      <c r="AV946" s="55"/>
      <c r="AW946" s="55"/>
      <c r="AX946" s="248" t="str">
        <f>IF(V946="","",EOMONTH(EDATE(Tabla1[[#This Row],[Fecha Finalización]],2),0))</f>
        <v/>
      </c>
      <c r="AY946" s="39"/>
      <c r="AZ946" s="249" t="str">
        <f>IF(V946="","",EOMONTH(EDATE(Tabla1[[#This Row],[Fecha Finalización]],3),0))</f>
        <v/>
      </c>
      <c r="BA946" s="39"/>
      <c r="BB946" s="39"/>
      <c r="BC946" s="235"/>
      <c r="BD946" s="233" t="str">
        <f>IF(F946="","",Tabla1[[#This Row],[sem 01]]&amp;Tabla1[[#This Row],[sem 02]]&amp;Tabla1[[#This Row],[sem 03]])</f>
        <v/>
      </c>
      <c r="BE946" s="234" t="str">
        <f>IF(TRIM(F946)="","",$B$1&amp;"-"&amp;SUBSTITUTE(Tabla1[[#This Row],[Mes Inscrito]]," ","")&amp;"-"&amp;SUBSTITUTE(Tabla1[[#This Row],[Dia de clases Inscrito]]," ","")&amp;"-"&amp;SUBSTITUTE(Tabla1[[#This Row],[Horario Inscrito]]," ","")&amp;"-"&amp;Tabla1[[#This Row],[Fecha Inicio grupo]])</f>
        <v/>
      </c>
      <c r="BF946" s="251" t="str">
        <f>IF(F946="","",Tabla1[[#This Row],[Curso]])</f>
        <v/>
      </c>
      <c r="BG946" s="252" t="str">
        <f>+IF(TRIM(F946)="","",$B$1&amp;"-"&amp;TRIM(Tabla1[[#This Row],[Mes Inscrito]])&amp;"-"&amp;TRIM(Tabla1[[#This Row],[Dia de clases Inscrito]])&amp;"-"&amp;TRIM(Tabla1[[#This Row],[Horario Inscrito]])&amp;"-"&amp;TRIM(Tabla1[[#This Row],[Fecha Inicio grupo]])&amp;"-"&amp;TRIM(Tabla1[[#This Row],[Tipo Incrito]]))</f>
        <v/>
      </c>
      <c r="BH946" s="308" t="str">
        <f>IF(F946="","",OR(IFERROR(SEARCH("CG",Tabla1[[#This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6" s="309" t="str">
        <f>IF(F946&lt;&gt;"",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6" s="309" t="str">
        <f>IF(F946&lt;&gt;"",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6" s="309" t="str">
        <f>IF(Tabla1[[#This Row],[Fecha Inicio grupo]]="","",IFERROR(VLOOKUP(Tabla1[[#This Row],[Mes de Alta como miembro]],Parámetros!$AM$2:$AN$16,2,0),"01/01/1900"))</f>
        <v/>
      </c>
    </row>
    <row r="947" spans="1:63" ht="14.45">
      <c r="A947" s="68">
        <v>944</v>
      </c>
      <c r="B947" s="29"/>
      <c r="C947" s="34"/>
      <c r="D947" s="42"/>
      <c r="E947" s="64"/>
      <c r="F947" s="45"/>
      <c r="G947" s="45"/>
      <c r="H947" s="163"/>
      <c r="I947" s="42"/>
      <c r="J947" s="28"/>
      <c r="K947" s="69"/>
      <c r="L947" s="68"/>
      <c r="M947" s="46"/>
      <c r="N947" s="238" t="str">
        <f ca="1">IF(Tabla1[[#This Row],[Fecha de nac]]="","",IF(Tabla1[[#This Row],[Fecha Finalización]] &gt;=TODAY(), DATEDIF(Tabla1[[#This Row],[Fecha de nac]],TODAY(),"y"), ROUNDDOWN((Tabla1[[#This Row],[Fecha Finalización]] -Tabla1[[#This Row],[Fecha de nac]])/365,0)))</f>
        <v/>
      </c>
      <c r="O947" s="169"/>
      <c r="P947" s="34"/>
      <c r="Q947" s="67"/>
      <c r="R947" s="67"/>
      <c r="S947" s="67"/>
      <c r="T947" s="67"/>
      <c r="U947" s="243" t="str">
        <f>IF(F947="","",Tabla1[[#This Row],[Fecha Inicio grupo]]+3*7-7)</f>
        <v/>
      </c>
      <c r="V947" s="244" t="str">
        <f>IF(F947="","",EDATE(Tabla1[[#This Row],[Fecha Inicio grupo]],3))</f>
        <v/>
      </c>
      <c r="W947" s="29"/>
      <c r="X947" s="29"/>
      <c r="Y947" s="75"/>
      <c r="Z947" s="75"/>
      <c r="AA947" s="75"/>
      <c r="AB947" s="75"/>
      <c r="AC947" s="75"/>
      <c r="AD947" s="75"/>
      <c r="AE947" s="75"/>
      <c r="AF947" s="75"/>
      <c r="AG947" s="75"/>
      <c r="AH947" s="75"/>
      <c r="AI947" s="75"/>
      <c r="AJ947" s="75"/>
      <c r="AK947" s="75"/>
      <c r="AL947" s="75"/>
      <c r="AM947" s="75"/>
      <c r="AN947" s="75"/>
      <c r="AO947" s="144"/>
      <c r="AP947" s="246" t="str">
        <f>IF(F947="","",IFERROR(VLOOKUP(SUBSTITUTE(SUBSTITUTE(Tabla1[[#This Row],[Uso Sistemas]],"T","P"),"N","F"),Parámetros!$M$2:$N$17,2,0),"Completar hasta 3ra sem. para evaluar a Probacionista"))</f>
        <v/>
      </c>
      <c r="AQ947" s="39"/>
      <c r="AR947" s="39"/>
      <c r="AS947" s="39"/>
      <c r="AT947" s="28"/>
      <c r="AU947" s="55"/>
      <c r="AV947" s="55"/>
      <c r="AW947" s="55"/>
      <c r="AX947" s="248" t="str">
        <f>IF(V947="","",EOMONTH(EDATE(Tabla1[[#This Row],[Fecha Finalización]],2),0))</f>
        <v/>
      </c>
      <c r="AY947" s="39"/>
      <c r="AZ947" s="249" t="str">
        <f>IF(V947="","",EOMONTH(EDATE(Tabla1[[#This Row],[Fecha Finalización]],3),0))</f>
        <v/>
      </c>
      <c r="BA947" s="39"/>
      <c r="BB947" s="39"/>
      <c r="BC947" s="235"/>
      <c r="BD947" s="233" t="str">
        <f>IF(F947="","",Tabla1[[#This Row],[sem 01]]&amp;Tabla1[[#This Row],[sem 02]]&amp;Tabla1[[#This Row],[sem 03]])</f>
        <v/>
      </c>
      <c r="BE947" s="234" t="str">
        <f>IF(TRIM(F947)="","",$B$1&amp;"-"&amp;SUBSTITUTE(Tabla1[[#This Row],[Mes Inscrito]]," ","")&amp;"-"&amp;SUBSTITUTE(Tabla1[[#This Row],[Dia de clases Inscrito]]," ","")&amp;"-"&amp;SUBSTITUTE(Tabla1[[#This Row],[Horario Inscrito]]," ","")&amp;"-"&amp;Tabla1[[#This Row],[Fecha Inicio grupo]])</f>
        <v/>
      </c>
      <c r="BF947" s="251" t="str">
        <f>IF(F947="","",Tabla1[[#This Row],[Curso]])</f>
        <v/>
      </c>
      <c r="BG947" s="252" t="str">
        <f>+IF(TRIM(F947)="","",$B$1&amp;"-"&amp;TRIM(Tabla1[[#This Row],[Mes Inscrito]])&amp;"-"&amp;TRIM(Tabla1[[#This Row],[Dia de clases Inscrito]])&amp;"-"&amp;TRIM(Tabla1[[#This Row],[Horario Inscrito]])&amp;"-"&amp;TRIM(Tabla1[[#This Row],[Fecha Inicio grupo]])&amp;"-"&amp;TRIM(Tabla1[[#This Row],[Tipo Incrito]]))</f>
        <v/>
      </c>
      <c r="BH947" s="308" t="str">
        <f>IF(F947="","",OR(IFERROR(SEARCH("CG",Tabla1[[#This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7" s="309" t="str">
        <f>IF(F947&lt;&gt;"",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7" s="309" t="str">
        <f>IF(F947&lt;&gt;"",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7" s="309" t="str">
        <f>IF(Tabla1[[#This Row],[Fecha Inicio grupo]]="","",IFERROR(VLOOKUP(Tabla1[[#This Row],[Mes de Alta como miembro]],Parámetros!$AM$2:$AN$16,2,0),"01/01/1900"))</f>
        <v/>
      </c>
    </row>
    <row r="948" spans="1:63" ht="14.45">
      <c r="A948" s="68">
        <v>945</v>
      </c>
      <c r="B948" s="29"/>
      <c r="C948" s="34"/>
      <c r="D948" s="42"/>
      <c r="E948" s="64"/>
      <c r="F948" s="45"/>
      <c r="G948" s="45"/>
      <c r="H948" s="163"/>
      <c r="I948" s="42"/>
      <c r="J948" s="28"/>
      <c r="K948" s="69"/>
      <c r="L948" s="68"/>
      <c r="M948" s="46"/>
      <c r="N948" s="238" t="str">
        <f ca="1">IF(Tabla1[[#This Row],[Fecha de nac]]="","",IF(Tabla1[[#This Row],[Fecha Finalización]] &gt;=TODAY(), DATEDIF(Tabla1[[#This Row],[Fecha de nac]],TODAY(),"y"), ROUNDDOWN((Tabla1[[#This Row],[Fecha Finalización]] -Tabla1[[#This Row],[Fecha de nac]])/365,0)))</f>
        <v/>
      </c>
      <c r="O948" s="169"/>
      <c r="P948" s="34"/>
      <c r="Q948" s="67"/>
      <c r="R948" s="67"/>
      <c r="S948" s="67"/>
      <c r="T948" s="67"/>
      <c r="U948" s="243" t="str">
        <f>IF(F948="","",Tabla1[[#This Row],[Fecha Inicio grupo]]+3*7-7)</f>
        <v/>
      </c>
      <c r="V948" s="244" t="str">
        <f>IF(F948="","",EDATE(Tabla1[[#This Row],[Fecha Inicio grupo]],3))</f>
        <v/>
      </c>
      <c r="W948" s="29"/>
      <c r="X948" s="29"/>
      <c r="Y948" s="75"/>
      <c r="Z948" s="75"/>
      <c r="AA948" s="75"/>
      <c r="AB948" s="75"/>
      <c r="AC948" s="75"/>
      <c r="AD948" s="75"/>
      <c r="AE948" s="75"/>
      <c r="AF948" s="75"/>
      <c r="AG948" s="75"/>
      <c r="AH948" s="75"/>
      <c r="AI948" s="75"/>
      <c r="AJ948" s="75"/>
      <c r="AK948" s="75"/>
      <c r="AL948" s="75"/>
      <c r="AM948" s="75"/>
      <c r="AN948" s="75"/>
      <c r="AO948" s="144"/>
      <c r="AP948" s="246" t="str">
        <f>IF(F948="","",IFERROR(VLOOKUP(SUBSTITUTE(SUBSTITUTE(Tabla1[[#This Row],[Uso Sistemas]],"T","P"),"N","F"),Parámetros!$M$2:$N$17,2,0),"Completar hasta 3ra sem. para evaluar a Probacionista"))</f>
        <v/>
      </c>
      <c r="AQ948" s="39"/>
      <c r="AR948" s="39"/>
      <c r="AS948" s="39"/>
      <c r="AT948" s="28"/>
      <c r="AU948" s="55"/>
      <c r="AV948" s="55"/>
      <c r="AW948" s="55"/>
      <c r="AX948" s="248" t="str">
        <f>IF(V948="","",EOMONTH(EDATE(Tabla1[[#This Row],[Fecha Finalización]],2),0))</f>
        <v/>
      </c>
      <c r="AY948" s="39"/>
      <c r="AZ948" s="249" t="str">
        <f>IF(V948="","",EOMONTH(EDATE(Tabla1[[#This Row],[Fecha Finalización]],3),0))</f>
        <v/>
      </c>
      <c r="BA948" s="39"/>
      <c r="BB948" s="39"/>
      <c r="BC948" s="235"/>
      <c r="BD948" s="233" t="str">
        <f>IF(F948="","",Tabla1[[#This Row],[sem 01]]&amp;Tabla1[[#This Row],[sem 02]]&amp;Tabla1[[#This Row],[sem 03]])</f>
        <v/>
      </c>
      <c r="BE948" s="234" t="str">
        <f>IF(TRIM(F948)="","",$B$1&amp;"-"&amp;SUBSTITUTE(Tabla1[[#This Row],[Mes Inscrito]]," ","")&amp;"-"&amp;SUBSTITUTE(Tabla1[[#This Row],[Dia de clases Inscrito]]," ","")&amp;"-"&amp;SUBSTITUTE(Tabla1[[#This Row],[Horario Inscrito]]," ","")&amp;"-"&amp;Tabla1[[#This Row],[Fecha Inicio grupo]])</f>
        <v/>
      </c>
      <c r="BF948" s="251" t="str">
        <f>IF(F948="","",Tabla1[[#This Row],[Curso]])</f>
        <v/>
      </c>
      <c r="BG948" s="252" t="str">
        <f>+IF(TRIM(F948)="","",$B$1&amp;"-"&amp;TRIM(Tabla1[[#This Row],[Mes Inscrito]])&amp;"-"&amp;TRIM(Tabla1[[#This Row],[Dia de clases Inscrito]])&amp;"-"&amp;TRIM(Tabla1[[#This Row],[Horario Inscrito]])&amp;"-"&amp;TRIM(Tabla1[[#This Row],[Fecha Inicio grupo]])&amp;"-"&amp;TRIM(Tabla1[[#This Row],[Tipo Incrito]]))</f>
        <v/>
      </c>
      <c r="BH948" s="308" t="str">
        <f>IF(F948="","",OR(IFERROR(SEARCH("CG",Tabla1[[#This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8" s="309" t="str">
        <f>IF(F948&lt;&gt;"",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8" s="309" t="str">
        <f>IF(F948&lt;&gt;"",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8" s="309" t="str">
        <f>IF(Tabla1[[#This Row],[Fecha Inicio grupo]]="","",IFERROR(VLOOKUP(Tabla1[[#This Row],[Mes de Alta como miembro]],Parámetros!$AM$2:$AN$16,2,0),"01/01/1900"))</f>
        <v/>
      </c>
    </row>
    <row r="949" spans="1:63" ht="14.45">
      <c r="A949" s="68">
        <v>946</v>
      </c>
      <c r="B949" s="29"/>
      <c r="C949" s="34"/>
      <c r="D949" s="42"/>
      <c r="E949" s="64"/>
      <c r="F949" s="45"/>
      <c r="G949" s="45"/>
      <c r="H949" s="163"/>
      <c r="I949" s="42"/>
      <c r="J949" s="28"/>
      <c r="K949" s="69"/>
      <c r="L949" s="68"/>
      <c r="M949" s="46"/>
      <c r="N949" s="238" t="str">
        <f ca="1">IF(Tabla1[[#This Row],[Fecha de nac]]="","",IF(Tabla1[[#This Row],[Fecha Finalización]] &gt;=TODAY(), DATEDIF(Tabla1[[#This Row],[Fecha de nac]],TODAY(),"y"), ROUNDDOWN((Tabla1[[#This Row],[Fecha Finalización]] -Tabla1[[#This Row],[Fecha de nac]])/365,0)))</f>
        <v/>
      </c>
      <c r="O949" s="169"/>
      <c r="P949" s="34"/>
      <c r="Q949" s="67"/>
      <c r="R949" s="67"/>
      <c r="S949" s="67"/>
      <c r="T949" s="67"/>
      <c r="U949" s="243" t="str">
        <f>IF(F949="","",Tabla1[[#This Row],[Fecha Inicio grupo]]+3*7-7)</f>
        <v/>
      </c>
      <c r="V949" s="244" t="str">
        <f>IF(F949="","",EDATE(Tabla1[[#This Row],[Fecha Inicio grupo]],3))</f>
        <v/>
      </c>
      <c r="W949" s="29"/>
      <c r="X949" s="29"/>
      <c r="Y949" s="75"/>
      <c r="Z949" s="75"/>
      <c r="AA949" s="75"/>
      <c r="AB949" s="75"/>
      <c r="AC949" s="75"/>
      <c r="AD949" s="75"/>
      <c r="AE949" s="75"/>
      <c r="AF949" s="75"/>
      <c r="AG949" s="75"/>
      <c r="AH949" s="75"/>
      <c r="AI949" s="75"/>
      <c r="AJ949" s="75"/>
      <c r="AK949" s="75"/>
      <c r="AL949" s="75"/>
      <c r="AM949" s="75"/>
      <c r="AN949" s="75"/>
      <c r="AO949" s="144"/>
      <c r="AP949" s="246" t="str">
        <f>IF(F949="","",IFERROR(VLOOKUP(SUBSTITUTE(SUBSTITUTE(Tabla1[[#This Row],[Uso Sistemas]],"T","P"),"N","F"),Parámetros!$M$2:$N$17,2,0),"Completar hasta 3ra sem. para evaluar a Probacionista"))</f>
        <v/>
      </c>
      <c r="AQ949" s="39"/>
      <c r="AR949" s="39"/>
      <c r="AS949" s="39"/>
      <c r="AT949" s="28"/>
      <c r="AU949" s="55"/>
      <c r="AV949" s="55"/>
      <c r="AW949" s="55"/>
      <c r="AX949" s="248" t="str">
        <f>IF(V949="","",EOMONTH(EDATE(Tabla1[[#This Row],[Fecha Finalización]],2),0))</f>
        <v/>
      </c>
      <c r="AY949" s="39"/>
      <c r="AZ949" s="249" t="str">
        <f>IF(V949="","",EOMONTH(EDATE(Tabla1[[#This Row],[Fecha Finalización]],3),0))</f>
        <v/>
      </c>
      <c r="BA949" s="39"/>
      <c r="BB949" s="39"/>
      <c r="BC949" s="235"/>
      <c r="BD949" s="233" t="str">
        <f>IF(F949="","",Tabla1[[#This Row],[sem 01]]&amp;Tabla1[[#This Row],[sem 02]]&amp;Tabla1[[#This Row],[sem 03]])</f>
        <v/>
      </c>
      <c r="BE949" s="234" t="str">
        <f>IF(TRIM(F949)="","",$B$1&amp;"-"&amp;SUBSTITUTE(Tabla1[[#This Row],[Mes Inscrito]]," ","")&amp;"-"&amp;SUBSTITUTE(Tabla1[[#This Row],[Dia de clases Inscrito]]," ","")&amp;"-"&amp;SUBSTITUTE(Tabla1[[#This Row],[Horario Inscrito]]," ","")&amp;"-"&amp;Tabla1[[#This Row],[Fecha Inicio grupo]])</f>
        <v/>
      </c>
      <c r="BF949" s="251" t="str">
        <f>IF(F949="","",Tabla1[[#This Row],[Curso]])</f>
        <v/>
      </c>
      <c r="BG949" s="252" t="str">
        <f>+IF(TRIM(F949)="","",$B$1&amp;"-"&amp;TRIM(Tabla1[[#This Row],[Mes Inscrito]])&amp;"-"&amp;TRIM(Tabla1[[#This Row],[Dia de clases Inscrito]])&amp;"-"&amp;TRIM(Tabla1[[#This Row],[Horario Inscrito]])&amp;"-"&amp;TRIM(Tabla1[[#This Row],[Fecha Inicio grupo]])&amp;"-"&amp;TRIM(Tabla1[[#This Row],[Tipo Incrito]]))</f>
        <v/>
      </c>
      <c r="BH949" s="308" t="str">
        <f>IF(F949="","",OR(IFERROR(SEARCH("CG",Tabla1[[#This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9" s="309" t="str">
        <f>IF(F949&lt;&gt;"",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9" s="309" t="str">
        <f>IF(F949&lt;&gt;"",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9" s="309" t="str">
        <f>IF(Tabla1[[#This Row],[Fecha Inicio grupo]]="","",IFERROR(VLOOKUP(Tabla1[[#This Row],[Mes de Alta como miembro]],Parámetros!$AM$2:$AN$16,2,0),"01/01/1900"))</f>
        <v/>
      </c>
    </row>
    <row r="950" spans="1:63" ht="14.45">
      <c r="A950" s="68">
        <v>947</v>
      </c>
      <c r="B950" s="29"/>
      <c r="C950" s="34"/>
      <c r="D950" s="42"/>
      <c r="E950" s="64"/>
      <c r="F950" s="45"/>
      <c r="G950" s="45"/>
      <c r="H950" s="163"/>
      <c r="I950" s="42"/>
      <c r="J950" s="28"/>
      <c r="K950" s="69"/>
      <c r="L950" s="68"/>
      <c r="M950" s="46"/>
      <c r="N950" s="238" t="str">
        <f ca="1">IF(Tabla1[[#This Row],[Fecha de nac]]="","",IF(Tabla1[[#This Row],[Fecha Finalización]] &gt;=TODAY(), DATEDIF(Tabla1[[#This Row],[Fecha de nac]],TODAY(),"y"), ROUNDDOWN((Tabla1[[#This Row],[Fecha Finalización]] -Tabla1[[#This Row],[Fecha de nac]])/365,0)))</f>
        <v/>
      </c>
      <c r="O950" s="169"/>
      <c r="P950" s="34"/>
      <c r="Q950" s="67"/>
      <c r="R950" s="67"/>
      <c r="S950" s="67"/>
      <c r="T950" s="67"/>
      <c r="U950" s="243" t="str">
        <f>IF(F950="","",Tabla1[[#This Row],[Fecha Inicio grupo]]+3*7-7)</f>
        <v/>
      </c>
      <c r="V950" s="244" t="str">
        <f>IF(F950="","",EDATE(Tabla1[[#This Row],[Fecha Inicio grupo]],3))</f>
        <v/>
      </c>
      <c r="W950" s="29"/>
      <c r="X950" s="29"/>
      <c r="Y950" s="75"/>
      <c r="Z950" s="75"/>
      <c r="AA950" s="75"/>
      <c r="AB950" s="75"/>
      <c r="AC950" s="75"/>
      <c r="AD950" s="75"/>
      <c r="AE950" s="75"/>
      <c r="AF950" s="75"/>
      <c r="AG950" s="75"/>
      <c r="AH950" s="75"/>
      <c r="AI950" s="75"/>
      <c r="AJ950" s="75"/>
      <c r="AK950" s="75"/>
      <c r="AL950" s="75"/>
      <c r="AM950" s="75"/>
      <c r="AN950" s="75"/>
      <c r="AO950" s="144"/>
      <c r="AP950" s="246" t="str">
        <f>IF(F950="","",IFERROR(VLOOKUP(SUBSTITUTE(SUBSTITUTE(Tabla1[[#This Row],[Uso Sistemas]],"T","P"),"N","F"),Parámetros!$M$2:$N$17,2,0),"Completar hasta 3ra sem. para evaluar a Probacionista"))</f>
        <v/>
      </c>
      <c r="AQ950" s="39"/>
      <c r="AR950" s="39"/>
      <c r="AS950" s="39"/>
      <c r="AT950" s="28"/>
      <c r="AU950" s="55"/>
      <c r="AV950" s="55"/>
      <c r="AW950" s="55"/>
      <c r="AX950" s="248" t="str">
        <f>IF(V950="","",EOMONTH(EDATE(Tabla1[[#This Row],[Fecha Finalización]],2),0))</f>
        <v/>
      </c>
      <c r="AY950" s="39"/>
      <c r="AZ950" s="249" t="str">
        <f>IF(V950="","",EOMONTH(EDATE(Tabla1[[#This Row],[Fecha Finalización]],3),0))</f>
        <v/>
      </c>
      <c r="BA950" s="39"/>
      <c r="BB950" s="39"/>
      <c r="BC950" s="235"/>
      <c r="BD950" s="233" t="str">
        <f>IF(F950="","",Tabla1[[#This Row],[sem 01]]&amp;Tabla1[[#This Row],[sem 02]]&amp;Tabla1[[#This Row],[sem 03]])</f>
        <v/>
      </c>
      <c r="BE950" s="234" t="str">
        <f>IF(TRIM(F950)="","",$B$1&amp;"-"&amp;SUBSTITUTE(Tabla1[[#This Row],[Mes Inscrito]]," ","")&amp;"-"&amp;SUBSTITUTE(Tabla1[[#This Row],[Dia de clases Inscrito]]," ","")&amp;"-"&amp;SUBSTITUTE(Tabla1[[#This Row],[Horario Inscrito]]," ","")&amp;"-"&amp;Tabla1[[#This Row],[Fecha Inicio grupo]])</f>
        <v/>
      </c>
      <c r="BF950" s="251" t="str">
        <f>IF(F950="","",Tabla1[[#This Row],[Curso]])</f>
        <v/>
      </c>
      <c r="BG950" s="252" t="str">
        <f>+IF(TRIM(F950)="","",$B$1&amp;"-"&amp;TRIM(Tabla1[[#This Row],[Mes Inscrito]])&amp;"-"&amp;TRIM(Tabla1[[#This Row],[Dia de clases Inscrito]])&amp;"-"&amp;TRIM(Tabla1[[#This Row],[Horario Inscrito]])&amp;"-"&amp;TRIM(Tabla1[[#This Row],[Fecha Inicio grupo]])&amp;"-"&amp;TRIM(Tabla1[[#This Row],[Tipo Incrito]]))</f>
        <v/>
      </c>
      <c r="BH950" s="308" t="str">
        <f>IF(F950="","",OR(IFERROR(SEARCH("CG",Tabla1[[#This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0" s="309" t="str">
        <f>IF(F950&lt;&gt;"",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0" s="309" t="str">
        <f>IF(F950&lt;&gt;"",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0" s="309" t="str">
        <f>IF(Tabla1[[#This Row],[Fecha Inicio grupo]]="","",IFERROR(VLOOKUP(Tabla1[[#This Row],[Mes de Alta como miembro]],Parámetros!$AM$2:$AN$16,2,0),"01/01/1900"))</f>
        <v/>
      </c>
    </row>
    <row r="951" spans="1:63" ht="14.45">
      <c r="A951" s="68">
        <v>948</v>
      </c>
      <c r="B951" s="29"/>
      <c r="C951" s="34"/>
      <c r="D951" s="42"/>
      <c r="E951" s="64"/>
      <c r="F951" s="45"/>
      <c r="G951" s="45"/>
      <c r="H951" s="163"/>
      <c r="I951" s="42"/>
      <c r="J951" s="28"/>
      <c r="K951" s="69"/>
      <c r="L951" s="68"/>
      <c r="M951" s="46"/>
      <c r="N951" s="238" t="str">
        <f ca="1">IF(Tabla1[[#This Row],[Fecha de nac]]="","",IF(Tabla1[[#This Row],[Fecha Finalización]] &gt;=TODAY(), DATEDIF(Tabla1[[#This Row],[Fecha de nac]],TODAY(),"y"), ROUNDDOWN((Tabla1[[#This Row],[Fecha Finalización]] -Tabla1[[#This Row],[Fecha de nac]])/365,0)))</f>
        <v/>
      </c>
      <c r="O951" s="169"/>
      <c r="P951" s="34"/>
      <c r="Q951" s="67"/>
      <c r="R951" s="67"/>
      <c r="S951" s="67"/>
      <c r="T951" s="67"/>
      <c r="U951" s="243" t="str">
        <f>IF(F951="","",Tabla1[[#This Row],[Fecha Inicio grupo]]+3*7-7)</f>
        <v/>
      </c>
      <c r="V951" s="244" t="str">
        <f>IF(F951="","",EDATE(Tabla1[[#This Row],[Fecha Inicio grupo]],3))</f>
        <v/>
      </c>
      <c r="W951" s="29"/>
      <c r="X951" s="29"/>
      <c r="Y951" s="75"/>
      <c r="Z951" s="75"/>
      <c r="AA951" s="75"/>
      <c r="AB951" s="75"/>
      <c r="AC951" s="75"/>
      <c r="AD951" s="75"/>
      <c r="AE951" s="75"/>
      <c r="AF951" s="75"/>
      <c r="AG951" s="75"/>
      <c r="AH951" s="75"/>
      <c r="AI951" s="75"/>
      <c r="AJ951" s="75"/>
      <c r="AK951" s="75"/>
      <c r="AL951" s="75"/>
      <c r="AM951" s="75"/>
      <c r="AN951" s="75"/>
      <c r="AO951" s="144"/>
      <c r="AP951" s="246" t="str">
        <f>IF(F951="","",IFERROR(VLOOKUP(SUBSTITUTE(SUBSTITUTE(Tabla1[[#This Row],[Uso Sistemas]],"T","P"),"N","F"),Parámetros!$M$2:$N$17,2,0),"Completar hasta 3ra sem. para evaluar a Probacionista"))</f>
        <v/>
      </c>
      <c r="AQ951" s="39"/>
      <c r="AR951" s="39"/>
      <c r="AS951" s="39"/>
      <c r="AT951" s="28"/>
      <c r="AU951" s="55"/>
      <c r="AV951" s="55"/>
      <c r="AW951" s="55"/>
      <c r="AX951" s="248" t="str">
        <f>IF(V951="","",EOMONTH(EDATE(Tabla1[[#This Row],[Fecha Finalización]],2),0))</f>
        <v/>
      </c>
      <c r="AY951" s="39"/>
      <c r="AZ951" s="249" t="str">
        <f>IF(V951="","",EOMONTH(EDATE(Tabla1[[#This Row],[Fecha Finalización]],3),0))</f>
        <v/>
      </c>
      <c r="BA951" s="39"/>
      <c r="BB951" s="39"/>
      <c r="BC951" s="235"/>
      <c r="BD951" s="233" t="str">
        <f>IF(F951="","",Tabla1[[#This Row],[sem 01]]&amp;Tabla1[[#This Row],[sem 02]]&amp;Tabla1[[#This Row],[sem 03]])</f>
        <v/>
      </c>
      <c r="BE951" s="234" t="str">
        <f>IF(TRIM(F951)="","",$B$1&amp;"-"&amp;SUBSTITUTE(Tabla1[[#This Row],[Mes Inscrito]]," ","")&amp;"-"&amp;SUBSTITUTE(Tabla1[[#This Row],[Dia de clases Inscrito]]," ","")&amp;"-"&amp;SUBSTITUTE(Tabla1[[#This Row],[Horario Inscrito]]," ","")&amp;"-"&amp;Tabla1[[#This Row],[Fecha Inicio grupo]])</f>
        <v/>
      </c>
      <c r="BF951" s="251" t="str">
        <f>IF(F951="","",Tabla1[[#This Row],[Curso]])</f>
        <v/>
      </c>
      <c r="BG951" s="252" t="str">
        <f>+IF(TRIM(F951)="","",$B$1&amp;"-"&amp;TRIM(Tabla1[[#This Row],[Mes Inscrito]])&amp;"-"&amp;TRIM(Tabla1[[#This Row],[Dia de clases Inscrito]])&amp;"-"&amp;TRIM(Tabla1[[#This Row],[Horario Inscrito]])&amp;"-"&amp;TRIM(Tabla1[[#This Row],[Fecha Inicio grupo]])&amp;"-"&amp;TRIM(Tabla1[[#This Row],[Tipo Incrito]]))</f>
        <v/>
      </c>
      <c r="BH951" s="308" t="str">
        <f>IF(F951="","",OR(IFERROR(SEARCH("CG",Tabla1[[#This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1" s="309" t="str">
        <f>IF(F951&lt;&gt;"",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1" s="309" t="str">
        <f>IF(F951&lt;&gt;"",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1" s="309" t="str">
        <f>IF(Tabla1[[#This Row],[Fecha Inicio grupo]]="","",IFERROR(VLOOKUP(Tabla1[[#This Row],[Mes de Alta como miembro]],Parámetros!$AM$2:$AN$16,2,0),"01/01/1900"))</f>
        <v/>
      </c>
    </row>
    <row r="952" spans="1:63" ht="14.45">
      <c r="A952" s="68">
        <v>949</v>
      </c>
      <c r="B952" s="29"/>
      <c r="C952" s="34"/>
      <c r="D952" s="42"/>
      <c r="E952" s="64"/>
      <c r="F952" s="45"/>
      <c r="G952" s="45"/>
      <c r="H952" s="163"/>
      <c r="I952" s="42"/>
      <c r="J952" s="28"/>
      <c r="K952" s="69"/>
      <c r="L952" s="68"/>
      <c r="M952" s="46"/>
      <c r="N952" s="238" t="str">
        <f ca="1">IF(Tabla1[[#This Row],[Fecha de nac]]="","",IF(Tabla1[[#This Row],[Fecha Finalización]] &gt;=TODAY(), DATEDIF(Tabla1[[#This Row],[Fecha de nac]],TODAY(),"y"), ROUNDDOWN((Tabla1[[#This Row],[Fecha Finalización]] -Tabla1[[#This Row],[Fecha de nac]])/365,0)))</f>
        <v/>
      </c>
      <c r="O952" s="169"/>
      <c r="P952" s="34"/>
      <c r="Q952" s="67"/>
      <c r="R952" s="67"/>
      <c r="S952" s="67"/>
      <c r="T952" s="67"/>
      <c r="U952" s="243" t="str">
        <f>IF(F952="","",Tabla1[[#This Row],[Fecha Inicio grupo]]+3*7-7)</f>
        <v/>
      </c>
      <c r="V952" s="244" t="str">
        <f>IF(F952="","",EDATE(Tabla1[[#This Row],[Fecha Inicio grupo]],3))</f>
        <v/>
      </c>
      <c r="W952" s="29"/>
      <c r="X952" s="29"/>
      <c r="Y952" s="75"/>
      <c r="Z952" s="75"/>
      <c r="AA952" s="75"/>
      <c r="AB952" s="75"/>
      <c r="AC952" s="75"/>
      <c r="AD952" s="75"/>
      <c r="AE952" s="75"/>
      <c r="AF952" s="75"/>
      <c r="AG952" s="75"/>
      <c r="AH952" s="75"/>
      <c r="AI952" s="75"/>
      <c r="AJ952" s="75"/>
      <c r="AK952" s="75"/>
      <c r="AL952" s="75"/>
      <c r="AM952" s="75"/>
      <c r="AN952" s="75"/>
      <c r="AO952" s="144"/>
      <c r="AP952" s="246" t="str">
        <f>IF(F952="","",IFERROR(VLOOKUP(SUBSTITUTE(SUBSTITUTE(Tabla1[[#This Row],[Uso Sistemas]],"T","P"),"N","F"),Parámetros!$M$2:$N$17,2,0),"Completar hasta 3ra sem. para evaluar a Probacionista"))</f>
        <v/>
      </c>
      <c r="AQ952" s="39"/>
      <c r="AR952" s="39"/>
      <c r="AS952" s="39"/>
      <c r="AT952" s="28"/>
      <c r="AU952" s="55"/>
      <c r="AV952" s="55"/>
      <c r="AW952" s="55"/>
      <c r="AX952" s="248" t="str">
        <f>IF(V952="","",EOMONTH(EDATE(Tabla1[[#This Row],[Fecha Finalización]],2),0))</f>
        <v/>
      </c>
      <c r="AY952" s="39"/>
      <c r="AZ952" s="249" t="str">
        <f>IF(V952="","",EOMONTH(EDATE(Tabla1[[#This Row],[Fecha Finalización]],3),0))</f>
        <v/>
      </c>
      <c r="BA952" s="39"/>
      <c r="BB952" s="39"/>
      <c r="BC952" s="235"/>
      <c r="BD952" s="233" t="str">
        <f>IF(F952="","",Tabla1[[#This Row],[sem 01]]&amp;Tabla1[[#This Row],[sem 02]]&amp;Tabla1[[#This Row],[sem 03]])</f>
        <v/>
      </c>
      <c r="BE952" s="234" t="str">
        <f>IF(TRIM(F952)="","",$B$1&amp;"-"&amp;SUBSTITUTE(Tabla1[[#This Row],[Mes Inscrito]]," ","")&amp;"-"&amp;SUBSTITUTE(Tabla1[[#This Row],[Dia de clases Inscrito]]," ","")&amp;"-"&amp;SUBSTITUTE(Tabla1[[#This Row],[Horario Inscrito]]," ","")&amp;"-"&amp;Tabla1[[#This Row],[Fecha Inicio grupo]])</f>
        <v/>
      </c>
      <c r="BF952" s="251" t="str">
        <f>IF(F952="","",Tabla1[[#This Row],[Curso]])</f>
        <v/>
      </c>
      <c r="BG952" s="252" t="str">
        <f>+IF(TRIM(F952)="","",$B$1&amp;"-"&amp;TRIM(Tabla1[[#This Row],[Mes Inscrito]])&amp;"-"&amp;TRIM(Tabla1[[#This Row],[Dia de clases Inscrito]])&amp;"-"&amp;TRIM(Tabla1[[#This Row],[Horario Inscrito]])&amp;"-"&amp;TRIM(Tabla1[[#This Row],[Fecha Inicio grupo]])&amp;"-"&amp;TRIM(Tabla1[[#This Row],[Tipo Incrito]]))</f>
        <v/>
      </c>
      <c r="BH952" s="308" t="str">
        <f>IF(F952="","",OR(IFERROR(SEARCH("CG",Tabla1[[#This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2" s="309" t="str">
        <f>IF(F952&lt;&gt;"",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2" s="309" t="str">
        <f>IF(F952&lt;&gt;"",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2" s="309" t="str">
        <f>IF(Tabla1[[#This Row],[Fecha Inicio grupo]]="","",IFERROR(VLOOKUP(Tabla1[[#This Row],[Mes de Alta como miembro]],Parámetros!$AM$2:$AN$16,2,0),"01/01/1900"))</f>
        <v/>
      </c>
    </row>
    <row r="953" spans="1:63" ht="14.45">
      <c r="A953" s="68">
        <v>950</v>
      </c>
      <c r="B953" s="29"/>
      <c r="C953" s="34"/>
      <c r="D953" s="42"/>
      <c r="E953" s="64"/>
      <c r="F953" s="45"/>
      <c r="G953" s="45"/>
      <c r="H953" s="163"/>
      <c r="I953" s="42"/>
      <c r="J953" s="28"/>
      <c r="K953" s="69"/>
      <c r="L953" s="68"/>
      <c r="M953" s="46"/>
      <c r="N953" s="238" t="str">
        <f ca="1">IF(Tabla1[[#This Row],[Fecha de nac]]="","",IF(Tabla1[[#This Row],[Fecha Finalización]] &gt;=TODAY(), DATEDIF(Tabla1[[#This Row],[Fecha de nac]],TODAY(),"y"), ROUNDDOWN((Tabla1[[#This Row],[Fecha Finalización]] -Tabla1[[#This Row],[Fecha de nac]])/365,0)))</f>
        <v/>
      </c>
      <c r="O953" s="169"/>
      <c r="P953" s="34"/>
      <c r="Q953" s="67"/>
      <c r="R953" s="67"/>
      <c r="S953" s="67"/>
      <c r="T953" s="67"/>
      <c r="U953" s="243" t="str">
        <f>IF(F953="","",Tabla1[[#This Row],[Fecha Inicio grupo]]+3*7-7)</f>
        <v/>
      </c>
      <c r="V953" s="244" t="str">
        <f>IF(F953="","",EDATE(Tabla1[[#This Row],[Fecha Inicio grupo]],3))</f>
        <v/>
      </c>
      <c r="W953" s="29"/>
      <c r="X953" s="29"/>
      <c r="Y953" s="75"/>
      <c r="Z953" s="75"/>
      <c r="AA953" s="75"/>
      <c r="AB953" s="75"/>
      <c r="AC953" s="75"/>
      <c r="AD953" s="75"/>
      <c r="AE953" s="75"/>
      <c r="AF953" s="75"/>
      <c r="AG953" s="75"/>
      <c r="AH953" s="75"/>
      <c r="AI953" s="75"/>
      <c r="AJ953" s="75"/>
      <c r="AK953" s="75"/>
      <c r="AL953" s="75"/>
      <c r="AM953" s="75"/>
      <c r="AN953" s="75"/>
      <c r="AO953" s="144"/>
      <c r="AP953" s="246" t="str">
        <f>IF(F953="","",IFERROR(VLOOKUP(SUBSTITUTE(SUBSTITUTE(Tabla1[[#This Row],[Uso Sistemas]],"T","P"),"N","F"),Parámetros!$M$2:$N$17,2,0),"Completar hasta 3ra sem. para evaluar a Probacionista"))</f>
        <v/>
      </c>
      <c r="AQ953" s="39"/>
      <c r="AR953" s="39"/>
      <c r="AS953" s="39"/>
      <c r="AT953" s="28"/>
      <c r="AU953" s="55"/>
      <c r="AV953" s="55"/>
      <c r="AW953" s="55"/>
      <c r="AX953" s="248" t="str">
        <f>IF(V953="","",EOMONTH(EDATE(Tabla1[[#This Row],[Fecha Finalización]],2),0))</f>
        <v/>
      </c>
      <c r="AY953" s="39"/>
      <c r="AZ953" s="249" t="str">
        <f>IF(V953="","",EOMONTH(EDATE(Tabla1[[#This Row],[Fecha Finalización]],3),0))</f>
        <v/>
      </c>
      <c r="BA953" s="39"/>
      <c r="BB953" s="39"/>
      <c r="BC953" s="235"/>
      <c r="BD953" s="233" t="str">
        <f>IF(F953="","",Tabla1[[#This Row],[sem 01]]&amp;Tabla1[[#This Row],[sem 02]]&amp;Tabla1[[#This Row],[sem 03]])</f>
        <v/>
      </c>
      <c r="BE953" s="234" t="str">
        <f>IF(TRIM(F953)="","",$B$1&amp;"-"&amp;SUBSTITUTE(Tabla1[[#This Row],[Mes Inscrito]]," ","")&amp;"-"&amp;SUBSTITUTE(Tabla1[[#This Row],[Dia de clases Inscrito]]," ","")&amp;"-"&amp;SUBSTITUTE(Tabla1[[#This Row],[Horario Inscrito]]," ","")&amp;"-"&amp;Tabla1[[#This Row],[Fecha Inicio grupo]])</f>
        <v/>
      </c>
      <c r="BF953" s="251" t="str">
        <f>IF(F953="","",Tabla1[[#This Row],[Curso]])</f>
        <v/>
      </c>
      <c r="BG953" s="252" t="str">
        <f>+IF(TRIM(F953)="","",$B$1&amp;"-"&amp;TRIM(Tabla1[[#This Row],[Mes Inscrito]])&amp;"-"&amp;TRIM(Tabla1[[#This Row],[Dia de clases Inscrito]])&amp;"-"&amp;TRIM(Tabla1[[#This Row],[Horario Inscrito]])&amp;"-"&amp;TRIM(Tabla1[[#This Row],[Fecha Inicio grupo]])&amp;"-"&amp;TRIM(Tabla1[[#This Row],[Tipo Incrito]]))</f>
        <v/>
      </c>
      <c r="BH953" s="308" t="str">
        <f>IF(F953="","",OR(IFERROR(SEARCH("CG",Tabla1[[#This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3" s="309" t="str">
        <f>IF(F953&lt;&gt;"",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3" s="309" t="str">
        <f>IF(F953&lt;&gt;"",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3" s="309" t="str">
        <f>IF(Tabla1[[#This Row],[Fecha Inicio grupo]]="","",IFERROR(VLOOKUP(Tabla1[[#This Row],[Mes de Alta como miembro]],Parámetros!$AM$2:$AN$16,2,0),"01/01/1900"))</f>
        <v/>
      </c>
    </row>
    <row r="954" spans="1:63" ht="14.45">
      <c r="A954" s="68">
        <v>951</v>
      </c>
      <c r="B954" s="29"/>
      <c r="C954" s="34"/>
      <c r="D954" s="42"/>
      <c r="E954" s="64"/>
      <c r="F954" s="45"/>
      <c r="G954" s="45"/>
      <c r="H954" s="163"/>
      <c r="I954" s="42"/>
      <c r="J954" s="28"/>
      <c r="K954" s="69"/>
      <c r="L954" s="68"/>
      <c r="M954" s="46"/>
      <c r="N954" s="238" t="str">
        <f ca="1">IF(Tabla1[[#This Row],[Fecha de nac]]="","",IF(Tabla1[[#This Row],[Fecha Finalización]] &gt;=TODAY(), DATEDIF(Tabla1[[#This Row],[Fecha de nac]],TODAY(),"y"), ROUNDDOWN((Tabla1[[#This Row],[Fecha Finalización]] -Tabla1[[#This Row],[Fecha de nac]])/365,0)))</f>
        <v/>
      </c>
      <c r="O954" s="169"/>
      <c r="P954" s="34"/>
      <c r="Q954" s="67"/>
      <c r="R954" s="67"/>
      <c r="S954" s="67"/>
      <c r="T954" s="67"/>
      <c r="U954" s="243" t="str">
        <f>IF(F954="","",Tabla1[[#This Row],[Fecha Inicio grupo]]+3*7-7)</f>
        <v/>
      </c>
      <c r="V954" s="244" t="str">
        <f>IF(F954="","",EDATE(Tabla1[[#This Row],[Fecha Inicio grupo]],3))</f>
        <v/>
      </c>
      <c r="W954" s="29"/>
      <c r="X954" s="29"/>
      <c r="Y954" s="75"/>
      <c r="Z954" s="75"/>
      <c r="AA954" s="75"/>
      <c r="AB954" s="75"/>
      <c r="AC954" s="75"/>
      <c r="AD954" s="75"/>
      <c r="AE954" s="75"/>
      <c r="AF954" s="75"/>
      <c r="AG954" s="75"/>
      <c r="AH954" s="75"/>
      <c r="AI954" s="75"/>
      <c r="AJ954" s="75"/>
      <c r="AK954" s="75"/>
      <c r="AL954" s="75"/>
      <c r="AM954" s="75"/>
      <c r="AN954" s="75"/>
      <c r="AO954" s="144"/>
      <c r="AP954" s="246" t="str">
        <f>IF(F954="","",IFERROR(VLOOKUP(SUBSTITUTE(SUBSTITUTE(Tabla1[[#This Row],[Uso Sistemas]],"T","P"),"N","F"),Parámetros!$M$2:$N$17,2,0),"Completar hasta 3ra sem. para evaluar a Probacionista"))</f>
        <v/>
      </c>
      <c r="AQ954" s="39"/>
      <c r="AR954" s="39"/>
      <c r="AS954" s="39"/>
      <c r="AT954" s="28"/>
      <c r="AU954" s="55"/>
      <c r="AV954" s="55"/>
      <c r="AW954" s="55"/>
      <c r="AX954" s="248" t="str">
        <f>IF(V954="","",EOMONTH(EDATE(Tabla1[[#This Row],[Fecha Finalización]],2),0))</f>
        <v/>
      </c>
      <c r="AY954" s="39"/>
      <c r="AZ954" s="249" t="str">
        <f>IF(V954="","",EOMONTH(EDATE(Tabla1[[#This Row],[Fecha Finalización]],3),0))</f>
        <v/>
      </c>
      <c r="BA954" s="39"/>
      <c r="BB954" s="39"/>
      <c r="BC954" s="235"/>
      <c r="BD954" s="233" t="str">
        <f>IF(F954="","",Tabla1[[#This Row],[sem 01]]&amp;Tabla1[[#This Row],[sem 02]]&amp;Tabla1[[#This Row],[sem 03]])</f>
        <v/>
      </c>
      <c r="BE954" s="234" t="str">
        <f>IF(TRIM(F954)="","",$B$1&amp;"-"&amp;SUBSTITUTE(Tabla1[[#This Row],[Mes Inscrito]]," ","")&amp;"-"&amp;SUBSTITUTE(Tabla1[[#This Row],[Dia de clases Inscrito]]," ","")&amp;"-"&amp;SUBSTITUTE(Tabla1[[#This Row],[Horario Inscrito]]," ","")&amp;"-"&amp;Tabla1[[#This Row],[Fecha Inicio grupo]])</f>
        <v/>
      </c>
      <c r="BF954" s="251" t="str">
        <f>IF(F954="","",Tabla1[[#This Row],[Curso]])</f>
        <v/>
      </c>
      <c r="BG954" s="252" t="str">
        <f>+IF(TRIM(F954)="","",$B$1&amp;"-"&amp;TRIM(Tabla1[[#This Row],[Mes Inscrito]])&amp;"-"&amp;TRIM(Tabla1[[#This Row],[Dia de clases Inscrito]])&amp;"-"&amp;TRIM(Tabla1[[#This Row],[Horario Inscrito]])&amp;"-"&amp;TRIM(Tabla1[[#This Row],[Fecha Inicio grupo]])&amp;"-"&amp;TRIM(Tabla1[[#This Row],[Tipo Incrito]]))</f>
        <v/>
      </c>
      <c r="BH954" s="308" t="str">
        <f>IF(F954="","",OR(IFERROR(SEARCH("CG",Tabla1[[#This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4" s="309" t="str">
        <f>IF(F954&lt;&gt;"",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4" s="309" t="str">
        <f>IF(F954&lt;&gt;"",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4" s="309" t="str">
        <f>IF(Tabla1[[#This Row],[Fecha Inicio grupo]]="","",IFERROR(VLOOKUP(Tabla1[[#This Row],[Mes de Alta como miembro]],Parámetros!$AM$2:$AN$16,2,0),"01/01/1900"))</f>
        <v/>
      </c>
    </row>
    <row r="955" spans="1:63" ht="14.45">
      <c r="A955" s="68">
        <v>952</v>
      </c>
      <c r="B955" s="29"/>
      <c r="C955" s="34"/>
      <c r="D955" s="42"/>
      <c r="E955" s="64"/>
      <c r="F955" s="45"/>
      <c r="G955" s="45"/>
      <c r="H955" s="163"/>
      <c r="I955" s="42"/>
      <c r="J955" s="28"/>
      <c r="K955" s="69"/>
      <c r="L955" s="68"/>
      <c r="M955" s="46"/>
      <c r="N955" s="238" t="str">
        <f ca="1">IF(Tabla1[[#This Row],[Fecha de nac]]="","",IF(Tabla1[[#This Row],[Fecha Finalización]] &gt;=TODAY(), DATEDIF(Tabla1[[#This Row],[Fecha de nac]],TODAY(),"y"), ROUNDDOWN((Tabla1[[#This Row],[Fecha Finalización]] -Tabla1[[#This Row],[Fecha de nac]])/365,0)))</f>
        <v/>
      </c>
      <c r="O955" s="169"/>
      <c r="P955" s="34"/>
      <c r="Q955" s="67"/>
      <c r="R955" s="67"/>
      <c r="S955" s="67"/>
      <c r="T955" s="67"/>
      <c r="U955" s="243" t="str">
        <f>IF(F955="","",Tabla1[[#This Row],[Fecha Inicio grupo]]+3*7-7)</f>
        <v/>
      </c>
      <c r="V955" s="244" t="str">
        <f>IF(F955="","",EDATE(Tabla1[[#This Row],[Fecha Inicio grupo]],3))</f>
        <v/>
      </c>
      <c r="W955" s="29"/>
      <c r="X955" s="29"/>
      <c r="Y955" s="75"/>
      <c r="Z955" s="75"/>
      <c r="AA955" s="75"/>
      <c r="AB955" s="75"/>
      <c r="AC955" s="75"/>
      <c r="AD955" s="75"/>
      <c r="AE955" s="75"/>
      <c r="AF955" s="75"/>
      <c r="AG955" s="75"/>
      <c r="AH955" s="75"/>
      <c r="AI955" s="75"/>
      <c r="AJ955" s="75"/>
      <c r="AK955" s="75"/>
      <c r="AL955" s="75"/>
      <c r="AM955" s="75"/>
      <c r="AN955" s="75"/>
      <c r="AO955" s="144"/>
      <c r="AP955" s="246" t="str">
        <f>IF(F955="","",IFERROR(VLOOKUP(SUBSTITUTE(SUBSTITUTE(Tabla1[[#This Row],[Uso Sistemas]],"T","P"),"N","F"),Parámetros!$M$2:$N$17,2,0),"Completar hasta 3ra sem. para evaluar a Probacionista"))</f>
        <v/>
      </c>
      <c r="AQ955" s="39"/>
      <c r="AR955" s="39"/>
      <c r="AS955" s="39"/>
      <c r="AT955" s="28"/>
      <c r="AU955" s="55"/>
      <c r="AV955" s="55"/>
      <c r="AW955" s="55"/>
      <c r="AX955" s="248" t="str">
        <f>IF(V955="","",EOMONTH(EDATE(Tabla1[[#This Row],[Fecha Finalización]],2),0))</f>
        <v/>
      </c>
      <c r="AY955" s="39"/>
      <c r="AZ955" s="249" t="str">
        <f>IF(V955="","",EOMONTH(EDATE(Tabla1[[#This Row],[Fecha Finalización]],3),0))</f>
        <v/>
      </c>
      <c r="BA955" s="39"/>
      <c r="BB955" s="39"/>
      <c r="BC955" s="235"/>
      <c r="BD955" s="233" t="str">
        <f>IF(F955="","",Tabla1[[#This Row],[sem 01]]&amp;Tabla1[[#This Row],[sem 02]]&amp;Tabla1[[#This Row],[sem 03]])</f>
        <v/>
      </c>
      <c r="BE955" s="234" t="str">
        <f>IF(TRIM(F955)="","",$B$1&amp;"-"&amp;SUBSTITUTE(Tabla1[[#This Row],[Mes Inscrito]]," ","")&amp;"-"&amp;SUBSTITUTE(Tabla1[[#This Row],[Dia de clases Inscrito]]," ","")&amp;"-"&amp;SUBSTITUTE(Tabla1[[#This Row],[Horario Inscrito]]," ","")&amp;"-"&amp;Tabla1[[#This Row],[Fecha Inicio grupo]])</f>
        <v/>
      </c>
      <c r="BF955" s="251" t="str">
        <f>IF(F955="","",Tabla1[[#This Row],[Curso]])</f>
        <v/>
      </c>
      <c r="BG955" s="252" t="str">
        <f>+IF(TRIM(F955)="","",$B$1&amp;"-"&amp;TRIM(Tabla1[[#This Row],[Mes Inscrito]])&amp;"-"&amp;TRIM(Tabla1[[#This Row],[Dia de clases Inscrito]])&amp;"-"&amp;TRIM(Tabla1[[#This Row],[Horario Inscrito]])&amp;"-"&amp;TRIM(Tabla1[[#This Row],[Fecha Inicio grupo]])&amp;"-"&amp;TRIM(Tabla1[[#This Row],[Tipo Incrito]]))</f>
        <v/>
      </c>
      <c r="BH955" s="308" t="str">
        <f>IF(F955="","",OR(IFERROR(SEARCH("CG",Tabla1[[#This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5" s="309" t="str">
        <f>IF(F955&lt;&gt;"",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5" s="309" t="str">
        <f>IF(F955&lt;&gt;"",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5" s="309" t="str">
        <f>IF(Tabla1[[#This Row],[Fecha Inicio grupo]]="","",IFERROR(VLOOKUP(Tabla1[[#This Row],[Mes de Alta como miembro]],Parámetros!$AM$2:$AN$16,2,0),"01/01/1900"))</f>
        <v/>
      </c>
    </row>
    <row r="956" spans="1:63" ht="14.45">
      <c r="A956" s="68">
        <v>953</v>
      </c>
      <c r="B956" s="29"/>
      <c r="C956" s="34"/>
      <c r="D956" s="42"/>
      <c r="E956" s="64"/>
      <c r="F956" s="45"/>
      <c r="G956" s="45"/>
      <c r="H956" s="163"/>
      <c r="I956" s="42"/>
      <c r="J956" s="28"/>
      <c r="K956" s="69"/>
      <c r="L956" s="68"/>
      <c r="M956" s="46"/>
      <c r="N956" s="238" t="str">
        <f ca="1">IF(Tabla1[[#This Row],[Fecha de nac]]="","",IF(Tabla1[[#This Row],[Fecha Finalización]] &gt;=TODAY(), DATEDIF(Tabla1[[#This Row],[Fecha de nac]],TODAY(),"y"), ROUNDDOWN((Tabla1[[#This Row],[Fecha Finalización]] -Tabla1[[#This Row],[Fecha de nac]])/365,0)))</f>
        <v/>
      </c>
      <c r="O956" s="169"/>
      <c r="P956" s="34"/>
      <c r="Q956" s="67"/>
      <c r="R956" s="67"/>
      <c r="S956" s="67"/>
      <c r="T956" s="67"/>
      <c r="U956" s="243" t="str">
        <f>IF(F956="","",Tabla1[[#This Row],[Fecha Inicio grupo]]+3*7-7)</f>
        <v/>
      </c>
      <c r="V956" s="244" t="str">
        <f>IF(F956="","",EDATE(Tabla1[[#This Row],[Fecha Inicio grupo]],3))</f>
        <v/>
      </c>
      <c r="W956" s="29"/>
      <c r="X956" s="29"/>
      <c r="Y956" s="75"/>
      <c r="Z956" s="75"/>
      <c r="AA956" s="75"/>
      <c r="AB956" s="75"/>
      <c r="AC956" s="75"/>
      <c r="AD956" s="75"/>
      <c r="AE956" s="75"/>
      <c r="AF956" s="75"/>
      <c r="AG956" s="75"/>
      <c r="AH956" s="75"/>
      <c r="AI956" s="75"/>
      <c r="AJ956" s="75"/>
      <c r="AK956" s="75"/>
      <c r="AL956" s="75"/>
      <c r="AM956" s="75"/>
      <c r="AN956" s="75"/>
      <c r="AO956" s="144"/>
      <c r="AP956" s="246" t="str">
        <f>IF(F956="","",IFERROR(VLOOKUP(SUBSTITUTE(SUBSTITUTE(Tabla1[[#This Row],[Uso Sistemas]],"T","P"),"N","F"),Parámetros!$M$2:$N$17,2,0),"Completar hasta 3ra sem. para evaluar a Probacionista"))</f>
        <v/>
      </c>
      <c r="AQ956" s="39"/>
      <c r="AR956" s="39"/>
      <c r="AS956" s="39"/>
      <c r="AT956" s="28"/>
      <c r="AU956" s="55"/>
      <c r="AV956" s="55"/>
      <c r="AW956" s="55"/>
      <c r="AX956" s="248" t="str">
        <f>IF(V956="","",EOMONTH(EDATE(Tabla1[[#This Row],[Fecha Finalización]],2),0))</f>
        <v/>
      </c>
      <c r="AY956" s="39"/>
      <c r="AZ956" s="249" t="str">
        <f>IF(V956="","",EOMONTH(EDATE(Tabla1[[#This Row],[Fecha Finalización]],3),0))</f>
        <v/>
      </c>
      <c r="BA956" s="39"/>
      <c r="BB956" s="39"/>
      <c r="BC956" s="235"/>
      <c r="BD956" s="233" t="str">
        <f>IF(F956="","",Tabla1[[#This Row],[sem 01]]&amp;Tabla1[[#This Row],[sem 02]]&amp;Tabla1[[#This Row],[sem 03]])</f>
        <v/>
      </c>
      <c r="BE956" s="234" t="str">
        <f>IF(TRIM(F956)="","",$B$1&amp;"-"&amp;SUBSTITUTE(Tabla1[[#This Row],[Mes Inscrito]]," ","")&amp;"-"&amp;SUBSTITUTE(Tabla1[[#This Row],[Dia de clases Inscrito]]," ","")&amp;"-"&amp;SUBSTITUTE(Tabla1[[#This Row],[Horario Inscrito]]," ","")&amp;"-"&amp;Tabla1[[#This Row],[Fecha Inicio grupo]])</f>
        <v/>
      </c>
      <c r="BF956" s="251" t="str">
        <f>IF(F956="","",Tabla1[[#This Row],[Curso]])</f>
        <v/>
      </c>
      <c r="BG956" s="252" t="str">
        <f>+IF(TRIM(F956)="","",$B$1&amp;"-"&amp;TRIM(Tabla1[[#This Row],[Mes Inscrito]])&amp;"-"&amp;TRIM(Tabla1[[#This Row],[Dia de clases Inscrito]])&amp;"-"&amp;TRIM(Tabla1[[#This Row],[Horario Inscrito]])&amp;"-"&amp;TRIM(Tabla1[[#This Row],[Fecha Inicio grupo]])&amp;"-"&amp;TRIM(Tabla1[[#This Row],[Tipo Incrito]]))</f>
        <v/>
      </c>
      <c r="BH956" s="308" t="str">
        <f>IF(F956="","",OR(IFERROR(SEARCH("CG",Tabla1[[#This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6" s="309" t="str">
        <f>IF(F956&lt;&gt;"",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6" s="309" t="str">
        <f>IF(F956&lt;&gt;"",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6" s="309" t="str">
        <f>IF(Tabla1[[#This Row],[Fecha Inicio grupo]]="","",IFERROR(VLOOKUP(Tabla1[[#This Row],[Mes de Alta como miembro]],Parámetros!$AM$2:$AN$16,2,0),"01/01/1900"))</f>
        <v/>
      </c>
    </row>
    <row r="957" spans="1:63" ht="14.45">
      <c r="A957" s="68">
        <v>954</v>
      </c>
      <c r="B957" s="29"/>
      <c r="C957" s="34"/>
      <c r="D957" s="42"/>
      <c r="E957" s="64"/>
      <c r="F957" s="45"/>
      <c r="G957" s="45"/>
      <c r="H957" s="163"/>
      <c r="I957" s="42"/>
      <c r="J957" s="28"/>
      <c r="K957" s="69"/>
      <c r="L957" s="68"/>
      <c r="M957" s="46"/>
      <c r="N957" s="238" t="str">
        <f ca="1">IF(Tabla1[[#This Row],[Fecha de nac]]="","",IF(Tabla1[[#This Row],[Fecha Finalización]] &gt;=TODAY(), DATEDIF(Tabla1[[#This Row],[Fecha de nac]],TODAY(),"y"), ROUNDDOWN((Tabla1[[#This Row],[Fecha Finalización]] -Tabla1[[#This Row],[Fecha de nac]])/365,0)))</f>
        <v/>
      </c>
      <c r="O957" s="169"/>
      <c r="P957" s="34"/>
      <c r="Q957" s="67"/>
      <c r="R957" s="67"/>
      <c r="S957" s="67"/>
      <c r="T957" s="67"/>
      <c r="U957" s="243" t="str">
        <f>IF(F957="","",Tabla1[[#This Row],[Fecha Inicio grupo]]+3*7-7)</f>
        <v/>
      </c>
      <c r="V957" s="244" t="str">
        <f>IF(F957="","",EDATE(Tabla1[[#This Row],[Fecha Inicio grupo]],3))</f>
        <v/>
      </c>
      <c r="W957" s="29"/>
      <c r="X957" s="29"/>
      <c r="Y957" s="75"/>
      <c r="Z957" s="75"/>
      <c r="AA957" s="75"/>
      <c r="AB957" s="75"/>
      <c r="AC957" s="75"/>
      <c r="AD957" s="75"/>
      <c r="AE957" s="75"/>
      <c r="AF957" s="75"/>
      <c r="AG957" s="75"/>
      <c r="AH957" s="75"/>
      <c r="AI957" s="75"/>
      <c r="AJ957" s="75"/>
      <c r="AK957" s="75"/>
      <c r="AL957" s="75"/>
      <c r="AM957" s="75"/>
      <c r="AN957" s="75"/>
      <c r="AO957" s="144"/>
      <c r="AP957" s="246" t="str">
        <f>IF(F957="","",IFERROR(VLOOKUP(SUBSTITUTE(SUBSTITUTE(Tabla1[[#This Row],[Uso Sistemas]],"T","P"),"N","F"),Parámetros!$M$2:$N$17,2,0),"Completar hasta 3ra sem. para evaluar a Probacionista"))</f>
        <v/>
      </c>
      <c r="AQ957" s="39"/>
      <c r="AR957" s="39"/>
      <c r="AS957" s="39"/>
      <c r="AT957" s="28"/>
      <c r="AU957" s="55"/>
      <c r="AV957" s="55"/>
      <c r="AW957" s="55"/>
      <c r="AX957" s="248" t="str">
        <f>IF(V957="","",EOMONTH(EDATE(Tabla1[[#This Row],[Fecha Finalización]],2),0))</f>
        <v/>
      </c>
      <c r="AY957" s="39"/>
      <c r="AZ957" s="249" t="str">
        <f>IF(V957="","",EOMONTH(EDATE(Tabla1[[#This Row],[Fecha Finalización]],3),0))</f>
        <v/>
      </c>
      <c r="BA957" s="39"/>
      <c r="BB957" s="39"/>
      <c r="BC957" s="235"/>
      <c r="BD957" s="233" t="str">
        <f>IF(F957="","",Tabla1[[#This Row],[sem 01]]&amp;Tabla1[[#This Row],[sem 02]]&amp;Tabla1[[#This Row],[sem 03]])</f>
        <v/>
      </c>
      <c r="BE957" s="234" t="str">
        <f>IF(TRIM(F957)="","",$B$1&amp;"-"&amp;SUBSTITUTE(Tabla1[[#This Row],[Mes Inscrito]]," ","")&amp;"-"&amp;SUBSTITUTE(Tabla1[[#This Row],[Dia de clases Inscrito]]," ","")&amp;"-"&amp;SUBSTITUTE(Tabla1[[#This Row],[Horario Inscrito]]," ","")&amp;"-"&amp;Tabla1[[#This Row],[Fecha Inicio grupo]])</f>
        <v/>
      </c>
      <c r="BF957" s="251" t="str">
        <f>IF(F957="","",Tabla1[[#This Row],[Curso]])</f>
        <v/>
      </c>
      <c r="BG957" s="252" t="str">
        <f>+IF(TRIM(F957)="","",$B$1&amp;"-"&amp;TRIM(Tabla1[[#This Row],[Mes Inscrito]])&amp;"-"&amp;TRIM(Tabla1[[#This Row],[Dia de clases Inscrito]])&amp;"-"&amp;TRIM(Tabla1[[#This Row],[Horario Inscrito]])&amp;"-"&amp;TRIM(Tabla1[[#This Row],[Fecha Inicio grupo]])&amp;"-"&amp;TRIM(Tabla1[[#This Row],[Tipo Incrito]]))</f>
        <v/>
      </c>
      <c r="BH957" s="308" t="str">
        <f>IF(F957="","",OR(IFERROR(SEARCH("CG",Tabla1[[#This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7" s="309" t="str">
        <f>IF(F957&lt;&gt;"",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7" s="309" t="str">
        <f>IF(F957&lt;&gt;"",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7" s="309" t="str">
        <f>IF(Tabla1[[#This Row],[Fecha Inicio grupo]]="","",IFERROR(VLOOKUP(Tabla1[[#This Row],[Mes de Alta como miembro]],Parámetros!$AM$2:$AN$16,2,0),"01/01/1900"))</f>
        <v/>
      </c>
    </row>
    <row r="958" spans="1:63" ht="14.45">
      <c r="A958" s="68">
        <v>955</v>
      </c>
      <c r="B958" s="29"/>
      <c r="C958" s="34"/>
      <c r="D958" s="42"/>
      <c r="E958" s="64"/>
      <c r="F958" s="45"/>
      <c r="G958" s="45"/>
      <c r="H958" s="163"/>
      <c r="I958" s="42"/>
      <c r="J958" s="28"/>
      <c r="K958" s="69"/>
      <c r="L958" s="68"/>
      <c r="M958" s="46"/>
      <c r="N958" s="238" t="str">
        <f ca="1">IF(Tabla1[[#This Row],[Fecha de nac]]="","",IF(Tabla1[[#This Row],[Fecha Finalización]] &gt;=TODAY(), DATEDIF(Tabla1[[#This Row],[Fecha de nac]],TODAY(),"y"), ROUNDDOWN((Tabla1[[#This Row],[Fecha Finalización]] -Tabla1[[#This Row],[Fecha de nac]])/365,0)))</f>
        <v/>
      </c>
      <c r="O958" s="169"/>
      <c r="P958" s="34"/>
      <c r="Q958" s="67"/>
      <c r="R958" s="67"/>
      <c r="S958" s="67"/>
      <c r="T958" s="67"/>
      <c r="U958" s="243" t="str">
        <f>IF(F958="","",Tabla1[[#This Row],[Fecha Inicio grupo]]+3*7-7)</f>
        <v/>
      </c>
      <c r="V958" s="244" t="str">
        <f>IF(F958="","",EDATE(Tabla1[[#This Row],[Fecha Inicio grupo]],3))</f>
        <v/>
      </c>
      <c r="W958" s="29"/>
      <c r="X958" s="29"/>
      <c r="Y958" s="75"/>
      <c r="Z958" s="75"/>
      <c r="AA958" s="75"/>
      <c r="AB958" s="75"/>
      <c r="AC958" s="75"/>
      <c r="AD958" s="75"/>
      <c r="AE958" s="75"/>
      <c r="AF958" s="75"/>
      <c r="AG958" s="75"/>
      <c r="AH958" s="75"/>
      <c r="AI958" s="75"/>
      <c r="AJ958" s="75"/>
      <c r="AK958" s="75"/>
      <c r="AL958" s="75"/>
      <c r="AM958" s="75"/>
      <c r="AN958" s="75"/>
      <c r="AO958" s="144"/>
      <c r="AP958" s="246" t="str">
        <f>IF(F958="","",IFERROR(VLOOKUP(SUBSTITUTE(SUBSTITUTE(Tabla1[[#This Row],[Uso Sistemas]],"T","P"),"N","F"),Parámetros!$M$2:$N$17,2,0),"Completar hasta 3ra sem. para evaluar a Probacionista"))</f>
        <v/>
      </c>
      <c r="AQ958" s="39"/>
      <c r="AR958" s="39"/>
      <c r="AS958" s="39"/>
      <c r="AT958" s="28"/>
      <c r="AU958" s="55"/>
      <c r="AV958" s="55"/>
      <c r="AW958" s="55"/>
      <c r="AX958" s="248" t="str">
        <f>IF(V958="","",EOMONTH(EDATE(Tabla1[[#This Row],[Fecha Finalización]],2),0))</f>
        <v/>
      </c>
      <c r="AY958" s="39"/>
      <c r="AZ958" s="249" t="str">
        <f>IF(V958="","",EOMONTH(EDATE(Tabla1[[#This Row],[Fecha Finalización]],3),0))</f>
        <v/>
      </c>
      <c r="BA958" s="39"/>
      <c r="BB958" s="39"/>
      <c r="BC958" s="235"/>
      <c r="BD958" s="233" t="str">
        <f>IF(F958="","",Tabla1[[#This Row],[sem 01]]&amp;Tabla1[[#This Row],[sem 02]]&amp;Tabla1[[#This Row],[sem 03]])</f>
        <v/>
      </c>
      <c r="BE958" s="234" t="str">
        <f>IF(TRIM(F958)="","",$B$1&amp;"-"&amp;SUBSTITUTE(Tabla1[[#This Row],[Mes Inscrito]]," ","")&amp;"-"&amp;SUBSTITUTE(Tabla1[[#This Row],[Dia de clases Inscrito]]," ","")&amp;"-"&amp;SUBSTITUTE(Tabla1[[#This Row],[Horario Inscrito]]," ","")&amp;"-"&amp;Tabla1[[#This Row],[Fecha Inicio grupo]])</f>
        <v/>
      </c>
      <c r="BF958" s="251" t="str">
        <f>IF(F958="","",Tabla1[[#This Row],[Curso]])</f>
        <v/>
      </c>
      <c r="BG958" s="252" t="str">
        <f>+IF(TRIM(F958)="","",$B$1&amp;"-"&amp;TRIM(Tabla1[[#This Row],[Mes Inscrito]])&amp;"-"&amp;TRIM(Tabla1[[#This Row],[Dia de clases Inscrito]])&amp;"-"&amp;TRIM(Tabla1[[#This Row],[Horario Inscrito]])&amp;"-"&amp;TRIM(Tabla1[[#This Row],[Fecha Inicio grupo]])&amp;"-"&amp;TRIM(Tabla1[[#This Row],[Tipo Incrito]]))</f>
        <v/>
      </c>
      <c r="BH958" s="308" t="str">
        <f>IF(F958="","",OR(IFERROR(SEARCH("CG",Tabla1[[#This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8" s="309" t="str">
        <f>IF(F958&lt;&gt;"",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8" s="309" t="str">
        <f>IF(F958&lt;&gt;"",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8" s="309" t="str">
        <f>IF(Tabla1[[#This Row],[Fecha Inicio grupo]]="","",IFERROR(VLOOKUP(Tabla1[[#This Row],[Mes de Alta como miembro]],Parámetros!$AM$2:$AN$16,2,0),"01/01/1900"))</f>
        <v/>
      </c>
    </row>
    <row r="959" spans="1:63" ht="14.45">
      <c r="A959" s="68">
        <v>956</v>
      </c>
      <c r="B959" s="29"/>
      <c r="C959" s="34"/>
      <c r="D959" s="42"/>
      <c r="E959" s="64"/>
      <c r="F959" s="45"/>
      <c r="G959" s="45"/>
      <c r="H959" s="163"/>
      <c r="I959" s="42"/>
      <c r="J959" s="28"/>
      <c r="K959" s="69"/>
      <c r="L959" s="68"/>
      <c r="M959" s="46"/>
      <c r="N959" s="238" t="str">
        <f ca="1">IF(Tabla1[[#This Row],[Fecha de nac]]="","",IF(Tabla1[[#This Row],[Fecha Finalización]] &gt;=TODAY(), DATEDIF(Tabla1[[#This Row],[Fecha de nac]],TODAY(),"y"), ROUNDDOWN((Tabla1[[#This Row],[Fecha Finalización]] -Tabla1[[#This Row],[Fecha de nac]])/365,0)))</f>
        <v/>
      </c>
      <c r="O959" s="169"/>
      <c r="P959" s="34"/>
      <c r="Q959" s="67"/>
      <c r="R959" s="67"/>
      <c r="S959" s="67"/>
      <c r="T959" s="67"/>
      <c r="U959" s="243" t="str">
        <f>IF(F959="","",Tabla1[[#This Row],[Fecha Inicio grupo]]+3*7-7)</f>
        <v/>
      </c>
      <c r="V959" s="244" t="str">
        <f>IF(F959="","",EDATE(Tabla1[[#This Row],[Fecha Inicio grupo]],3))</f>
        <v/>
      </c>
      <c r="W959" s="29"/>
      <c r="X959" s="29"/>
      <c r="Y959" s="75"/>
      <c r="Z959" s="75"/>
      <c r="AA959" s="75"/>
      <c r="AB959" s="75"/>
      <c r="AC959" s="75"/>
      <c r="AD959" s="75"/>
      <c r="AE959" s="75"/>
      <c r="AF959" s="75"/>
      <c r="AG959" s="75"/>
      <c r="AH959" s="75"/>
      <c r="AI959" s="75"/>
      <c r="AJ959" s="75"/>
      <c r="AK959" s="75"/>
      <c r="AL959" s="75"/>
      <c r="AM959" s="75"/>
      <c r="AN959" s="75"/>
      <c r="AO959" s="144"/>
      <c r="AP959" s="246" t="str">
        <f>IF(F959="","",IFERROR(VLOOKUP(SUBSTITUTE(SUBSTITUTE(Tabla1[[#This Row],[Uso Sistemas]],"T","P"),"N","F"),Parámetros!$M$2:$N$17,2,0),"Completar hasta 3ra sem. para evaluar a Probacionista"))</f>
        <v/>
      </c>
      <c r="AQ959" s="39"/>
      <c r="AR959" s="39"/>
      <c r="AS959" s="39"/>
      <c r="AT959" s="28"/>
      <c r="AU959" s="55"/>
      <c r="AV959" s="55"/>
      <c r="AW959" s="55"/>
      <c r="AX959" s="248" t="str">
        <f>IF(V959="","",EOMONTH(EDATE(Tabla1[[#This Row],[Fecha Finalización]],2),0))</f>
        <v/>
      </c>
      <c r="AY959" s="39"/>
      <c r="AZ959" s="249" t="str">
        <f>IF(V959="","",EOMONTH(EDATE(Tabla1[[#This Row],[Fecha Finalización]],3),0))</f>
        <v/>
      </c>
      <c r="BA959" s="39"/>
      <c r="BB959" s="39"/>
      <c r="BC959" s="235"/>
      <c r="BD959" s="233" t="str">
        <f>IF(F959="","",Tabla1[[#This Row],[sem 01]]&amp;Tabla1[[#This Row],[sem 02]]&amp;Tabla1[[#This Row],[sem 03]])</f>
        <v/>
      </c>
      <c r="BE959" s="234" t="str">
        <f>IF(TRIM(F959)="","",$B$1&amp;"-"&amp;SUBSTITUTE(Tabla1[[#This Row],[Mes Inscrito]]," ","")&amp;"-"&amp;SUBSTITUTE(Tabla1[[#This Row],[Dia de clases Inscrito]]," ","")&amp;"-"&amp;SUBSTITUTE(Tabla1[[#This Row],[Horario Inscrito]]," ","")&amp;"-"&amp;Tabla1[[#This Row],[Fecha Inicio grupo]])</f>
        <v/>
      </c>
      <c r="BF959" s="251" t="str">
        <f>IF(F959="","",Tabla1[[#This Row],[Curso]])</f>
        <v/>
      </c>
      <c r="BG959" s="252" t="str">
        <f>+IF(TRIM(F959)="","",$B$1&amp;"-"&amp;TRIM(Tabla1[[#This Row],[Mes Inscrito]])&amp;"-"&amp;TRIM(Tabla1[[#This Row],[Dia de clases Inscrito]])&amp;"-"&amp;TRIM(Tabla1[[#This Row],[Horario Inscrito]])&amp;"-"&amp;TRIM(Tabla1[[#This Row],[Fecha Inicio grupo]])&amp;"-"&amp;TRIM(Tabla1[[#This Row],[Tipo Incrito]]))</f>
        <v/>
      </c>
      <c r="BH959" s="308" t="str">
        <f>IF(F959="","",OR(IFERROR(SEARCH("CG",Tabla1[[#This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9" s="309" t="str">
        <f>IF(F959&lt;&gt;"",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9" s="309" t="str">
        <f>IF(F959&lt;&gt;"",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9" s="309" t="str">
        <f>IF(Tabla1[[#This Row],[Fecha Inicio grupo]]="","",IFERROR(VLOOKUP(Tabla1[[#This Row],[Mes de Alta como miembro]],Parámetros!$AM$2:$AN$16,2,0),"01/01/1900"))</f>
        <v/>
      </c>
    </row>
    <row r="960" spans="1:63" ht="14.45">
      <c r="A960" s="68">
        <v>957</v>
      </c>
      <c r="B960" s="29"/>
      <c r="C960" s="34"/>
      <c r="D960" s="42"/>
      <c r="E960" s="64"/>
      <c r="F960" s="45"/>
      <c r="G960" s="45"/>
      <c r="H960" s="163"/>
      <c r="I960" s="42"/>
      <c r="J960" s="28"/>
      <c r="K960" s="69"/>
      <c r="L960" s="68"/>
      <c r="M960" s="46"/>
      <c r="N960" s="238" t="str">
        <f ca="1">IF(Tabla1[[#This Row],[Fecha de nac]]="","",IF(Tabla1[[#This Row],[Fecha Finalización]] &gt;=TODAY(), DATEDIF(Tabla1[[#This Row],[Fecha de nac]],TODAY(),"y"), ROUNDDOWN((Tabla1[[#This Row],[Fecha Finalización]] -Tabla1[[#This Row],[Fecha de nac]])/365,0)))</f>
        <v/>
      </c>
      <c r="O960" s="169"/>
      <c r="P960" s="34"/>
      <c r="Q960" s="67"/>
      <c r="R960" s="67"/>
      <c r="S960" s="67"/>
      <c r="T960" s="67"/>
      <c r="U960" s="243" t="str">
        <f>IF(F960="","",Tabla1[[#This Row],[Fecha Inicio grupo]]+3*7-7)</f>
        <v/>
      </c>
      <c r="V960" s="244" t="str">
        <f>IF(F960="","",EDATE(Tabla1[[#This Row],[Fecha Inicio grupo]],3))</f>
        <v/>
      </c>
      <c r="W960" s="29"/>
      <c r="X960" s="29"/>
      <c r="Y960" s="75"/>
      <c r="Z960" s="75"/>
      <c r="AA960" s="75"/>
      <c r="AB960" s="75"/>
      <c r="AC960" s="75"/>
      <c r="AD960" s="75"/>
      <c r="AE960" s="75"/>
      <c r="AF960" s="75"/>
      <c r="AG960" s="75"/>
      <c r="AH960" s="75"/>
      <c r="AI960" s="75"/>
      <c r="AJ960" s="75"/>
      <c r="AK960" s="75"/>
      <c r="AL960" s="75"/>
      <c r="AM960" s="75"/>
      <c r="AN960" s="75"/>
      <c r="AO960" s="144"/>
      <c r="AP960" s="246" t="str">
        <f>IF(F960="","",IFERROR(VLOOKUP(SUBSTITUTE(SUBSTITUTE(Tabla1[[#This Row],[Uso Sistemas]],"T","P"),"N","F"),Parámetros!$M$2:$N$17,2,0),"Completar hasta 3ra sem. para evaluar a Probacionista"))</f>
        <v/>
      </c>
      <c r="AQ960" s="39"/>
      <c r="AR960" s="39"/>
      <c r="AS960" s="39"/>
      <c r="AT960" s="28"/>
      <c r="AU960" s="55"/>
      <c r="AV960" s="55"/>
      <c r="AW960" s="55"/>
      <c r="AX960" s="248" t="str">
        <f>IF(V960="","",EOMONTH(EDATE(Tabla1[[#This Row],[Fecha Finalización]],2),0))</f>
        <v/>
      </c>
      <c r="AY960" s="39"/>
      <c r="AZ960" s="249" t="str">
        <f>IF(V960="","",EOMONTH(EDATE(Tabla1[[#This Row],[Fecha Finalización]],3),0))</f>
        <v/>
      </c>
      <c r="BA960" s="39"/>
      <c r="BB960" s="39"/>
      <c r="BC960" s="235"/>
      <c r="BD960" s="233" t="str">
        <f>IF(F960="","",Tabla1[[#This Row],[sem 01]]&amp;Tabla1[[#This Row],[sem 02]]&amp;Tabla1[[#This Row],[sem 03]])</f>
        <v/>
      </c>
      <c r="BE960" s="234" t="str">
        <f>IF(TRIM(F960)="","",$B$1&amp;"-"&amp;SUBSTITUTE(Tabla1[[#This Row],[Mes Inscrito]]," ","")&amp;"-"&amp;SUBSTITUTE(Tabla1[[#This Row],[Dia de clases Inscrito]]," ","")&amp;"-"&amp;SUBSTITUTE(Tabla1[[#This Row],[Horario Inscrito]]," ","")&amp;"-"&amp;Tabla1[[#This Row],[Fecha Inicio grupo]])</f>
        <v/>
      </c>
      <c r="BF960" s="251" t="str">
        <f>IF(F960="","",Tabla1[[#This Row],[Curso]])</f>
        <v/>
      </c>
      <c r="BG960" s="252" t="str">
        <f>+IF(TRIM(F960)="","",$B$1&amp;"-"&amp;TRIM(Tabla1[[#This Row],[Mes Inscrito]])&amp;"-"&amp;TRIM(Tabla1[[#This Row],[Dia de clases Inscrito]])&amp;"-"&amp;TRIM(Tabla1[[#This Row],[Horario Inscrito]])&amp;"-"&amp;TRIM(Tabla1[[#This Row],[Fecha Inicio grupo]])&amp;"-"&amp;TRIM(Tabla1[[#This Row],[Tipo Incrito]]))</f>
        <v/>
      </c>
      <c r="BH960" s="308" t="str">
        <f>IF(F960="","",OR(IFERROR(SEARCH("CG",Tabla1[[#This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0" s="309" t="str">
        <f>IF(F960&lt;&gt;"",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0" s="309" t="str">
        <f>IF(F960&lt;&gt;"",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0" s="309" t="str">
        <f>IF(Tabla1[[#This Row],[Fecha Inicio grupo]]="","",IFERROR(VLOOKUP(Tabla1[[#This Row],[Mes de Alta como miembro]],Parámetros!$AM$2:$AN$16,2,0),"01/01/1900"))</f>
        <v/>
      </c>
    </row>
    <row r="961" spans="1:63" ht="14.45">
      <c r="A961" s="68">
        <v>958</v>
      </c>
      <c r="B961" s="29"/>
      <c r="C961" s="34"/>
      <c r="D961" s="42"/>
      <c r="E961" s="64"/>
      <c r="F961" s="45"/>
      <c r="G961" s="45"/>
      <c r="H961" s="163"/>
      <c r="I961" s="42"/>
      <c r="J961" s="28"/>
      <c r="K961" s="69"/>
      <c r="L961" s="68"/>
      <c r="M961" s="46"/>
      <c r="N961" s="238" t="str">
        <f ca="1">IF(Tabla1[[#This Row],[Fecha de nac]]="","",IF(Tabla1[[#This Row],[Fecha Finalización]] &gt;=TODAY(), DATEDIF(Tabla1[[#This Row],[Fecha de nac]],TODAY(),"y"), ROUNDDOWN((Tabla1[[#This Row],[Fecha Finalización]] -Tabla1[[#This Row],[Fecha de nac]])/365,0)))</f>
        <v/>
      </c>
      <c r="O961" s="169"/>
      <c r="P961" s="34"/>
      <c r="Q961" s="67"/>
      <c r="R961" s="67"/>
      <c r="S961" s="67"/>
      <c r="T961" s="67"/>
      <c r="U961" s="243" t="str">
        <f>IF(F961="","",Tabla1[[#This Row],[Fecha Inicio grupo]]+3*7-7)</f>
        <v/>
      </c>
      <c r="V961" s="244" t="str">
        <f>IF(F961="","",EDATE(Tabla1[[#This Row],[Fecha Inicio grupo]],3))</f>
        <v/>
      </c>
      <c r="W961" s="29"/>
      <c r="X961" s="29"/>
      <c r="Y961" s="75"/>
      <c r="Z961" s="75"/>
      <c r="AA961" s="75"/>
      <c r="AB961" s="75"/>
      <c r="AC961" s="75"/>
      <c r="AD961" s="75"/>
      <c r="AE961" s="75"/>
      <c r="AF961" s="75"/>
      <c r="AG961" s="75"/>
      <c r="AH961" s="75"/>
      <c r="AI961" s="75"/>
      <c r="AJ961" s="75"/>
      <c r="AK961" s="75"/>
      <c r="AL961" s="75"/>
      <c r="AM961" s="75"/>
      <c r="AN961" s="75"/>
      <c r="AO961" s="144"/>
      <c r="AP961" s="246" t="str">
        <f>IF(F961="","",IFERROR(VLOOKUP(SUBSTITUTE(SUBSTITUTE(Tabla1[[#This Row],[Uso Sistemas]],"T","P"),"N","F"),Parámetros!$M$2:$N$17,2,0),"Completar hasta 3ra sem. para evaluar a Probacionista"))</f>
        <v/>
      </c>
      <c r="AQ961" s="39"/>
      <c r="AR961" s="39"/>
      <c r="AS961" s="39"/>
      <c r="AT961" s="28"/>
      <c r="AU961" s="55"/>
      <c r="AV961" s="55"/>
      <c r="AW961" s="55"/>
      <c r="AX961" s="248" t="str">
        <f>IF(V961="","",EOMONTH(EDATE(Tabla1[[#This Row],[Fecha Finalización]],2),0))</f>
        <v/>
      </c>
      <c r="AY961" s="39"/>
      <c r="AZ961" s="249" t="str">
        <f>IF(V961="","",EOMONTH(EDATE(Tabla1[[#This Row],[Fecha Finalización]],3),0))</f>
        <v/>
      </c>
      <c r="BA961" s="39"/>
      <c r="BB961" s="39"/>
      <c r="BC961" s="235"/>
      <c r="BD961" s="233" t="str">
        <f>IF(F961="","",Tabla1[[#This Row],[sem 01]]&amp;Tabla1[[#This Row],[sem 02]]&amp;Tabla1[[#This Row],[sem 03]])</f>
        <v/>
      </c>
      <c r="BE961" s="234" t="str">
        <f>IF(TRIM(F961)="","",$B$1&amp;"-"&amp;SUBSTITUTE(Tabla1[[#This Row],[Mes Inscrito]]," ","")&amp;"-"&amp;SUBSTITUTE(Tabla1[[#This Row],[Dia de clases Inscrito]]," ","")&amp;"-"&amp;SUBSTITUTE(Tabla1[[#This Row],[Horario Inscrito]]," ","")&amp;"-"&amp;Tabla1[[#This Row],[Fecha Inicio grupo]])</f>
        <v/>
      </c>
      <c r="BF961" s="251" t="str">
        <f>IF(F961="","",Tabla1[[#This Row],[Curso]])</f>
        <v/>
      </c>
      <c r="BG961" s="252" t="str">
        <f>+IF(TRIM(F961)="","",$B$1&amp;"-"&amp;TRIM(Tabla1[[#This Row],[Mes Inscrito]])&amp;"-"&amp;TRIM(Tabla1[[#This Row],[Dia de clases Inscrito]])&amp;"-"&amp;TRIM(Tabla1[[#This Row],[Horario Inscrito]])&amp;"-"&amp;TRIM(Tabla1[[#This Row],[Fecha Inicio grupo]])&amp;"-"&amp;TRIM(Tabla1[[#This Row],[Tipo Incrito]]))</f>
        <v/>
      </c>
      <c r="BH961" s="308" t="str">
        <f>IF(F961="","",OR(IFERROR(SEARCH("CG",Tabla1[[#This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1" s="309" t="str">
        <f>IF(F961&lt;&gt;"",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1" s="309" t="str">
        <f>IF(F961&lt;&gt;"",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1" s="309" t="str">
        <f>IF(Tabla1[[#This Row],[Fecha Inicio grupo]]="","",IFERROR(VLOOKUP(Tabla1[[#This Row],[Mes de Alta como miembro]],Parámetros!$AM$2:$AN$16,2,0),"01/01/1900"))</f>
        <v/>
      </c>
    </row>
    <row r="962" spans="1:63" ht="14.45">
      <c r="A962" s="68">
        <v>959</v>
      </c>
      <c r="B962" s="29"/>
      <c r="C962" s="34"/>
      <c r="D962" s="42"/>
      <c r="E962" s="64"/>
      <c r="F962" s="45"/>
      <c r="G962" s="45"/>
      <c r="H962" s="163"/>
      <c r="I962" s="42"/>
      <c r="J962" s="28"/>
      <c r="K962" s="69"/>
      <c r="L962" s="68"/>
      <c r="M962" s="46"/>
      <c r="N962" s="238" t="str">
        <f ca="1">IF(Tabla1[[#This Row],[Fecha de nac]]="","",IF(Tabla1[[#This Row],[Fecha Finalización]] &gt;=TODAY(), DATEDIF(Tabla1[[#This Row],[Fecha de nac]],TODAY(),"y"), ROUNDDOWN((Tabla1[[#This Row],[Fecha Finalización]] -Tabla1[[#This Row],[Fecha de nac]])/365,0)))</f>
        <v/>
      </c>
      <c r="O962" s="169"/>
      <c r="P962" s="34"/>
      <c r="Q962" s="67"/>
      <c r="R962" s="67"/>
      <c r="S962" s="67"/>
      <c r="T962" s="67"/>
      <c r="U962" s="243" t="str">
        <f>IF(F962="","",Tabla1[[#This Row],[Fecha Inicio grupo]]+3*7-7)</f>
        <v/>
      </c>
      <c r="V962" s="244" t="str">
        <f>IF(F962="","",EDATE(Tabla1[[#This Row],[Fecha Inicio grupo]],3))</f>
        <v/>
      </c>
      <c r="W962" s="29"/>
      <c r="X962" s="29"/>
      <c r="Y962" s="75"/>
      <c r="Z962" s="75"/>
      <c r="AA962" s="75"/>
      <c r="AB962" s="75"/>
      <c r="AC962" s="75"/>
      <c r="AD962" s="75"/>
      <c r="AE962" s="75"/>
      <c r="AF962" s="75"/>
      <c r="AG962" s="75"/>
      <c r="AH962" s="75"/>
      <c r="AI962" s="75"/>
      <c r="AJ962" s="75"/>
      <c r="AK962" s="75"/>
      <c r="AL962" s="75"/>
      <c r="AM962" s="75"/>
      <c r="AN962" s="75"/>
      <c r="AO962" s="144"/>
      <c r="AP962" s="246" t="str">
        <f>IF(F962="","",IFERROR(VLOOKUP(SUBSTITUTE(SUBSTITUTE(Tabla1[[#This Row],[Uso Sistemas]],"T","P"),"N","F"),Parámetros!$M$2:$N$17,2,0),"Completar hasta 3ra sem. para evaluar a Probacionista"))</f>
        <v/>
      </c>
      <c r="AQ962" s="39"/>
      <c r="AR962" s="39"/>
      <c r="AS962" s="39"/>
      <c r="AT962" s="28"/>
      <c r="AU962" s="55"/>
      <c r="AV962" s="55"/>
      <c r="AW962" s="55"/>
      <c r="AX962" s="248" t="str">
        <f>IF(V962="","",EOMONTH(EDATE(Tabla1[[#This Row],[Fecha Finalización]],2),0))</f>
        <v/>
      </c>
      <c r="AY962" s="39"/>
      <c r="AZ962" s="249" t="str">
        <f>IF(V962="","",EOMONTH(EDATE(Tabla1[[#This Row],[Fecha Finalización]],3),0))</f>
        <v/>
      </c>
      <c r="BA962" s="39"/>
      <c r="BB962" s="39"/>
      <c r="BC962" s="235"/>
      <c r="BD962" s="233" t="str">
        <f>IF(F962="","",Tabla1[[#This Row],[sem 01]]&amp;Tabla1[[#This Row],[sem 02]]&amp;Tabla1[[#This Row],[sem 03]])</f>
        <v/>
      </c>
      <c r="BE962" s="234" t="str">
        <f>IF(TRIM(F962)="","",$B$1&amp;"-"&amp;SUBSTITUTE(Tabla1[[#This Row],[Mes Inscrito]]," ","")&amp;"-"&amp;SUBSTITUTE(Tabla1[[#This Row],[Dia de clases Inscrito]]," ","")&amp;"-"&amp;SUBSTITUTE(Tabla1[[#This Row],[Horario Inscrito]]," ","")&amp;"-"&amp;Tabla1[[#This Row],[Fecha Inicio grupo]])</f>
        <v/>
      </c>
      <c r="BF962" s="251" t="str">
        <f>IF(F962="","",Tabla1[[#This Row],[Curso]])</f>
        <v/>
      </c>
      <c r="BG962" s="252" t="str">
        <f>+IF(TRIM(F962)="","",$B$1&amp;"-"&amp;TRIM(Tabla1[[#This Row],[Mes Inscrito]])&amp;"-"&amp;TRIM(Tabla1[[#This Row],[Dia de clases Inscrito]])&amp;"-"&amp;TRIM(Tabla1[[#This Row],[Horario Inscrito]])&amp;"-"&amp;TRIM(Tabla1[[#This Row],[Fecha Inicio grupo]])&amp;"-"&amp;TRIM(Tabla1[[#This Row],[Tipo Incrito]]))</f>
        <v/>
      </c>
      <c r="BH962" s="308" t="str">
        <f>IF(F962="","",OR(IFERROR(SEARCH("CG",Tabla1[[#This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2" s="309" t="str">
        <f>IF(F962&lt;&gt;"",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2" s="309" t="str">
        <f>IF(F962&lt;&gt;"",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2" s="309" t="str">
        <f>IF(Tabla1[[#This Row],[Fecha Inicio grupo]]="","",IFERROR(VLOOKUP(Tabla1[[#This Row],[Mes de Alta como miembro]],Parámetros!$AM$2:$AN$16,2,0),"01/01/1900"))</f>
        <v/>
      </c>
    </row>
    <row r="963" spans="1:63" ht="14.45">
      <c r="A963" s="68">
        <v>960</v>
      </c>
      <c r="B963" s="29"/>
      <c r="C963" s="34"/>
      <c r="D963" s="42"/>
      <c r="E963" s="64"/>
      <c r="F963" s="45"/>
      <c r="G963" s="45"/>
      <c r="H963" s="163"/>
      <c r="I963" s="42"/>
      <c r="J963" s="28"/>
      <c r="K963" s="69"/>
      <c r="L963" s="68"/>
      <c r="M963" s="46"/>
      <c r="N963" s="238" t="str">
        <f ca="1">IF(Tabla1[[#This Row],[Fecha de nac]]="","",IF(Tabla1[[#This Row],[Fecha Finalización]] &gt;=TODAY(), DATEDIF(Tabla1[[#This Row],[Fecha de nac]],TODAY(),"y"), ROUNDDOWN((Tabla1[[#This Row],[Fecha Finalización]] -Tabla1[[#This Row],[Fecha de nac]])/365,0)))</f>
        <v/>
      </c>
      <c r="O963" s="169"/>
      <c r="P963" s="34"/>
      <c r="Q963" s="67"/>
      <c r="R963" s="67"/>
      <c r="S963" s="67"/>
      <c r="T963" s="67"/>
      <c r="U963" s="243" t="str">
        <f>IF(F963="","",Tabla1[[#This Row],[Fecha Inicio grupo]]+3*7-7)</f>
        <v/>
      </c>
      <c r="V963" s="244" t="str">
        <f>IF(F963="","",EDATE(Tabla1[[#This Row],[Fecha Inicio grupo]],3))</f>
        <v/>
      </c>
      <c r="W963" s="29"/>
      <c r="X963" s="29"/>
      <c r="Y963" s="75"/>
      <c r="Z963" s="75"/>
      <c r="AA963" s="75"/>
      <c r="AB963" s="75"/>
      <c r="AC963" s="75"/>
      <c r="AD963" s="75"/>
      <c r="AE963" s="75"/>
      <c r="AF963" s="75"/>
      <c r="AG963" s="75"/>
      <c r="AH963" s="75"/>
      <c r="AI963" s="75"/>
      <c r="AJ963" s="75"/>
      <c r="AK963" s="75"/>
      <c r="AL963" s="75"/>
      <c r="AM963" s="75"/>
      <c r="AN963" s="75"/>
      <c r="AO963" s="144"/>
      <c r="AP963" s="246" t="str">
        <f>IF(F963="","",IFERROR(VLOOKUP(SUBSTITUTE(SUBSTITUTE(Tabla1[[#This Row],[Uso Sistemas]],"T","P"),"N","F"),Parámetros!$M$2:$N$17,2,0),"Completar hasta 3ra sem. para evaluar a Probacionista"))</f>
        <v/>
      </c>
      <c r="AQ963" s="39"/>
      <c r="AR963" s="39"/>
      <c r="AS963" s="39"/>
      <c r="AT963" s="28"/>
      <c r="AU963" s="55"/>
      <c r="AV963" s="55"/>
      <c r="AW963" s="55"/>
      <c r="AX963" s="248" t="str">
        <f>IF(V963="","",EOMONTH(EDATE(Tabla1[[#This Row],[Fecha Finalización]],2),0))</f>
        <v/>
      </c>
      <c r="AY963" s="39"/>
      <c r="AZ963" s="249" t="str">
        <f>IF(V963="","",EOMONTH(EDATE(Tabla1[[#This Row],[Fecha Finalización]],3),0))</f>
        <v/>
      </c>
      <c r="BA963" s="39"/>
      <c r="BB963" s="39"/>
      <c r="BC963" s="235"/>
      <c r="BD963" s="233" t="str">
        <f>IF(F963="","",Tabla1[[#This Row],[sem 01]]&amp;Tabla1[[#This Row],[sem 02]]&amp;Tabla1[[#This Row],[sem 03]])</f>
        <v/>
      </c>
      <c r="BE963" s="234" t="str">
        <f>IF(TRIM(F963)="","",$B$1&amp;"-"&amp;SUBSTITUTE(Tabla1[[#This Row],[Mes Inscrito]]," ","")&amp;"-"&amp;SUBSTITUTE(Tabla1[[#This Row],[Dia de clases Inscrito]]," ","")&amp;"-"&amp;SUBSTITUTE(Tabla1[[#This Row],[Horario Inscrito]]," ","")&amp;"-"&amp;Tabla1[[#This Row],[Fecha Inicio grupo]])</f>
        <v/>
      </c>
      <c r="BF963" s="251" t="str">
        <f>IF(F963="","",Tabla1[[#This Row],[Curso]])</f>
        <v/>
      </c>
      <c r="BG963" s="252" t="str">
        <f>+IF(TRIM(F963)="","",$B$1&amp;"-"&amp;TRIM(Tabla1[[#This Row],[Mes Inscrito]])&amp;"-"&amp;TRIM(Tabla1[[#This Row],[Dia de clases Inscrito]])&amp;"-"&amp;TRIM(Tabla1[[#This Row],[Horario Inscrito]])&amp;"-"&amp;TRIM(Tabla1[[#This Row],[Fecha Inicio grupo]])&amp;"-"&amp;TRIM(Tabla1[[#This Row],[Tipo Incrito]]))</f>
        <v/>
      </c>
      <c r="BH963" s="308" t="str">
        <f>IF(F963="","",OR(IFERROR(SEARCH("CG",Tabla1[[#This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3" s="309" t="str">
        <f>IF(F963&lt;&gt;"",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3" s="309" t="str">
        <f>IF(F963&lt;&gt;"",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3" s="309" t="str">
        <f>IF(Tabla1[[#This Row],[Fecha Inicio grupo]]="","",IFERROR(VLOOKUP(Tabla1[[#This Row],[Mes de Alta como miembro]],Parámetros!$AM$2:$AN$16,2,0),"01/01/1900"))</f>
        <v/>
      </c>
    </row>
    <row r="964" spans="1:63" ht="14.45">
      <c r="A964" s="68">
        <v>961</v>
      </c>
      <c r="B964" s="29"/>
      <c r="C964" s="34"/>
      <c r="D964" s="42"/>
      <c r="E964" s="64"/>
      <c r="F964" s="45"/>
      <c r="G964" s="45"/>
      <c r="H964" s="163"/>
      <c r="I964" s="42"/>
      <c r="J964" s="28"/>
      <c r="K964" s="69"/>
      <c r="L964" s="68"/>
      <c r="M964" s="46"/>
      <c r="N964" s="238" t="str">
        <f ca="1">IF(Tabla1[[#This Row],[Fecha de nac]]="","",IF(Tabla1[[#This Row],[Fecha Finalización]] &gt;=TODAY(), DATEDIF(Tabla1[[#This Row],[Fecha de nac]],TODAY(),"y"), ROUNDDOWN((Tabla1[[#This Row],[Fecha Finalización]] -Tabla1[[#This Row],[Fecha de nac]])/365,0)))</f>
        <v/>
      </c>
      <c r="O964" s="169"/>
      <c r="P964" s="34"/>
      <c r="Q964" s="67"/>
      <c r="R964" s="67"/>
      <c r="S964" s="67"/>
      <c r="T964" s="67"/>
      <c r="U964" s="243" t="str">
        <f>IF(F964="","",Tabla1[[#This Row],[Fecha Inicio grupo]]+3*7-7)</f>
        <v/>
      </c>
      <c r="V964" s="244" t="str">
        <f>IF(F964="","",EDATE(Tabla1[[#This Row],[Fecha Inicio grupo]],3))</f>
        <v/>
      </c>
      <c r="W964" s="29"/>
      <c r="X964" s="29"/>
      <c r="Y964" s="75"/>
      <c r="Z964" s="75"/>
      <c r="AA964" s="75"/>
      <c r="AB964" s="75"/>
      <c r="AC964" s="75"/>
      <c r="AD964" s="75"/>
      <c r="AE964" s="75"/>
      <c r="AF964" s="75"/>
      <c r="AG964" s="75"/>
      <c r="AH964" s="75"/>
      <c r="AI964" s="75"/>
      <c r="AJ964" s="75"/>
      <c r="AK964" s="75"/>
      <c r="AL964" s="75"/>
      <c r="AM964" s="75"/>
      <c r="AN964" s="75"/>
      <c r="AO964" s="144"/>
      <c r="AP964" s="246" t="str">
        <f>IF(F964="","",IFERROR(VLOOKUP(SUBSTITUTE(SUBSTITUTE(Tabla1[[#This Row],[Uso Sistemas]],"T","P"),"N","F"),Parámetros!$M$2:$N$17,2,0),"Completar hasta 3ra sem. para evaluar a Probacionista"))</f>
        <v/>
      </c>
      <c r="AQ964" s="39"/>
      <c r="AR964" s="39"/>
      <c r="AS964" s="39"/>
      <c r="AT964" s="28"/>
      <c r="AU964" s="55"/>
      <c r="AV964" s="55"/>
      <c r="AW964" s="55"/>
      <c r="AX964" s="248" t="str">
        <f>IF(V964="","",EOMONTH(EDATE(Tabla1[[#This Row],[Fecha Finalización]],2),0))</f>
        <v/>
      </c>
      <c r="AY964" s="39"/>
      <c r="AZ964" s="249" t="str">
        <f>IF(V964="","",EOMONTH(EDATE(Tabla1[[#This Row],[Fecha Finalización]],3),0))</f>
        <v/>
      </c>
      <c r="BA964" s="39"/>
      <c r="BB964" s="39"/>
      <c r="BC964" s="235"/>
      <c r="BD964" s="233" t="str">
        <f>IF(F964="","",Tabla1[[#This Row],[sem 01]]&amp;Tabla1[[#This Row],[sem 02]]&amp;Tabla1[[#This Row],[sem 03]])</f>
        <v/>
      </c>
      <c r="BE964" s="234" t="str">
        <f>IF(TRIM(F964)="","",$B$1&amp;"-"&amp;SUBSTITUTE(Tabla1[[#This Row],[Mes Inscrito]]," ","")&amp;"-"&amp;SUBSTITUTE(Tabla1[[#This Row],[Dia de clases Inscrito]]," ","")&amp;"-"&amp;SUBSTITUTE(Tabla1[[#This Row],[Horario Inscrito]]," ","")&amp;"-"&amp;Tabla1[[#This Row],[Fecha Inicio grupo]])</f>
        <v/>
      </c>
      <c r="BF964" s="251" t="str">
        <f>IF(F964="","",Tabla1[[#This Row],[Curso]])</f>
        <v/>
      </c>
      <c r="BG964" s="252" t="str">
        <f>+IF(TRIM(F964)="","",$B$1&amp;"-"&amp;TRIM(Tabla1[[#This Row],[Mes Inscrito]])&amp;"-"&amp;TRIM(Tabla1[[#This Row],[Dia de clases Inscrito]])&amp;"-"&amp;TRIM(Tabla1[[#This Row],[Horario Inscrito]])&amp;"-"&amp;TRIM(Tabla1[[#This Row],[Fecha Inicio grupo]])&amp;"-"&amp;TRIM(Tabla1[[#This Row],[Tipo Incrito]]))</f>
        <v/>
      </c>
      <c r="BH964" s="308" t="str">
        <f>IF(F964="","",OR(IFERROR(SEARCH("CG",Tabla1[[#This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4" s="309" t="str">
        <f>IF(F964&lt;&gt;"",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4" s="309" t="str">
        <f>IF(F964&lt;&gt;"",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4" s="309" t="str">
        <f>IF(Tabla1[[#This Row],[Fecha Inicio grupo]]="","",IFERROR(VLOOKUP(Tabla1[[#This Row],[Mes de Alta como miembro]],Parámetros!$AM$2:$AN$16,2,0),"01/01/1900"))</f>
        <v/>
      </c>
    </row>
    <row r="965" spans="1:63" ht="14.45">
      <c r="A965" s="68">
        <v>962</v>
      </c>
      <c r="B965" s="29"/>
      <c r="C965" s="34"/>
      <c r="D965" s="42"/>
      <c r="E965" s="64"/>
      <c r="F965" s="45"/>
      <c r="G965" s="45"/>
      <c r="H965" s="163"/>
      <c r="I965" s="42"/>
      <c r="J965" s="28"/>
      <c r="K965" s="69"/>
      <c r="L965" s="68"/>
      <c r="M965" s="46"/>
      <c r="N965" s="238" t="str">
        <f ca="1">IF(Tabla1[[#This Row],[Fecha de nac]]="","",IF(Tabla1[[#This Row],[Fecha Finalización]] &gt;=TODAY(), DATEDIF(Tabla1[[#This Row],[Fecha de nac]],TODAY(),"y"), ROUNDDOWN((Tabla1[[#This Row],[Fecha Finalización]] -Tabla1[[#This Row],[Fecha de nac]])/365,0)))</f>
        <v/>
      </c>
      <c r="O965" s="169"/>
      <c r="P965" s="34"/>
      <c r="Q965" s="67"/>
      <c r="R965" s="67"/>
      <c r="S965" s="67"/>
      <c r="T965" s="67"/>
      <c r="U965" s="243" t="str">
        <f>IF(F965="","",Tabla1[[#This Row],[Fecha Inicio grupo]]+3*7-7)</f>
        <v/>
      </c>
      <c r="V965" s="244" t="str">
        <f>IF(F965="","",EDATE(Tabla1[[#This Row],[Fecha Inicio grupo]],3))</f>
        <v/>
      </c>
      <c r="W965" s="29"/>
      <c r="X965" s="29"/>
      <c r="Y965" s="75"/>
      <c r="Z965" s="75"/>
      <c r="AA965" s="75"/>
      <c r="AB965" s="75"/>
      <c r="AC965" s="75"/>
      <c r="AD965" s="75"/>
      <c r="AE965" s="75"/>
      <c r="AF965" s="75"/>
      <c r="AG965" s="75"/>
      <c r="AH965" s="75"/>
      <c r="AI965" s="75"/>
      <c r="AJ965" s="75"/>
      <c r="AK965" s="75"/>
      <c r="AL965" s="75"/>
      <c r="AM965" s="75"/>
      <c r="AN965" s="75"/>
      <c r="AO965" s="144"/>
      <c r="AP965" s="246" t="str">
        <f>IF(F965="","",IFERROR(VLOOKUP(SUBSTITUTE(SUBSTITUTE(Tabla1[[#This Row],[Uso Sistemas]],"T","P"),"N","F"),Parámetros!$M$2:$N$17,2,0),"Completar hasta 3ra sem. para evaluar a Probacionista"))</f>
        <v/>
      </c>
      <c r="AQ965" s="39"/>
      <c r="AR965" s="39"/>
      <c r="AS965" s="39"/>
      <c r="AT965" s="28"/>
      <c r="AU965" s="55"/>
      <c r="AV965" s="55"/>
      <c r="AW965" s="55"/>
      <c r="AX965" s="248" t="str">
        <f>IF(V965="","",EOMONTH(EDATE(Tabla1[[#This Row],[Fecha Finalización]],2),0))</f>
        <v/>
      </c>
      <c r="AY965" s="39"/>
      <c r="AZ965" s="249" t="str">
        <f>IF(V965="","",EOMONTH(EDATE(Tabla1[[#This Row],[Fecha Finalización]],3),0))</f>
        <v/>
      </c>
      <c r="BA965" s="39"/>
      <c r="BB965" s="39"/>
      <c r="BC965" s="235"/>
      <c r="BD965" s="233" t="str">
        <f>IF(F965="","",Tabla1[[#This Row],[sem 01]]&amp;Tabla1[[#This Row],[sem 02]]&amp;Tabla1[[#This Row],[sem 03]])</f>
        <v/>
      </c>
      <c r="BE965" s="234" t="str">
        <f>IF(TRIM(F965)="","",$B$1&amp;"-"&amp;SUBSTITUTE(Tabla1[[#This Row],[Mes Inscrito]]," ","")&amp;"-"&amp;SUBSTITUTE(Tabla1[[#This Row],[Dia de clases Inscrito]]," ","")&amp;"-"&amp;SUBSTITUTE(Tabla1[[#This Row],[Horario Inscrito]]," ","")&amp;"-"&amp;Tabla1[[#This Row],[Fecha Inicio grupo]])</f>
        <v/>
      </c>
      <c r="BF965" s="251" t="str">
        <f>IF(F965="","",Tabla1[[#This Row],[Curso]])</f>
        <v/>
      </c>
      <c r="BG965" s="252" t="str">
        <f>+IF(TRIM(F965)="","",$B$1&amp;"-"&amp;TRIM(Tabla1[[#This Row],[Mes Inscrito]])&amp;"-"&amp;TRIM(Tabla1[[#This Row],[Dia de clases Inscrito]])&amp;"-"&amp;TRIM(Tabla1[[#This Row],[Horario Inscrito]])&amp;"-"&amp;TRIM(Tabla1[[#This Row],[Fecha Inicio grupo]])&amp;"-"&amp;TRIM(Tabla1[[#This Row],[Tipo Incrito]]))</f>
        <v/>
      </c>
      <c r="BH965" s="308" t="str">
        <f>IF(F965="","",OR(IFERROR(SEARCH("CG",Tabla1[[#This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5" s="309" t="str">
        <f>IF(F965&lt;&gt;"",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5" s="309" t="str">
        <f>IF(F965&lt;&gt;"",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5" s="309" t="str">
        <f>IF(Tabla1[[#This Row],[Fecha Inicio grupo]]="","",IFERROR(VLOOKUP(Tabla1[[#This Row],[Mes de Alta como miembro]],Parámetros!$AM$2:$AN$16,2,0),"01/01/1900"))</f>
        <v/>
      </c>
    </row>
    <row r="966" spans="1:63" ht="14.45">
      <c r="A966" s="68">
        <v>963</v>
      </c>
      <c r="B966" s="29"/>
      <c r="C966" s="34"/>
      <c r="D966" s="42"/>
      <c r="E966" s="64"/>
      <c r="F966" s="45"/>
      <c r="G966" s="45"/>
      <c r="H966" s="163"/>
      <c r="I966" s="42"/>
      <c r="J966" s="28"/>
      <c r="K966" s="69"/>
      <c r="L966" s="68"/>
      <c r="M966" s="46"/>
      <c r="N966" s="238" t="str">
        <f ca="1">IF(Tabla1[[#This Row],[Fecha de nac]]="","",IF(Tabla1[[#This Row],[Fecha Finalización]] &gt;=TODAY(), DATEDIF(Tabla1[[#This Row],[Fecha de nac]],TODAY(),"y"), ROUNDDOWN((Tabla1[[#This Row],[Fecha Finalización]] -Tabla1[[#This Row],[Fecha de nac]])/365,0)))</f>
        <v/>
      </c>
      <c r="O966" s="169"/>
      <c r="P966" s="34"/>
      <c r="Q966" s="67"/>
      <c r="R966" s="67"/>
      <c r="S966" s="67"/>
      <c r="T966" s="67"/>
      <c r="U966" s="243" t="str">
        <f>IF(F966="","",Tabla1[[#This Row],[Fecha Inicio grupo]]+3*7-7)</f>
        <v/>
      </c>
      <c r="V966" s="244" t="str">
        <f>IF(F966="","",EDATE(Tabla1[[#This Row],[Fecha Inicio grupo]],3))</f>
        <v/>
      </c>
      <c r="W966" s="29"/>
      <c r="X966" s="29"/>
      <c r="Y966" s="75"/>
      <c r="Z966" s="75"/>
      <c r="AA966" s="75"/>
      <c r="AB966" s="75"/>
      <c r="AC966" s="75"/>
      <c r="AD966" s="75"/>
      <c r="AE966" s="75"/>
      <c r="AF966" s="75"/>
      <c r="AG966" s="75"/>
      <c r="AH966" s="75"/>
      <c r="AI966" s="75"/>
      <c r="AJ966" s="75"/>
      <c r="AK966" s="75"/>
      <c r="AL966" s="75"/>
      <c r="AM966" s="75"/>
      <c r="AN966" s="75"/>
      <c r="AO966" s="144"/>
      <c r="AP966" s="246" t="str">
        <f>IF(F966="","",IFERROR(VLOOKUP(SUBSTITUTE(SUBSTITUTE(Tabla1[[#This Row],[Uso Sistemas]],"T","P"),"N","F"),Parámetros!$M$2:$N$17,2,0),"Completar hasta 3ra sem. para evaluar a Probacionista"))</f>
        <v/>
      </c>
      <c r="AQ966" s="39"/>
      <c r="AR966" s="39"/>
      <c r="AS966" s="39"/>
      <c r="AT966" s="28"/>
      <c r="AU966" s="55"/>
      <c r="AV966" s="55"/>
      <c r="AW966" s="55"/>
      <c r="AX966" s="248" t="str">
        <f>IF(V966="","",EOMONTH(EDATE(Tabla1[[#This Row],[Fecha Finalización]],2),0))</f>
        <v/>
      </c>
      <c r="AY966" s="39"/>
      <c r="AZ966" s="249" t="str">
        <f>IF(V966="","",EOMONTH(EDATE(Tabla1[[#This Row],[Fecha Finalización]],3),0))</f>
        <v/>
      </c>
      <c r="BA966" s="39"/>
      <c r="BB966" s="39"/>
      <c r="BC966" s="235"/>
      <c r="BD966" s="233" t="str">
        <f>IF(F966="","",Tabla1[[#This Row],[sem 01]]&amp;Tabla1[[#This Row],[sem 02]]&amp;Tabla1[[#This Row],[sem 03]])</f>
        <v/>
      </c>
      <c r="BE966" s="234" t="str">
        <f>IF(TRIM(F966)="","",$B$1&amp;"-"&amp;SUBSTITUTE(Tabla1[[#This Row],[Mes Inscrito]]," ","")&amp;"-"&amp;SUBSTITUTE(Tabla1[[#This Row],[Dia de clases Inscrito]]," ","")&amp;"-"&amp;SUBSTITUTE(Tabla1[[#This Row],[Horario Inscrito]]," ","")&amp;"-"&amp;Tabla1[[#This Row],[Fecha Inicio grupo]])</f>
        <v/>
      </c>
      <c r="BF966" s="251" t="str">
        <f>IF(F966="","",Tabla1[[#This Row],[Curso]])</f>
        <v/>
      </c>
      <c r="BG966" s="252" t="str">
        <f>+IF(TRIM(F966)="","",$B$1&amp;"-"&amp;TRIM(Tabla1[[#This Row],[Mes Inscrito]])&amp;"-"&amp;TRIM(Tabla1[[#This Row],[Dia de clases Inscrito]])&amp;"-"&amp;TRIM(Tabla1[[#This Row],[Horario Inscrito]])&amp;"-"&amp;TRIM(Tabla1[[#This Row],[Fecha Inicio grupo]])&amp;"-"&amp;TRIM(Tabla1[[#This Row],[Tipo Incrito]]))</f>
        <v/>
      </c>
      <c r="BH966" s="308" t="str">
        <f>IF(F966="","",OR(IFERROR(SEARCH("CG",Tabla1[[#This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6" s="309" t="str">
        <f>IF(F966&lt;&gt;"",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6" s="309" t="str">
        <f>IF(F966&lt;&gt;"",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6" s="309" t="str">
        <f>IF(Tabla1[[#This Row],[Fecha Inicio grupo]]="","",IFERROR(VLOOKUP(Tabla1[[#This Row],[Mes de Alta como miembro]],Parámetros!$AM$2:$AN$16,2,0),"01/01/1900"))</f>
        <v/>
      </c>
    </row>
    <row r="967" spans="1:63" ht="14.45">
      <c r="A967" s="68">
        <v>964</v>
      </c>
      <c r="B967" s="29"/>
      <c r="C967" s="34"/>
      <c r="D967" s="42"/>
      <c r="E967" s="64"/>
      <c r="F967" s="45"/>
      <c r="G967" s="45"/>
      <c r="H967" s="163"/>
      <c r="I967" s="42"/>
      <c r="J967" s="28"/>
      <c r="K967" s="69"/>
      <c r="L967" s="68"/>
      <c r="M967" s="46"/>
      <c r="N967" s="238" t="str">
        <f ca="1">IF(Tabla1[[#This Row],[Fecha de nac]]="","",IF(Tabla1[[#This Row],[Fecha Finalización]] &gt;=TODAY(), DATEDIF(Tabla1[[#This Row],[Fecha de nac]],TODAY(),"y"), ROUNDDOWN((Tabla1[[#This Row],[Fecha Finalización]] -Tabla1[[#This Row],[Fecha de nac]])/365,0)))</f>
        <v/>
      </c>
      <c r="O967" s="169"/>
      <c r="P967" s="34"/>
      <c r="Q967" s="67"/>
      <c r="R967" s="67"/>
      <c r="S967" s="67"/>
      <c r="T967" s="67"/>
      <c r="U967" s="243" t="str">
        <f>IF(F967="","",Tabla1[[#This Row],[Fecha Inicio grupo]]+3*7-7)</f>
        <v/>
      </c>
      <c r="V967" s="244" t="str">
        <f>IF(F967="","",EDATE(Tabla1[[#This Row],[Fecha Inicio grupo]],3))</f>
        <v/>
      </c>
      <c r="W967" s="29"/>
      <c r="X967" s="29"/>
      <c r="Y967" s="75"/>
      <c r="Z967" s="75"/>
      <c r="AA967" s="75"/>
      <c r="AB967" s="75"/>
      <c r="AC967" s="75"/>
      <c r="AD967" s="75"/>
      <c r="AE967" s="75"/>
      <c r="AF967" s="75"/>
      <c r="AG967" s="75"/>
      <c r="AH967" s="75"/>
      <c r="AI967" s="75"/>
      <c r="AJ967" s="75"/>
      <c r="AK967" s="75"/>
      <c r="AL967" s="75"/>
      <c r="AM967" s="75"/>
      <c r="AN967" s="75"/>
      <c r="AO967" s="144"/>
      <c r="AP967" s="246" t="str">
        <f>IF(F967="","",IFERROR(VLOOKUP(SUBSTITUTE(SUBSTITUTE(Tabla1[[#This Row],[Uso Sistemas]],"T","P"),"N","F"),Parámetros!$M$2:$N$17,2,0),"Completar hasta 3ra sem. para evaluar a Probacionista"))</f>
        <v/>
      </c>
      <c r="AQ967" s="39"/>
      <c r="AR967" s="39"/>
      <c r="AS967" s="39"/>
      <c r="AT967" s="28"/>
      <c r="AU967" s="55"/>
      <c r="AV967" s="55"/>
      <c r="AW967" s="55"/>
      <c r="AX967" s="248" t="str">
        <f>IF(V967="","",EOMONTH(EDATE(Tabla1[[#This Row],[Fecha Finalización]],2),0))</f>
        <v/>
      </c>
      <c r="AY967" s="39"/>
      <c r="AZ967" s="249" t="str">
        <f>IF(V967="","",EOMONTH(EDATE(Tabla1[[#This Row],[Fecha Finalización]],3),0))</f>
        <v/>
      </c>
      <c r="BA967" s="39"/>
      <c r="BB967" s="39"/>
      <c r="BC967" s="235"/>
      <c r="BD967" s="233" t="str">
        <f>IF(F967="","",Tabla1[[#This Row],[sem 01]]&amp;Tabla1[[#This Row],[sem 02]]&amp;Tabla1[[#This Row],[sem 03]])</f>
        <v/>
      </c>
      <c r="BE967" s="234" t="str">
        <f>IF(TRIM(F967)="","",$B$1&amp;"-"&amp;SUBSTITUTE(Tabla1[[#This Row],[Mes Inscrito]]," ","")&amp;"-"&amp;SUBSTITUTE(Tabla1[[#This Row],[Dia de clases Inscrito]]," ","")&amp;"-"&amp;SUBSTITUTE(Tabla1[[#This Row],[Horario Inscrito]]," ","")&amp;"-"&amp;Tabla1[[#This Row],[Fecha Inicio grupo]])</f>
        <v/>
      </c>
      <c r="BF967" s="251" t="str">
        <f>IF(F967="","",Tabla1[[#This Row],[Curso]])</f>
        <v/>
      </c>
      <c r="BG967" s="252" t="str">
        <f>+IF(TRIM(F967)="","",$B$1&amp;"-"&amp;TRIM(Tabla1[[#This Row],[Mes Inscrito]])&amp;"-"&amp;TRIM(Tabla1[[#This Row],[Dia de clases Inscrito]])&amp;"-"&amp;TRIM(Tabla1[[#This Row],[Horario Inscrito]])&amp;"-"&amp;TRIM(Tabla1[[#This Row],[Fecha Inicio grupo]])&amp;"-"&amp;TRIM(Tabla1[[#This Row],[Tipo Incrito]]))</f>
        <v/>
      </c>
      <c r="BH967" s="308" t="str">
        <f>IF(F967="","",OR(IFERROR(SEARCH("CG",Tabla1[[#This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7" s="309" t="str">
        <f>IF(F967&lt;&gt;"",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7" s="309" t="str">
        <f>IF(F967&lt;&gt;"",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7" s="309" t="str">
        <f>IF(Tabla1[[#This Row],[Fecha Inicio grupo]]="","",IFERROR(VLOOKUP(Tabla1[[#This Row],[Mes de Alta como miembro]],Parámetros!$AM$2:$AN$16,2,0),"01/01/1900"))</f>
        <v/>
      </c>
    </row>
    <row r="968" spans="1:63" ht="14.45">
      <c r="A968" s="68">
        <v>965</v>
      </c>
      <c r="B968" s="29"/>
      <c r="C968" s="34"/>
      <c r="D968" s="42"/>
      <c r="E968" s="64"/>
      <c r="F968" s="45"/>
      <c r="G968" s="45"/>
      <c r="H968" s="163"/>
      <c r="I968" s="42"/>
      <c r="J968" s="28"/>
      <c r="K968" s="69"/>
      <c r="L968" s="68"/>
      <c r="M968" s="46"/>
      <c r="N968" s="238" t="str">
        <f ca="1">IF(Tabla1[[#This Row],[Fecha de nac]]="","",IF(Tabla1[[#This Row],[Fecha Finalización]] &gt;=TODAY(), DATEDIF(Tabla1[[#This Row],[Fecha de nac]],TODAY(),"y"), ROUNDDOWN((Tabla1[[#This Row],[Fecha Finalización]] -Tabla1[[#This Row],[Fecha de nac]])/365,0)))</f>
        <v/>
      </c>
      <c r="O968" s="169"/>
      <c r="P968" s="34"/>
      <c r="Q968" s="67"/>
      <c r="R968" s="67"/>
      <c r="S968" s="67"/>
      <c r="T968" s="67"/>
      <c r="U968" s="243" t="str">
        <f>IF(F968="","",Tabla1[[#This Row],[Fecha Inicio grupo]]+3*7-7)</f>
        <v/>
      </c>
      <c r="V968" s="244" t="str">
        <f>IF(F968="","",EDATE(Tabla1[[#This Row],[Fecha Inicio grupo]],3))</f>
        <v/>
      </c>
      <c r="W968" s="29"/>
      <c r="X968" s="29"/>
      <c r="Y968" s="75"/>
      <c r="Z968" s="75"/>
      <c r="AA968" s="75"/>
      <c r="AB968" s="75"/>
      <c r="AC968" s="75"/>
      <c r="AD968" s="75"/>
      <c r="AE968" s="75"/>
      <c r="AF968" s="75"/>
      <c r="AG968" s="75"/>
      <c r="AH968" s="75"/>
      <c r="AI968" s="75"/>
      <c r="AJ968" s="75"/>
      <c r="AK968" s="75"/>
      <c r="AL968" s="75"/>
      <c r="AM968" s="75"/>
      <c r="AN968" s="75"/>
      <c r="AO968" s="144"/>
      <c r="AP968" s="246" t="str">
        <f>IF(F968="","",IFERROR(VLOOKUP(SUBSTITUTE(SUBSTITUTE(Tabla1[[#This Row],[Uso Sistemas]],"T","P"),"N","F"),Parámetros!$M$2:$N$17,2,0),"Completar hasta 3ra sem. para evaluar a Probacionista"))</f>
        <v/>
      </c>
      <c r="AQ968" s="39"/>
      <c r="AR968" s="39"/>
      <c r="AS968" s="39"/>
      <c r="AT968" s="28"/>
      <c r="AU968" s="55"/>
      <c r="AV968" s="55"/>
      <c r="AW968" s="55"/>
      <c r="AX968" s="248" t="str">
        <f>IF(V968="","",EOMONTH(EDATE(Tabla1[[#This Row],[Fecha Finalización]],2),0))</f>
        <v/>
      </c>
      <c r="AY968" s="39"/>
      <c r="AZ968" s="249" t="str">
        <f>IF(V968="","",EOMONTH(EDATE(Tabla1[[#This Row],[Fecha Finalización]],3),0))</f>
        <v/>
      </c>
      <c r="BA968" s="39"/>
      <c r="BB968" s="39"/>
      <c r="BC968" s="235"/>
      <c r="BD968" s="233" t="str">
        <f>IF(F968="","",Tabla1[[#This Row],[sem 01]]&amp;Tabla1[[#This Row],[sem 02]]&amp;Tabla1[[#This Row],[sem 03]])</f>
        <v/>
      </c>
      <c r="BE968" s="234" t="str">
        <f>IF(TRIM(F968)="","",$B$1&amp;"-"&amp;SUBSTITUTE(Tabla1[[#This Row],[Mes Inscrito]]," ","")&amp;"-"&amp;SUBSTITUTE(Tabla1[[#This Row],[Dia de clases Inscrito]]," ","")&amp;"-"&amp;SUBSTITUTE(Tabla1[[#This Row],[Horario Inscrito]]," ","")&amp;"-"&amp;Tabla1[[#This Row],[Fecha Inicio grupo]])</f>
        <v/>
      </c>
      <c r="BF968" s="251" t="str">
        <f>IF(F968="","",Tabla1[[#This Row],[Curso]])</f>
        <v/>
      </c>
      <c r="BG968" s="252" t="str">
        <f>+IF(TRIM(F968)="","",$B$1&amp;"-"&amp;TRIM(Tabla1[[#This Row],[Mes Inscrito]])&amp;"-"&amp;TRIM(Tabla1[[#This Row],[Dia de clases Inscrito]])&amp;"-"&amp;TRIM(Tabla1[[#This Row],[Horario Inscrito]])&amp;"-"&amp;TRIM(Tabla1[[#This Row],[Fecha Inicio grupo]])&amp;"-"&amp;TRIM(Tabla1[[#This Row],[Tipo Incrito]]))</f>
        <v/>
      </c>
      <c r="BH968" s="308" t="str">
        <f>IF(F968="","",OR(IFERROR(SEARCH("CG",Tabla1[[#This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8" s="309" t="str">
        <f>IF(F968&lt;&gt;"",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8" s="309" t="str">
        <f>IF(F968&lt;&gt;"",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8" s="309" t="str">
        <f>IF(Tabla1[[#This Row],[Fecha Inicio grupo]]="","",IFERROR(VLOOKUP(Tabla1[[#This Row],[Mes de Alta como miembro]],Parámetros!$AM$2:$AN$16,2,0),"01/01/1900"))</f>
        <v/>
      </c>
    </row>
    <row r="969" spans="1:63" ht="14.45">
      <c r="A969" s="68">
        <v>966</v>
      </c>
      <c r="B969" s="29"/>
      <c r="C969" s="34"/>
      <c r="D969" s="42"/>
      <c r="E969" s="64"/>
      <c r="F969" s="45"/>
      <c r="G969" s="45"/>
      <c r="H969" s="163"/>
      <c r="I969" s="42"/>
      <c r="J969" s="28"/>
      <c r="K969" s="69"/>
      <c r="L969" s="68"/>
      <c r="M969" s="46"/>
      <c r="N969" s="238" t="str">
        <f ca="1">IF(Tabla1[[#This Row],[Fecha de nac]]="","",IF(Tabla1[[#This Row],[Fecha Finalización]] &gt;=TODAY(), DATEDIF(Tabla1[[#This Row],[Fecha de nac]],TODAY(),"y"), ROUNDDOWN((Tabla1[[#This Row],[Fecha Finalización]] -Tabla1[[#This Row],[Fecha de nac]])/365,0)))</f>
        <v/>
      </c>
      <c r="O969" s="169"/>
      <c r="P969" s="34"/>
      <c r="Q969" s="67"/>
      <c r="R969" s="67"/>
      <c r="S969" s="67"/>
      <c r="T969" s="67"/>
      <c r="U969" s="243" t="str">
        <f>IF(F969="","",Tabla1[[#This Row],[Fecha Inicio grupo]]+3*7-7)</f>
        <v/>
      </c>
      <c r="V969" s="244" t="str">
        <f>IF(F969="","",EDATE(Tabla1[[#This Row],[Fecha Inicio grupo]],3))</f>
        <v/>
      </c>
      <c r="W969" s="29"/>
      <c r="X969" s="29"/>
      <c r="Y969" s="75"/>
      <c r="Z969" s="75"/>
      <c r="AA969" s="75"/>
      <c r="AB969" s="75"/>
      <c r="AC969" s="75"/>
      <c r="AD969" s="75"/>
      <c r="AE969" s="75"/>
      <c r="AF969" s="75"/>
      <c r="AG969" s="75"/>
      <c r="AH969" s="75"/>
      <c r="AI969" s="75"/>
      <c r="AJ969" s="75"/>
      <c r="AK969" s="75"/>
      <c r="AL969" s="75"/>
      <c r="AM969" s="75"/>
      <c r="AN969" s="75"/>
      <c r="AO969" s="144"/>
      <c r="AP969" s="246" t="str">
        <f>IF(F969="","",IFERROR(VLOOKUP(SUBSTITUTE(SUBSTITUTE(Tabla1[[#This Row],[Uso Sistemas]],"T","P"),"N","F"),Parámetros!$M$2:$N$17,2,0),"Completar hasta 3ra sem. para evaluar a Probacionista"))</f>
        <v/>
      </c>
      <c r="AQ969" s="39"/>
      <c r="AR969" s="39"/>
      <c r="AS969" s="39"/>
      <c r="AT969" s="28"/>
      <c r="AU969" s="55"/>
      <c r="AV969" s="55"/>
      <c r="AW969" s="55"/>
      <c r="AX969" s="248" t="str">
        <f>IF(V969="","",EOMONTH(EDATE(Tabla1[[#This Row],[Fecha Finalización]],2),0))</f>
        <v/>
      </c>
      <c r="AY969" s="39"/>
      <c r="AZ969" s="249" t="str">
        <f>IF(V969="","",EOMONTH(EDATE(Tabla1[[#This Row],[Fecha Finalización]],3),0))</f>
        <v/>
      </c>
      <c r="BA969" s="39"/>
      <c r="BB969" s="39"/>
      <c r="BC969" s="235"/>
      <c r="BD969" s="233" t="str">
        <f>IF(F969="","",Tabla1[[#This Row],[sem 01]]&amp;Tabla1[[#This Row],[sem 02]]&amp;Tabla1[[#This Row],[sem 03]])</f>
        <v/>
      </c>
      <c r="BE969" s="234" t="str">
        <f>IF(TRIM(F969)="","",$B$1&amp;"-"&amp;SUBSTITUTE(Tabla1[[#This Row],[Mes Inscrito]]," ","")&amp;"-"&amp;SUBSTITUTE(Tabla1[[#This Row],[Dia de clases Inscrito]]," ","")&amp;"-"&amp;SUBSTITUTE(Tabla1[[#This Row],[Horario Inscrito]]," ","")&amp;"-"&amp;Tabla1[[#This Row],[Fecha Inicio grupo]])</f>
        <v/>
      </c>
      <c r="BF969" s="251" t="str">
        <f>IF(F969="","",Tabla1[[#This Row],[Curso]])</f>
        <v/>
      </c>
      <c r="BG969" s="252" t="str">
        <f>+IF(TRIM(F969)="","",$B$1&amp;"-"&amp;TRIM(Tabla1[[#This Row],[Mes Inscrito]])&amp;"-"&amp;TRIM(Tabla1[[#This Row],[Dia de clases Inscrito]])&amp;"-"&amp;TRIM(Tabla1[[#This Row],[Horario Inscrito]])&amp;"-"&amp;TRIM(Tabla1[[#This Row],[Fecha Inicio grupo]])&amp;"-"&amp;TRIM(Tabla1[[#This Row],[Tipo Incrito]]))</f>
        <v/>
      </c>
      <c r="BH969" s="308" t="str">
        <f>IF(F969="","",OR(IFERROR(SEARCH("CG",Tabla1[[#This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9" s="309" t="str">
        <f>IF(F969&lt;&gt;"",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9" s="309" t="str">
        <f>IF(F969&lt;&gt;"",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9" s="309" t="str">
        <f>IF(Tabla1[[#This Row],[Fecha Inicio grupo]]="","",IFERROR(VLOOKUP(Tabla1[[#This Row],[Mes de Alta como miembro]],Parámetros!$AM$2:$AN$16,2,0),"01/01/1900"))</f>
        <v/>
      </c>
    </row>
    <row r="970" spans="1:63" ht="14.45">
      <c r="A970" s="68">
        <v>967</v>
      </c>
      <c r="B970" s="29"/>
      <c r="C970" s="34"/>
      <c r="D970" s="42"/>
      <c r="E970" s="64"/>
      <c r="F970" s="45"/>
      <c r="G970" s="45"/>
      <c r="H970" s="163"/>
      <c r="I970" s="42"/>
      <c r="J970" s="28"/>
      <c r="K970" s="69"/>
      <c r="L970" s="68"/>
      <c r="M970" s="46"/>
      <c r="N970" s="238" t="str">
        <f ca="1">IF(Tabla1[[#This Row],[Fecha de nac]]="","",IF(Tabla1[[#This Row],[Fecha Finalización]] &gt;=TODAY(), DATEDIF(Tabla1[[#This Row],[Fecha de nac]],TODAY(),"y"), ROUNDDOWN((Tabla1[[#This Row],[Fecha Finalización]] -Tabla1[[#This Row],[Fecha de nac]])/365,0)))</f>
        <v/>
      </c>
      <c r="O970" s="169"/>
      <c r="P970" s="34"/>
      <c r="Q970" s="67"/>
      <c r="R970" s="67"/>
      <c r="S970" s="67"/>
      <c r="T970" s="67"/>
      <c r="U970" s="243" t="str">
        <f>IF(F970="","",Tabla1[[#This Row],[Fecha Inicio grupo]]+3*7-7)</f>
        <v/>
      </c>
      <c r="V970" s="244" t="str">
        <f>IF(F970="","",EDATE(Tabla1[[#This Row],[Fecha Inicio grupo]],3))</f>
        <v/>
      </c>
      <c r="W970" s="29"/>
      <c r="X970" s="29"/>
      <c r="Y970" s="75"/>
      <c r="Z970" s="75"/>
      <c r="AA970" s="75"/>
      <c r="AB970" s="75"/>
      <c r="AC970" s="75"/>
      <c r="AD970" s="75"/>
      <c r="AE970" s="75"/>
      <c r="AF970" s="75"/>
      <c r="AG970" s="75"/>
      <c r="AH970" s="75"/>
      <c r="AI970" s="75"/>
      <c r="AJ970" s="75"/>
      <c r="AK970" s="75"/>
      <c r="AL970" s="75"/>
      <c r="AM970" s="75"/>
      <c r="AN970" s="75"/>
      <c r="AO970" s="144"/>
      <c r="AP970" s="246" t="str">
        <f>IF(F970="","",IFERROR(VLOOKUP(SUBSTITUTE(SUBSTITUTE(Tabla1[[#This Row],[Uso Sistemas]],"T","P"),"N","F"),Parámetros!$M$2:$N$17,2,0),"Completar hasta 3ra sem. para evaluar a Probacionista"))</f>
        <v/>
      </c>
      <c r="AQ970" s="39"/>
      <c r="AR970" s="39"/>
      <c r="AS970" s="39"/>
      <c r="AT970" s="28"/>
      <c r="AU970" s="55"/>
      <c r="AV970" s="55"/>
      <c r="AW970" s="55"/>
      <c r="AX970" s="248" t="str">
        <f>IF(V970="","",EOMONTH(EDATE(Tabla1[[#This Row],[Fecha Finalización]],2),0))</f>
        <v/>
      </c>
      <c r="AY970" s="39"/>
      <c r="AZ970" s="249" t="str">
        <f>IF(V970="","",EOMONTH(EDATE(Tabla1[[#This Row],[Fecha Finalización]],3),0))</f>
        <v/>
      </c>
      <c r="BA970" s="39"/>
      <c r="BB970" s="39"/>
      <c r="BC970" s="235"/>
      <c r="BD970" s="233" t="str">
        <f>IF(F970="","",Tabla1[[#This Row],[sem 01]]&amp;Tabla1[[#This Row],[sem 02]]&amp;Tabla1[[#This Row],[sem 03]])</f>
        <v/>
      </c>
      <c r="BE970" s="234" t="str">
        <f>IF(TRIM(F970)="","",$B$1&amp;"-"&amp;SUBSTITUTE(Tabla1[[#This Row],[Mes Inscrito]]," ","")&amp;"-"&amp;SUBSTITUTE(Tabla1[[#This Row],[Dia de clases Inscrito]]," ","")&amp;"-"&amp;SUBSTITUTE(Tabla1[[#This Row],[Horario Inscrito]]," ","")&amp;"-"&amp;Tabla1[[#This Row],[Fecha Inicio grupo]])</f>
        <v/>
      </c>
      <c r="BF970" s="251" t="str">
        <f>IF(F970="","",Tabla1[[#This Row],[Curso]])</f>
        <v/>
      </c>
      <c r="BG970" s="252" t="str">
        <f>+IF(TRIM(F970)="","",$B$1&amp;"-"&amp;TRIM(Tabla1[[#This Row],[Mes Inscrito]])&amp;"-"&amp;TRIM(Tabla1[[#This Row],[Dia de clases Inscrito]])&amp;"-"&amp;TRIM(Tabla1[[#This Row],[Horario Inscrito]])&amp;"-"&amp;TRIM(Tabla1[[#This Row],[Fecha Inicio grupo]])&amp;"-"&amp;TRIM(Tabla1[[#This Row],[Tipo Incrito]]))</f>
        <v/>
      </c>
      <c r="BH970" s="308" t="str">
        <f>IF(F970="","",OR(IFERROR(SEARCH("CG",Tabla1[[#This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0" s="309" t="str">
        <f>IF(F970&lt;&gt;"",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0" s="309" t="str">
        <f>IF(F970&lt;&gt;"",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0" s="309" t="str">
        <f>IF(Tabla1[[#This Row],[Fecha Inicio grupo]]="","",IFERROR(VLOOKUP(Tabla1[[#This Row],[Mes de Alta como miembro]],Parámetros!$AM$2:$AN$16,2,0),"01/01/1900"))</f>
        <v/>
      </c>
    </row>
    <row r="971" spans="1:63" ht="14.45">
      <c r="A971" s="68">
        <v>968</v>
      </c>
      <c r="B971" s="29"/>
      <c r="C971" s="34"/>
      <c r="D971" s="42"/>
      <c r="E971" s="64"/>
      <c r="F971" s="45"/>
      <c r="G971" s="45"/>
      <c r="H971" s="163"/>
      <c r="I971" s="42"/>
      <c r="J971" s="28"/>
      <c r="K971" s="69"/>
      <c r="L971" s="68"/>
      <c r="M971" s="46"/>
      <c r="N971" s="238" t="str">
        <f ca="1">IF(Tabla1[[#This Row],[Fecha de nac]]="","",IF(Tabla1[[#This Row],[Fecha Finalización]] &gt;=TODAY(), DATEDIF(Tabla1[[#This Row],[Fecha de nac]],TODAY(),"y"), ROUNDDOWN((Tabla1[[#This Row],[Fecha Finalización]] -Tabla1[[#This Row],[Fecha de nac]])/365,0)))</f>
        <v/>
      </c>
      <c r="O971" s="169"/>
      <c r="P971" s="34"/>
      <c r="Q971" s="67"/>
      <c r="R971" s="67"/>
      <c r="S971" s="67"/>
      <c r="T971" s="67"/>
      <c r="U971" s="243" t="str">
        <f>IF(F971="","",Tabla1[[#This Row],[Fecha Inicio grupo]]+3*7-7)</f>
        <v/>
      </c>
      <c r="V971" s="244" t="str">
        <f>IF(F971="","",EDATE(Tabla1[[#This Row],[Fecha Inicio grupo]],3))</f>
        <v/>
      </c>
      <c r="W971" s="29"/>
      <c r="X971" s="29"/>
      <c r="Y971" s="75"/>
      <c r="Z971" s="75"/>
      <c r="AA971" s="75"/>
      <c r="AB971" s="75"/>
      <c r="AC971" s="75"/>
      <c r="AD971" s="75"/>
      <c r="AE971" s="75"/>
      <c r="AF971" s="75"/>
      <c r="AG971" s="75"/>
      <c r="AH971" s="75"/>
      <c r="AI971" s="75"/>
      <c r="AJ971" s="75"/>
      <c r="AK971" s="75"/>
      <c r="AL971" s="75"/>
      <c r="AM971" s="75"/>
      <c r="AN971" s="75"/>
      <c r="AO971" s="144"/>
      <c r="AP971" s="246" t="str">
        <f>IF(F971="","",IFERROR(VLOOKUP(SUBSTITUTE(SUBSTITUTE(Tabla1[[#This Row],[Uso Sistemas]],"T","P"),"N","F"),Parámetros!$M$2:$N$17,2,0),"Completar hasta 3ra sem. para evaluar a Probacionista"))</f>
        <v/>
      </c>
      <c r="AQ971" s="39"/>
      <c r="AR971" s="39"/>
      <c r="AS971" s="39"/>
      <c r="AT971" s="28"/>
      <c r="AU971" s="55"/>
      <c r="AV971" s="55"/>
      <c r="AW971" s="55"/>
      <c r="AX971" s="248" t="str">
        <f>IF(V971="","",EOMONTH(EDATE(Tabla1[[#This Row],[Fecha Finalización]],2),0))</f>
        <v/>
      </c>
      <c r="AY971" s="39"/>
      <c r="AZ971" s="249" t="str">
        <f>IF(V971="","",EOMONTH(EDATE(Tabla1[[#This Row],[Fecha Finalización]],3),0))</f>
        <v/>
      </c>
      <c r="BA971" s="39"/>
      <c r="BB971" s="39"/>
      <c r="BC971" s="235"/>
      <c r="BD971" s="233" t="str">
        <f>IF(F971="","",Tabla1[[#This Row],[sem 01]]&amp;Tabla1[[#This Row],[sem 02]]&amp;Tabla1[[#This Row],[sem 03]])</f>
        <v/>
      </c>
      <c r="BE971" s="234" t="str">
        <f>IF(TRIM(F971)="","",$B$1&amp;"-"&amp;SUBSTITUTE(Tabla1[[#This Row],[Mes Inscrito]]," ","")&amp;"-"&amp;SUBSTITUTE(Tabla1[[#This Row],[Dia de clases Inscrito]]," ","")&amp;"-"&amp;SUBSTITUTE(Tabla1[[#This Row],[Horario Inscrito]]," ","")&amp;"-"&amp;Tabla1[[#This Row],[Fecha Inicio grupo]])</f>
        <v/>
      </c>
      <c r="BF971" s="251" t="str">
        <f>IF(F971="","",Tabla1[[#This Row],[Curso]])</f>
        <v/>
      </c>
      <c r="BG971" s="252" t="str">
        <f>+IF(TRIM(F971)="","",$B$1&amp;"-"&amp;TRIM(Tabla1[[#This Row],[Mes Inscrito]])&amp;"-"&amp;TRIM(Tabla1[[#This Row],[Dia de clases Inscrito]])&amp;"-"&amp;TRIM(Tabla1[[#This Row],[Horario Inscrito]])&amp;"-"&amp;TRIM(Tabla1[[#This Row],[Fecha Inicio grupo]])&amp;"-"&amp;TRIM(Tabla1[[#This Row],[Tipo Incrito]]))</f>
        <v/>
      </c>
      <c r="BH971" s="308" t="str">
        <f>IF(F971="","",OR(IFERROR(SEARCH("CG",Tabla1[[#This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1" s="309" t="str">
        <f>IF(F971&lt;&gt;"",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1" s="309" t="str">
        <f>IF(F971&lt;&gt;"",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1" s="309" t="str">
        <f>IF(Tabla1[[#This Row],[Fecha Inicio grupo]]="","",IFERROR(VLOOKUP(Tabla1[[#This Row],[Mes de Alta como miembro]],Parámetros!$AM$2:$AN$16,2,0),"01/01/1900"))</f>
        <v/>
      </c>
    </row>
    <row r="972" spans="1:63" ht="14.45">
      <c r="A972" s="68">
        <v>969</v>
      </c>
      <c r="B972" s="29"/>
      <c r="C972" s="34"/>
      <c r="D972" s="42"/>
      <c r="E972" s="64"/>
      <c r="F972" s="45"/>
      <c r="G972" s="45"/>
      <c r="H972" s="163"/>
      <c r="I972" s="42"/>
      <c r="J972" s="28"/>
      <c r="K972" s="69"/>
      <c r="L972" s="68"/>
      <c r="M972" s="46"/>
      <c r="N972" s="238" t="str">
        <f ca="1">IF(Tabla1[[#This Row],[Fecha de nac]]="","",IF(Tabla1[[#This Row],[Fecha Finalización]] &gt;=TODAY(), DATEDIF(Tabla1[[#This Row],[Fecha de nac]],TODAY(),"y"), ROUNDDOWN((Tabla1[[#This Row],[Fecha Finalización]] -Tabla1[[#This Row],[Fecha de nac]])/365,0)))</f>
        <v/>
      </c>
      <c r="O972" s="169"/>
      <c r="P972" s="34"/>
      <c r="Q972" s="67"/>
      <c r="R972" s="67"/>
      <c r="S972" s="67"/>
      <c r="T972" s="67"/>
      <c r="U972" s="243" t="str">
        <f>IF(F972="","",Tabla1[[#This Row],[Fecha Inicio grupo]]+3*7-7)</f>
        <v/>
      </c>
      <c r="V972" s="244" t="str">
        <f>IF(F972="","",EDATE(Tabla1[[#This Row],[Fecha Inicio grupo]],3))</f>
        <v/>
      </c>
      <c r="W972" s="29"/>
      <c r="X972" s="29"/>
      <c r="Y972" s="75"/>
      <c r="Z972" s="75"/>
      <c r="AA972" s="75"/>
      <c r="AB972" s="75"/>
      <c r="AC972" s="75"/>
      <c r="AD972" s="75"/>
      <c r="AE972" s="75"/>
      <c r="AF972" s="75"/>
      <c r="AG972" s="75"/>
      <c r="AH972" s="75"/>
      <c r="AI972" s="75"/>
      <c r="AJ972" s="75"/>
      <c r="AK972" s="75"/>
      <c r="AL972" s="75"/>
      <c r="AM972" s="75"/>
      <c r="AN972" s="75"/>
      <c r="AO972" s="144"/>
      <c r="AP972" s="246" t="str">
        <f>IF(F972="","",IFERROR(VLOOKUP(SUBSTITUTE(SUBSTITUTE(Tabla1[[#This Row],[Uso Sistemas]],"T","P"),"N","F"),Parámetros!$M$2:$N$17,2,0),"Completar hasta 3ra sem. para evaluar a Probacionista"))</f>
        <v/>
      </c>
      <c r="AQ972" s="39"/>
      <c r="AR972" s="39"/>
      <c r="AS972" s="39"/>
      <c r="AT972" s="28"/>
      <c r="AU972" s="55"/>
      <c r="AV972" s="55"/>
      <c r="AW972" s="55"/>
      <c r="AX972" s="248" t="str">
        <f>IF(V972="","",EOMONTH(EDATE(Tabla1[[#This Row],[Fecha Finalización]],2),0))</f>
        <v/>
      </c>
      <c r="AY972" s="39"/>
      <c r="AZ972" s="249" t="str">
        <f>IF(V972="","",EOMONTH(EDATE(Tabla1[[#This Row],[Fecha Finalización]],3),0))</f>
        <v/>
      </c>
      <c r="BA972" s="39"/>
      <c r="BB972" s="39"/>
      <c r="BC972" s="235"/>
      <c r="BD972" s="233" t="str">
        <f>IF(F972="","",Tabla1[[#This Row],[sem 01]]&amp;Tabla1[[#This Row],[sem 02]]&amp;Tabla1[[#This Row],[sem 03]])</f>
        <v/>
      </c>
      <c r="BE972" s="234" t="str">
        <f>IF(TRIM(F972)="","",$B$1&amp;"-"&amp;SUBSTITUTE(Tabla1[[#This Row],[Mes Inscrito]]," ","")&amp;"-"&amp;SUBSTITUTE(Tabla1[[#This Row],[Dia de clases Inscrito]]," ","")&amp;"-"&amp;SUBSTITUTE(Tabla1[[#This Row],[Horario Inscrito]]," ","")&amp;"-"&amp;Tabla1[[#This Row],[Fecha Inicio grupo]])</f>
        <v/>
      </c>
      <c r="BF972" s="251" t="str">
        <f>IF(F972="","",Tabla1[[#This Row],[Curso]])</f>
        <v/>
      </c>
      <c r="BG972" s="252" t="str">
        <f>+IF(TRIM(F972)="","",$B$1&amp;"-"&amp;TRIM(Tabla1[[#This Row],[Mes Inscrito]])&amp;"-"&amp;TRIM(Tabla1[[#This Row],[Dia de clases Inscrito]])&amp;"-"&amp;TRIM(Tabla1[[#This Row],[Horario Inscrito]])&amp;"-"&amp;TRIM(Tabla1[[#This Row],[Fecha Inicio grupo]])&amp;"-"&amp;TRIM(Tabla1[[#This Row],[Tipo Incrito]]))</f>
        <v/>
      </c>
      <c r="BH972" s="308" t="str">
        <f>IF(F972="","",OR(IFERROR(SEARCH("CG",Tabla1[[#This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2" s="309" t="str">
        <f>IF(F972&lt;&gt;"",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2" s="309" t="str">
        <f>IF(F972&lt;&gt;"",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2" s="309" t="str">
        <f>IF(Tabla1[[#This Row],[Fecha Inicio grupo]]="","",IFERROR(VLOOKUP(Tabla1[[#This Row],[Mes de Alta como miembro]],Parámetros!$AM$2:$AN$16,2,0),"01/01/1900"))</f>
        <v/>
      </c>
    </row>
    <row r="973" spans="1:63" ht="14.45">
      <c r="A973" s="68">
        <v>970</v>
      </c>
      <c r="B973" s="29"/>
      <c r="C973" s="34"/>
      <c r="D973" s="42"/>
      <c r="E973" s="64"/>
      <c r="F973" s="45"/>
      <c r="G973" s="45"/>
      <c r="H973" s="163"/>
      <c r="I973" s="42"/>
      <c r="J973" s="28"/>
      <c r="K973" s="69"/>
      <c r="L973" s="68"/>
      <c r="M973" s="46"/>
      <c r="N973" s="238" t="str">
        <f ca="1">IF(Tabla1[[#This Row],[Fecha de nac]]="","",IF(Tabla1[[#This Row],[Fecha Finalización]] &gt;=TODAY(), DATEDIF(Tabla1[[#This Row],[Fecha de nac]],TODAY(),"y"), ROUNDDOWN((Tabla1[[#This Row],[Fecha Finalización]] -Tabla1[[#This Row],[Fecha de nac]])/365,0)))</f>
        <v/>
      </c>
      <c r="O973" s="169"/>
      <c r="P973" s="34"/>
      <c r="Q973" s="67"/>
      <c r="R973" s="67"/>
      <c r="S973" s="67"/>
      <c r="T973" s="67"/>
      <c r="U973" s="243" t="str">
        <f>IF(F973="","",Tabla1[[#This Row],[Fecha Inicio grupo]]+3*7-7)</f>
        <v/>
      </c>
      <c r="V973" s="244" t="str">
        <f>IF(F973="","",EDATE(Tabla1[[#This Row],[Fecha Inicio grupo]],3))</f>
        <v/>
      </c>
      <c r="W973" s="29"/>
      <c r="X973" s="29"/>
      <c r="Y973" s="75"/>
      <c r="Z973" s="75"/>
      <c r="AA973" s="75"/>
      <c r="AB973" s="75"/>
      <c r="AC973" s="75"/>
      <c r="AD973" s="75"/>
      <c r="AE973" s="75"/>
      <c r="AF973" s="75"/>
      <c r="AG973" s="75"/>
      <c r="AH973" s="75"/>
      <c r="AI973" s="75"/>
      <c r="AJ973" s="75"/>
      <c r="AK973" s="75"/>
      <c r="AL973" s="75"/>
      <c r="AM973" s="75"/>
      <c r="AN973" s="75"/>
      <c r="AO973" s="144"/>
      <c r="AP973" s="246" t="str">
        <f>IF(F973="","",IFERROR(VLOOKUP(SUBSTITUTE(SUBSTITUTE(Tabla1[[#This Row],[Uso Sistemas]],"T","P"),"N","F"),Parámetros!$M$2:$N$17,2,0),"Completar hasta 3ra sem. para evaluar a Probacionista"))</f>
        <v/>
      </c>
      <c r="AQ973" s="39"/>
      <c r="AR973" s="39"/>
      <c r="AS973" s="39"/>
      <c r="AT973" s="28"/>
      <c r="AU973" s="55"/>
      <c r="AV973" s="55"/>
      <c r="AW973" s="55"/>
      <c r="AX973" s="248" t="str">
        <f>IF(V973="","",EOMONTH(EDATE(Tabla1[[#This Row],[Fecha Finalización]],2),0))</f>
        <v/>
      </c>
      <c r="AY973" s="39"/>
      <c r="AZ973" s="249" t="str">
        <f>IF(V973="","",EOMONTH(EDATE(Tabla1[[#This Row],[Fecha Finalización]],3),0))</f>
        <v/>
      </c>
      <c r="BA973" s="39"/>
      <c r="BB973" s="39"/>
      <c r="BC973" s="235"/>
      <c r="BD973" s="233" t="str">
        <f>IF(F973="","",Tabla1[[#This Row],[sem 01]]&amp;Tabla1[[#This Row],[sem 02]]&amp;Tabla1[[#This Row],[sem 03]])</f>
        <v/>
      </c>
      <c r="BE973" s="234" t="str">
        <f>IF(TRIM(F973)="","",$B$1&amp;"-"&amp;SUBSTITUTE(Tabla1[[#This Row],[Mes Inscrito]]," ","")&amp;"-"&amp;SUBSTITUTE(Tabla1[[#This Row],[Dia de clases Inscrito]]," ","")&amp;"-"&amp;SUBSTITUTE(Tabla1[[#This Row],[Horario Inscrito]]," ","")&amp;"-"&amp;Tabla1[[#This Row],[Fecha Inicio grupo]])</f>
        <v/>
      </c>
      <c r="BF973" s="251" t="str">
        <f>IF(F973="","",Tabla1[[#This Row],[Curso]])</f>
        <v/>
      </c>
      <c r="BG973" s="252" t="str">
        <f>+IF(TRIM(F973)="","",$B$1&amp;"-"&amp;TRIM(Tabla1[[#This Row],[Mes Inscrito]])&amp;"-"&amp;TRIM(Tabla1[[#This Row],[Dia de clases Inscrito]])&amp;"-"&amp;TRIM(Tabla1[[#This Row],[Horario Inscrito]])&amp;"-"&amp;TRIM(Tabla1[[#This Row],[Fecha Inicio grupo]])&amp;"-"&amp;TRIM(Tabla1[[#This Row],[Tipo Incrito]]))</f>
        <v/>
      </c>
      <c r="BH973" s="308" t="str">
        <f>IF(F973="","",OR(IFERROR(SEARCH("CG",Tabla1[[#This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3" s="309" t="str">
        <f>IF(F973&lt;&gt;"",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3" s="309" t="str">
        <f>IF(F973&lt;&gt;"",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3" s="309" t="str">
        <f>IF(Tabla1[[#This Row],[Fecha Inicio grupo]]="","",IFERROR(VLOOKUP(Tabla1[[#This Row],[Mes de Alta como miembro]],Parámetros!$AM$2:$AN$16,2,0),"01/01/1900"))</f>
        <v/>
      </c>
    </row>
    <row r="974" spans="1:63" ht="14.45">
      <c r="A974" s="68">
        <v>971</v>
      </c>
      <c r="B974" s="29"/>
      <c r="C974" s="34"/>
      <c r="D974" s="42"/>
      <c r="E974" s="64"/>
      <c r="F974" s="45"/>
      <c r="G974" s="45"/>
      <c r="H974" s="163"/>
      <c r="I974" s="42"/>
      <c r="J974" s="28"/>
      <c r="K974" s="69"/>
      <c r="L974" s="68"/>
      <c r="M974" s="46"/>
      <c r="N974" s="238" t="str">
        <f ca="1">IF(Tabla1[[#This Row],[Fecha de nac]]="","",IF(Tabla1[[#This Row],[Fecha Finalización]] &gt;=TODAY(), DATEDIF(Tabla1[[#This Row],[Fecha de nac]],TODAY(),"y"), ROUNDDOWN((Tabla1[[#This Row],[Fecha Finalización]] -Tabla1[[#This Row],[Fecha de nac]])/365,0)))</f>
        <v/>
      </c>
      <c r="O974" s="169"/>
      <c r="P974" s="34"/>
      <c r="Q974" s="67"/>
      <c r="R974" s="67"/>
      <c r="S974" s="67"/>
      <c r="T974" s="67"/>
      <c r="U974" s="243" t="str">
        <f>IF(F974="","",Tabla1[[#This Row],[Fecha Inicio grupo]]+3*7-7)</f>
        <v/>
      </c>
      <c r="V974" s="244" t="str">
        <f>IF(F974="","",EDATE(Tabla1[[#This Row],[Fecha Inicio grupo]],3))</f>
        <v/>
      </c>
      <c r="W974" s="29"/>
      <c r="X974" s="29"/>
      <c r="Y974" s="75"/>
      <c r="Z974" s="75"/>
      <c r="AA974" s="75"/>
      <c r="AB974" s="75"/>
      <c r="AC974" s="75"/>
      <c r="AD974" s="75"/>
      <c r="AE974" s="75"/>
      <c r="AF974" s="75"/>
      <c r="AG974" s="75"/>
      <c r="AH974" s="75"/>
      <c r="AI974" s="75"/>
      <c r="AJ974" s="75"/>
      <c r="AK974" s="75"/>
      <c r="AL974" s="75"/>
      <c r="AM974" s="75"/>
      <c r="AN974" s="75"/>
      <c r="AO974" s="144"/>
      <c r="AP974" s="246" t="str">
        <f>IF(F974="","",IFERROR(VLOOKUP(SUBSTITUTE(SUBSTITUTE(Tabla1[[#This Row],[Uso Sistemas]],"T","P"),"N","F"),Parámetros!$M$2:$N$17,2,0),"Completar hasta 3ra sem. para evaluar a Probacionista"))</f>
        <v/>
      </c>
      <c r="AQ974" s="39"/>
      <c r="AR974" s="39"/>
      <c r="AS974" s="39"/>
      <c r="AT974" s="28"/>
      <c r="AU974" s="55"/>
      <c r="AV974" s="55"/>
      <c r="AW974" s="55"/>
      <c r="AX974" s="248" t="str">
        <f>IF(V974="","",EOMONTH(EDATE(Tabla1[[#This Row],[Fecha Finalización]],2),0))</f>
        <v/>
      </c>
      <c r="AY974" s="39"/>
      <c r="AZ974" s="249" t="str">
        <f>IF(V974="","",EOMONTH(EDATE(Tabla1[[#This Row],[Fecha Finalización]],3),0))</f>
        <v/>
      </c>
      <c r="BA974" s="39"/>
      <c r="BB974" s="39"/>
      <c r="BC974" s="235"/>
      <c r="BD974" s="233" t="str">
        <f>IF(F974="","",Tabla1[[#This Row],[sem 01]]&amp;Tabla1[[#This Row],[sem 02]]&amp;Tabla1[[#This Row],[sem 03]])</f>
        <v/>
      </c>
      <c r="BE974" s="234" t="str">
        <f>IF(TRIM(F974)="","",$B$1&amp;"-"&amp;SUBSTITUTE(Tabla1[[#This Row],[Mes Inscrito]]," ","")&amp;"-"&amp;SUBSTITUTE(Tabla1[[#This Row],[Dia de clases Inscrito]]," ","")&amp;"-"&amp;SUBSTITUTE(Tabla1[[#This Row],[Horario Inscrito]]," ","")&amp;"-"&amp;Tabla1[[#This Row],[Fecha Inicio grupo]])</f>
        <v/>
      </c>
      <c r="BF974" s="251" t="str">
        <f>IF(F974="","",Tabla1[[#This Row],[Curso]])</f>
        <v/>
      </c>
      <c r="BG974" s="252" t="str">
        <f>+IF(TRIM(F974)="","",$B$1&amp;"-"&amp;TRIM(Tabla1[[#This Row],[Mes Inscrito]])&amp;"-"&amp;TRIM(Tabla1[[#This Row],[Dia de clases Inscrito]])&amp;"-"&amp;TRIM(Tabla1[[#This Row],[Horario Inscrito]])&amp;"-"&amp;TRIM(Tabla1[[#This Row],[Fecha Inicio grupo]])&amp;"-"&amp;TRIM(Tabla1[[#This Row],[Tipo Incrito]]))</f>
        <v/>
      </c>
      <c r="BH974" s="308" t="str">
        <f>IF(F974="","",OR(IFERROR(SEARCH("CG",Tabla1[[#This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4" s="309" t="str">
        <f>IF(F974&lt;&gt;"",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4" s="309" t="str">
        <f>IF(F974&lt;&gt;"",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4" s="309" t="str">
        <f>IF(Tabla1[[#This Row],[Fecha Inicio grupo]]="","",IFERROR(VLOOKUP(Tabla1[[#This Row],[Mes de Alta como miembro]],Parámetros!$AM$2:$AN$16,2,0),"01/01/1900"))</f>
        <v/>
      </c>
    </row>
    <row r="975" spans="1:63" ht="14.45">
      <c r="A975" s="68">
        <v>972</v>
      </c>
      <c r="B975" s="29"/>
      <c r="C975" s="34"/>
      <c r="D975" s="42"/>
      <c r="E975" s="64"/>
      <c r="F975" s="45"/>
      <c r="G975" s="45"/>
      <c r="H975" s="163"/>
      <c r="I975" s="42"/>
      <c r="J975" s="28"/>
      <c r="K975" s="69"/>
      <c r="L975" s="68"/>
      <c r="M975" s="46"/>
      <c r="N975" s="238" t="str">
        <f ca="1">IF(Tabla1[[#This Row],[Fecha de nac]]="","",IF(Tabla1[[#This Row],[Fecha Finalización]] &gt;=TODAY(), DATEDIF(Tabla1[[#This Row],[Fecha de nac]],TODAY(),"y"), ROUNDDOWN((Tabla1[[#This Row],[Fecha Finalización]] -Tabla1[[#This Row],[Fecha de nac]])/365,0)))</f>
        <v/>
      </c>
      <c r="O975" s="169"/>
      <c r="P975" s="34"/>
      <c r="Q975" s="67"/>
      <c r="R975" s="67"/>
      <c r="S975" s="67"/>
      <c r="T975" s="67"/>
      <c r="U975" s="243" t="str">
        <f>IF(F975="","",Tabla1[[#This Row],[Fecha Inicio grupo]]+3*7-7)</f>
        <v/>
      </c>
      <c r="V975" s="244" t="str">
        <f>IF(F975="","",EDATE(Tabla1[[#This Row],[Fecha Inicio grupo]],3))</f>
        <v/>
      </c>
      <c r="W975" s="29"/>
      <c r="X975" s="29"/>
      <c r="Y975" s="75"/>
      <c r="Z975" s="75"/>
      <c r="AA975" s="75"/>
      <c r="AB975" s="75"/>
      <c r="AC975" s="75"/>
      <c r="AD975" s="75"/>
      <c r="AE975" s="75"/>
      <c r="AF975" s="75"/>
      <c r="AG975" s="75"/>
      <c r="AH975" s="75"/>
      <c r="AI975" s="75"/>
      <c r="AJ975" s="75"/>
      <c r="AK975" s="75"/>
      <c r="AL975" s="75"/>
      <c r="AM975" s="75"/>
      <c r="AN975" s="75"/>
      <c r="AO975" s="144"/>
      <c r="AP975" s="246" t="str">
        <f>IF(F975="","",IFERROR(VLOOKUP(SUBSTITUTE(SUBSTITUTE(Tabla1[[#This Row],[Uso Sistemas]],"T","P"),"N","F"),Parámetros!$M$2:$N$17,2,0),"Completar hasta 3ra sem. para evaluar a Probacionista"))</f>
        <v/>
      </c>
      <c r="AQ975" s="39"/>
      <c r="AR975" s="39"/>
      <c r="AS975" s="39"/>
      <c r="AT975" s="28"/>
      <c r="AU975" s="55"/>
      <c r="AV975" s="55"/>
      <c r="AW975" s="55"/>
      <c r="AX975" s="248" t="str">
        <f>IF(V975="","",EOMONTH(EDATE(Tabla1[[#This Row],[Fecha Finalización]],2),0))</f>
        <v/>
      </c>
      <c r="AY975" s="39"/>
      <c r="AZ975" s="249" t="str">
        <f>IF(V975="","",EOMONTH(EDATE(Tabla1[[#This Row],[Fecha Finalización]],3),0))</f>
        <v/>
      </c>
      <c r="BA975" s="39"/>
      <c r="BB975" s="39"/>
      <c r="BC975" s="235"/>
      <c r="BD975" s="233" t="str">
        <f>IF(F975="","",Tabla1[[#This Row],[sem 01]]&amp;Tabla1[[#This Row],[sem 02]]&amp;Tabla1[[#This Row],[sem 03]])</f>
        <v/>
      </c>
      <c r="BE975" s="234" t="str">
        <f>IF(TRIM(F975)="","",$B$1&amp;"-"&amp;SUBSTITUTE(Tabla1[[#This Row],[Mes Inscrito]]," ","")&amp;"-"&amp;SUBSTITUTE(Tabla1[[#This Row],[Dia de clases Inscrito]]," ","")&amp;"-"&amp;SUBSTITUTE(Tabla1[[#This Row],[Horario Inscrito]]," ","")&amp;"-"&amp;Tabla1[[#This Row],[Fecha Inicio grupo]])</f>
        <v/>
      </c>
      <c r="BF975" s="251" t="str">
        <f>IF(F975="","",Tabla1[[#This Row],[Curso]])</f>
        <v/>
      </c>
      <c r="BG975" s="252" t="str">
        <f>+IF(TRIM(F975)="","",$B$1&amp;"-"&amp;TRIM(Tabla1[[#This Row],[Mes Inscrito]])&amp;"-"&amp;TRIM(Tabla1[[#This Row],[Dia de clases Inscrito]])&amp;"-"&amp;TRIM(Tabla1[[#This Row],[Horario Inscrito]])&amp;"-"&amp;TRIM(Tabla1[[#This Row],[Fecha Inicio grupo]])&amp;"-"&amp;TRIM(Tabla1[[#This Row],[Tipo Incrito]]))</f>
        <v/>
      </c>
      <c r="BH975" s="308" t="str">
        <f>IF(F975="","",OR(IFERROR(SEARCH("CG",Tabla1[[#This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5" s="309" t="str">
        <f>IF(F975&lt;&gt;"",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5" s="309" t="str">
        <f>IF(F975&lt;&gt;"",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5" s="309" t="str">
        <f>IF(Tabla1[[#This Row],[Fecha Inicio grupo]]="","",IFERROR(VLOOKUP(Tabla1[[#This Row],[Mes de Alta como miembro]],Parámetros!$AM$2:$AN$16,2,0),"01/01/1900"))</f>
        <v/>
      </c>
    </row>
    <row r="976" spans="1:63" ht="14.45">
      <c r="A976" s="68">
        <v>973</v>
      </c>
      <c r="B976" s="29"/>
      <c r="C976" s="34"/>
      <c r="D976" s="42"/>
      <c r="E976" s="64"/>
      <c r="F976" s="45"/>
      <c r="G976" s="45"/>
      <c r="H976" s="163"/>
      <c r="I976" s="42"/>
      <c r="J976" s="28"/>
      <c r="K976" s="69"/>
      <c r="L976" s="68"/>
      <c r="M976" s="46"/>
      <c r="N976" s="238" t="str">
        <f ca="1">IF(Tabla1[[#This Row],[Fecha de nac]]="","",IF(Tabla1[[#This Row],[Fecha Finalización]] &gt;=TODAY(), DATEDIF(Tabla1[[#This Row],[Fecha de nac]],TODAY(),"y"), ROUNDDOWN((Tabla1[[#This Row],[Fecha Finalización]] -Tabla1[[#This Row],[Fecha de nac]])/365,0)))</f>
        <v/>
      </c>
      <c r="O976" s="169"/>
      <c r="P976" s="34"/>
      <c r="Q976" s="67"/>
      <c r="R976" s="67"/>
      <c r="S976" s="67"/>
      <c r="T976" s="67"/>
      <c r="U976" s="243" t="str">
        <f>IF(F976="","",Tabla1[[#This Row],[Fecha Inicio grupo]]+3*7-7)</f>
        <v/>
      </c>
      <c r="V976" s="244" t="str">
        <f>IF(F976="","",EDATE(Tabla1[[#This Row],[Fecha Inicio grupo]],3))</f>
        <v/>
      </c>
      <c r="W976" s="29"/>
      <c r="X976" s="29"/>
      <c r="Y976" s="75"/>
      <c r="Z976" s="75"/>
      <c r="AA976" s="75"/>
      <c r="AB976" s="75"/>
      <c r="AC976" s="75"/>
      <c r="AD976" s="75"/>
      <c r="AE976" s="75"/>
      <c r="AF976" s="75"/>
      <c r="AG976" s="75"/>
      <c r="AH976" s="75"/>
      <c r="AI976" s="75"/>
      <c r="AJ976" s="75"/>
      <c r="AK976" s="75"/>
      <c r="AL976" s="75"/>
      <c r="AM976" s="75"/>
      <c r="AN976" s="75"/>
      <c r="AO976" s="144"/>
      <c r="AP976" s="246" t="str">
        <f>IF(F976="","",IFERROR(VLOOKUP(SUBSTITUTE(SUBSTITUTE(Tabla1[[#This Row],[Uso Sistemas]],"T","P"),"N","F"),Parámetros!$M$2:$N$17,2,0),"Completar hasta 3ra sem. para evaluar a Probacionista"))</f>
        <v/>
      </c>
      <c r="AQ976" s="39"/>
      <c r="AR976" s="39"/>
      <c r="AS976" s="39"/>
      <c r="AT976" s="28"/>
      <c r="AU976" s="55"/>
      <c r="AV976" s="55"/>
      <c r="AW976" s="55"/>
      <c r="AX976" s="248" t="str">
        <f>IF(V976="","",EOMONTH(EDATE(Tabla1[[#This Row],[Fecha Finalización]],2),0))</f>
        <v/>
      </c>
      <c r="AY976" s="39"/>
      <c r="AZ976" s="249" t="str">
        <f>IF(V976="","",EOMONTH(EDATE(Tabla1[[#This Row],[Fecha Finalización]],3),0))</f>
        <v/>
      </c>
      <c r="BA976" s="39"/>
      <c r="BB976" s="39"/>
      <c r="BC976" s="235"/>
      <c r="BD976" s="233" t="str">
        <f>IF(F976="","",Tabla1[[#This Row],[sem 01]]&amp;Tabla1[[#This Row],[sem 02]]&amp;Tabla1[[#This Row],[sem 03]])</f>
        <v/>
      </c>
      <c r="BE976" s="234" t="str">
        <f>IF(TRIM(F976)="","",$B$1&amp;"-"&amp;SUBSTITUTE(Tabla1[[#This Row],[Mes Inscrito]]," ","")&amp;"-"&amp;SUBSTITUTE(Tabla1[[#This Row],[Dia de clases Inscrito]]," ","")&amp;"-"&amp;SUBSTITUTE(Tabla1[[#This Row],[Horario Inscrito]]," ","")&amp;"-"&amp;Tabla1[[#This Row],[Fecha Inicio grupo]])</f>
        <v/>
      </c>
      <c r="BF976" s="251" t="str">
        <f>IF(F976="","",Tabla1[[#This Row],[Curso]])</f>
        <v/>
      </c>
      <c r="BG976" s="252" t="str">
        <f>+IF(TRIM(F976)="","",$B$1&amp;"-"&amp;TRIM(Tabla1[[#This Row],[Mes Inscrito]])&amp;"-"&amp;TRIM(Tabla1[[#This Row],[Dia de clases Inscrito]])&amp;"-"&amp;TRIM(Tabla1[[#This Row],[Horario Inscrito]])&amp;"-"&amp;TRIM(Tabla1[[#This Row],[Fecha Inicio grupo]])&amp;"-"&amp;TRIM(Tabla1[[#This Row],[Tipo Incrito]]))</f>
        <v/>
      </c>
      <c r="BH976" s="308" t="str">
        <f>IF(F976="","",OR(IFERROR(SEARCH("CG",Tabla1[[#This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6" s="309" t="str">
        <f>IF(F976&lt;&gt;"",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6" s="309" t="str">
        <f>IF(F976&lt;&gt;"",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6" s="309" t="str">
        <f>IF(Tabla1[[#This Row],[Fecha Inicio grupo]]="","",IFERROR(VLOOKUP(Tabla1[[#This Row],[Mes de Alta como miembro]],Parámetros!$AM$2:$AN$16,2,0),"01/01/1900"))</f>
        <v/>
      </c>
    </row>
    <row r="977" spans="1:63" ht="14.45">
      <c r="A977" s="68">
        <v>974</v>
      </c>
      <c r="B977" s="29"/>
      <c r="C977" s="34"/>
      <c r="D977" s="42"/>
      <c r="E977" s="64"/>
      <c r="F977" s="45"/>
      <c r="G977" s="45"/>
      <c r="H977" s="163"/>
      <c r="I977" s="42"/>
      <c r="J977" s="28"/>
      <c r="K977" s="69"/>
      <c r="L977" s="68"/>
      <c r="M977" s="46"/>
      <c r="N977" s="238" t="str">
        <f ca="1">IF(Tabla1[[#This Row],[Fecha de nac]]="","",IF(Tabla1[[#This Row],[Fecha Finalización]] &gt;=TODAY(), DATEDIF(Tabla1[[#This Row],[Fecha de nac]],TODAY(),"y"), ROUNDDOWN((Tabla1[[#This Row],[Fecha Finalización]] -Tabla1[[#This Row],[Fecha de nac]])/365,0)))</f>
        <v/>
      </c>
      <c r="O977" s="169"/>
      <c r="P977" s="34"/>
      <c r="Q977" s="67"/>
      <c r="R977" s="67"/>
      <c r="S977" s="67"/>
      <c r="T977" s="67"/>
      <c r="U977" s="243" t="str">
        <f>IF(F977="","",Tabla1[[#This Row],[Fecha Inicio grupo]]+3*7-7)</f>
        <v/>
      </c>
      <c r="V977" s="244" t="str">
        <f>IF(F977="","",EDATE(Tabla1[[#This Row],[Fecha Inicio grupo]],3))</f>
        <v/>
      </c>
      <c r="W977" s="29"/>
      <c r="X977" s="29"/>
      <c r="Y977" s="75"/>
      <c r="Z977" s="75"/>
      <c r="AA977" s="75"/>
      <c r="AB977" s="75"/>
      <c r="AC977" s="75"/>
      <c r="AD977" s="75"/>
      <c r="AE977" s="75"/>
      <c r="AF977" s="75"/>
      <c r="AG977" s="75"/>
      <c r="AH977" s="75"/>
      <c r="AI977" s="75"/>
      <c r="AJ977" s="75"/>
      <c r="AK977" s="75"/>
      <c r="AL977" s="75"/>
      <c r="AM977" s="75"/>
      <c r="AN977" s="75"/>
      <c r="AO977" s="144"/>
      <c r="AP977" s="246" t="str">
        <f>IF(F977="","",IFERROR(VLOOKUP(SUBSTITUTE(SUBSTITUTE(Tabla1[[#This Row],[Uso Sistemas]],"T","P"),"N","F"),Parámetros!$M$2:$N$17,2,0),"Completar hasta 3ra sem. para evaluar a Probacionista"))</f>
        <v/>
      </c>
      <c r="AQ977" s="39"/>
      <c r="AR977" s="39"/>
      <c r="AS977" s="39"/>
      <c r="AT977" s="28"/>
      <c r="AU977" s="55"/>
      <c r="AV977" s="55"/>
      <c r="AW977" s="55"/>
      <c r="AX977" s="248" t="str">
        <f>IF(V977="","",EOMONTH(EDATE(Tabla1[[#This Row],[Fecha Finalización]],2),0))</f>
        <v/>
      </c>
      <c r="AY977" s="39"/>
      <c r="AZ977" s="249" t="str">
        <f>IF(V977="","",EOMONTH(EDATE(Tabla1[[#This Row],[Fecha Finalización]],3),0))</f>
        <v/>
      </c>
      <c r="BA977" s="39"/>
      <c r="BB977" s="39"/>
      <c r="BC977" s="235"/>
      <c r="BD977" s="233" t="str">
        <f>IF(F977="","",Tabla1[[#This Row],[sem 01]]&amp;Tabla1[[#This Row],[sem 02]]&amp;Tabla1[[#This Row],[sem 03]])</f>
        <v/>
      </c>
      <c r="BE977" s="234" t="str">
        <f>IF(TRIM(F977)="","",$B$1&amp;"-"&amp;SUBSTITUTE(Tabla1[[#This Row],[Mes Inscrito]]," ","")&amp;"-"&amp;SUBSTITUTE(Tabla1[[#This Row],[Dia de clases Inscrito]]," ","")&amp;"-"&amp;SUBSTITUTE(Tabla1[[#This Row],[Horario Inscrito]]," ","")&amp;"-"&amp;Tabla1[[#This Row],[Fecha Inicio grupo]])</f>
        <v/>
      </c>
      <c r="BF977" s="251" t="str">
        <f>IF(F977="","",Tabla1[[#This Row],[Curso]])</f>
        <v/>
      </c>
      <c r="BG977" s="252" t="str">
        <f>+IF(TRIM(F977)="","",$B$1&amp;"-"&amp;TRIM(Tabla1[[#This Row],[Mes Inscrito]])&amp;"-"&amp;TRIM(Tabla1[[#This Row],[Dia de clases Inscrito]])&amp;"-"&amp;TRIM(Tabla1[[#This Row],[Horario Inscrito]])&amp;"-"&amp;TRIM(Tabla1[[#This Row],[Fecha Inicio grupo]])&amp;"-"&amp;TRIM(Tabla1[[#This Row],[Tipo Incrito]]))</f>
        <v/>
      </c>
      <c r="BH977" s="308" t="str">
        <f>IF(F977="","",OR(IFERROR(SEARCH("CG",Tabla1[[#This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7" s="309" t="str">
        <f>IF(F977&lt;&gt;"",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7" s="309" t="str">
        <f>IF(F977&lt;&gt;"",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7" s="309" t="str">
        <f>IF(Tabla1[[#This Row],[Fecha Inicio grupo]]="","",IFERROR(VLOOKUP(Tabla1[[#This Row],[Mes de Alta como miembro]],Parámetros!$AM$2:$AN$16,2,0),"01/01/1900"))</f>
        <v/>
      </c>
    </row>
    <row r="978" spans="1:63" ht="14.45">
      <c r="A978" s="68">
        <v>975</v>
      </c>
      <c r="B978" s="29"/>
      <c r="C978" s="34"/>
      <c r="D978" s="42"/>
      <c r="E978" s="64"/>
      <c r="F978" s="45"/>
      <c r="G978" s="45"/>
      <c r="H978" s="163"/>
      <c r="I978" s="42"/>
      <c r="J978" s="28"/>
      <c r="K978" s="69"/>
      <c r="L978" s="68"/>
      <c r="M978" s="46"/>
      <c r="N978" s="238" t="str">
        <f ca="1">IF(Tabla1[[#This Row],[Fecha de nac]]="","",IF(Tabla1[[#This Row],[Fecha Finalización]] &gt;=TODAY(), DATEDIF(Tabla1[[#This Row],[Fecha de nac]],TODAY(),"y"), ROUNDDOWN((Tabla1[[#This Row],[Fecha Finalización]] -Tabla1[[#This Row],[Fecha de nac]])/365,0)))</f>
        <v/>
      </c>
      <c r="O978" s="169"/>
      <c r="P978" s="34"/>
      <c r="Q978" s="67"/>
      <c r="R978" s="67"/>
      <c r="S978" s="67"/>
      <c r="T978" s="67"/>
      <c r="U978" s="243" t="str">
        <f>IF(F978="","",Tabla1[[#This Row],[Fecha Inicio grupo]]+3*7-7)</f>
        <v/>
      </c>
      <c r="V978" s="244" t="str">
        <f>IF(F978="","",EDATE(Tabla1[[#This Row],[Fecha Inicio grupo]],3))</f>
        <v/>
      </c>
      <c r="W978" s="29"/>
      <c r="X978" s="29"/>
      <c r="Y978" s="75"/>
      <c r="Z978" s="75"/>
      <c r="AA978" s="75"/>
      <c r="AB978" s="75"/>
      <c r="AC978" s="75"/>
      <c r="AD978" s="75"/>
      <c r="AE978" s="75"/>
      <c r="AF978" s="75"/>
      <c r="AG978" s="75"/>
      <c r="AH978" s="75"/>
      <c r="AI978" s="75"/>
      <c r="AJ978" s="75"/>
      <c r="AK978" s="75"/>
      <c r="AL978" s="75"/>
      <c r="AM978" s="75"/>
      <c r="AN978" s="75"/>
      <c r="AO978" s="144"/>
      <c r="AP978" s="246" t="str">
        <f>IF(F978="","",IFERROR(VLOOKUP(SUBSTITUTE(SUBSTITUTE(Tabla1[[#This Row],[Uso Sistemas]],"T","P"),"N","F"),Parámetros!$M$2:$N$17,2,0),"Completar hasta 3ra sem. para evaluar a Probacionista"))</f>
        <v/>
      </c>
      <c r="AQ978" s="39"/>
      <c r="AR978" s="39"/>
      <c r="AS978" s="39"/>
      <c r="AT978" s="28"/>
      <c r="AU978" s="55"/>
      <c r="AV978" s="55"/>
      <c r="AW978" s="55"/>
      <c r="AX978" s="248" t="str">
        <f>IF(V978="","",EOMONTH(EDATE(Tabla1[[#This Row],[Fecha Finalización]],2),0))</f>
        <v/>
      </c>
      <c r="AY978" s="39"/>
      <c r="AZ978" s="249" t="str">
        <f>IF(V978="","",EOMONTH(EDATE(Tabla1[[#This Row],[Fecha Finalización]],3),0))</f>
        <v/>
      </c>
      <c r="BA978" s="39"/>
      <c r="BB978" s="39"/>
      <c r="BC978" s="235"/>
      <c r="BD978" s="233" t="str">
        <f>IF(F978="","",Tabla1[[#This Row],[sem 01]]&amp;Tabla1[[#This Row],[sem 02]]&amp;Tabla1[[#This Row],[sem 03]])</f>
        <v/>
      </c>
      <c r="BE978" s="234" t="str">
        <f>IF(TRIM(F978)="","",$B$1&amp;"-"&amp;SUBSTITUTE(Tabla1[[#This Row],[Mes Inscrito]]," ","")&amp;"-"&amp;SUBSTITUTE(Tabla1[[#This Row],[Dia de clases Inscrito]]," ","")&amp;"-"&amp;SUBSTITUTE(Tabla1[[#This Row],[Horario Inscrito]]," ","")&amp;"-"&amp;Tabla1[[#This Row],[Fecha Inicio grupo]])</f>
        <v/>
      </c>
      <c r="BF978" s="251" t="str">
        <f>IF(F978="","",Tabla1[[#This Row],[Curso]])</f>
        <v/>
      </c>
      <c r="BG978" s="252" t="str">
        <f>+IF(TRIM(F978)="","",$B$1&amp;"-"&amp;TRIM(Tabla1[[#This Row],[Mes Inscrito]])&amp;"-"&amp;TRIM(Tabla1[[#This Row],[Dia de clases Inscrito]])&amp;"-"&amp;TRIM(Tabla1[[#This Row],[Horario Inscrito]])&amp;"-"&amp;TRIM(Tabla1[[#This Row],[Fecha Inicio grupo]])&amp;"-"&amp;TRIM(Tabla1[[#This Row],[Tipo Incrito]]))</f>
        <v/>
      </c>
      <c r="BH978" s="308" t="str">
        <f>IF(F978="","",OR(IFERROR(SEARCH("CG",Tabla1[[#This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8" s="309" t="str">
        <f>IF(F978&lt;&gt;"",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8" s="309" t="str">
        <f>IF(F978&lt;&gt;"",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8" s="309" t="str">
        <f>IF(Tabla1[[#This Row],[Fecha Inicio grupo]]="","",IFERROR(VLOOKUP(Tabla1[[#This Row],[Mes de Alta como miembro]],Parámetros!$AM$2:$AN$16,2,0),"01/01/1900"))</f>
        <v/>
      </c>
    </row>
    <row r="979" spans="1:63" ht="14.45">
      <c r="A979" s="68">
        <v>976</v>
      </c>
      <c r="B979" s="29"/>
      <c r="C979" s="34"/>
      <c r="D979" s="42"/>
      <c r="E979" s="64"/>
      <c r="F979" s="45"/>
      <c r="G979" s="45"/>
      <c r="H979" s="163"/>
      <c r="I979" s="42"/>
      <c r="J979" s="28"/>
      <c r="K979" s="69"/>
      <c r="L979" s="68"/>
      <c r="M979" s="46"/>
      <c r="N979" s="238" t="str">
        <f ca="1">IF(Tabla1[[#This Row],[Fecha de nac]]="","",IF(Tabla1[[#This Row],[Fecha Finalización]] &gt;=TODAY(), DATEDIF(Tabla1[[#This Row],[Fecha de nac]],TODAY(),"y"), ROUNDDOWN((Tabla1[[#This Row],[Fecha Finalización]] -Tabla1[[#This Row],[Fecha de nac]])/365,0)))</f>
        <v/>
      </c>
      <c r="O979" s="169"/>
      <c r="P979" s="34"/>
      <c r="Q979" s="67"/>
      <c r="R979" s="67"/>
      <c r="S979" s="67"/>
      <c r="T979" s="67"/>
      <c r="U979" s="243" t="str">
        <f>IF(F979="","",Tabla1[[#This Row],[Fecha Inicio grupo]]+3*7-7)</f>
        <v/>
      </c>
      <c r="V979" s="244" t="str">
        <f>IF(F979="","",EDATE(Tabla1[[#This Row],[Fecha Inicio grupo]],3))</f>
        <v/>
      </c>
      <c r="W979" s="29"/>
      <c r="X979" s="29"/>
      <c r="Y979" s="75"/>
      <c r="Z979" s="75"/>
      <c r="AA979" s="75"/>
      <c r="AB979" s="75"/>
      <c r="AC979" s="75"/>
      <c r="AD979" s="75"/>
      <c r="AE979" s="75"/>
      <c r="AF979" s="75"/>
      <c r="AG979" s="75"/>
      <c r="AH979" s="75"/>
      <c r="AI979" s="75"/>
      <c r="AJ979" s="75"/>
      <c r="AK979" s="75"/>
      <c r="AL979" s="75"/>
      <c r="AM979" s="75"/>
      <c r="AN979" s="75"/>
      <c r="AO979" s="144"/>
      <c r="AP979" s="246" t="str">
        <f>IF(F979="","",IFERROR(VLOOKUP(SUBSTITUTE(SUBSTITUTE(Tabla1[[#This Row],[Uso Sistemas]],"T","P"),"N","F"),Parámetros!$M$2:$N$17,2,0),"Completar hasta 3ra sem. para evaluar a Probacionista"))</f>
        <v/>
      </c>
      <c r="AQ979" s="39"/>
      <c r="AR979" s="39"/>
      <c r="AS979" s="39"/>
      <c r="AT979" s="28"/>
      <c r="AU979" s="55"/>
      <c r="AV979" s="55"/>
      <c r="AW979" s="55"/>
      <c r="AX979" s="248" t="str">
        <f>IF(V979="","",EOMONTH(EDATE(Tabla1[[#This Row],[Fecha Finalización]],2),0))</f>
        <v/>
      </c>
      <c r="AY979" s="39"/>
      <c r="AZ979" s="249" t="str">
        <f>IF(V979="","",EOMONTH(EDATE(Tabla1[[#This Row],[Fecha Finalización]],3),0))</f>
        <v/>
      </c>
      <c r="BA979" s="39"/>
      <c r="BB979" s="39"/>
      <c r="BC979" s="235"/>
      <c r="BD979" s="233" t="str">
        <f>IF(F979="","",Tabla1[[#This Row],[sem 01]]&amp;Tabla1[[#This Row],[sem 02]]&amp;Tabla1[[#This Row],[sem 03]])</f>
        <v/>
      </c>
      <c r="BE979" s="234" t="str">
        <f>IF(TRIM(F979)="","",$B$1&amp;"-"&amp;SUBSTITUTE(Tabla1[[#This Row],[Mes Inscrito]]," ","")&amp;"-"&amp;SUBSTITUTE(Tabla1[[#This Row],[Dia de clases Inscrito]]," ","")&amp;"-"&amp;SUBSTITUTE(Tabla1[[#This Row],[Horario Inscrito]]," ","")&amp;"-"&amp;Tabla1[[#This Row],[Fecha Inicio grupo]])</f>
        <v/>
      </c>
      <c r="BF979" s="251" t="str">
        <f>IF(F979="","",Tabla1[[#This Row],[Curso]])</f>
        <v/>
      </c>
      <c r="BG979" s="252" t="str">
        <f>+IF(TRIM(F979)="","",$B$1&amp;"-"&amp;TRIM(Tabla1[[#This Row],[Mes Inscrito]])&amp;"-"&amp;TRIM(Tabla1[[#This Row],[Dia de clases Inscrito]])&amp;"-"&amp;TRIM(Tabla1[[#This Row],[Horario Inscrito]])&amp;"-"&amp;TRIM(Tabla1[[#This Row],[Fecha Inicio grupo]])&amp;"-"&amp;TRIM(Tabla1[[#This Row],[Tipo Incrito]]))</f>
        <v/>
      </c>
      <c r="BH979" s="308" t="str">
        <f>IF(F979="","",OR(IFERROR(SEARCH("CG",Tabla1[[#This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9" s="309" t="str">
        <f>IF(F979&lt;&gt;"",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9" s="309" t="str">
        <f>IF(F979&lt;&gt;"",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9" s="309" t="str">
        <f>IF(Tabla1[[#This Row],[Fecha Inicio grupo]]="","",IFERROR(VLOOKUP(Tabla1[[#This Row],[Mes de Alta como miembro]],Parámetros!$AM$2:$AN$16,2,0),"01/01/1900"))</f>
        <v/>
      </c>
    </row>
    <row r="980" spans="1:63" ht="14.45">
      <c r="A980" s="68">
        <v>977</v>
      </c>
      <c r="B980" s="29"/>
      <c r="C980" s="34"/>
      <c r="D980" s="42"/>
      <c r="E980" s="64"/>
      <c r="F980" s="45"/>
      <c r="G980" s="45"/>
      <c r="H980" s="163"/>
      <c r="I980" s="42"/>
      <c r="J980" s="28"/>
      <c r="K980" s="69"/>
      <c r="L980" s="68"/>
      <c r="M980" s="46"/>
      <c r="N980" s="238" t="str">
        <f ca="1">IF(Tabla1[[#This Row],[Fecha de nac]]="","",IF(Tabla1[[#This Row],[Fecha Finalización]] &gt;=TODAY(), DATEDIF(Tabla1[[#This Row],[Fecha de nac]],TODAY(),"y"), ROUNDDOWN((Tabla1[[#This Row],[Fecha Finalización]] -Tabla1[[#This Row],[Fecha de nac]])/365,0)))</f>
        <v/>
      </c>
      <c r="O980" s="169"/>
      <c r="P980" s="34"/>
      <c r="Q980" s="67"/>
      <c r="R980" s="67"/>
      <c r="S980" s="67"/>
      <c r="T980" s="67"/>
      <c r="U980" s="243" t="str">
        <f>IF(F980="","",Tabla1[[#This Row],[Fecha Inicio grupo]]+3*7-7)</f>
        <v/>
      </c>
      <c r="V980" s="244" t="str">
        <f>IF(F980="","",EDATE(Tabla1[[#This Row],[Fecha Inicio grupo]],3))</f>
        <v/>
      </c>
      <c r="W980" s="29"/>
      <c r="X980" s="29"/>
      <c r="Y980" s="75"/>
      <c r="Z980" s="75"/>
      <c r="AA980" s="75"/>
      <c r="AB980" s="75"/>
      <c r="AC980" s="75"/>
      <c r="AD980" s="75"/>
      <c r="AE980" s="75"/>
      <c r="AF980" s="75"/>
      <c r="AG980" s="75"/>
      <c r="AH980" s="75"/>
      <c r="AI980" s="75"/>
      <c r="AJ980" s="75"/>
      <c r="AK980" s="75"/>
      <c r="AL980" s="75"/>
      <c r="AM980" s="75"/>
      <c r="AN980" s="75"/>
      <c r="AO980" s="144"/>
      <c r="AP980" s="246" t="str">
        <f>IF(F980="","",IFERROR(VLOOKUP(SUBSTITUTE(SUBSTITUTE(Tabla1[[#This Row],[Uso Sistemas]],"T","P"),"N","F"),Parámetros!$M$2:$N$17,2,0),"Completar hasta 3ra sem. para evaluar a Probacionista"))</f>
        <v/>
      </c>
      <c r="AQ980" s="39"/>
      <c r="AR980" s="39"/>
      <c r="AS980" s="39"/>
      <c r="AT980" s="28"/>
      <c r="AU980" s="55"/>
      <c r="AV980" s="55"/>
      <c r="AW980" s="55"/>
      <c r="AX980" s="248" t="str">
        <f>IF(V980="","",EOMONTH(EDATE(Tabla1[[#This Row],[Fecha Finalización]],2),0))</f>
        <v/>
      </c>
      <c r="AY980" s="39"/>
      <c r="AZ980" s="249" t="str">
        <f>IF(V980="","",EOMONTH(EDATE(Tabla1[[#This Row],[Fecha Finalización]],3),0))</f>
        <v/>
      </c>
      <c r="BA980" s="39"/>
      <c r="BB980" s="39"/>
      <c r="BC980" s="235"/>
      <c r="BD980" s="233" t="str">
        <f>IF(F980="","",Tabla1[[#This Row],[sem 01]]&amp;Tabla1[[#This Row],[sem 02]]&amp;Tabla1[[#This Row],[sem 03]])</f>
        <v/>
      </c>
      <c r="BE980" s="234" t="str">
        <f>IF(TRIM(F980)="","",$B$1&amp;"-"&amp;SUBSTITUTE(Tabla1[[#This Row],[Mes Inscrito]]," ","")&amp;"-"&amp;SUBSTITUTE(Tabla1[[#This Row],[Dia de clases Inscrito]]," ","")&amp;"-"&amp;SUBSTITUTE(Tabla1[[#This Row],[Horario Inscrito]]," ","")&amp;"-"&amp;Tabla1[[#This Row],[Fecha Inicio grupo]])</f>
        <v/>
      </c>
      <c r="BF980" s="251" t="str">
        <f>IF(F980="","",Tabla1[[#This Row],[Curso]])</f>
        <v/>
      </c>
      <c r="BG980" s="252" t="str">
        <f>+IF(TRIM(F980)="","",$B$1&amp;"-"&amp;TRIM(Tabla1[[#This Row],[Mes Inscrito]])&amp;"-"&amp;TRIM(Tabla1[[#This Row],[Dia de clases Inscrito]])&amp;"-"&amp;TRIM(Tabla1[[#This Row],[Horario Inscrito]])&amp;"-"&amp;TRIM(Tabla1[[#This Row],[Fecha Inicio grupo]])&amp;"-"&amp;TRIM(Tabla1[[#This Row],[Tipo Incrito]]))</f>
        <v/>
      </c>
      <c r="BH980" s="308" t="str">
        <f>IF(F980="","",OR(IFERROR(SEARCH("CG",Tabla1[[#This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0" s="309" t="str">
        <f>IF(F980&lt;&gt;"",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0" s="309" t="str">
        <f>IF(F980&lt;&gt;"",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0" s="309" t="str">
        <f>IF(Tabla1[[#This Row],[Fecha Inicio grupo]]="","",IFERROR(VLOOKUP(Tabla1[[#This Row],[Mes de Alta como miembro]],Parámetros!$AM$2:$AN$16,2,0),"01/01/1900"))</f>
        <v/>
      </c>
    </row>
    <row r="981" spans="1:63" ht="14.45">
      <c r="A981" s="68">
        <v>978</v>
      </c>
      <c r="B981" s="29"/>
      <c r="C981" s="34"/>
      <c r="D981" s="42"/>
      <c r="E981" s="64"/>
      <c r="F981" s="45"/>
      <c r="G981" s="45"/>
      <c r="H981" s="163"/>
      <c r="I981" s="42"/>
      <c r="J981" s="28"/>
      <c r="K981" s="69"/>
      <c r="L981" s="68"/>
      <c r="M981" s="46"/>
      <c r="N981" s="238" t="str">
        <f ca="1">IF(Tabla1[[#This Row],[Fecha de nac]]="","",IF(Tabla1[[#This Row],[Fecha Finalización]] &gt;=TODAY(), DATEDIF(Tabla1[[#This Row],[Fecha de nac]],TODAY(),"y"), ROUNDDOWN((Tabla1[[#This Row],[Fecha Finalización]] -Tabla1[[#This Row],[Fecha de nac]])/365,0)))</f>
        <v/>
      </c>
      <c r="O981" s="169"/>
      <c r="P981" s="34"/>
      <c r="Q981" s="67"/>
      <c r="R981" s="67"/>
      <c r="S981" s="67"/>
      <c r="T981" s="67"/>
      <c r="U981" s="243" t="str">
        <f>IF(F981="","",Tabla1[[#This Row],[Fecha Inicio grupo]]+3*7-7)</f>
        <v/>
      </c>
      <c r="V981" s="244" t="str">
        <f>IF(F981="","",EDATE(Tabla1[[#This Row],[Fecha Inicio grupo]],3))</f>
        <v/>
      </c>
      <c r="W981" s="29"/>
      <c r="X981" s="29"/>
      <c r="Y981" s="75"/>
      <c r="Z981" s="75"/>
      <c r="AA981" s="75"/>
      <c r="AB981" s="75"/>
      <c r="AC981" s="75"/>
      <c r="AD981" s="75"/>
      <c r="AE981" s="75"/>
      <c r="AF981" s="75"/>
      <c r="AG981" s="75"/>
      <c r="AH981" s="75"/>
      <c r="AI981" s="75"/>
      <c r="AJ981" s="75"/>
      <c r="AK981" s="75"/>
      <c r="AL981" s="75"/>
      <c r="AM981" s="75"/>
      <c r="AN981" s="75"/>
      <c r="AO981" s="144"/>
      <c r="AP981" s="246" t="str">
        <f>IF(F981="","",IFERROR(VLOOKUP(SUBSTITUTE(SUBSTITUTE(Tabla1[[#This Row],[Uso Sistemas]],"T","P"),"N","F"),Parámetros!$M$2:$N$17,2,0),"Completar hasta 3ra sem. para evaluar a Probacionista"))</f>
        <v/>
      </c>
      <c r="AQ981" s="39"/>
      <c r="AR981" s="39"/>
      <c r="AS981" s="39"/>
      <c r="AT981" s="28"/>
      <c r="AU981" s="55"/>
      <c r="AV981" s="55"/>
      <c r="AW981" s="55"/>
      <c r="AX981" s="248" t="str">
        <f>IF(V981="","",EOMONTH(EDATE(Tabla1[[#This Row],[Fecha Finalización]],2),0))</f>
        <v/>
      </c>
      <c r="AY981" s="39"/>
      <c r="AZ981" s="249" t="str">
        <f>IF(V981="","",EOMONTH(EDATE(Tabla1[[#This Row],[Fecha Finalización]],3),0))</f>
        <v/>
      </c>
      <c r="BA981" s="39"/>
      <c r="BB981" s="39"/>
      <c r="BC981" s="235"/>
      <c r="BD981" s="233" t="str">
        <f>IF(F981="","",Tabla1[[#This Row],[sem 01]]&amp;Tabla1[[#This Row],[sem 02]]&amp;Tabla1[[#This Row],[sem 03]])</f>
        <v/>
      </c>
      <c r="BE981" s="234" t="str">
        <f>IF(TRIM(F981)="","",$B$1&amp;"-"&amp;SUBSTITUTE(Tabla1[[#This Row],[Mes Inscrito]]," ","")&amp;"-"&amp;SUBSTITUTE(Tabla1[[#This Row],[Dia de clases Inscrito]]," ","")&amp;"-"&amp;SUBSTITUTE(Tabla1[[#This Row],[Horario Inscrito]]," ","")&amp;"-"&amp;Tabla1[[#This Row],[Fecha Inicio grupo]])</f>
        <v/>
      </c>
      <c r="BF981" s="251" t="str">
        <f>IF(F981="","",Tabla1[[#This Row],[Curso]])</f>
        <v/>
      </c>
      <c r="BG981" s="252" t="str">
        <f>+IF(TRIM(F981)="","",$B$1&amp;"-"&amp;TRIM(Tabla1[[#This Row],[Mes Inscrito]])&amp;"-"&amp;TRIM(Tabla1[[#This Row],[Dia de clases Inscrito]])&amp;"-"&amp;TRIM(Tabla1[[#This Row],[Horario Inscrito]])&amp;"-"&amp;TRIM(Tabla1[[#This Row],[Fecha Inicio grupo]])&amp;"-"&amp;TRIM(Tabla1[[#This Row],[Tipo Incrito]]))</f>
        <v/>
      </c>
      <c r="BH981" s="308" t="str">
        <f>IF(F981="","",OR(IFERROR(SEARCH("CG",Tabla1[[#This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1" s="309" t="str">
        <f>IF(F981&lt;&gt;"",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1" s="309" t="str">
        <f>IF(F981&lt;&gt;"",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1" s="309" t="str">
        <f>IF(Tabla1[[#This Row],[Fecha Inicio grupo]]="","",IFERROR(VLOOKUP(Tabla1[[#This Row],[Mes de Alta como miembro]],Parámetros!$AM$2:$AN$16,2,0),"01/01/1900"))</f>
        <v/>
      </c>
    </row>
    <row r="982" spans="1:63" ht="14.45">
      <c r="A982" s="68">
        <v>979</v>
      </c>
      <c r="B982" s="29"/>
      <c r="C982" s="34"/>
      <c r="D982" s="42"/>
      <c r="E982" s="64"/>
      <c r="F982" s="45"/>
      <c r="G982" s="45"/>
      <c r="H982" s="163"/>
      <c r="I982" s="42"/>
      <c r="J982" s="28"/>
      <c r="K982" s="69"/>
      <c r="L982" s="68"/>
      <c r="M982" s="46"/>
      <c r="N982" s="238" t="str">
        <f ca="1">IF(Tabla1[[#This Row],[Fecha de nac]]="","",IF(Tabla1[[#This Row],[Fecha Finalización]] &gt;=TODAY(), DATEDIF(Tabla1[[#This Row],[Fecha de nac]],TODAY(),"y"), ROUNDDOWN((Tabla1[[#This Row],[Fecha Finalización]] -Tabla1[[#This Row],[Fecha de nac]])/365,0)))</f>
        <v/>
      </c>
      <c r="O982" s="169"/>
      <c r="P982" s="34"/>
      <c r="Q982" s="67"/>
      <c r="R982" s="67"/>
      <c r="S982" s="67"/>
      <c r="T982" s="67"/>
      <c r="U982" s="243" t="str">
        <f>IF(F982="","",Tabla1[[#This Row],[Fecha Inicio grupo]]+3*7-7)</f>
        <v/>
      </c>
      <c r="V982" s="244" t="str">
        <f>IF(F982="","",EDATE(Tabla1[[#This Row],[Fecha Inicio grupo]],3))</f>
        <v/>
      </c>
      <c r="W982" s="29"/>
      <c r="X982" s="29"/>
      <c r="Y982" s="75"/>
      <c r="Z982" s="75"/>
      <c r="AA982" s="75"/>
      <c r="AB982" s="75"/>
      <c r="AC982" s="75"/>
      <c r="AD982" s="75"/>
      <c r="AE982" s="75"/>
      <c r="AF982" s="75"/>
      <c r="AG982" s="75"/>
      <c r="AH982" s="75"/>
      <c r="AI982" s="75"/>
      <c r="AJ982" s="75"/>
      <c r="AK982" s="75"/>
      <c r="AL982" s="75"/>
      <c r="AM982" s="75"/>
      <c r="AN982" s="75"/>
      <c r="AO982" s="144"/>
      <c r="AP982" s="246" t="str">
        <f>IF(F982="","",IFERROR(VLOOKUP(SUBSTITUTE(SUBSTITUTE(Tabla1[[#This Row],[Uso Sistemas]],"T","P"),"N","F"),Parámetros!$M$2:$N$17,2,0),"Completar hasta 3ra sem. para evaluar a Probacionista"))</f>
        <v/>
      </c>
      <c r="AQ982" s="39"/>
      <c r="AR982" s="39"/>
      <c r="AS982" s="39"/>
      <c r="AT982" s="28"/>
      <c r="AU982" s="55"/>
      <c r="AV982" s="55"/>
      <c r="AW982" s="55"/>
      <c r="AX982" s="248" t="str">
        <f>IF(V982="","",EOMONTH(EDATE(Tabla1[[#This Row],[Fecha Finalización]],2),0))</f>
        <v/>
      </c>
      <c r="AY982" s="39"/>
      <c r="AZ982" s="249" t="str">
        <f>IF(V982="","",EOMONTH(EDATE(Tabla1[[#This Row],[Fecha Finalización]],3),0))</f>
        <v/>
      </c>
      <c r="BA982" s="39"/>
      <c r="BB982" s="39"/>
      <c r="BC982" s="235"/>
      <c r="BD982" s="233" t="str">
        <f>IF(F982="","",Tabla1[[#This Row],[sem 01]]&amp;Tabla1[[#This Row],[sem 02]]&amp;Tabla1[[#This Row],[sem 03]])</f>
        <v/>
      </c>
      <c r="BE982" s="234" t="str">
        <f>IF(TRIM(F982)="","",$B$1&amp;"-"&amp;SUBSTITUTE(Tabla1[[#This Row],[Mes Inscrito]]," ","")&amp;"-"&amp;SUBSTITUTE(Tabla1[[#This Row],[Dia de clases Inscrito]]," ","")&amp;"-"&amp;SUBSTITUTE(Tabla1[[#This Row],[Horario Inscrito]]," ","")&amp;"-"&amp;Tabla1[[#This Row],[Fecha Inicio grupo]])</f>
        <v/>
      </c>
      <c r="BF982" s="251" t="str">
        <f>IF(F982="","",Tabla1[[#This Row],[Curso]])</f>
        <v/>
      </c>
      <c r="BG982" s="252" t="str">
        <f>+IF(TRIM(F982)="","",$B$1&amp;"-"&amp;TRIM(Tabla1[[#This Row],[Mes Inscrito]])&amp;"-"&amp;TRIM(Tabla1[[#This Row],[Dia de clases Inscrito]])&amp;"-"&amp;TRIM(Tabla1[[#This Row],[Horario Inscrito]])&amp;"-"&amp;TRIM(Tabla1[[#This Row],[Fecha Inicio grupo]])&amp;"-"&amp;TRIM(Tabla1[[#This Row],[Tipo Incrito]]))</f>
        <v/>
      </c>
      <c r="BH982" s="308" t="str">
        <f>IF(F982="","",OR(IFERROR(SEARCH("CG",Tabla1[[#This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2" s="309" t="str">
        <f>IF(F982&lt;&gt;"",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2" s="309" t="str">
        <f>IF(F982&lt;&gt;"",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2" s="309" t="str">
        <f>IF(Tabla1[[#This Row],[Fecha Inicio grupo]]="","",IFERROR(VLOOKUP(Tabla1[[#This Row],[Mes de Alta como miembro]],Parámetros!$AM$2:$AN$16,2,0),"01/01/1900"))</f>
        <v/>
      </c>
    </row>
    <row r="983" spans="1:63" ht="14.45">
      <c r="A983" s="68">
        <v>980</v>
      </c>
      <c r="B983" s="29"/>
      <c r="C983" s="34"/>
      <c r="D983" s="42"/>
      <c r="E983" s="64"/>
      <c r="F983" s="45"/>
      <c r="G983" s="45"/>
      <c r="H983" s="163"/>
      <c r="I983" s="42"/>
      <c r="J983" s="28"/>
      <c r="K983" s="69"/>
      <c r="L983" s="68"/>
      <c r="M983" s="46"/>
      <c r="N983" s="238" t="str">
        <f ca="1">IF(Tabla1[[#This Row],[Fecha de nac]]="","",IF(Tabla1[[#This Row],[Fecha Finalización]] &gt;=TODAY(), DATEDIF(Tabla1[[#This Row],[Fecha de nac]],TODAY(),"y"), ROUNDDOWN((Tabla1[[#This Row],[Fecha Finalización]] -Tabla1[[#This Row],[Fecha de nac]])/365,0)))</f>
        <v/>
      </c>
      <c r="O983" s="169"/>
      <c r="P983" s="34"/>
      <c r="Q983" s="67"/>
      <c r="R983" s="67"/>
      <c r="S983" s="67"/>
      <c r="T983" s="67"/>
      <c r="U983" s="243" t="str">
        <f>IF(F983="","",Tabla1[[#This Row],[Fecha Inicio grupo]]+3*7-7)</f>
        <v/>
      </c>
      <c r="V983" s="244" t="str">
        <f>IF(F983="","",EDATE(Tabla1[[#This Row],[Fecha Inicio grupo]],3))</f>
        <v/>
      </c>
      <c r="W983" s="29"/>
      <c r="X983" s="29"/>
      <c r="Y983" s="75"/>
      <c r="Z983" s="75"/>
      <c r="AA983" s="75"/>
      <c r="AB983" s="75"/>
      <c r="AC983" s="75"/>
      <c r="AD983" s="75"/>
      <c r="AE983" s="75"/>
      <c r="AF983" s="75"/>
      <c r="AG983" s="75"/>
      <c r="AH983" s="75"/>
      <c r="AI983" s="75"/>
      <c r="AJ983" s="75"/>
      <c r="AK983" s="75"/>
      <c r="AL983" s="75"/>
      <c r="AM983" s="75"/>
      <c r="AN983" s="75"/>
      <c r="AO983" s="144"/>
      <c r="AP983" s="246" t="str">
        <f>IF(F983="","",IFERROR(VLOOKUP(SUBSTITUTE(SUBSTITUTE(Tabla1[[#This Row],[Uso Sistemas]],"T","P"),"N","F"),Parámetros!$M$2:$N$17,2,0),"Completar hasta 3ra sem. para evaluar a Probacionista"))</f>
        <v/>
      </c>
      <c r="AQ983" s="39"/>
      <c r="AR983" s="39"/>
      <c r="AS983" s="39"/>
      <c r="AT983" s="28"/>
      <c r="AU983" s="55"/>
      <c r="AV983" s="55"/>
      <c r="AW983" s="55"/>
      <c r="AX983" s="248" t="str">
        <f>IF(V983="","",EOMONTH(EDATE(Tabla1[[#This Row],[Fecha Finalización]],2),0))</f>
        <v/>
      </c>
      <c r="AY983" s="39"/>
      <c r="AZ983" s="249" t="str">
        <f>IF(V983="","",EOMONTH(EDATE(Tabla1[[#This Row],[Fecha Finalización]],3),0))</f>
        <v/>
      </c>
      <c r="BA983" s="39"/>
      <c r="BB983" s="39"/>
      <c r="BC983" s="235"/>
      <c r="BD983" s="233" t="str">
        <f>IF(F983="","",Tabla1[[#This Row],[sem 01]]&amp;Tabla1[[#This Row],[sem 02]]&amp;Tabla1[[#This Row],[sem 03]])</f>
        <v/>
      </c>
      <c r="BE983" s="234" t="str">
        <f>IF(TRIM(F983)="","",$B$1&amp;"-"&amp;SUBSTITUTE(Tabla1[[#This Row],[Mes Inscrito]]," ","")&amp;"-"&amp;SUBSTITUTE(Tabla1[[#This Row],[Dia de clases Inscrito]]," ","")&amp;"-"&amp;SUBSTITUTE(Tabla1[[#This Row],[Horario Inscrito]]," ","")&amp;"-"&amp;Tabla1[[#This Row],[Fecha Inicio grupo]])</f>
        <v/>
      </c>
      <c r="BF983" s="251" t="str">
        <f>IF(F983="","",Tabla1[[#This Row],[Curso]])</f>
        <v/>
      </c>
      <c r="BG983" s="252" t="str">
        <f>+IF(TRIM(F983)="","",$B$1&amp;"-"&amp;TRIM(Tabla1[[#This Row],[Mes Inscrito]])&amp;"-"&amp;TRIM(Tabla1[[#This Row],[Dia de clases Inscrito]])&amp;"-"&amp;TRIM(Tabla1[[#This Row],[Horario Inscrito]])&amp;"-"&amp;TRIM(Tabla1[[#This Row],[Fecha Inicio grupo]])&amp;"-"&amp;TRIM(Tabla1[[#This Row],[Tipo Incrito]]))</f>
        <v/>
      </c>
      <c r="BH983" s="308" t="str">
        <f>IF(F983="","",OR(IFERROR(SEARCH("CG",Tabla1[[#This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3" s="309" t="str">
        <f>IF(F983&lt;&gt;"",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3" s="309" t="str">
        <f>IF(F983&lt;&gt;"",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3" s="309" t="str">
        <f>IF(Tabla1[[#This Row],[Fecha Inicio grupo]]="","",IFERROR(VLOOKUP(Tabla1[[#This Row],[Mes de Alta como miembro]],Parámetros!$AM$2:$AN$16,2,0),"01/01/1900"))</f>
        <v/>
      </c>
    </row>
    <row r="984" spans="1:63" ht="14.45">
      <c r="A984" s="68">
        <v>981</v>
      </c>
      <c r="B984" s="29"/>
      <c r="C984" s="34"/>
      <c r="D984" s="42"/>
      <c r="E984" s="64"/>
      <c r="F984" s="45"/>
      <c r="G984" s="45"/>
      <c r="H984" s="163"/>
      <c r="I984" s="42"/>
      <c r="J984" s="28"/>
      <c r="K984" s="69"/>
      <c r="L984" s="68"/>
      <c r="M984" s="46"/>
      <c r="N984" s="238" t="str">
        <f ca="1">IF(Tabla1[[#This Row],[Fecha de nac]]="","",IF(Tabla1[[#This Row],[Fecha Finalización]] &gt;=TODAY(), DATEDIF(Tabla1[[#This Row],[Fecha de nac]],TODAY(),"y"), ROUNDDOWN((Tabla1[[#This Row],[Fecha Finalización]] -Tabla1[[#This Row],[Fecha de nac]])/365,0)))</f>
        <v/>
      </c>
      <c r="O984" s="169"/>
      <c r="P984" s="34"/>
      <c r="Q984" s="67"/>
      <c r="R984" s="67"/>
      <c r="S984" s="67"/>
      <c r="T984" s="67"/>
      <c r="U984" s="243" t="str">
        <f>IF(F984="","",Tabla1[[#This Row],[Fecha Inicio grupo]]+3*7-7)</f>
        <v/>
      </c>
      <c r="V984" s="244" t="str">
        <f>IF(F984="","",EDATE(Tabla1[[#This Row],[Fecha Inicio grupo]],3))</f>
        <v/>
      </c>
      <c r="W984" s="29"/>
      <c r="X984" s="29"/>
      <c r="Y984" s="75"/>
      <c r="Z984" s="75"/>
      <c r="AA984" s="75"/>
      <c r="AB984" s="75"/>
      <c r="AC984" s="75"/>
      <c r="AD984" s="75"/>
      <c r="AE984" s="75"/>
      <c r="AF984" s="75"/>
      <c r="AG984" s="75"/>
      <c r="AH984" s="75"/>
      <c r="AI984" s="75"/>
      <c r="AJ984" s="75"/>
      <c r="AK984" s="75"/>
      <c r="AL984" s="75"/>
      <c r="AM984" s="75"/>
      <c r="AN984" s="75"/>
      <c r="AO984" s="144"/>
      <c r="AP984" s="246" t="str">
        <f>IF(F984="","",IFERROR(VLOOKUP(SUBSTITUTE(SUBSTITUTE(Tabla1[[#This Row],[Uso Sistemas]],"T","P"),"N","F"),Parámetros!$M$2:$N$17,2,0),"Completar hasta 3ra sem. para evaluar a Probacionista"))</f>
        <v/>
      </c>
      <c r="AQ984" s="39"/>
      <c r="AR984" s="39"/>
      <c r="AS984" s="39"/>
      <c r="AT984" s="28"/>
      <c r="AU984" s="55"/>
      <c r="AV984" s="55"/>
      <c r="AW984" s="55"/>
      <c r="AX984" s="248" t="str">
        <f>IF(V984="","",EOMONTH(EDATE(Tabla1[[#This Row],[Fecha Finalización]],2),0))</f>
        <v/>
      </c>
      <c r="AY984" s="39"/>
      <c r="AZ984" s="249" t="str">
        <f>IF(V984="","",EOMONTH(EDATE(Tabla1[[#This Row],[Fecha Finalización]],3),0))</f>
        <v/>
      </c>
      <c r="BA984" s="39"/>
      <c r="BB984" s="39"/>
      <c r="BC984" s="235"/>
      <c r="BD984" s="233" t="str">
        <f>IF(F984="","",Tabla1[[#This Row],[sem 01]]&amp;Tabla1[[#This Row],[sem 02]]&amp;Tabla1[[#This Row],[sem 03]])</f>
        <v/>
      </c>
      <c r="BE984" s="234" t="str">
        <f>IF(TRIM(F984)="","",$B$1&amp;"-"&amp;SUBSTITUTE(Tabla1[[#This Row],[Mes Inscrito]]," ","")&amp;"-"&amp;SUBSTITUTE(Tabla1[[#This Row],[Dia de clases Inscrito]]," ","")&amp;"-"&amp;SUBSTITUTE(Tabla1[[#This Row],[Horario Inscrito]]," ","")&amp;"-"&amp;Tabla1[[#This Row],[Fecha Inicio grupo]])</f>
        <v/>
      </c>
      <c r="BF984" s="251" t="str">
        <f>IF(F984="","",Tabla1[[#This Row],[Curso]])</f>
        <v/>
      </c>
      <c r="BG984" s="252" t="str">
        <f>+IF(TRIM(F984)="","",$B$1&amp;"-"&amp;TRIM(Tabla1[[#This Row],[Mes Inscrito]])&amp;"-"&amp;TRIM(Tabla1[[#This Row],[Dia de clases Inscrito]])&amp;"-"&amp;TRIM(Tabla1[[#This Row],[Horario Inscrito]])&amp;"-"&amp;TRIM(Tabla1[[#This Row],[Fecha Inicio grupo]])&amp;"-"&amp;TRIM(Tabla1[[#This Row],[Tipo Incrito]]))</f>
        <v/>
      </c>
      <c r="BH984" s="308" t="str">
        <f>IF(F984="","",OR(IFERROR(SEARCH("CG",Tabla1[[#This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4" s="309" t="str">
        <f>IF(F984&lt;&gt;"",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4" s="309" t="str">
        <f>IF(F984&lt;&gt;"",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4" s="309" t="str">
        <f>IF(Tabla1[[#This Row],[Fecha Inicio grupo]]="","",IFERROR(VLOOKUP(Tabla1[[#This Row],[Mes de Alta como miembro]],Parámetros!$AM$2:$AN$16,2,0),"01/01/1900"))</f>
        <v/>
      </c>
    </row>
    <row r="985" spans="1:63" ht="14.45">
      <c r="A985" s="68">
        <v>982</v>
      </c>
      <c r="B985" s="29"/>
      <c r="C985" s="34"/>
      <c r="D985" s="42"/>
      <c r="E985" s="64"/>
      <c r="F985" s="45"/>
      <c r="G985" s="45"/>
      <c r="H985" s="163"/>
      <c r="I985" s="42"/>
      <c r="J985" s="28"/>
      <c r="K985" s="69"/>
      <c r="L985" s="68"/>
      <c r="M985" s="46"/>
      <c r="N985" s="238" t="str">
        <f ca="1">IF(Tabla1[[#This Row],[Fecha de nac]]="","",IF(Tabla1[[#This Row],[Fecha Finalización]] &gt;=TODAY(), DATEDIF(Tabla1[[#This Row],[Fecha de nac]],TODAY(),"y"), ROUNDDOWN((Tabla1[[#This Row],[Fecha Finalización]] -Tabla1[[#This Row],[Fecha de nac]])/365,0)))</f>
        <v/>
      </c>
      <c r="O985" s="169"/>
      <c r="P985" s="34"/>
      <c r="Q985" s="67"/>
      <c r="R985" s="67"/>
      <c r="S985" s="67"/>
      <c r="T985" s="67"/>
      <c r="U985" s="243" t="str">
        <f>IF(F985="","",Tabla1[[#This Row],[Fecha Inicio grupo]]+3*7-7)</f>
        <v/>
      </c>
      <c r="V985" s="244" t="str">
        <f>IF(F985="","",EDATE(Tabla1[[#This Row],[Fecha Inicio grupo]],3))</f>
        <v/>
      </c>
      <c r="W985" s="29"/>
      <c r="X985" s="29"/>
      <c r="Y985" s="75"/>
      <c r="Z985" s="75"/>
      <c r="AA985" s="75"/>
      <c r="AB985" s="75"/>
      <c r="AC985" s="75"/>
      <c r="AD985" s="75"/>
      <c r="AE985" s="75"/>
      <c r="AF985" s="75"/>
      <c r="AG985" s="75"/>
      <c r="AH985" s="75"/>
      <c r="AI985" s="75"/>
      <c r="AJ985" s="75"/>
      <c r="AK985" s="75"/>
      <c r="AL985" s="75"/>
      <c r="AM985" s="75"/>
      <c r="AN985" s="75"/>
      <c r="AO985" s="144"/>
      <c r="AP985" s="246" t="str">
        <f>IF(F985="","",IFERROR(VLOOKUP(SUBSTITUTE(SUBSTITUTE(Tabla1[[#This Row],[Uso Sistemas]],"T","P"),"N","F"),Parámetros!$M$2:$N$17,2,0),"Completar hasta 3ra sem. para evaluar a Probacionista"))</f>
        <v/>
      </c>
      <c r="AQ985" s="39"/>
      <c r="AR985" s="39"/>
      <c r="AS985" s="39"/>
      <c r="AT985" s="28"/>
      <c r="AU985" s="55"/>
      <c r="AV985" s="55"/>
      <c r="AW985" s="55"/>
      <c r="AX985" s="248" t="str">
        <f>IF(V985="","",EOMONTH(EDATE(Tabla1[[#This Row],[Fecha Finalización]],2),0))</f>
        <v/>
      </c>
      <c r="AY985" s="39"/>
      <c r="AZ985" s="249" t="str">
        <f>IF(V985="","",EOMONTH(EDATE(Tabla1[[#This Row],[Fecha Finalización]],3),0))</f>
        <v/>
      </c>
      <c r="BA985" s="39"/>
      <c r="BB985" s="39"/>
      <c r="BC985" s="235"/>
      <c r="BD985" s="233" t="str">
        <f>IF(F985="","",Tabla1[[#This Row],[sem 01]]&amp;Tabla1[[#This Row],[sem 02]]&amp;Tabla1[[#This Row],[sem 03]])</f>
        <v/>
      </c>
      <c r="BE985" s="234" t="str">
        <f>IF(TRIM(F985)="","",$B$1&amp;"-"&amp;SUBSTITUTE(Tabla1[[#This Row],[Mes Inscrito]]," ","")&amp;"-"&amp;SUBSTITUTE(Tabla1[[#This Row],[Dia de clases Inscrito]]," ","")&amp;"-"&amp;SUBSTITUTE(Tabla1[[#This Row],[Horario Inscrito]]," ","")&amp;"-"&amp;Tabla1[[#This Row],[Fecha Inicio grupo]])</f>
        <v/>
      </c>
      <c r="BF985" s="251" t="str">
        <f>IF(F985="","",Tabla1[[#This Row],[Curso]])</f>
        <v/>
      </c>
      <c r="BG985" s="252" t="str">
        <f>+IF(TRIM(F985)="","",$B$1&amp;"-"&amp;TRIM(Tabla1[[#This Row],[Mes Inscrito]])&amp;"-"&amp;TRIM(Tabla1[[#This Row],[Dia de clases Inscrito]])&amp;"-"&amp;TRIM(Tabla1[[#This Row],[Horario Inscrito]])&amp;"-"&amp;TRIM(Tabla1[[#This Row],[Fecha Inicio grupo]])&amp;"-"&amp;TRIM(Tabla1[[#This Row],[Tipo Incrito]]))</f>
        <v/>
      </c>
      <c r="BH985" s="308" t="str">
        <f>IF(F985="","",OR(IFERROR(SEARCH("CG",Tabla1[[#This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5" s="309" t="str">
        <f>IF(F985&lt;&gt;"",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5" s="309" t="str">
        <f>IF(F985&lt;&gt;"",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5" s="309" t="str">
        <f>IF(Tabla1[[#This Row],[Fecha Inicio grupo]]="","",IFERROR(VLOOKUP(Tabla1[[#This Row],[Mes de Alta como miembro]],Parámetros!$AM$2:$AN$16,2,0),"01/01/1900"))</f>
        <v/>
      </c>
    </row>
    <row r="986" spans="1:63" ht="14.45">
      <c r="A986" s="68">
        <v>983</v>
      </c>
      <c r="B986" s="29"/>
      <c r="C986" s="34"/>
      <c r="D986" s="42"/>
      <c r="E986" s="64"/>
      <c r="F986" s="45"/>
      <c r="G986" s="45"/>
      <c r="H986" s="163"/>
      <c r="I986" s="42"/>
      <c r="J986" s="28"/>
      <c r="K986" s="69"/>
      <c r="L986" s="68"/>
      <c r="M986" s="46"/>
      <c r="N986" s="238" t="str">
        <f ca="1">IF(Tabla1[[#This Row],[Fecha de nac]]="","",IF(Tabla1[[#This Row],[Fecha Finalización]] &gt;=TODAY(), DATEDIF(Tabla1[[#This Row],[Fecha de nac]],TODAY(),"y"), ROUNDDOWN((Tabla1[[#This Row],[Fecha Finalización]] -Tabla1[[#This Row],[Fecha de nac]])/365,0)))</f>
        <v/>
      </c>
      <c r="O986" s="169"/>
      <c r="P986" s="34"/>
      <c r="Q986" s="67"/>
      <c r="R986" s="67"/>
      <c r="S986" s="67"/>
      <c r="T986" s="67"/>
      <c r="U986" s="243" t="str">
        <f>IF(F986="","",Tabla1[[#This Row],[Fecha Inicio grupo]]+3*7-7)</f>
        <v/>
      </c>
      <c r="V986" s="244" t="str">
        <f>IF(F986="","",EDATE(Tabla1[[#This Row],[Fecha Inicio grupo]],3))</f>
        <v/>
      </c>
      <c r="W986" s="29"/>
      <c r="X986" s="29"/>
      <c r="Y986" s="75"/>
      <c r="Z986" s="75"/>
      <c r="AA986" s="75"/>
      <c r="AB986" s="75"/>
      <c r="AC986" s="75"/>
      <c r="AD986" s="75"/>
      <c r="AE986" s="75"/>
      <c r="AF986" s="75"/>
      <c r="AG986" s="75"/>
      <c r="AH986" s="75"/>
      <c r="AI986" s="75"/>
      <c r="AJ986" s="75"/>
      <c r="AK986" s="75"/>
      <c r="AL986" s="75"/>
      <c r="AM986" s="75"/>
      <c r="AN986" s="75"/>
      <c r="AO986" s="144"/>
      <c r="AP986" s="246" t="str">
        <f>IF(F986="","",IFERROR(VLOOKUP(SUBSTITUTE(SUBSTITUTE(Tabla1[[#This Row],[Uso Sistemas]],"T","P"),"N","F"),Parámetros!$M$2:$N$17,2,0),"Completar hasta 3ra sem. para evaluar a Probacionista"))</f>
        <v/>
      </c>
      <c r="AQ986" s="39"/>
      <c r="AR986" s="39"/>
      <c r="AS986" s="39"/>
      <c r="AT986" s="28"/>
      <c r="AU986" s="55"/>
      <c r="AV986" s="55"/>
      <c r="AW986" s="55"/>
      <c r="AX986" s="248" t="str">
        <f>IF(V986="","",EOMONTH(EDATE(Tabla1[[#This Row],[Fecha Finalización]],2),0))</f>
        <v/>
      </c>
      <c r="AY986" s="39"/>
      <c r="AZ986" s="249" t="str">
        <f>IF(V986="","",EOMONTH(EDATE(Tabla1[[#This Row],[Fecha Finalización]],3),0))</f>
        <v/>
      </c>
      <c r="BA986" s="39"/>
      <c r="BB986" s="39"/>
      <c r="BC986" s="235"/>
      <c r="BD986" s="233" t="str">
        <f>IF(F986="","",Tabla1[[#This Row],[sem 01]]&amp;Tabla1[[#This Row],[sem 02]]&amp;Tabla1[[#This Row],[sem 03]])</f>
        <v/>
      </c>
      <c r="BE986" s="234" t="str">
        <f>IF(TRIM(F986)="","",$B$1&amp;"-"&amp;SUBSTITUTE(Tabla1[[#This Row],[Mes Inscrito]]," ","")&amp;"-"&amp;SUBSTITUTE(Tabla1[[#This Row],[Dia de clases Inscrito]]," ","")&amp;"-"&amp;SUBSTITUTE(Tabla1[[#This Row],[Horario Inscrito]]," ","")&amp;"-"&amp;Tabla1[[#This Row],[Fecha Inicio grupo]])</f>
        <v/>
      </c>
      <c r="BF986" s="251" t="str">
        <f>IF(F986="","",Tabla1[[#This Row],[Curso]])</f>
        <v/>
      </c>
      <c r="BG986" s="252" t="str">
        <f>+IF(TRIM(F986)="","",$B$1&amp;"-"&amp;TRIM(Tabla1[[#This Row],[Mes Inscrito]])&amp;"-"&amp;TRIM(Tabla1[[#This Row],[Dia de clases Inscrito]])&amp;"-"&amp;TRIM(Tabla1[[#This Row],[Horario Inscrito]])&amp;"-"&amp;TRIM(Tabla1[[#This Row],[Fecha Inicio grupo]])&amp;"-"&amp;TRIM(Tabla1[[#This Row],[Tipo Incrito]]))</f>
        <v/>
      </c>
      <c r="BH986" s="308" t="str">
        <f>IF(F986="","",OR(IFERROR(SEARCH("CG",Tabla1[[#This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6" s="309" t="str">
        <f>IF(F986&lt;&gt;"",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6" s="309" t="str">
        <f>IF(F986&lt;&gt;"",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6" s="309" t="str">
        <f>IF(Tabla1[[#This Row],[Fecha Inicio grupo]]="","",IFERROR(VLOOKUP(Tabla1[[#This Row],[Mes de Alta como miembro]],Parámetros!$AM$2:$AN$16,2,0),"01/01/1900"))</f>
        <v/>
      </c>
    </row>
    <row r="987" spans="1:63" ht="14.45">
      <c r="A987" s="68">
        <v>984</v>
      </c>
      <c r="B987" s="29"/>
      <c r="C987" s="34"/>
      <c r="D987" s="42"/>
      <c r="E987" s="64"/>
      <c r="F987" s="45"/>
      <c r="G987" s="45"/>
      <c r="H987" s="163"/>
      <c r="I987" s="42"/>
      <c r="J987" s="28"/>
      <c r="K987" s="69"/>
      <c r="L987" s="68"/>
      <c r="M987" s="46"/>
      <c r="N987" s="238" t="str">
        <f ca="1">IF(Tabla1[[#This Row],[Fecha de nac]]="","",IF(Tabla1[[#This Row],[Fecha Finalización]] &gt;=TODAY(), DATEDIF(Tabla1[[#This Row],[Fecha de nac]],TODAY(),"y"), ROUNDDOWN((Tabla1[[#This Row],[Fecha Finalización]] -Tabla1[[#This Row],[Fecha de nac]])/365,0)))</f>
        <v/>
      </c>
      <c r="O987" s="169"/>
      <c r="P987" s="34"/>
      <c r="Q987" s="67"/>
      <c r="R987" s="67"/>
      <c r="S987" s="67"/>
      <c r="T987" s="67"/>
      <c r="U987" s="243" t="str">
        <f>IF(F987="","",Tabla1[[#This Row],[Fecha Inicio grupo]]+3*7-7)</f>
        <v/>
      </c>
      <c r="V987" s="244" t="str">
        <f>IF(F987="","",EDATE(Tabla1[[#This Row],[Fecha Inicio grupo]],3))</f>
        <v/>
      </c>
      <c r="W987" s="29"/>
      <c r="X987" s="29"/>
      <c r="Y987" s="75"/>
      <c r="Z987" s="75"/>
      <c r="AA987" s="75"/>
      <c r="AB987" s="75"/>
      <c r="AC987" s="75"/>
      <c r="AD987" s="75"/>
      <c r="AE987" s="75"/>
      <c r="AF987" s="75"/>
      <c r="AG987" s="75"/>
      <c r="AH987" s="75"/>
      <c r="AI987" s="75"/>
      <c r="AJ987" s="75"/>
      <c r="AK987" s="75"/>
      <c r="AL987" s="75"/>
      <c r="AM987" s="75"/>
      <c r="AN987" s="75"/>
      <c r="AO987" s="144"/>
      <c r="AP987" s="246" t="str">
        <f>IF(F987="","",IFERROR(VLOOKUP(SUBSTITUTE(SUBSTITUTE(Tabla1[[#This Row],[Uso Sistemas]],"T","P"),"N","F"),Parámetros!$M$2:$N$17,2,0),"Completar hasta 3ra sem. para evaluar a Probacionista"))</f>
        <v/>
      </c>
      <c r="AQ987" s="39"/>
      <c r="AR987" s="39"/>
      <c r="AS987" s="39"/>
      <c r="AT987" s="28"/>
      <c r="AU987" s="55"/>
      <c r="AV987" s="55"/>
      <c r="AW987" s="55"/>
      <c r="AX987" s="248" t="str">
        <f>IF(V987="","",EOMONTH(EDATE(Tabla1[[#This Row],[Fecha Finalización]],2),0))</f>
        <v/>
      </c>
      <c r="AY987" s="39"/>
      <c r="AZ987" s="249" t="str">
        <f>IF(V987="","",EOMONTH(EDATE(Tabla1[[#This Row],[Fecha Finalización]],3),0))</f>
        <v/>
      </c>
      <c r="BA987" s="39"/>
      <c r="BB987" s="39"/>
      <c r="BC987" s="235"/>
      <c r="BD987" s="233" t="str">
        <f>IF(F987="","",Tabla1[[#This Row],[sem 01]]&amp;Tabla1[[#This Row],[sem 02]]&amp;Tabla1[[#This Row],[sem 03]])</f>
        <v/>
      </c>
      <c r="BE987" s="234" t="str">
        <f>IF(TRIM(F987)="","",$B$1&amp;"-"&amp;SUBSTITUTE(Tabla1[[#This Row],[Mes Inscrito]]," ","")&amp;"-"&amp;SUBSTITUTE(Tabla1[[#This Row],[Dia de clases Inscrito]]," ","")&amp;"-"&amp;SUBSTITUTE(Tabla1[[#This Row],[Horario Inscrito]]," ","")&amp;"-"&amp;Tabla1[[#This Row],[Fecha Inicio grupo]])</f>
        <v/>
      </c>
      <c r="BF987" s="251" t="str">
        <f>IF(F987="","",Tabla1[[#This Row],[Curso]])</f>
        <v/>
      </c>
      <c r="BG987" s="252" t="str">
        <f>+IF(TRIM(F987)="","",$B$1&amp;"-"&amp;TRIM(Tabla1[[#This Row],[Mes Inscrito]])&amp;"-"&amp;TRIM(Tabla1[[#This Row],[Dia de clases Inscrito]])&amp;"-"&amp;TRIM(Tabla1[[#This Row],[Horario Inscrito]])&amp;"-"&amp;TRIM(Tabla1[[#This Row],[Fecha Inicio grupo]])&amp;"-"&amp;TRIM(Tabla1[[#This Row],[Tipo Incrito]]))</f>
        <v/>
      </c>
      <c r="BH987" s="308" t="str">
        <f>IF(F987="","",OR(IFERROR(SEARCH("CG",Tabla1[[#This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7" s="309" t="str">
        <f>IF(F987&lt;&gt;"",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7" s="309" t="str">
        <f>IF(F987&lt;&gt;"",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7" s="309" t="str">
        <f>IF(Tabla1[[#This Row],[Fecha Inicio grupo]]="","",IFERROR(VLOOKUP(Tabla1[[#This Row],[Mes de Alta como miembro]],Parámetros!$AM$2:$AN$16,2,0),"01/01/1900"))</f>
        <v/>
      </c>
    </row>
    <row r="988" spans="1:63" ht="14.45">
      <c r="A988" s="68">
        <v>985</v>
      </c>
      <c r="B988" s="29"/>
      <c r="C988" s="34"/>
      <c r="D988" s="42"/>
      <c r="E988" s="64"/>
      <c r="F988" s="45"/>
      <c r="G988" s="45"/>
      <c r="H988" s="163"/>
      <c r="I988" s="42"/>
      <c r="J988" s="28"/>
      <c r="K988" s="69"/>
      <c r="L988" s="68"/>
      <c r="M988" s="46"/>
      <c r="N988" s="238" t="str">
        <f ca="1">IF(Tabla1[[#This Row],[Fecha de nac]]="","",IF(Tabla1[[#This Row],[Fecha Finalización]] &gt;=TODAY(), DATEDIF(Tabla1[[#This Row],[Fecha de nac]],TODAY(),"y"), ROUNDDOWN((Tabla1[[#This Row],[Fecha Finalización]] -Tabla1[[#This Row],[Fecha de nac]])/365,0)))</f>
        <v/>
      </c>
      <c r="O988" s="169"/>
      <c r="P988" s="34"/>
      <c r="Q988" s="67"/>
      <c r="R988" s="67"/>
      <c r="S988" s="67"/>
      <c r="T988" s="67"/>
      <c r="U988" s="243" t="str">
        <f>IF(F988="","",Tabla1[[#This Row],[Fecha Inicio grupo]]+3*7-7)</f>
        <v/>
      </c>
      <c r="V988" s="244" t="str">
        <f>IF(F988="","",EDATE(Tabla1[[#This Row],[Fecha Inicio grupo]],3))</f>
        <v/>
      </c>
      <c r="W988" s="29"/>
      <c r="X988" s="29"/>
      <c r="Y988" s="75"/>
      <c r="Z988" s="75"/>
      <c r="AA988" s="75"/>
      <c r="AB988" s="75"/>
      <c r="AC988" s="75"/>
      <c r="AD988" s="75"/>
      <c r="AE988" s="75"/>
      <c r="AF988" s="75"/>
      <c r="AG988" s="75"/>
      <c r="AH988" s="75"/>
      <c r="AI988" s="75"/>
      <c r="AJ988" s="75"/>
      <c r="AK988" s="75"/>
      <c r="AL988" s="75"/>
      <c r="AM988" s="75"/>
      <c r="AN988" s="75"/>
      <c r="AO988" s="144"/>
      <c r="AP988" s="246" t="str">
        <f>IF(F988="","",IFERROR(VLOOKUP(SUBSTITUTE(SUBSTITUTE(Tabla1[[#This Row],[Uso Sistemas]],"T","P"),"N","F"),Parámetros!$M$2:$N$17,2,0),"Completar hasta 3ra sem. para evaluar a Probacionista"))</f>
        <v/>
      </c>
      <c r="AQ988" s="39"/>
      <c r="AR988" s="39"/>
      <c r="AS988" s="39"/>
      <c r="AT988" s="28"/>
      <c r="AU988" s="55"/>
      <c r="AV988" s="55"/>
      <c r="AW988" s="55"/>
      <c r="AX988" s="248" t="str">
        <f>IF(V988="","",EOMONTH(EDATE(Tabla1[[#This Row],[Fecha Finalización]],2),0))</f>
        <v/>
      </c>
      <c r="AY988" s="39"/>
      <c r="AZ988" s="249" t="str">
        <f>IF(V988="","",EOMONTH(EDATE(Tabla1[[#This Row],[Fecha Finalización]],3),0))</f>
        <v/>
      </c>
      <c r="BA988" s="39"/>
      <c r="BB988" s="39"/>
      <c r="BC988" s="235"/>
      <c r="BD988" s="233" t="str">
        <f>IF(F988="","",Tabla1[[#This Row],[sem 01]]&amp;Tabla1[[#This Row],[sem 02]]&amp;Tabla1[[#This Row],[sem 03]])</f>
        <v/>
      </c>
      <c r="BE988" s="234" t="str">
        <f>IF(TRIM(F988)="","",$B$1&amp;"-"&amp;SUBSTITUTE(Tabla1[[#This Row],[Mes Inscrito]]," ","")&amp;"-"&amp;SUBSTITUTE(Tabla1[[#This Row],[Dia de clases Inscrito]]," ","")&amp;"-"&amp;SUBSTITUTE(Tabla1[[#This Row],[Horario Inscrito]]," ","")&amp;"-"&amp;Tabla1[[#This Row],[Fecha Inicio grupo]])</f>
        <v/>
      </c>
      <c r="BF988" s="251" t="str">
        <f>IF(F988="","",Tabla1[[#This Row],[Curso]])</f>
        <v/>
      </c>
      <c r="BG988" s="252" t="str">
        <f>+IF(TRIM(F988)="","",$B$1&amp;"-"&amp;TRIM(Tabla1[[#This Row],[Mes Inscrito]])&amp;"-"&amp;TRIM(Tabla1[[#This Row],[Dia de clases Inscrito]])&amp;"-"&amp;TRIM(Tabla1[[#This Row],[Horario Inscrito]])&amp;"-"&amp;TRIM(Tabla1[[#This Row],[Fecha Inicio grupo]])&amp;"-"&amp;TRIM(Tabla1[[#This Row],[Tipo Incrito]]))</f>
        <v/>
      </c>
      <c r="BH988" s="308" t="str">
        <f>IF(F988="","",OR(IFERROR(SEARCH("CG",Tabla1[[#This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8" s="309" t="str">
        <f>IF(F988&lt;&gt;"",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8" s="309" t="str">
        <f>IF(F988&lt;&gt;"",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8" s="309" t="str">
        <f>IF(Tabla1[[#This Row],[Fecha Inicio grupo]]="","",IFERROR(VLOOKUP(Tabla1[[#This Row],[Mes de Alta como miembro]],Parámetros!$AM$2:$AN$16,2,0),"01/01/1900"))</f>
        <v/>
      </c>
    </row>
    <row r="989" spans="1:63" ht="14.45">
      <c r="A989" s="68">
        <v>986</v>
      </c>
      <c r="B989" s="29"/>
      <c r="C989" s="34"/>
      <c r="D989" s="42"/>
      <c r="E989" s="64"/>
      <c r="F989" s="45"/>
      <c r="G989" s="45"/>
      <c r="H989" s="163"/>
      <c r="I989" s="42"/>
      <c r="J989" s="28"/>
      <c r="K989" s="69"/>
      <c r="L989" s="68"/>
      <c r="M989" s="46"/>
      <c r="N989" s="238" t="str">
        <f ca="1">IF(Tabla1[[#This Row],[Fecha de nac]]="","",IF(Tabla1[[#This Row],[Fecha Finalización]] &gt;=TODAY(), DATEDIF(Tabla1[[#This Row],[Fecha de nac]],TODAY(),"y"), ROUNDDOWN((Tabla1[[#This Row],[Fecha Finalización]] -Tabla1[[#This Row],[Fecha de nac]])/365,0)))</f>
        <v/>
      </c>
      <c r="O989" s="169"/>
      <c r="P989" s="34"/>
      <c r="Q989" s="67"/>
      <c r="R989" s="67"/>
      <c r="S989" s="67"/>
      <c r="T989" s="67"/>
      <c r="U989" s="243" t="str">
        <f>IF(F989="","",Tabla1[[#This Row],[Fecha Inicio grupo]]+3*7-7)</f>
        <v/>
      </c>
      <c r="V989" s="244" t="str">
        <f>IF(F989="","",EDATE(Tabla1[[#This Row],[Fecha Inicio grupo]],3))</f>
        <v/>
      </c>
      <c r="W989" s="29"/>
      <c r="X989" s="29"/>
      <c r="Y989" s="75"/>
      <c r="Z989" s="75"/>
      <c r="AA989" s="75"/>
      <c r="AB989" s="75"/>
      <c r="AC989" s="75"/>
      <c r="AD989" s="75"/>
      <c r="AE989" s="75"/>
      <c r="AF989" s="75"/>
      <c r="AG989" s="75"/>
      <c r="AH989" s="75"/>
      <c r="AI989" s="75"/>
      <c r="AJ989" s="75"/>
      <c r="AK989" s="75"/>
      <c r="AL989" s="75"/>
      <c r="AM989" s="75"/>
      <c r="AN989" s="75"/>
      <c r="AO989" s="144"/>
      <c r="AP989" s="246" t="str">
        <f>IF(F989="","",IFERROR(VLOOKUP(SUBSTITUTE(SUBSTITUTE(Tabla1[[#This Row],[Uso Sistemas]],"T","P"),"N","F"),Parámetros!$M$2:$N$17,2,0),"Completar hasta 3ra sem. para evaluar a Probacionista"))</f>
        <v/>
      </c>
      <c r="AQ989" s="39"/>
      <c r="AR989" s="39"/>
      <c r="AS989" s="39"/>
      <c r="AT989" s="28"/>
      <c r="AU989" s="55"/>
      <c r="AV989" s="55"/>
      <c r="AW989" s="55"/>
      <c r="AX989" s="248" t="str">
        <f>IF(V989="","",EOMONTH(EDATE(Tabla1[[#This Row],[Fecha Finalización]],2),0))</f>
        <v/>
      </c>
      <c r="AY989" s="39"/>
      <c r="AZ989" s="249" t="str">
        <f>IF(V989="","",EOMONTH(EDATE(Tabla1[[#This Row],[Fecha Finalización]],3),0))</f>
        <v/>
      </c>
      <c r="BA989" s="39"/>
      <c r="BB989" s="39"/>
      <c r="BC989" s="235"/>
      <c r="BD989" s="233" t="str">
        <f>IF(F989="","",Tabla1[[#This Row],[sem 01]]&amp;Tabla1[[#This Row],[sem 02]]&amp;Tabla1[[#This Row],[sem 03]])</f>
        <v/>
      </c>
      <c r="BE989" s="234" t="str">
        <f>IF(TRIM(F989)="","",$B$1&amp;"-"&amp;SUBSTITUTE(Tabla1[[#This Row],[Mes Inscrito]]," ","")&amp;"-"&amp;SUBSTITUTE(Tabla1[[#This Row],[Dia de clases Inscrito]]," ","")&amp;"-"&amp;SUBSTITUTE(Tabla1[[#This Row],[Horario Inscrito]]," ","")&amp;"-"&amp;Tabla1[[#This Row],[Fecha Inicio grupo]])</f>
        <v/>
      </c>
      <c r="BF989" s="251" t="str">
        <f>IF(F989="","",Tabla1[[#This Row],[Curso]])</f>
        <v/>
      </c>
      <c r="BG989" s="252" t="str">
        <f>+IF(TRIM(F989)="","",$B$1&amp;"-"&amp;TRIM(Tabla1[[#This Row],[Mes Inscrito]])&amp;"-"&amp;TRIM(Tabla1[[#This Row],[Dia de clases Inscrito]])&amp;"-"&amp;TRIM(Tabla1[[#This Row],[Horario Inscrito]])&amp;"-"&amp;TRIM(Tabla1[[#This Row],[Fecha Inicio grupo]])&amp;"-"&amp;TRIM(Tabla1[[#This Row],[Tipo Incrito]]))</f>
        <v/>
      </c>
      <c r="BH989" s="308" t="str">
        <f>IF(F989="","",OR(IFERROR(SEARCH("CG",Tabla1[[#This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9" s="309" t="str">
        <f>IF(F989&lt;&gt;"",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9" s="309" t="str">
        <f>IF(F989&lt;&gt;"",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9" s="309" t="str">
        <f>IF(Tabla1[[#This Row],[Fecha Inicio grupo]]="","",IFERROR(VLOOKUP(Tabla1[[#This Row],[Mes de Alta como miembro]],Parámetros!$AM$2:$AN$16,2,0),"01/01/1900"))</f>
        <v/>
      </c>
    </row>
    <row r="990" spans="1:63" ht="14.45">
      <c r="A990" s="68">
        <v>987</v>
      </c>
      <c r="B990" s="29"/>
      <c r="C990" s="34"/>
      <c r="D990" s="42"/>
      <c r="E990" s="64"/>
      <c r="F990" s="45"/>
      <c r="G990" s="45"/>
      <c r="H990" s="163"/>
      <c r="I990" s="42"/>
      <c r="J990" s="28"/>
      <c r="K990" s="69"/>
      <c r="L990" s="68"/>
      <c r="M990" s="46"/>
      <c r="N990" s="238" t="str">
        <f ca="1">IF(Tabla1[[#This Row],[Fecha de nac]]="","",IF(Tabla1[[#This Row],[Fecha Finalización]] &gt;=TODAY(), DATEDIF(Tabla1[[#This Row],[Fecha de nac]],TODAY(),"y"), ROUNDDOWN((Tabla1[[#This Row],[Fecha Finalización]] -Tabla1[[#This Row],[Fecha de nac]])/365,0)))</f>
        <v/>
      </c>
      <c r="O990" s="169"/>
      <c r="P990" s="34"/>
      <c r="Q990" s="67"/>
      <c r="R990" s="67"/>
      <c r="S990" s="67"/>
      <c r="T990" s="67"/>
      <c r="U990" s="243" t="str">
        <f>IF(F990="","",Tabla1[[#This Row],[Fecha Inicio grupo]]+3*7-7)</f>
        <v/>
      </c>
      <c r="V990" s="244" t="str">
        <f>IF(F990="","",EDATE(Tabla1[[#This Row],[Fecha Inicio grupo]],3))</f>
        <v/>
      </c>
      <c r="W990" s="29"/>
      <c r="X990" s="29"/>
      <c r="Y990" s="75"/>
      <c r="Z990" s="75"/>
      <c r="AA990" s="75"/>
      <c r="AB990" s="75"/>
      <c r="AC990" s="75"/>
      <c r="AD990" s="75"/>
      <c r="AE990" s="75"/>
      <c r="AF990" s="75"/>
      <c r="AG990" s="75"/>
      <c r="AH990" s="75"/>
      <c r="AI990" s="75"/>
      <c r="AJ990" s="75"/>
      <c r="AK990" s="75"/>
      <c r="AL990" s="75"/>
      <c r="AM990" s="75"/>
      <c r="AN990" s="75"/>
      <c r="AO990" s="144"/>
      <c r="AP990" s="246" t="str">
        <f>IF(F990="","",IFERROR(VLOOKUP(SUBSTITUTE(SUBSTITUTE(Tabla1[[#This Row],[Uso Sistemas]],"T","P"),"N","F"),Parámetros!$M$2:$N$17,2,0),"Completar hasta 3ra sem. para evaluar a Probacionista"))</f>
        <v/>
      </c>
      <c r="AQ990" s="39"/>
      <c r="AR990" s="39"/>
      <c r="AS990" s="39"/>
      <c r="AT990" s="28"/>
      <c r="AU990" s="55"/>
      <c r="AV990" s="55"/>
      <c r="AW990" s="55"/>
      <c r="AX990" s="248" t="str">
        <f>IF(V990="","",EOMONTH(EDATE(Tabla1[[#This Row],[Fecha Finalización]],2),0))</f>
        <v/>
      </c>
      <c r="AY990" s="39"/>
      <c r="AZ990" s="249" t="str">
        <f>IF(V990="","",EOMONTH(EDATE(Tabla1[[#This Row],[Fecha Finalización]],3),0))</f>
        <v/>
      </c>
      <c r="BA990" s="39"/>
      <c r="BB990" s="39"/>
      <c r="BC990" s="235"/>
      <c r="BD990" s="233" t="str">
        <f>IF(F990="","",Tabla1[[#This Row],[sem 01]]&amp;Tabla1[[#This Row],[sem 02]]&amp;Tabla1[[#This Row],[sem 03]])</f>
        <v/>
      </c>
      <c r="BE990" s="234" t="str">
        <f>IF(TRIM(F990)="","",$B$1&amp;"-"&amp;SUBSTITUTE(Tabla1[[#This Row],[Mes Inscrito]]," ","")&amp;"-"&amp;SUBSTITUTE(Tabla1[[#This Row],[Dia de clases Inscrito]]," ","")&amp;"-"&amp;SUBSTITUTE(Tabla1[[#This Row],[Horario Inscrito]]," ","")&amp;"-"&amp;Tabla1[[#This Row],[Fecha Inicio grupo]])</f>
        <v/>
      </c>
      <c r="BF990" s="251" t="str">
        <f>IF(F990="","",Tabla1[[#This Row],[Curso]])</f>
        <v/>
      </c>
      <c r="BG990" s="252" t="str">
        <f>+IF(TRIM(F990)="","",$B$1&amp;"-"&amp;TRIM(Tabla1[[#This Row],[Mes Inscrito]])&amp;"-"&amp;TRIM(Tabla1[[#This Row],[Dia de clases Inscrito]])&amp;"-"&amp;TRIM(Tabla1[[#This Row],[Horario Inscrito]])&amp;"-"&amp;TRIM(Tabla1[[#This Row],[Fecha Inicio grupo]])&amp;"-"&amp;TRIM(Tabla1[[#This Row],[Tipo Incrito]]))</f>
        <v/>
      </c>
      <c r="BH990" s="308" t="str">
        <f>IF(F990="","",OR(IFERROR(SEARCH("CG",Tabla1[[#This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0" s="309" t="str">
        <f>IF(F990&lt;&gt;"",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0" s="309" t="str">
        <f>IF(F990&lt;&gt;"",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0" s="309" t="str">
        <f>IF(Tabla1[[#This Row],[Fecha Inicio grupo]]="","",IFERROR(VLOOKUP(Tabla1[[#This Row],[Mes de Alta como miembro]],Parámetros!$AM$2:$AN$16,2,0),"01/01/1900"))</f>
        <v/>
      </c>
    </row>
    <row r="991" spans="1:63" ht="14.45">
      <c r="A991" s="68">
        <v>988</v>
      </c>
      <c r="B991" s="29"/>
      <c r="C991" s="34"/>
      <c r="D991" s="42"/>
      <c r="E991" s="64"/>
      <c r="F991" s="45"/>
      <c r="G991" s="45"/>
      <c r="H991" s="163"/>
      <c r="I991" s="42"/>
      <c r="J991" s="28"/>
      <c r="K991" s="69"/>
      <c r="L991" s="68"/>
      <c r="M991" s="46"/>
      <c r="N991" s="238" t="str">
        <f ca="1">IF(Tabla1[[#This Row],[Fecha de nac]]="","",IF(Tabla1[[#This Row],[Fecha Finalización]] &gt;=TODAY(), DATEDIF(Tabla1[[#This Row],[Fecha de nac]],TODAY(),"y"), ROUNDDOWN((Tabla1[[#This Row],[Fecha Finalización]] -Tabla1[[#This Row],[Fecha de nac]])/365,0)))</f>
        <v/>
      </c>
      <c r="O991" s="169"/>
      <c r="P991" s="34"/>
      <c r="Q991" s="67"/>
      <c r="R991" s="67"/>
      <c r="S991" s="67"/>
      <c r="T991" s="67"/>
      <c r="U991" s="243" t="str">
        <f>IF(F991="","",Tabla1[[#This Row],[Fecha Inicio grupo]]+3*7-7)</f>
        <v/>
      </c>
      <c r="V991" s="244" t="str">
        <f>IF(F991="","",EDATE(Tabla1[[#This Row],[Fecha Inicio grupo]],3))</f>
        <v/>
      </c>
      <c r="W991" s="29"/>
      <c r="X991" s="29"/>
      <c r="Y991" s="75"/>
      <c r="Z991" s="75"/>
      <c r="AA991" s="75"/>
      <c r="AB991" s="75"/>
      <c r="AC991" s="75"/>
      <c r="AD991" s="75"/>
      <c r="AE991" s="75"/>
      <c r="AF991" s="75"/>
      <c r="AG991" s="75"/>
      <c r="AH991" s="75"/>
      <c r="AI991" s="75"/>
      <c r="AJ991" s="75"/>
      <c r="AK991" s="75"/>
      <c r="AL991" s="75"/>
      <c r="AM991" s="75"/>
      <c r="AN991" s="75"/>
      <c r="AO991" s="144"/>
      <c r="AP991" s="246" t="str">
        <f>IF(F991="","",IFERROR(VLOOKUP(SUBSTITUTE(SUBSTITUTE(Tabla1[[#This Row],[Uso Sistemas]],"T","P"),"N","F"),Parámetros!$M$2:$N$17,2,0),"Completar hasta 3ra sem. para evaluar a Probacionista"))</f>
        <v/>
      </c>
      <c r="AQ991" s="39"/>
      <c r="AR991" s="39"/>
      <c r="AS991" s="39"/>
      <c r="AT991" s="28"/>
      <c r="AU991" s="55"/>
      <c r="AV991" s="55"/>
      <c r="AW991" s="55"/>
      <c r="AX991" s="248" t="str">
        <f>IF(V991="","",EOMONTH(EDATE(Tabla1[[#This Row],[Fecha Finalización]],2),0))</f>
        <v/>
      </c>
      <c r="AY991" s="39"/>
      <c r="AZ991" s="249" t="str">
        <f>IF(V991="","",EOMONTH(EDATE(Tabla1[[#This Row],[Fecha Finalización]],3),0))</f>
        <v/>
      </c>
      <c r="BA991" s="39"/>
      <c r="BB991" s="39"/>
      <c r="BC991" s="235"/>
      <c r="BD991" s="233" t="str">
        <f>IF(F991="","",Tabla1[[#This Row],[sem 01]]&amp;Tabla1[[#This Row],[sem 02]]&amp;Tabla1[[#This Row],[sem 03]])</f>
        <v/>
      </c>
      <c r="BE991" s="234" t="str">
        <f>IF(TRIM(F991)="","",$B$1&amp;"-"&amp;SUBSTITUTE(Tabla1[[#This Row],[Mes Inscrito]]," ","")&amp;"-"&amp;SUBSTITUTE(Tabla1[[#This Row],[Dia de clases Inscrito]]," ","")&amp;"-"&amp;SUBSTITUTE(Tabla1[[#This Row],[Horario Inscrito]]," ","")&amp;"-"&amp;Tabla1[[#This Row],[Fecha Inicio grupo]])</f>
        <v/>
      </c>
      <c r="BF991" s="251" t="str">
        <f>IF(F991="","",Tabla1[[#This Row],[Curso]])</f>
        <v/>
      </c>
      <c r="BG991" s="252" t="str">
        <f>+IF(TRIM(F991)="","",$B$1&amp;"-"&amp;TRIM(Tabla1[[#This Row],[Mes Inscrito]])&amp;"-"&amp;TRIM(Tabla1[[#This Row],[Dia de clases Inscrito]])&amp;"-"&amp;TRIM(Tabla1[[#This Row],[Horario Inscrito]])&amp;"-"&amp;TRIM(Tabla1[[#This Row],[Fecha Inicio grupo]])&amp;"-"&amp;TRIM(Tabla1[[#This Row],[Tipo Incrito]]))</f>
        <v/>
      </c>
      <c r="BH991" s="308" t="str">
        <f>IF(F991="","",OR(IFERROR(SEARCH("CG",Tabla1[[#This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1" s="309" t="str">
        <f>IF(F991&lt;&gt;"",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1" s="309" t="str">
        <f>IF(F991&lt;&gt;"",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1" s="309" t="str">
        <f>IF(Tabla1[[#This Row],[Fecha Inicio grupo]]="","",IFERROR(VLOOKUP(Tabla1[[#This Row],[Mes de Alta como miembro]],Parámetros!$AM$2:$AN$16,2,0),"01/01/1900"))</f>
        <v/>
      </c>
    </row>
    <row r="992" spans="1:63" ht="14.45">
      <c r="A992" s="68">
        <v>989</v>
      </c>
      <c r="B992" s="29"/>
      <c r="C992" s="34"/>
      <c r="D992" s="42"/>
      <c r="E992" s="64"/>
      <c r="F992" s="45"/>
      <c r="G992" s="45"/>
      <c r="H992" s="163"/>
      <c r="I992" s="42"/>
      <c r="J992" s="28"/>
      <c r="K992" s="69"/>
      <c r="L992" s="68"/>
      <c r="M992" s="46"/>
      <c r="N992" s="238" t="str">
        <f ca="1">IF(Tabla1[[#This Row],[Fecha de nac]]="","",IF(Tabla1[[#This Row],[Fecha Finalización]] &gt;=TODAY(), DATEDIF(Tabla1[[#This Row],[Fecha de nac]],TODAY(),"y"), ROUNDDOWN((Tabla1[[#This Row],[Fecha Finalización]] -Tabla1[[#This Row],[Fecha de nac]])/365,0)))</f>
        <v/>
      </c>
      <c r="O992" s="169"/>
      <c r="P992" s="34"/>
      <c r="Q992" s="67"/>
      <c r="R992" s="67"/>
      <c r="S992" s="67"/>
      <c r="T992" s="67"/>
      <c r="U992" s="243" t="str">
        <f>IF(F992="","",Tabla1[[#This Row],[Fecha Inicio grupo]]+3*7-7)</f>
        <v/>
      </c>
      <c r="V992" s="244" t="str">
        <f>IF(F992="","",EDATE(Tabla1[[#This Row],[Fecha Inicio grupo]],3))</f>
        <v/>
      </c>
      <c r="W992" s="29"/>
      <c r="X992" s="29"/>
      <c r="Y992" s="75"/>
      <c r="Z992" s="75"/>
      <c r="AA992" s="75"/>
      <c r="AB992" s="75"/>
      <c r="AC992" s="75"/>
      <c r="AD992" s="75"/>
      <c r="AE992" s="75"/>
      <c r="AF992" s="75"/>
      <c r="AG992" s="75"/>
      <c r="AH992" s="75"/>
      <c r="AI992" s="75"/>
      <c r="AJ992" s="75"/>
      <c r="AK992" s="75"/>
      <c r="AL992" s="75"/>
      <c r="AM992" s="75"/>
      <c r="AN992" s="75"/>
      <c r="AO992" s="144"/>
      <c r="AP992" s="246" t="str">
        <f>IF(F992="","",IFERROR(VLOOKUP(SUBSTITUTE(SUBSTITUTE(Tabla1[[#This Row],[Uso Sistemas]],"T","P"),"N","F"),Parámetros!$M$2:$N$17,2,0),"Completar hasta 3ra sem. para evaluar a Probacionista"))</f>
        <v/>
      </c>
      <c r="AQ992" s="39"/>
      <c r="AR992" s="39"/>
      <c r="AS992" s="39"/>
      <c r="AT992" s="28"/>
      <c r="AU992" s="55"/>
      <c r="AV992" s="55"/>
      <c r="AW992" s="55"/>
      <c r="AX992" s="248" t="str">
        <f>IF(V992="","",EOMONTH(EDATE(Tabla1[[#This Row],[Fecha Finalización]],2),0))</f>
        <v/>
      </c>
      <c r="AY992" s="39"/>
      <c r="AZ992" s="249" t="str">
        <f>IF(V992="","",EOMONTH(EDATE(Tabla1[[#This Row],[Fecha Finalización]],3),0))</f>
        <v/>
      </c>
      <c r="BA992" s="39"/>
      <c r="BB992" s="39"/>
      <c r="BC992" s="235"/>
      <c r="BD992" s="233" t="str">
        <f>IF(F992="","",Tabla1[[#This Row],[sem 01]]&amp;Tabla1[[#This Row],[sem 02]]&amp;Tabla1[[#This Row],[sem 03]])</f>
        <v/>
      </c>
      <c r="BE992" s="234" t="str">
        <f>IF(TRIM(F992)="","",$B$1&amp;"-"&amp;SUBSTITUTE(Tabla1[[#This Row],[Mes Inscrito]]," ","")&amp;"-"&amp;SUBSTITUTE(Tabla1[[#This Row],[Dia de clases Inscrito]]," ","")&amp;"-"&amp;SUBSTITUTE(Tabla1[[#This Row],[Horario Inscrito]]," ","")&amp;"-"&amp;Tabla1[[#This Row],[Fecha Inicio grupo]])</f>
        <v/>
      </c>
      <c r="BF992" s="251" t="str">
        <f>IF(F992="","",Tabla1[[#This Row],[Curso]])</f>
        <v/>
      </c>
      <c r="BG992" s="252" t="str">
        <f>+IF(TRIM(F992)="","",$B$1&amp;"-"&amp;TRIM(Tabla1[[#This Row],[Mes Inscrito]])&amp;"-"&amp;TRIM(Tabla1[[#This Row],[Dia de clases Inscrito]])&amp;"-"&amp;TRIM(Tabla1[[#This Row],[Horario Inscrito]])&amp;"-"&amp;TRIM(Tabla1[[#This Row],[Fecha Inicio grupo]])&amp;"-"&amp;TRIM(Tabla1[[#This Row],[Tipo Incrito]]))</f>
        <v/>
      </c>
      <c r="BH992" s="308" t="str">
        <f>IF(F992="","",OR(IFERROR(SEARCH("CG",Tabla1[[#This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2" s="309" t="str">
        <f>IF(F992&lt;&gt;"",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2" s="309" t="str">
        <f>IF(F992&lt;&gt;"",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2" s="309" t="str">
        <f>IF(Tabla1[[#This Row],[Fecha Inicio grupo]]="","",IFERROR(VLOOKUP(Tabla1[[#This Row],[Mes de Alta como miembro]],Parámetros!$AM$2:$AN$16,2,0),"01/01/1900"))</f>
        <v/>
      </c>
    </row>
    <row r="993" spans="1:63" ht="14.45">
      <c r="A993" s="68">
        <v>990</v>
      </c>
      <c r="B993" s="29"/>
      <c r="C993" s="34"/>
      <c r="D993" s="42"/>
      <c r="E993" s="64"/>
      <c r="F993" s="45"/>
      <c r="G993" s="45"/>
      <c r="H993" s="163"/>
      <c r="I993" s="42"/>
      <c r="J993" s="28"/>
      <c r="K993" s="69"/>
      <c r="L993" s="68"/>
      <c r="M993" s="46"/>
      <c r="N993" s="238" t="str">
        <f ca="1">IF(Tabla1[[#This Row],[Fecha de nac]]="","",IF(Tabla1[[#This Row],[Fecha Finalización]] &gt;=TODAY(), DATEDIF(Tabla1[[#This Row],[Fecha de nac]],TODAY(),"y"), ROUNDDOWN((Tabla1[[#This Row],[Fecha Finalización]] -Tabla1[[#This Row],[Fecha de nac]])/365,0)))</f>
        <v/>
      </c>
      <c r="O993" s="169"/>
      <c r="P993" s="34"/>
      <c r="Q993" s="67"/>
      <c r="R993" s="67"/>
      <c r="S993" s="67"/>
      <c r="T993" s="67"/>
      <c r="U993" s="243" t="str">
        <f>IF(F993="","",Tabla1[[#This Row],[Fecha Inicio grupo]]+3*7-7)</f>
        <v/>
      </c>
      <c r="V993" s="244" t="str">
        <f>IF(F993="","",EDATE(Tabla1[[#This Row],[Fecha Inicio grupo]],3))</f>
        <v/>
      </c>
      <c r="W993" s="29"/>
      <c r="X993" s="29"/>
      <c r="Y993" s="75"/>
      <c r="Z993" s="75"/>
      <c r="AA993" s="75"/>
      <c r="AB993" s="75"/>
      <c r="AC993" s="75"/>
      <c r="AD993" s="75"/>
      <c r="AE993" s="75"/>
      <c r="AF993" s="75"/>
      <c r="AG993" s="75"/>
      <c r="AH993" s="75"/>
      <c r="AI993" s="75"/>
      <c r="AJ993" s="75"/>
      <c r="AK993" s="75"/>
      <c r="AL993" s="75"/>
      <c r="AM993" s="75"/>
      <c r="AN993" s="75"/>
      <c r="AO993" s="144"/>
      <c r="AP993" s="246" t="str">
        <f>IF(F993="","",IFERROR(VLOOKUP(SUBSTITUTE(SUBSTITUTE(Tabla1[[#This Row],[Uso Sistemas]],"T","P"),"N","F"),Parámetros!$M$2:$N$17,2,0),"Completar hasta 3ra sem. para evaluar a Probacionista"))</f>
        <v/>
      </c>
      <c r="AQ993" s="39"/>
      <c r="AR993" s="39"/>
      <c r="AS993" s="39"/>
      <c r="AT993" s="28"/>
      <c r="AU993" s="55"/>
      <c r="AV993" s="55"/>
      <c r="AW993" s="55"/>
      <c r="AX993" s="248" t="str">
        <f>IF(V993="","",EOMONTH(EDATE(Tabla1[[#This Row],[Fecha Finalización]],2),0))</f>
        <v/>
      </c>
      <c r="AY993" s="39"/>
      <c r="AZ993" s="249" t="str">
        <f>IF(V993="","",EOMONTH(EDATE(Tabla1[[#This Row],[Fecha Finalización]],3),0))</f>
        <v/>
      </c>
      <c r="BA993" s="39"/>
      <c r="BB993" s="39"/>
      <c r="BC993" s="235"/>
      <c r="BD993" s="233" t="str">
        <f>IF(F993="","",Tabla1[[#This Row],[sem 01]]&amp;Tabla1[[#This Row],[sem 02]]&amp;Tabla1[[#This Row],[sem 03]])</f>
        <v/>
      </c>
      <c r="BE993" s="234" t="str">
        <f>IF(TRIM(F993)="","",$B$1&amp;"-"&amp;SUBSTITUTE(Tabla1[[#This Row],[Mes Inscrito]]," ","")&amp;"-"&amp;SUBSTITUTE(Tabla1[[#This Row],[Dia de clases Inscrito]]," ","")&amp;"-"&amp;SUBSTITUTE(Tabla1[[#This Row],[Horario Inscrito]]," ","")&amp;"-"&amp;Tabla1[[#This Row],[Fecha Inicio grupo]])</f>
        <v/>
      </c>
      <c r="BF993" s="251" t="str">
        <f>IF(F993="","",Tabla1[[#This Row],[Curso]])</f>
        <v/>
      </c>
      <c r="BG993" s="252" t="str">
        <f>+IF(TRIM(F993)="","",$B$1&amp;"-"&amp;TRIM(Tabla1[[#This Row],[Mes Inscrito]])&amp;"-"&amp;TRIM(Tabla1[[#This Row],[Dia de clases Inscrito]])&amp;"-"&amp;TRIM(Tabla1[[#This Row],[Horario Inscrito]])&amp;"-"&amp;TRIM(Tabla1[[#This Row],[Fecha Inicio grupo]])&amp;"-"&amp;TRIM(Tabla1[[#This Row],[Tipo Incrito]]))</f>
        <v/>
      </c>
      <c r="BH993" s="308" t="str">
        <f>IF(F993="","",OR(IFERROR(SEARCH("CG",Tabla1[[#This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3" s="309" t="str">
        <f>IF(F993&lt;&gt;"",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3" s="309" t="str">
        <f>IF(F993&lt;&gt;"",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3" s="309" t="str">
        <f>IF(Tabla1[[#This Row],[Fecha Inicio grupo]]="","",IFERROR(VLOOKUP(Tabla1[[#This Row],[Mes de Alta como miembro]],Parámetros!$AM$2:$AN$16,2,0),"01/01/1900"))</f>
        <v/>
      </c>
    </row>
    <row r="994" spans="1:63" ht="14.45">
      <c r="A994" s="68">
        <v>991</v>
      </c>
      <c r="B994" s="29"/>
      <c r="C994" s="34"/>
      <c r="D994" s="42"/>
      <c r="E994" s="64"/>
      <c r="F994" s="45"/>
      <c r="G994" s="45"/>
      <c r="H994" s="163"/>
      <c r="I994" s="42"/>
      <c r="J994" s="28"/>
      <c r="K994" s="69"/>
      <c r="L994" s="68"/>
      <c r="M994" s="46"/>
      <c r="N994" s="238" t="str">
        <f ca="1">IF(Tabla1[[#This Row],[Fecha de nac]]="","",IF(Tabla1[[#This Row],[Fecha Finalización]] &gt;=TODAY(), DATEDIF(Tabla1[[#This Row],[Fecha de nac]],TODAY(),"y"), ROUNDDOWN((Tabla1[[#This Row],[Fecha Finalización]] -Tabla1[[#This Row],[Fecha de nac]])/365,0)))</f>
        <v/>
      </c>
      <c r="O994" s="169"/>
      <c r="P994" s="34"/>
      <c r="Q994" s="67"/>
      <c r="R994" s="67"/>
      <c r="S994" s="67"/>
      <c r="T994" s="67"/>
      <c r="U994" s="243" t="str">
        <f>IF(F994="","",Tabla1[[#This Row],[Fecha Inicio grupo]]+3*7-7)</f>
        <v/>
      </c>
      <c r="V994" s="244" t="str">
        <f>IF(F994="","",EDATE(Tabla1[[#This Row],[Fecha Inicio grupo]],3))</f>
        <v/>
      </c>
      <c r="W994" s="29"/>
      <c r="X994" s="29"/>
      <c r="Y994" s="75"/>
      <c r="Z994" s="75"/>
      <c r="AA994" s="75"/>
      <c r="AB994" s="75"/>
      <c r="AC994" s="75"/>
      <c r="AD994" s="75"/>
      <c r="AE994" s="75"/>
      <c r="AF994" s="75"/>
      <c r="AG994" s="75"/>
      <c r="AH994" s="75"/>
      <c r="AI994" s="75"/>
      <c r="AJ994" s="75"/>
      <c r="AK994" s="75"/>
      <c r="AL994" s="75"/>
      <c r="AM994" s="75"/>
      <c r="AN994" s="75"/>
      <c r="AO994" s="144"/>
      <c r="AP994" s="246" t="str">
        <f>IF(F994="","",IFERROR(VLOOKUP(SUBSTITUTE(SUBSTITUTE(Tabla1[[#This Row],[Uso Sistemas]],"T","P"),"N","F"),Parámetros!$M$2:$N$17,2,0),"Completar hasta 3ra sem. para evaluar a Probacionista"))</f>
        <v/>
      </c>
      <c r="AQ994" s="39"/>
      <c r="AR994" s="39"/>
      <c r="AS994" s="39"/>
      <c r="AT994" s="28"/>
      <c r="AU994" s="55"/>
      <c r="AV994" s="55"/>
      <c r="AW994" s="55"/>
      <c r="AX994" s="248" t="str">
        <f>IF(V994="","",EOMONTH(EDATE(Tabla1[[#This Row],[Fecha Finalización]],2),0))</f>
        <v/>
      </c>
      <c r="AY994" s="39"/>
      <c r="AZ994" s="249" t="str">
        <f>IF(V994="","",EOMONTH(EDATE(Tabla1[[#This Row],[Fecha Finalización]],3),0))</f>
        <v/>
      </c>
      <c r="BA994" s="39"/>
      <c r="BB994" s="39"/>
      <c r="BC994" s="235"/>
      <c r="BD994" s="233" t="str">
        <f>IF(F994="","",Tabla1[[#This Row],[sem 01]]&amp;Tabla1[[#This Row],[sem 02]]&amp;Tabla1[[#This Row],[sem 03]])</f>
        <v/>
      </c>
      <c r="BE994" s="234" t="str">
        <f>IF(TRIM(F994)="","",$B$1&amp;"-"&amp;SUBSTITUTE(Tabla1[[#This Row],[Mes Inscrito]]," ","")&amp;"-"&amp;SUBSTITUTE(Tabla1[[#This Row],[Dia de clases Inscrito]]," ","")&amp;"-"&amp;SUBSTITUTE(Tabla1[[#This Row],[Horario Inscrito]]," ","")&amp;"-"&amp;Tabla1[[#This Row],[Fecha Inicio grupo]])</f>
        <v/>
      </c>
      <c r="BF994" s="251" t="str">
        <f>IF(F994="","",Tabla1[[#This Row],[Curso]])</f>
        <v/>
      </c>
      <c r="BG994" s="252" t="str">
        <f>+IF(TRIM(F994)="","",$B$1&amp;"-"&amp;TRIM(Tabla1[[#This Row],[Mes Inscrito]])&amp;"-"&amp;TRIM(Tabla1[[#This Row],[Dia de clases Inscrito]])&amp;"-"&amp;TRIM(Tabla1[[#This Row],[Horario Inscrito]])&amp;"-"&amp;TRIM(Tabla1[[#This Row],[Fecha Inicio grupo]])&amp;"-"&amp;TRIM(Tabla1[[#This Row],[Tipo Incrito]]))</f>
        <v/>
      </c>
      <c r="BH994" s="308" t="str">
        <f>IF(F994="","",OR(IFERROR(SEARCH("CG",Tabla1[[#This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4" s="309" t="str">
        <f>IF(F994&lt;&gt;"",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4" s="309" t="str">
        <f>IF(F994&lt;&gt;"",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4" s="309" t="str">
        <f>IF(Tabla1[[#This Row],[Fecha Inicio grupo]]="","",IFERROR(VLOOKUP(Tabla1[[#This Row],[Mes de Alta como miembro]],Parámetros!$AM$2:$AN$16,2,0),"01/01/1900"))</f>
        <v/>
      </c>
    </row>
    <row r="995" spans="1:63" ht="15" customHeight="1">
      <c r="A995" s="68">
        <v>992</v>
      </c>
      <c r="B995" s="145"/>
      <c r="C995" s="146"/>
      <c r="D995" s="42"/>
      <c r="E995" s="147"/>
      <c r="F995" s="206"/>
      <c r="G995" s="45"/>
      <c r="H995" s="164"/>
      <c r="I995" s="148"/>
      <c r="J995" s="146"/>
      <c r="K995" s="167"/>
      <c r="L995" s="150"/>
      <c r="M995" s="149"/>
      <c r="N995" s="239" t="str">
        <f ca="1">IF(Tabla1[[#This Row],[Fecha de nac]]="","",IF(Tabla1[[#This Row],[Fecha Finalización]] &gt;=TODAY(), DATEDIF(Tabla1[[#This Row],[Fecha de nac]],TODAY(),"y"), ROUNDDOWN((Tabla1[[#This Row],[Fecha Finalización]] -Tabla1[[#This Row],[Fecha de nac]])/365,0)))</f>
        <v/>
      </c>
      <c r="O995" s="170"/>
      <c r="P995" s="151"/>
      <c r="Q995" s="152"/>
      <c r="R995" s="153"/>
      <c r="S995" s="153"/>
      <c r="T995" s="153"/>
      <c r="U995" s="243" t="str">
        <f>IF(F995="","",Tabla1[[#This Row],[Fecha Inicio grupo]]+3*7-7)</f>
        <v/>
      </c>
      <c r="V995" s="244" t="str">
        <f>IF(F995="","",EDATE(Tabla1[[#This Row],[Fecha Inicio grupo]],3))</f>
        <v/>
      </c>
      <c r="W995" s="29"/>
      <c r="X995" s="29"/>
      <c r="Y995" s="154"/>
      <c r="Z995" s="154"/>
      <c r="AA995" s="154"/>
      <c r="AB995" s="154"/>
      <c r="AC995" s="154"/>
      <c r="AD995" s="154"/>
      <c r="AE995" s="154"/>
      <c r="AF995" s="154"/>
      <c r="AG995" s="154"/>
      <c r="AH995" s="231"/>
      <c r="AI995" s="231"/>
      <c r="AJ995" s="232"/>
      <c r="AK995" s="231"/>
      <c r="AL995" s="231"/>
      <c r="AM995" s="231"/>
      <c r="AN995" s="231"/>
      <c r="AO995" s="144"/>
      <c r="AP995" s="246" t="str">
        <f>IF(F995="","",IFERROR(VLOOKUP(SUBSTITUTE(SUBSTITUTE(Tabla1[[#This Row],[Uso Sistemas]],"T","P"),"N","F"),Parámetros!$M$2:$N$17,2,0),"Completar hasta 3ra sem. para evaluar a Probacionista"))</f>
        <v/>
      </c>
      <c r="AQ995" s="155"/>
      <c r="AR995" s="155"/>
      <c r="AS995" s="155"/>
      <c r="AT995" s="29"/>
      <c r="AU995" s="55" t="str">
        <f>CONCATENATE(Tabla1[[#This Row],[sem 01]],Tabla1[[#This Row],[sem 02]],Tabla1[[#This Row],[sem 03]])</f>
        <v/>
      </c>
      <c r="AV995" s="55"/>
      <c r="AW995" s="55"/>
      <c r="AX995" s="248" t="str">
        <f>IF(V995="","",EOMONTH(EDATE(Tabla1[[#This Row],[Fecha Finalización]],2),0))</f>
        <v/>
      </c>
      <c r="AY995" s="155"/>
      <c r="AZ995" s="249" t="str">
        <f>IF(V995="","",EOMONTH(EDATE(Tabla1[[#This Row],[Fecha Finalización]],3),0))</f>
        <v/>
      </c>
      <c r="BA995" s="39"/>
      <c r="BB995" s="39"/>
      <c r="BC995" s="237"/>
      <c r="BD995" s="233" t="str">
        <f>IF(F995="","",Tabla1[[#This Row],[sem 01]]&amp;Tabla1[[#This Row],[sem 02]]&amp;Tabla1[[#This Row],[sem 03]])</f>
        <v/>
      </c>
      <c r="BE995" s="234" t="str">
        <f>IF(TRIM(F995)="","",$B$1&amp;"-"&amp;SUBSTITUTE(Tabla1[[#This Row],[Mes Inscrito]]," ","")&amp;"-"&amp;SUBSTITUTE(Tabla1[[#This Row],[Dia de clases Inscrito]]," ","")&amp;"-"&amp;SUBSTITUTE(Tabla1[[#This Row],[Horario Inscrito]]," ","")&amp;"-"&amp;Tabla1[[#This Row],[Fecha Inicio grupo]])</f>
        <v/>
      </c>
      <c r="BF995" s="251" t="str">
        <f>IF(F995="","",Tabla1[[#This Row],[Curso]])</f>
        <v/>
      </c>
      <c r="BG995" s="252" t="str">
        <f>+IF(TRIM(F995)="","",$B$1&amp;"-"&amp;TRIM(Tabla1[[#This Row],[Mes Inscrito]])&amp;"-"&amp;TRIM(Tabla1[[#This Row],[Dia de clases Inscrito]])&amp;"-"&amp;TRIM(Tabla1[[#This Row],[Horario Inscrito]])&amp;"-"&amp;TRIM(Tabla1[[#This Row],[Fecha Inicio grupo]])&amp;"-"&amp;TRIM(Tabla1[[#This Row],[Tipo Incrito]]))</f>
        <v/>
      </c>
      <c r="BH995" s="308" t="str">
        <f>IF(F995="","",OR(IFERROR(SEARCH("CG",Tabla1[[#This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5" s="309" t="str">
        <f>IF(F995&lt;&gt;"",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5" s="309" t="str">
        <f>IF(F995&lt;&gt;"",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5" s="309" t="str">
        <f>IF(Tabla1[[#This Row],[Fecha Inicio grupo]]="","",IFERROR(VLOOKUP(Tabla1[[#This Row],[Mes de Alta como miembro]],Parámetros!$AM$2:$AN$16,2,0),"01/01/1900"))</f>
        <v/>
      </c>
    </row>
    <row r="996" spans="1:63" ht="15" customHeight="1">
      <c r="A996" s="68">
        <v>993</v>
      </c>
      <c r="B996" s="145"/>
      <c r="C996" s="146"/>
      <c r="D996" s="42"/>
      <c r="E996" s="147"/>
      <c r="F996" s="206"/>
      <c r="G996" s="45"/>
      <c r="H996" s="164"/>
      <c r="I996" s="148"/>
      <c r="J996" s="146"/>
      <c r="K996" s="167"/>
      <c r="L996" s="150"/>
      <c r="M996" s="149"/>
      <c r="N996" s="239" t="str">
        <f ca="1">IF(Tabla1[[#This Row],[Fecha de nac]]="","",IF(Tabla1[[#This Row],[Fecha Finalización]] &gt;=TODAY(), DATEDIF(Tabla1[[#This Row],[Fecha de nac]],TODAY(),"y"), ROUNDDOWN((Tabla1[[#This Row],[Fecha Finalización]] -Tabla1[[#This Row],[Fecha de nac]])/365,0)))</f>
        <v/>
      </c>
      <c r="O996" s="170"/>
      <c r="P996" s="151"/>
      <c r="Q996" s="152"/>
      <c r="R996" s="153"/>
      <c r="S996" s="153"/>
      <c r="T996" s="153"/>
      <c r="U996" s="243" t="str">
        <f>IF(F996="","",Tabla1[[#This Row],[Fecha Inicio grupo]]+3*7-7)</f>
        <v/>
      </c>
      <c r="V996" s="244" t="str">
        <f>IF(F996="","",EDATE(Tabla1[[#This Row],[Fecha Inicio grupo]],3))</f>
        <v/>
      </c>
      <c r="W996" s="29"/>
      <c r="X996" s="29"/>
      <c r="Y996" s="154"/>
      <c r="Z996" s="154"/>
      <c r="AA996" s="154"/>
      <c r="AB996" s="154"/>
      <c r="AC996" s="154"/>
      <c r="AD996" s="154"/>
      <c r="AE996" s="154"/>
      <c r="AF996" s="154"/>
      <c r="AG996" s="154"/>
      <c r="AH996" s="231"/>
      <c r="AI996" s="231"/>
      <c r="AJ996" s="232"/>
      <c r="AK996" s="231"/>
      <c r="AL996" s="231"/>
      <c r="AM996" s="231"/>
      <c r="AN996" s="231"/>
      <c r="AO996" s="144"/>
      <c r="AP996" s="246" t="str">
        <f>IF(F996="","",IFERROR(VLOOKUP(SUBSTITUTE(SUBSTITUTE(Tabla1[[#This Row],[Uso Sistemas]],"T","P"),"N","F"),Parámetros!$M$2:$N$17,2,0),"Completar hasta 3ra sem. para evaluar a Probacionista"))</f>
        <v/>
      </c>
      <c r="AQ996" s="155"/>
      <c r="AR996" s="155"/>
      <c r="AS996" s="155"/>
      <c r="AT996" s="29"/>
      <c r="AU996" s="55" t="str">
        <f>CONCATENATE(Tabla1[[#This Row],[sem 01]],Tabla1[[#This Row],[sem 02]],Tabla1[[#This Row],[sem 03]])</f>
        <v/>
      </c>
      <c r="AV996" s="55"/>
      <c r="AW996" s="55"/>
      <c r="AX996" s="248" t="str">
        <f>IF(V996="","",EOMONTH(EDATE(Tabla1[[#This Row],[Fecha Finalización]],2),0))</f>
        <v/>
      </c>
      <c r="AY996" s="155"/>
      <c r="AZ996" s="249" t="str">
        <f>IF(V996="","",EOMONTH(EDATE(Tabla1[[#This Row],[Fecha Finalización]],3),0))</f>
        <v/>
      </c>
      <c r="BA996" s="39"/>
      <c r="BB996" s="39"/>
      <c r="BC996" s="237"/>
      <c r="BD996" s="233" t="str">
        <f>IF(F996="","",Tabla1[[#This Row],[sem 01]]&amp;Tabla1[[#This Row],[sem 02]]&amp;Tabla1[[#This Row],[sem 03]])</f>
        <v/>
      </c>
      <c r="BE996" s="234" t="str">
        <f>IF(TRIM(F996)="","",$B$1&amp;"-"&amp;SUBSTITUTE(Tabla1[[#This Row],[Mes Inscrito]]," ","")&amp;"-"&amp;SUBSTITUTE(Tabla1[[#This Row],[Dia de clases Inscrito]]," ","")&amp;"-"&amp;SUBSTITUTE(Tabla1[[#This Row],[Horario Inscrito]]," ","")&amp;"-"&amp;Tabla1[[#This Row],[Fecha Inicio grupo]])</f>
        <v/>
      </c>
      <c r="BF996" s="251" t="str">
        <f>IF(F996="","",Tabla1[[#This Row],[Curso]])</f>
        <v/>
      </c>
      <c r="BG996" s="252" t="str">
        <f>+IF(TRIM(F996)="","",$B$1&amp;"-"&amp;TRIM(Tabla1[[#This Row],[Mes Inscrito]])&amp;"-"&amp;TRIM(Tabla1[[#This Row],[Dia de clases Inscrito]])&amp;"-"&amp;TRIM(Tabla1[[#This Row],[Horario Inscrito]])&amp;"-"&amp;TRIM(Tabla1[[#This Row],[Fecha Inicio grupo]])&amp;"-"&amp;TRIM(Tabla1[[#This Row],[Tipo Incrito]]))</f>
        <v/>
      </c>
      <c r="BH996" s="308" t="str">
        <f>IF(F996="","",OR(IFERROR(SEARCH("CG",Tabla1[[#This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6" s="309" t="str">
        <f>IF(F996&lt;&gt;"",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6" s="309" t="str">
        <f>IF(F996&lt;&gt;"",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6" s="309" t="str">
        <f>IF(Tabla1[[#This Row],[Fecha Inicio grupo]]="","",IFERROR(VLOOKUP(Tabla1[[#This Row],[Mes de Alta como miembro]],Parámetros!$AM$2:$AN$16,2,0),"01/01/1900"))</f>
        <v/>
      </c>
    </row>
    <row r="997" spans="1:63" ht="15" customHeight="1">
      <c r="A997" s="68">
        <v>994</v>
      </c>
      <c r="B997" s="145"/>
      <c r="C997" s="146"/>
      <c r="D997" s="42"/>
      <c r="E997" s="147"/>
      <c r="F997" s="206"/>
      <c r="G997" s="45"/>
      <c r="H997" s="164"/>
      <c r="I997" s="148"/>
      <c r="J997" s="146"/>
      <c r="K997" s="167"/>
      <c r="L997" s="150"/>
      <c r="M997" s="149"/>
      <c r="N997" s="239" t="str">
        <f ca="1">IF(Tabla1[[#This Row],[Fecha de nac]]="","",IF(Tabla1[[#This Row],[Fecha Finalización]] &gt;=TODAY(), DATEDIF(Tabla1[[#This Row],[Fecha de nac]],TODAY(),"y"), ROUNDDOWN((Tabla1[[#This Row],[Fecha Finalización]] -Tabla1[[#This Row],[Fecha de nac]])/365,0)))</f>
        <v/>
      </c>
      <c r="O997" s="170"/>
      <c r="P997" s="151"/>
      <c r="Q997" s="152"/>
      <c r="R997" s="153"/>
      <c r="S997" s="153"/>
      <c r="T997" s="153"/>
      <c r="U997" s="243" t="str">
        <f>IF(F997="","",Tabla1[[#This Row],[Fecha Inicio grupo]]+3*7-7)</f>
        <v/>
      </c>
      <c r="V997" s="244" t="str">
        <f>IF(F997="","",EDATE(Tabla1[[#This Row],[Fecha Inicio grupo]],3))</f>
        <v/>
      </c>
      <c r="W997" s="29"/>
      <c r="X997" s="29"/>
      <c r="Y997" s="154"/>
      <c r="Z997" s="154"/>
      <c r="AA997" s="154"/>
      <c r="AB997" s="154"/>
      <c r="AC997" s="154"/>
      <c r="AD997" s="154"/>
      <c r="AE997" s="154"/>
      <c r="AF997" s="154"/>
      <c r="AG997" s="154"/>
      <c r="AH997" s="231"/>
      <c r="AI997" s="231"/>
      <c r="AJ997" s="232"/>
      <c r="AK997" s="231"/>
      <c r="AL997" s="231"/>
      <c r="AM997" s="231"/>
      <c r="AN997" s="231"/>
      <c r="AO997" s="144"/>
      <c r="AP997" s="246" t="str">
        <f>IF(F997="","",IFERROR(VLOOKUP(SUBSTITUTE(SUBSTITUTE(Tabla1[[#This Row],[Uso Sistemas]],"T","P"),"N","F"),Parámetros!$M$2:$N$17,2,0),"Completar hasta 3ra sem. para evaluar a Probacionista"))</f>
        <v/>
      </c>
      <c r="AQ997" s="155"/>
      <c r="AR997" s="155"/>
      <c r="AS997" s="155"/>
      <c r="AT997" s="29"/>
      <c r="AU997" s="55" t="str">
        <f>CONCATENATE(Tabla1[[#This Row],[sem 01]],Tabla1[[#This Row],[sem 02]],Tabla1[[#This Row],[sem 03]])</f>
        <v/>
      </c>
      <c r="AV997" s="55"/>
      <c r="AW997" s="55"/>
      <c r="AX997" s="248" t="str">
        <f>IF(V997="","",EOMONTH(EDATE(Tabla1[[#This Row],[Fecha Finalización]],2),0))</f>
        <v/>
      </c>
      <c r="AY997" s="155"/>
      <c r="AZ997" s="249" t="str">
        <f>IF(V997="","",EOMONTH(EDATE(Tabla1[[#This Row],[Fecha Finalización]],3),0))</f>
        <v/>
      </c>
      <c r="BA997" s="39"/>
      <c r="BB997" s="39"/>
      <c r="BC997" s="237"/>
      <c r="BD997" s="233" t="str">
        <f>IF(F997="","",Tabla1[[#This Row],[sem 01]]&amp;Tabla1[[#This Row],[sem 02]]&amp;Tabla1[[#This Row],[sem 03]])</f>
        <v/>
      </c>
      <c r="BE997" s="234" t="str">
        <f>IF(TRIM(F997)="","",$B$1&amp;"-"&amp;SUBSTITUTE(Tabla1[[#This Row],[Mes Inscrito]]," ","")&amp;"-"&amp;SUBSTITUTE(Tabla1[[#This Row],[Dia de clases Inscrito]]," ","")&amp;"-"&amp;SUBSTITUTE(Tabla1[[#This Row],[Horario Inscrito]]," ","")&amp;"-"&amp;Tabla1[[#This Row],[Fecha Inicio grupo]])</f>
        <v/>
      </c>
      <c r="BF997" s="251" t="str">
        <f>IF(F997="","",Tabla1[[#This Row],[Curso]])</f>
        <v/>
      </c>
      <c r="BG997" s="252" t="str">
        <f>+IF(TRIM(F997)="","",$B$1&amp;"-"&amp;TRIM(Tabla1[[#This Row],[Mes Inscrito]])&amp;"-"&amp;TRIM(Tabla1[[#This Row],[Dia de clases Inscrito]])&amp;"-"&amp;TRIM(Tabla1[[#This Row],[Horario Inscrito]])&amp;"-"&amp;TRIM(Tabla1[[#This Row],[Fecha Inicio grupo]])&amp;"-"&amp;TRIM(Tabla1[[#This Row],[Tipo Incrito]]))</f>
        <v/>
      </c>
      <c r="BH997" s="308" t="str">
        <f>IF(F997="","",OR(IFERROR(SEARCH("CG",Tabla1[[#This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7" s="309" t="str">
        <f>IF(F997&lt;&gt;"",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7" s="309" t="str">
        <f>IF(F997&lt;&gt;"",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7" s="309" t="str">
        <f>IF(Tabla1[[#This Row],[Fecha Inicio grupo]]="","",IFERROR(VLOOKUP(Tabla1[[#This Row],[Mes de Alta como miembro]],Parámetros!$AM$2:$AN$16,2,0),"01/01/1900"))</f>
        <v/>
      </c>
    </row>
    <row r="998" spans="1:63" ht="15" customHeight="1">
      <c r="A998" s="68">
        <v>995</v>
      </c>
      <c r="B998" s="145"/>
      <c r="C998" s="146"/>
      <c r="D998" s="42"/>
      <c r="E998" s="147"/>
      <c r="F998" s="206"/>
      <c r="G998" s="45"/>
      <c r="H998" s="164"/>
      <c r="I998" s="148"/>
      <c r="J998" s="146"/>
      <c r="K998" s="167"/>
      <c r="L998" s="150"/>
      <c r="M998" s="149"/>
      <c r="N998" s="239" t="str">
        <f ca="1">IF(Tabla1[[#This Row],[Fecha de nac]]="","",IF(Tabla1[[#This Row],[Fecha Finalización]] &gt;=TODAY(), DATEDIF(Tabla1[[#This Row],[Fecha de nac]],TODAY(),"y"), ROUNDDOWN((Tabla1[[#This Row],[Fecha Finalización]] -Tabla1[[#This Row],[Fecha de nac]])/365,0)))</f>
        <v/>
      </c>
      <c r="O998" s="170"/>
      <c r="P998" s="151"/>
      <c r="Q998" s="152"/>
      <c r="R998" s="153"/>
      <c r="S998" s="153"/>
      <c r="T998" s="153"/>
      <c r="U998" s="243" t="str">
        <f>IF(F998="","",Tabla1[[#This Row],[Fecha Inicio grupo]]+3*7-7)</f>
        <v/>
      </c>
      <c r="V998" s="244" t="str">
        <f>IF(F998="","",EDATE(Tabla1[[#This Row],[Fecha Inicio grupo]],3))</f>
        <v/>
      </c>
      <c r="W998" s="29"/>
      <c r="X998" s="29"/>
      <c r="Y998" s="154"/>
      <c r="Z998" s="154"/>
      <c r="AA998" s="154"/>
      <c r="AB998" s="154"/>
      <c r="AC998" s="154"/>
      <c r="AD998" s="154"/>
      <c r="AE998" s="154"/>
      <c r="AF998" s="154"/>
      <c r="AG998" s="154"/>
      <c r="AH998" s="231"/>
      <c r="AI998" s="231"/>
      <c r="AJ998" s="232"/>
      <c r="AK998" s="231"/>
      <c r="AL998" s="231"/>
      <c r="AM998" s="231"/>
      <c r="AN998" s="231"/>
      <c r="AO998" s="144"/>
      <c r="AP998" s="246" t="str">
        <f>IF(F998="","",IFERROR(VLOOKUP(SUBSTITUTE(SUBSTITUTE(Tabla1[[#This Row],[Uso Sistemas]],"T","P"),"N","F"),Parámetros!$M$2:$N$17,2,0),"Completar hasta 3ra sem. para evaluar a Probacionista"))</f>
        <v/>
      </c>
      <c r="AQ998" s="155"/>
      <c r="AR998" s="155"/>
      <c r="AS998" s="155"/>
      <c r="AT998" s="29"/>
      <c r="AU998" s="55" t="str">
        <f>CONCATENATE(Tabla1[[#This Row],[sem 01]],Tabla1[[#This Row],[sem 02]],Tabla1[[#This Row],[sem 03]])</f>
        <v/>
      </c>
      <c r="AV998" s="55"/>
      <c r="AW998" s="55"/>
      <c r="AX998" s="248" t="str">
        <f>IF(V998="","",EOMONTH(EDATE(Tabla1[[#This Row],[Fecha Finalización]],2),0))</f>
        <v/>
      </c>
      <c r="AY998" s="155"/>
      <c r="AZ998" s="249" t="str">
        <f>IF(V998="","",EOMONTH(EDATE(Tabla1[[#This Row],[Fecha Finalización]],3),0))</f>
        <v/>
      </c>
      <c r="BA998" s="39"/>
      <c r="BB998" s="39"/>
      <c r="BC998" s="237"/>
      <c r="BD998" s="233" t="str">
        <f>IF(F998="","",Tabla1[[#This Row],[sem 01]]&amp;Tabla1[[#This Row],[sem 02]]&amp;Tabla1[[#This Row],[sem 03]])</f>
        <v/>
      </c>
      <c r="BE998" s="234" t="str">
        <f>IF(TRIM(F998)="","",$B$1&amp;"-"&amp;SUBSTITUTE(Tabla1[[#This Row],[Mes Inscrito]]," ","")&amp;"-"&amp;SUBSTITUTE(Tabla1[[#This Row],[Dia de clases Inscrito]]," ","")&amp;"-"&amp;SUBSTITUTE(Tabla1[[#This Row],[Horario Inscrito]]," ","")&amp;"-"&amp;Tabla1[[#This Row],[Fecha Inicio grupo]])</f>
        <v/>
      </c>
      <c r="BF998" s="251" t="str">
        <f>IF(F998="","",Tabla1[[#This Row],[Curso]])</f>
        <v/>
      </c>
      <c r="BG998" s="252" t="str">
        <f>+IF(TRIM(F998)="","",$B$1&amp;"-"&amp;TRIM(Tabla1[[#This Row],[Mes Inscrito]])&amp;"-"&amp;TRIM(Tabla1[[#This Row],[Dia de clases Inscrito]])&amp;"-"&amp;TRIM(Tabla1[[#This Row],[Horario Inscrito]])&amp;"-"&amp;TRIM(Tabla1[[#This Row],[Fecha Inicio grupo]])&amp;"-"&amp;TRIM(Tabla1[[#This Row],[Tipo Incrito]]))</f>
        <v/>
      </c>
      <c r="BH998" s="308" t="str">
        <f>IF(F998="","",OR(IFERROR(SEARCH("CG",Tabla1[[#This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8" s="309" t="str">
        <f>IF(F998&lt;&gt;"",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8" s="309" t="str">
        <f>IF(F998&lt;&gt;"",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8" s="309" t="str">
        <f>IF(Tabla1[[#This Row],[Fecha Inicio grupo]]="","",IFERROR(VLOOKUP(Tabla1[[#This Row],[Mes de Alta como miembro]],Parámetros!$AM$2:$AN$16,2,0),"01/01/1900"))</f>
        <v/>
      </c>
    </row>
    <row r="999" spans="1:63" ht="15" customHeight="1">
      <c r="A999" s="68">
        <v>996</v>
      </c>
      <c r="B999" s="145"/>
      <c r="C999" s="146"/>
      <c r="D999" s="42"/>
      <c r="E999" s="147"/>
      <c r="F999" s="206"/>
      <c r="G999" s="45"/>
      <c r="H999" s="164"/>
      <c r="I999" s="148"/>
      <c r="J999" s="146"/>
      <c r="K999" s="167"/>
      <c r="L999" s="150"/>
      <c r="M999" s="149"/>
      <c r="N999" s="239" t="str">
        <f ca="1">IF(Tabla1[[#This Row],[Fecha de nac]]="","",IF(Tabla1[[#This Row],[Fecha Finalización]] &gt;=TODAY(), DATEDIF(Tabla1[[#This Row],[Fecha de nac]],TODAY(),"y"), ROUNDDOWN((Tabla1[[#This Row],[Fecha Finalización]] -Tabla1[[#This Row],[Fecha de nac]])/365,0)))</f>
        <v/>
      </c>
      <c r="O999" s="170"/>
      <c r="P999" s="151"/>
      <c r="Q999" s="152"/>
      <c r="R999" s="153"/>
      <c r="S999" s="153"/>
      <c r="T999" s="153"/>
      <c r="U999" s="243" t="str">
        <f>IF(F999="","",Tabla1[[#This Row],[Fecha Inicio grupo]]+3*7-7)</f>
        <v/>
      </c>
      <c r="V999" s="244" t="str">
        <f>IF(F999="","",EDATE(Tabla1[[#This Row],[Fecha Inicio grupo]],3))</f>
        <v/>
      </c>
      <c r="W999" s="29"/>
      <c r="X999" s="29"/>
      <c r="Y999" s="154"/>
      <c r="Z999" s="154"/>
      <c r="AA999" s="154"/>
      <c r="AB999" s="154"/>
      <c r="AC999" s="154"/>
      <c r="AD999" s="154"/>
      <c r="AE999" s="154"/>
      <c r="AF999" s="154"/>
      <c r="AG999" s="154"/>
      <c r="AH999" s="231"/>
      <c r="AI999" s="231"/>
      <c r="AJ999" s="232"/>
      <c r="AK999" s="231"/>
      <c r="AL999" s="231"/>
      <c r="AM999" s="231"/>
      <c r="AN999" s="231"/>
      <c r="AO999" s="144"/>
      <c r="AP999" s="246" t="str">
        <f>IF(F999="","",IFERROR(VLOOKUP(SUBSTITUTE(SUBSTITUTE(Tabla1[[#This Row],[Uso Sistemas]],"T","P"),"N","F"),Parámetros!$M$2:$N$17,2,0),"Completar hasta 3ra sem. para evaluar a Probacionista"))</f>
        <v/>
      </c>
      <c r="AQ999" s="155"/>
      <c r="AR999" s="155"/>
      <c r="AS999" s="155"/>
      <c r="AT999" s="29"/>
      <c r="AU999" s="55" t="str">
        <f>CONCATENATE(Tabla1[[#This Row],[sem 01]],Tabla1[[#This Row],[sem 02]],Tabla1[[#This Row],[sem 03]])</f>
        <v/>
      </c>
      <c r="AV999" s="55"/>
      <c r="AW999" s="55"/>
      <c r="AX999" s="248" t="str">
        <f>IF(V999="","",EOMONTH(EDATE(Tabla1[[#This Row],[Fecha Finalización]],2),0))</f>
        <v/>
      </c>
      <c r="AY999" s="155"/>
      <c r="AZ999" s="249" t="str">
        <f>IF(V999="","",EOMONTH(EDATE(Tabla1[[#This Row],[Fecha Finalización]],3),0))</f>
        <v/>
      </c>
      <c r="BA999" s="39"/>
      <c r="BB999" s="39"/>
      <c r="BC999" s="237"/>
      <c r="BD999" s="233" t="str">
        <f>IF(F999="","",Tabla1[[#This Row],[sem 01]]&amp;Tabla1[[#This Row],[sem 02]]&amp;Tabla1[[#This Row],[sem 03]])</f>
        <v/>
      </c>
      <c r="BE999" s="234" t="str">
        <f>IF(TRIM(F999)="","",$B$1&amp;"-"&amp;SUBSTITUTE(Tabla1[[#This Row],[Mes Inscrito]]," ","")&amp;"-"&amp;SUBSTITUTE(Tabla1[[#This Row],[Dia de clases Inscrito]]," ","")&amp;"-"&amp;SUBSTITUTE(Tabla1[[#This Row],[Horario Inscrito]]," ","")&amp;"-"&amp;Tabla1[[#This Row],[Fecha Inicio grupo]])</f>
        <v/>
      </c>
      <c r="BF999" s="251" t="str">
        <f>IF(F999="","",Tabla1[[#This Row],[Curso]])</f>
        <v/>
      </c>
      <c r="BG999" s="252" t="str">
        <f>+IF(TRIM(F999)="","",$B$1&amp;"-"&amp;TRIM(Tabla1[[#This Row],[Mes Inscrito]])&amp;"-"&amp;TRIM(Tabla1[[#This Row],[Dia de clases Inscrito]])&amp;"-"&amp;TRIM(Tabla1[[#This Row],[Horario Inscrito]])&amp;"-"&amp;TRIM(Tabla1[[#This Row],[Fecha Inicio grupo]])&amp;"-"&amp;TRIM(Tabla1[[#This Row],[Tipo Incrito]]))</f>
        <v/>
      </c>
      <c r="BH999" s="308" t="str">
        <f>IF(F999="","",OR(IFERROR(SEARCH("CG",Tabla1[[#This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9" s="309" t="str">
        <f>IF(F999&lt;&gt;"",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9" s="309" t="str">
        <f>IF(F999&lt;&gt;"",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9" s="309" t="str">
        <f>IF(Tabla1[[#This Row],[Fecha Inicio grupo]]="","",IFERROR(VLOOKUP(Tabla1[[#This Row],[Mes de Alta como miembro]],Parámetros!$AM$2:$AN$16,2,0),"01/01/1900"))</f>
        <v/>
      </c>
    </row>
    <row r="1000" spans="1:63" ht="15" customHeight="1">
      <c r="A1000" s="68">
        <v>997</v>
      </c>
      <c r="B1000" s="145"/>
      <c r="C1000" s="146"/>
      <c r="D1000" s="42"/>
      <c r="E1000" s="147"/>
      <c r="F1000" s="206"/>
      <c r="G1000" s="45"/>
      <c r="H1000" s="164"/>
      <c r="I1000" s="148"/>
      <c r="J1000" s="146"/>
      <c r="K1000" s="167"/>
      <c r="L1000" s="150"/>
      <c r="M1000" s="149"/>
      <c r="N1000" s="239" t="str">
        <f ca="1">IF(Tabla1[[#This Row],[Fecha de nac]]="","",IF(Tabla1[[#This Row],[Fecha Finalización]] &gt;=TODAY(), DATEDIF(Tabla1[[#This Row],[Fecha de nac]],TODAY(),"y"), ROUNDDOWN((Tabla1[[#This Row],[Fecha Finalización]] -Tabla1[[#This Row],[Fecha de nac]])/365,0)))</f>
        <v/>
      </c>
      <c r="O1000" s="170"/>
      <c r="P1000" s="151"/>
      <c r="Q1000" s="152"/>
      <c r="R1000" s="153"/>
      <c r="S1000" s="153"/>
      <c r="T1000" s="153"/>
      <c r="U1000" s="243" t="str">
        <f>IF(F1000="","",Tabla1[[#This Row],[Fecha Inicio grupo]]+3*7-7)</f>
        <v/>
      </c>
      <c r="V1000" s="244" t="str">
        <f>IF(F1000="","",EDATE(Tabla1[[#This Row],[Fecha Inicio grupo]],3))</f>
        <v/>
      </c>
      <c r="W1000" s="29"/>
      <c r="X1000" s="29"/>
      <c r="Y1000" s="154"/>
      <c r="Z1000" s="154"/>
      <c r="AA1000" s="154"/>
      <c r="AB1000" s="154"/>
      <c r="AC1000" s="154"/>
      <c r="AD1000" s="154"/>
      <c r="AE1000" s="154"/>
      <c r="AF1000" s="154"/>
      <c r="AG1000" s="154"/>
      <c r="AH1000" s="231"/>
      <c r="AI1000" s="231"/>
      <c r="AJ1000" s="232"/>
      <c r="AK1000" s="231"/>
      <c r="AL1000" s="231"/>
      <c r="AM1000" s="231"/>
      <c r="AN1000" s="231"/>
      <c r="AO1000" s="144"/>
      <c r="AP1000" s="246" t="str">
        <f>IF(F1000="","",IFERROR(VLOOKUP(SUBSTITUTE(SUBSTITUTE(Tabla1[[#This Row],[Uso Sistemas]],"T","P"),"N","F"),Parámetros!$M$2:$N$17,2,0),"Completar hasta 3ra sem. para evaluar a Probacionista"))</f>
        <v/>
      </c>
      <c r="AQ1000" s="155"/>
      <c r="AR1000" s="155"/>
      <c r="AS1000" s="155"/>
      <c r="AT1000" s="29"/>
      <c r="AU1000" s="55" t="str">
        <f>CONCATENATE(Tabla1[[#This Row],[sem 01]],Tabla1[[#This Row],[sem 02]],Tabla1[[#This Row],[sem 03]])</f>
        <v/>
      </c>
      <c r="AV1000" s="55"/>
      <c r="AW1000" s="55"/>
      <c r="AX1000" s="248" t="str">
        <f>IF(V1000="","",EOMONTH(EDATE(Tabla1[[#This Row],[Fecha Finalización]],2),0))</f>
        <v/>
      </c>
      <c r="AY1000" s="155"/>
      <c r="AZ1000" s="249" t="str">
        <f>IF(V1000="","",EOMONTH(EDATE(Tabla1[[#This Row],[Fecha Finalización]],3),0))</f>
        <v/>
      </c>
      <c r="BA1000" s="39"/>
      <c r="BB1000" s="39"/>
      <c r="BC1000" s="237"/>
      <c r="BD1000" s="233" t="str">
        <f>IF(F1000="","",Tabla1[[#This Row],[sem 01]]&amp;Tabla1[[#This Row],[sem 02]]&amp;Tabla1[[#This Row],[sem 03]])</f>
        <v/>
      </c>
      <c r="BE1000" s="234" t="str">
        <f>IF(TRIM(F1000)="","",$B$1&amp;"-"&amp;SUBSTITUTE(Tabla1[[#This Row],[Mes Inscrito]]," ","")&amp;"-"&amp;SUBSTITUTE(Tabla1[[#This Row],[Dia de clases Inscrito]]," ","")&amp;"-"&amp;SUBSTITUTE(Tabla1[[#This Row],[Horario Inscrito]]," ","")&amp;"-"&amp;Tabla1[[#This Row],[Fecha Inicio grupo]])</f>
        <v/>
      </c>
      <c r="BF1000" s="251" t="str">
        <f>IF(F1000="","",Tabla1[[#This Row],[Curso]])</f>
        <v/>
      </c>
      <c r="BG1000" s="252" t="str">
        <f>+IF(TRIM(F1000)="","",$B$1&amp;"-"&amp;TRIM(Tabla1[[#This Row],[Mes Inscrito]])&amp;"-"&amp;TRIM(Tabla1[[#This Row],[Dia de clases Inscrito]])&amp;"-"&amp;TRIM(Tabla1[[#This Row],[Horario Inscrito]])&amp;"-"&amp;TRIM(Tabla1[[#This Row],[Fecha Inicio grupo]])&amp;"-"&amp;TRIM(Tabla1[[#This Row],[Tipo Incrito]]))</f>
        <v/>
      </c>
      <c r="BH1000" s="308" t="str">
        <f>IF(F1000="","",OR(IFERROR(SEARCH("CG",Tabla1[[#This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0" s="309" t="str">
        <f>IF(F1000&lt;&gt;"",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0" s="309" t="str">
        <f>IF(F1000&lt;&gt;"",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0" s="309" t="str">
        <f>IF(Tabla1[[#This Row],[Fecha Inicio grupo]]="","",IFERROR(VLOOKUP(Tabla1[[#This Row],[Mes de Alta como miembro]],Parámetros!$AM$2:$AN$16,2,0),"01/01/1900"))</f>
        <v/>
      </c>
    </row>
    <row r="1001" spans="1:63" ht="15" customHeight="1">
      <c r="A1001" s="68">
        <v>998</v>
      </c>
      <c r="B1001" s="145"/>
      <c r="C1001" s="146"/>
      <c r="D1001" s="42"/>
      <c r="E1001" s="147"/>
      <c r="F1001" s="206"/>
      <c r="G1001" s="45"/>
      <c r="H1001" s="164"/>
      <c r="I1001" s="148"/>
      <c r="J1001" s="146"/>
      <c r="K1001" s="167"/>
      <c r="L1001" s="150"/>
      <c r="M1001" s="149"/>
      <c r="N1001" s="239" t="str">
        <f ca="1">IF(Tabla1[[#This Row],[Fecha de nac]]="","",IF(Tabla1[[#This Row],[Fecha Finalización]] &gt;=TODAY(), DATEDIF(Tabla1[[#This Row],[Fecha de nac]],TODAY(),"y"), ROUNDDOWN((Tabla1[[#This Row],[Fecha Finalización]] -Tabla1[[#This Row],[Fecha de nac]])/365,0)))</f>
        <v/>
      </c>
      <c r="O1001" s="170"/>
      <c r="P1001" s="151"/>
      <c r="Q1001" s="152"/>
      <c r="R1001" s="153"/>
      <c r="S1001" s="153"/>
      <c r="T1001" s="153"/>
      <c r="U1001" s="243" t="str">
        <f>IF(F1001="","",Tabla1[[#This Row],[Fecha Inicio grupo]]+3*7-7)</f>
        <v/>
      </c>
      <c r="V1001" s="244" t="str">
        <f>IF(F1001="","",EDATE(Tabla1[[#This Row],[Fecha Inicio grupo]],3))</f>
        <v/>
      </c>
      <c r="W1001" s="29"/>
      <c r="X1001" s="29"/>
      <c r="Y1001" s="154"/>
      <c r="Z1001" s="154"/>
      <c r="AA1001" s="154"/>
      <c r="AB1001" s="154"/>
      <c r="AC1001" s="154"/>
      <c r="AD1001" s="154"/>
      <c r="AE1001" s="154"/>
      <c r="AF1001" s="154"/>
      <c r="AG1001" s="154"/>
      <c r="AH1001" s="231"/>
      <c r="AI1001" s="231"/>
      <c r="AJ1001" s="232"/>
      <c r="AK1001" s="231"/>
      <c r="AL1001" s="231"/>
      <c r="AM1001" s="231"/>
      <c r="AN1001" s="231"/>
      <c r="AO1001" s="144"/>
      <c r="AP1001" s="246" t="str">
        <f>IF(F1001="","",IFERROR(VLOOKUP(SUBSTITUTE(SUBSTITUTE(Tabla1[[#This Row],[Uso Sistemas]],"T","P"),"N","F"),Parámetros!$M$2:$N$17,2,0),"Completar hasta 3ra sem. para evaluar a Probacionista"))</f>
        <v/>
      </c>
      <c r="AQ1001" s="155"/>
      <c r="AR1001" s="155"/>
      <c r="AS1001" s="155"/>
      <c r="AT1001" s="29"/>
      <c r="AU1001" s="55" t="str">
        <f>CONCATENATE(Tabla1[[#This Row],[sem 01]],Tabla1[[#This Row],[sem 02]],Tabla1[[#This Row],[sem 03]])</f>
        <v/>
      </c>
      <c r="AV1001" s="55"/>
      <c r="AW1001" s="55"/>
      <c r="AX1001" s="248" t="str">
        <f>IF(V1001="","",EOMONTH(EDATE(Tabla1[[#This Row],[Fecha Finalización]],2),0))</f>
        <v/>
      </c>
      <c r="AY1001" s="155"/>
      <c r="AZ1001" s="249" t="str">
        <f>IF(V1001="","",EOMONTH(EDATE(Tabla1[[#This Row],[Fecha Finalización]],3),0))</f>
        <v/>
      </c>
      <c r="BA1001" s="39"/>
      <c r="BB1001" s="39"/>
      <c r="BC1001" s="237"/>
      <c r="BD1001" s="233" t="str">
        <f>IF(F1001="","",Tabla1[[#This Row],[sem 01]]&amp;Tabla1[[#This Row],[sem 02]]&amp;Tabla1[[#This Row],[sem 03]])</f>
        <v/>
      </c>
      <c r="BE1001" s="234" t="str">
        <f>+IF(TRIM(F1001)="","",$B$1&amp;"-"&amp;Tabla1[[#This Row],[Mes Inscrito]]&amp;"-"&amp;Tabla1[[#This Row],[Dia de clases Inscrito]]&amp;"-"&amp;Tabla1[[#This Row],[Horario Inscrito]]&amp;"-"&amp;Tabla1[[#This Row],[Fecha Inicio grupo]])</f>
        <v/>
      </c>
      <c r="BF1001" s="251" t="str">
        <f>IF(F1001="","",Tabla1[[#This Row],[Curso]])</f>
        <v/>
      </c>
      <c r="BG1001" s="252" t="str">
        <f>+IF(TRIM(F1001)="","",$B$1&amp;"-"&amp;TRIM(Tabla1[[#This Row],[Mes Inscrito]])&amp;"-"&amp;TRIM(Tabla1[[#This Row],[Dia de clases Inscrito]])&amp;"-"&amp;TRIM(Tabla1[[#This Row],[Horario Inscrito]])&amp;"-"&amp;TRIM(Tabla1[[#This Row],[Fecha Inicio grupo]])&amp;"-"&amp;TRIM(Tabla1[[#This Row],[Tipo Incrito]]))</f>
        <v/>
      </c>
      <c r="BH1001" s="253" t="str">
        <f>IF(F1001="","",OR(IFERROR(SEARCH("CG",Tabla1[[#This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1" s="307" t="str">
        <f>IF(F1001&lt;&gt;"",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1" s="307" t="str">
        <f>IF(F1001&lt;&gt;"",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1" s="307" t="str">
        <f>IF(Tabla1[[#This Row],[Fecha Inicio grupo]]="","",IFERROR(VLOOKUP(Tabla1[[#This Row],[Mes de Alta como miembro]],Parámetros!$AM$2:$AN$16,2,0),"01/01/1900"))</f>
        <v/>
      </c>
    </row>
    <row r="1002" spans="1:63" ht="15" customHeight="1">
      <c r="A1002" s="68">
        <v>999</v>
      </c>
      <c r="B1002" s="145"/>
      <c r="C1002" s="146"/>
      <c r="D1002" s="42"/>
      <c r="E1002" s="147"/>
      <c r="F1002" s="206"/>
      <c r="G1002" s="45"/>
      <c r="H1002" s="164"/>
      <c r="I1002" s="148"/>
      <c r="J1002" s="146"/>
      <c r="K1002" s="167"/>
      <c r="L1002" s="150"/>
      <c r="M1002" s="149"/>
      <c r="N1002" s="239" t="str">
        <f ca="1">IF(Tabla1[[#This Row],[Fecha de nac]]="","",IF(Tabla1[[#This Row],[Fecha Finalización]] &gt;=TODAY(), DATEDIF(Tabla1[[#This Row],[Fecha de nac]],TODAY(),"y"), ROUNDDOWN((Tabla1[[#This Row],[Fecha Finalización]] -Tabla1[[#This Row],[Fecha de nac]])/365,0)))</f>
        <v/>
      </c>
      <c r="O1002" s="170"/>
      <c r="P1002" s="151"/>
      <c r="Q1002" s="152"/>
      <c r="R1002" s="153"/>
      <c r="S1002" s="153"/>
      <c r="T1002" s="153"/>
      <c r="U1002" s="243" t="str">
        <f>IF(F1002="","",Tabla1[[#This Row],[Fecha Inicio grupo]]+3*7-7)</f>
        <v/>
      </c>
      <c r="V1002" s="244" t="str">
        <f>IF(F1002="","",EDATE(Tabla1[[#This Row],[Fecha Inicio grupo]],3))</f>
        <v/>
      </c>
      <c r="W1002" s="29"/>
      <c r="X1002" s="29"/>
      <c r="Y1002" s="154"/>
      <c r="Z1002" s="154"/>
      <c r="AA1002" s="154"/>
      <c r="AB1002" s="154"/>
      <c r="AC1002" s="154"/>
      <c r="AD1002" s="154"/>
      <c r="AE1002" s="154"/>
      <c r="AF1002" s="154"/>
      <c r="AG1002" s="154"/>
      <c r="AH1002" s="231"/>
      <c r="AI1002" s="231"/>
      <c r="AJ1002" s="232"/>
      <c r="AK1002" s="231"/>
      <c r="AL1002" s="231"/>
      <c r="AM1002" s="231"/>
      <c r="AN1002" s="231"/>
      <c r="AO1002" s="144"/>
      <c r="AP1002" s="246" t="str">
        <f>IF(F1002="","",IFERROR(VLOOKUP(SUBSTITUTE(SUBSTITUTE(Tabla1[[#This Row],[Uso Sistemas]],"T","P"),"N","F"),Parámetros!$M$2:$N$17,2,0),"Completar hasta 3ra sem. para evaluar a Probacionista"))</f>
        <v/>
      </c>
      <c r="AQ1002" s="155"/>
      <c r="AR1002" s="155"/>
      <c r="AS1002" s="155"/>
      <c r="AT1002" s="29"/>
      <c r="AU1002" s="55" t="str">
        <f>CONCATENATE(Tabla1[[#This Row],[sem 01]],Tabla1[[#This Row],[sem 02]],Tabla1[[#This Row],[sem 03]])</f>
        <v/>
      </c>
      <c r="AV1002" s="55"/>
      <c r="AW1002" s="55"/>
      <c r="AX1002" s="248" t="str">
        <f>IF(V1002="","",EOMONTH(EDATE(Tabla1[[#This Row],[Fecha Finalización]],2),0))</f>
        <v/>
      </c>
      <c r="AY1002" s="155"/>
      <c r="AZ1002" s="249" t="str">
        <f>IF(V1002="","",EOMONTH(EDATE(Tabla1[[#This Row],[Fecha Finalización]],3),0))</f>
        <v/>
      </c>
      <c r="BA1002" s="39"/>
      <c r="BB1002" s="39"/>
      <c r="BC1002" s="237"/>
      <c r="BD1002" s="233" t="str">
        <f>IF(F1002="","",Tabla1[[#This Row],[sem 01]]&amp;Tabla1[[#This Row],[sem 02]]&amp;Tabla1[[#This Row],[sem 03]])</f>
        <v/>
      </c>
      <c r="BE1002" s="234" t="str">
        <f>+IF(TRIM(F1002)="","",$B$1&amp;"-"&amp;Tabla1[[#This Row],[Mes Inscrito]]&amp;"-"&amp;Tabla1[[#This Row],[Dia de clases Inscrito]]&amp;"-"&amp;Tabla1[[#This Row],[Horario Inscrito]]&amp;"-"&amp;Tabla1[[#This Row],[Fecha Inicio grupo]])</f>
        <v/>
      </c>
      <c r="BF1002" s="251" t="str">
        <f>IF(F1002="","",Tabla1[[#This Row],[Curso]])</f>
        <v/>
      </c>
      <c r="BG1002" s="252" t="str">
        <f>+IF(TRIM(F1002)="","",$B$1&amp;"-"&amp;TRIM(Tabla1[[#This Row],[Mes Inscrito]])&amp;"-"&amp;TRIM(Tabla1[[#This Row],[Dia de clases Inscrito]])&amp;"-"&amp;TRIM(Tabla1[[#This Row],[Horario Inscrito]])&amp;"-"&amp;TRIM(Tabla1[[#This Row],[Fecha Inicio grupo]])&amp;"-"&amp;TRIM(Tabla1[[#This Row],[Tipo Incrito]]))</f>
        <v/>
      </c>
      <c r="BH1002" s="253" t="str">
        <f>IF(F1002="","",OR(IFERROR(SEARCH("CG",Tabla1[[#This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2" s="307" t="str">
        <f>IF(F1002&lt;&gt;"",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2" s="307" t="str">
        <f>IF(F1002&lt;&gt;"",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2" s="307" t="str">
        <f>IF(Tabla1[[#This Row],[Fecha Inicio grupo]]="","",IFERROR(VLOOKUP(Tabla1[[#This Row],[Mes de Alta como miembro]],Parámetros!$AM$2:$AN$16,2,0),"01/01/1900"))</f>
        <v/>
      </c>
    </row>
    <row r="1003" spans="1:63" ht="15" customHeight="1">
      <c r="A1003" s="68">
        <v>1000</v>
      </c>
      <c r="B1003" s="145"/>
      <c r="C1003" s="146"/>
      <c r="D1003" s="42"/>
      <c r="E1003" s="147"/>
      <c r="F1003" s="206"/>
      <c r="G1003" s="45"/>
      <c r="H1003" s="164"/>
      <c r="I1003" s="148"/>
      <c r="J1003" s="146"/>
      <c r="K1003" s="167"/>
      <c r="L1003" s="150"/>
      <c r="M1003" s="149"/>
      <c r="N1003" s="239" t="str">
        <f ca="1">IF(Tabla1[[#This Row],[Fecha de nac]]="","",IF(Tabla1[[#This Row],[Fecha Finalización]] &gt;=TODAY(), DATEDIF(Tabla1[[#This Row],[Fecha de nac]],TODAY(),"y"), ROUNDDOWN((Tabla1[[#This Row],[Fecha Finalización]] -Tabla1[[#This Row],[Fecha de nac]])/365,0)))</f>
        <v/>
      </c>
      <c r="O1003" s="170"/>
      <c r="P1003" s="151"/>
      <c r="Q1003" s="152"/>
      <c r="R1003" s="153"/>
      <c r="S1003" s="153"/>
      <c r="T1003" s="153"/>
      <c r="U1003" s="243" t="str">
        <f>IF(F1003="","",Tabla1[[#This Row],[Fecha Inicio grupo]]+3*7-7)</f>
        <v/>
      </c>
      <c r="V1003" s="244" t="str">
        <f>IF(F1003="","",EDATE(Tabla1[[#This Row],[Fecha Inicio grupo]],3))</f>
        <v/>
      </c>
      <c r="W1003" s="29"/>
      <c r="X1003" s="29"/>
      <c r="Y1003" s="154"/>
      <c r="Z1003" s="154"/>
      <c r="AA1003" s="154"/>
      <c r="AB1003" s="154"/>
      <c r="AC1003" s="154"/>
      <c r="AD1003" s="154"/>
      <c r="AE1003" s="154"/>
      <c r="AF1003" s="154"/>
      <c r="AG1003" s="154"/>
      <c r="AH1003" s="231"/>
      <c r="AI1003" s="231"/>
      <c r="AJ1003" s="232"/>
      <c r="AK1003" s="231"/>
      <c r="AL1003" s="231"/>
      <c r="AM1003" s="231"/>
      <c r="AN1003" s="231"/>
      <c r="AO1003" s="144"/>
      <c r="AP1003" s="246" t="str">
        <f>IF(F1003="","",IFERROR(VLOOKUP(SUBSTITUTE(SUBSTITUTE(Tabla1[[#This Row],[Uso Sistemas]],"T","P"),"N","F"),Parámetros!$M$2:$N$17,2,0),"Completar hasta 3ra sem. para evaluar a Probacionista"))</f>
        <v/>
      </c>
      <c r="AQ1003" s="155"/>
      <c r="AR1003" s="155"/>
      <c r="AS1003" s="155"/>
      <c r="AT1003" s="29"/>
      <c r="AU1003" s="55" t="str">
        <f>CONCATENATE(Tabla1[[#This Row],[sem 01]],Tabla1[[#This Row],[sem 02]],Tabla1[[#This Row],[sem 03]])</f>
        <v/>
      </c>
      <c r="AV1003" s="55"/>
      <c r="AW1003" s="55"/>
      <c r="AX1003" s="248" t="str">
        <f>IF(V1003="","",EOMONTH(EDATE(Tabla1[[#This Row],[Fecha Finalización]],2),0))</f>
        <v/>
      </c>
      <c r="AY1003" s="155"/>
      <c r="AZ1003" s="249" t="str">
        <f>IF(V1003="","",EOMONTH(EDATE(Tabla1[[#This Row],[Fecha Finalización]],3),0))</f>
        <v/>
      </c>
      <c r="BA1003" s="39"/>
      <c r="BB1003" s="39"/>
      <c r="BC1003" s="237"/>
      <c r="BD1003" s="233" t="str">
        <f>IF(F1003="","",Tabla1[[#This Row],[sem 01]]&amp;Tabla1[[#This Row],[sem 02]]&amp;Tabla1[[#This Row],[sem 03]])</f>
        <v/>
      </c>
      <c r="BE1003" s="234" t="str">
        <f>+IF(TRIM(F1003)="","",$B$1&amp;"-"&amp;Tabla1[[#This Row],[Mes Inscrito]]&amp;"-"&amp;Tabla1[[#This Row],[Dia de clases Inscrito]]&amp;"-"&amp;Tabla1[[#This Row],[Horario Inscrito]]&amp;"-"&amp;Tabla1[[#This Row],[Fecha Inicio grupo]])</f>
        <v/>
      </c>
      <c r="BF1003" s="251" t="str">
        <f>IF(F1003="","",Tabla1[[#This Row],[Curso]])</f>
        <v/>
      </c>
      <c r="BG1003" s="252" t="str">
        <f>+IF(TRIM(F1003)="","",$B$1&amp;"-"&amp;TRIM(Tabla1[[#This Row],[Mes Inscrito]])&amp;"-"&amp;TRIM(Tabla1[[#This Row],[Dia de clases Inscrito]])&amp;"-"&amp;TRIM(Tabla1[[#This Row],[Horario Inscrito]])&amp;"-"&amp;TRIM(Tabla1[[#This Row],[Fecha Inicio grupo]])&amp;"-"&amp;TRIM(Tabla1[[#This Row],[Tipo Incrito]]))</f>
        <v/>
      </c>
      <c r="BH1003" s="253" t="str">
        <f>IF(F1003="","",OR(IFERROR(SEARCH("CG",Tabla1[[#This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3" s="307" t="str">
        <f>IF(F1003&lt;&gt;"",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3" s="307" t="str">
        <f>IF(F1003&lt;&gt;"",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3" s="307" t="str">
        <f>IF(Tabla1[[#This Row],[Fecha Inicio grupo]]="","",IFERROR(VLOOKUP(Tabla1[[#This Row],[Mes de Alta como miembro]],Parámetros!$AM$2:$AN$16,2,0),"01/01/1900"))</f>
        <v/>
      </c>
    </row>
    <row r="1004" spans="1:63" ht="15" customHeight="1">
      <c r="A1004" s="68">
        <v>1001</v>
      </c>
      <c r="B1004" s="145"/>
      <c r="C1004" s="146"/>
      <c r="D1004" s="42"/>
      <c r="E1004" s="147"/>
      <c r="F1004" s="206"/>
      <c r="G1004" s="45"/>
      <c r="H1004" s="164"/>
      <c r="I1004" s="148"/>
      <c r="J1004" s="146"/>
      <c r="K1004" s="167"/>
      <c r="L1004" s="150"/>
      <c r="M1004" s="149"/>
      <c r="N1004" s="239" t="str">
        <f ca="1">IF(Tabla1[[#This Row],[Fecha de nac]]="","",IF(Tabla1[[#This Row],[Fecha Finalización]] &gt;=TODAY(), DATEDIF(Tabla1[[#This Row],[Fecha de nac]],TODAY(),"y"), ROUNDDOWN((Tabla1[[#This Row],[Fecha Finalización]] -Tabla1[[#This Row],[Fecha de nac]])/365,0)))</f>
        <v/>
      </c>
      <c r="O1004" s="170"/>
      <c r="P1004" s="151"/>
      <c r="Q1004" s="152"/>
      <c r="R1004" s="153"/>
      <c r="S1004" s="153"/>
      <c r="T1004" s="153"/>
      <c r="U1004" s="243" t="str">
        <f>IF(F1004="","",Tabla1[[#This Row],[Fecha Inicio grupo]]+3*7-7)</f>
        <v/>
      </c>
      <c r="V1004" s="244" t="str">
        <f>IF(F1004="","",EDATE(Tabla1[[#This Row],[Fecha Inicio grupo]],3))</f>
        <v/>
      </c>
      <c r="W1004" s="29"/>
      <c r="X1004" s="29"/>
      <c r="Y1004" s="154"/>
      <c r="Z1004" s="154"/>
      <c r="AA1004" s="154"/>
      <c r="AB1004" s="154"/>
      <c r="AC1004" s="154"/>
      <c r="AD1004" s="154"/>
      <c r="AE1004" s="154"/>
      <c r="AF1004" s="154"/>
      <c r="AG1004" s="154"/>
      <c r="AH1004" s="231"/>
      <c r="AI1004" s="231"/>
      <c r="AJ1004" s="232"/>
      <c r="AK1004" s="231"/>
      <c r="AL1004" s="231"/>
      <c r="AM1004" s="231"/>
      <c r="AN1004" s="231"/>
      <c r="AO1004" s="144"/>
      <c r="AP1004" s="246" t="str">
        <f>IF(F1004="","",IFERROR(VLOOKUP(SUBSTITUTE(SUBSTITUTE(Tabla1[[#This Row],[Uso Sistemas]],"T","P"),"N","F"),Parámetros!$M$2:$N$17,2,0),"Completar hasta 3ra sem. para evaluar a Probacionista"))</f>
        <v/>
      </c>
      <c r="AQ1004" s="155"/>
      <c r="AR1004" s="155"/>
      <c r="AS1004" s="155"/>
      <c r="AT1004" s="29"/>
      <c r="AU1004" s="55" t="str">
        <f>CONCATENATE(Tabla1[[#This Row],[sem 01]],Tabla1[[#This Row],[sem 02]],Tabla1[[#This Row],[sem 03]])</f>
        <v/>
      </c>
      <c r="AV1004" s="55"/>
      <c r="AW1004" s="55"/>
      <c r="AX1004" s="248" t="str">
        <f>IF(V1004="","",EOMONTH(EDATE(Tabla1[[#This Row],[Fecha Finalización]],2),0))</f>
        <v/>
      </c>
      <c r="AY1004" s="155"/>
      <c r="AZ1004" s="249" t="str">
        <f>IF(V1004="","",EOMONTH(EDATE(Tabla1[[#This Row],[Fecha Finalización]],3),0))</f>
        <v/>
      </c>
      <c r="BA1004" s="39"/>
      <c r="BB1004" s="39"/>
      <c r="BC1004" s="237"/>
      <c r="BD1004" s="233" t="str">
        <f>IF(F1004="","",Tabla1[[#This Row],[sem 01]]&amp;Tabla1[[#This Row],[sem 02]]&amp;Tabla1[[#This Row],[sem 03]])</f>
        <v/>
      </c>
      <c r="BE1004" s="234" t="str">
        <f>+IF(TRIM(F1004)="","",$B$1&amp;"-"&amp;Tabla1[[#This Row],[Mes Inscrito]]&amp;"-"&amp;Tabla1[[#This Row],[Dia de clases Inscrito]]&amp;"-"&amp;Tabla1[[#This Row],[Horario Inscrito]]&amp;"-"&amp;Tabla1[[#This Row],[Fecha Inicio grupo]])</f>
        <v/>
      </c>
      <c r="BF1004" s="251" t="str">
        <f>IF(F1004="","",Tabla1[[#This Row],[Curso]])</f>
        <v/>
      </c>
      <c r="BG1004" s="252" t="str">
        <f>+IF(TRIM(F1004)="","",$B$1&amp;"-"&amp;TRIM(Tabla1[[#This Row],[Mes Inscrito]])&amp;"-"&amp;TRIM(Tabla1[[#This Row],[Dia de clases Inscrito]])&amp;"-"&amp;TRIM(Tabla1[[#This Row],[Horario Inscrito]])&amp;"-"&amp;TRIM(Tabla1[[#This Row],[Fecha Inicio grupo]])&amp;"-"&amp;TRIM(Tabla1[[#This Row],[Tipo Incrito]]))</f>
        <v/>
      </c>
      <c r="BH1004" s="253" t="str">
        <f>IF(F1004="","",OR(IFERROR(SEARCH("CG",Tabla1[[#This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4" s="307" t="str">
        <f>IF(F1004&lt;&gt;"",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4" s="307" t="str">
        <f>IF(F1004&lt;&gt;"",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4" s="307" t="str">
        <f>IF(Tabla1[[#This Row],[Fecha Inicio grupo]]="","",IFERROR(VLOOKUP(Tabla1[[#This Row],[Mes de Alta como miembro]],Parámetros!$AM$2:$AN$16,2,0),"01/01/1900"))</f>
        <v/>
      </c>
    </row>
    <row r="1005" spans="1:63" ht="15" customHeight="1">
      <c r="A1005" s="68">
        <v>1002</v>
      </c>
      <c r="B1005" s="145"/>
      <c r="C1005" s="146"/>
      <c r="D1005" s="42"/>
      <c r="E1005" s="147"/>
      <c r="F1005" s="206"/>
      <c r="G1005" s="45"/>
      <c r="H1005" s="164"/>
      <c r="I1005" s="148"/>
      <c r="J1005" s="146"/>
      <c r="K1005" s="167"/>
      <c r="L1005" s="150"/>
      <c r="M1005" s="149"/>
      <c r="N1005" s="239" t="str">
        <f ca="1">IF(Tabla1[[#This Row],[Fecha de nac]]="","",IF(Tabla1[[#This Row],[Fecha Finalización]] &gt;=TODAY(), DATEDIF(Tabla1[[#This Row],[Fecha de nac]],TODAY(),"y"), ROUNDDOWN((Tabla1[[#This Row],[Fecha Finalización]] -Tabla1[[#This Row],[Fecha de nac]])/365,0)))</f>
        <v/>
      </c>
      <c r="O1005" s="170"/>
      <c r="P1005" s="151"/>
      <c r="Q1005" s="152"/>
      <c r="R1005" s="153"/>
      <c r="S1005" s="153"/>
      <c r="T1005" s="153"/>
      <c r="U1005" s="243" t="str">
        <f>IF(F1005="","",Tabla1[[#This Row],[Fecha Inicio grupo]]+3*7-7)</f>
        <v/>
      </c>
      <c r="V1005" s="244" t="str">
        <f>IF(F1005="","",EDATE(Tabla1[[#This Row],[Fecha Inicio grupo]],3))</f>
        <v/>
      </c>
      <c r="W1005" s="29"/>
      <c r="X1005" s="29"/>
      <c r="Y1005" s="154"/>
      <c r="Z1005" s="154"/>
      <c r="AA1005" s="154"/>
      <c r="AB1005" s="154"/>
      <c r="AC1005" s="154"/>
      <c r="AD1005" s="154"/>
      <c r="AE1005" s="154"/>
      <c r="AF1005" s="154"/>
      <c r="AG1005" s="154"/>
      <c r="AH1005" s="231"/>
      <c r="AI1005" s="231"/>
      <c r="AJ1005" s="232"/>
      <c r="AK1005" s="231"/>
      <c r="AL1005" s="231"/>
      <c r="AM1005" s="231"/>
      <c r="AN1005" s="231"/>
      <c r="AO1005" s="144"/>
      <c r="AP1005" s="246" t="str">
        <f>IF(F1005="","",IFERROR(VLOOKUP(SUBSTITUTE(SUBSTITUTE(Tabla1[[#This Row],[Uso Sistemas]],"T","P"),"N","F"),Parámetros!$M$2:$N$17,2,0),"Completar hasta 3ra sem. para evaluar a Probacionista"))</f>
        <v/>
      </c>
      <c r="AQ1005" s="155"/>
      <c r="AR1005" s="155"/>
      <c r="AS1005" s="155"/>
      <c r="AT1005" s="29"/>
      <c r="AU1005" s="55" t="str">
        <f>CONCATENATE(Tabla1[[#This Row],[sem 01]],Tabla1[[#This Row],[sem 02]],Tabla1[[#This Row],[sem 03]])</f>
        <v/>
      </c>
      <c r="AV1005" s="55"/>
      <c r="AW1005" s="55"/>
      <c r="AX1005" s="248" t="str">
        <f>IF(V1005="","",EOMONTH(EDATE(Tabla1[[#This Row],[Fecha Finalización]],2),0))</f>
        <v/>
      </c>
      <c r="AY1005" s="155"/>
      <c r="AZ1005" s="249" t="str">
        <f>IF(V1005="","",EOMONTH(EDATE(Tabla1[[#This Row],[Fecha Finalización]],3),0))</f>
        <v/>
      </c>
      <c r="BA1005" s="39"/>
      <c r="BB1005" s="39"/>
      <c r="BC1005" s="237"/>
      <c r="BD1005" s="233" t="str">
        <f>IF(F1005="","",Tabla1[[#This Row],[sem 01]]&amp;Tabla1[[#This Row],[sem 02]]&amp;Tabla1[[#This Row],[sem 03]])</f>
        <v/>
      </c>
      <c r="BE1005" s="234" t="str">
        <f>+IF(TRIM(F1005)="","",$B$1&amp;"-"&amp;Tabla1[[#This Row],[Mes Inscrito]]&amp;"-"&amp;Tabla1[[#This Row],[Dia de clases Inscrito]]&amp;"-"&amp;Tabla1[[#This Row],[Horario Inscrito]]&amp;"-"&amp;Tabla1[[#This Row],[Fecha Inicio grupo]])</f>
        <v/>
      </c>
      <c r="BF1005" s="251" t="str">
        <f>IF(F1005="","",Tabla1[[#This Row],[Curso]])</f>
        <v/>
      </c>
      <c r="BG1005" s="252" t="str">
        <f>+IF(TRIM(F1005)="","",$B$1&amp;"-"&amp;TRIM(Tabla1[[#This Row],[Mes Inscrito]])&amp;"-"&amp;TRIM(Tabla1[[#This Row],[Dia de clases Inscrito]])&amp;"-"&amp;TRIM(Tabla1[[#This Row],[Horario Inscrito]])&amp;"-"&amp;TRIM(Tabla1[[#This Row],[Fecha Inicio grupo]])&amp;"-"&amp;TRIM(Tabla1[[#This Row],[Tipo Incrito]]))</f>
        <v/>
      </c>
      <c r="BH1005" s="253" t="str">
        <f>IF(F1005="","",OR(IFERROR(SEARCH("CG",Tabla1[[#This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5" s="307" t="str">
        <f>IF(F1005&lt;&gt;"",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5" s="307" t="str">
        <f>IF(F1005&lt;&gt;"",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5" s="307" t="str">
        <f>IF(Tabla1[[#This Row],[Fecha Inicio grupo]]="","",IFERROR(VLOOKUP(Tabla1[[#This Row],[Mes de Alta como miembro]],Parámetros!$AM$2:$AN$16,2,0),"01/01/1900"))</f>
        <v/>
      </c>
    </row>
    <row r="1006" spans="1:63" ht="15" customHeight="1">
      <c r="A1006" s="68">
        <v>1003</v>
      </c>
      <c r="B1006" s="145"/>
      <c r="C1006" s="146"/>
      <c r="D1006" s="42"/>
      <c r="E1006" s="147"/>
      <c r="F1006" s="206"/>
      <c r="G1006" s="45"/>
      <c r="H1006" s="164"/>
      <c r="I1006" s="148"/>
      <c r="J1006" s="146"/>
      <c r="K1006" s="167"/>
      <c r="L1006" s="150"/>
      <c r="M1006" s="149"/>
      <c r="N1006" s="239" t="str">
        <f ca="1">IF(Tabla1[[#This Row],[Fecha de nac]]="","",IF(Tabla1[[#This Row],[Fecha Finalización]] &gt;=TODAY(), DATEDIF(Tabla1[[#This Row],[Fecha de nac]],TODAY(),"y"), ROUNDDOWN((Tabla1[[#This Row],[Fecha Finalización]] -Tabla1[[#This Row],[Fecha de nac]])/365,0)))</f>
        <v/>
      </c>
      <c r="O1006" s="170"/>
      <c r="P1006" s="151"/>
      <c r="Q1006" s="152"/>
      <c r="R1006" s="153"/>
      <c r="S1006" s="153"/>
      <c r="T1006" s="153"/>
      <c r="U1006" s="243" t="str">
        <f>IF(F1006="","",Tabla1[[#This Row],[Fecha Inicio grupo]]+3*7-7)</f>
        <v/>
      </c>
      <c r="V1006" s="244" t="str">
        <f>IF(F1006="","",EDATE(Tabla1[[#This Row],[Fecha Inicio grupo]],3))</f>
        <v/>
      </c>
      <c r="W1006" s="29"/>
      <c r="X1006" s="29"/>
      <c r="Y1006" s="154"/>
      <c r="Z1006" s="154"/>
      <c r="AA1006" s="154"/>
      <c r="AB1006" s="154"/>
      <c r="AC1006" s="154"/>
      <c r="AD1006" s="154"/>
      <c r="AE1006" s="154"/>
      <c r="AF1006" s="154"/>
      <c r="AG1006" s="154"/>
      <c r="AH1006" s="231"/>
      <c r="AI1006" s="231"/>
      <c r="AJ1006" s="232"/>
      <c r="AK1006" s="231"/>
      <c r="AL1006" s="231"/>
      <c r="AM1006" s="231"/>
      <c r="AN1006" s="231"/>
      <c r="AO1006" s="144"/>
      <c r="AP1006" s="246" t="str">
        <f>IF(F1006="","",IFERROR(VLOOKUP(SUBSTITUTE(SUBSTITUTE(Tabla1[[#This Row],[Uso Sistemas]],"T","P"),"N","F"),Parámetros!$M$2:$N$17,2,0),"Completar hasta 3ra sem. para evaluar a Probacionista"))</f>
        <v/>
      </c>
      <c r="AQ1006" s="155"/>
      <c r="AR1006" s="155"/>
      <c r="AS1006" s="155"/>
      <c r="AT1006" s="29"/>
      <c r="AU1006" s="55" t="str">
        <f>CONCATENATE(Tabla1[[#This Row],[sem 01]],Tabla1[[#This Row],[sem 02]],Tabla1[[#This Row],[sem 03]])</f>
        <v/>
      </c>
      <c r="AV1006" s="55"/>
      <c r="AW1006" s="55"/>
      <c r="AX1006" s="248" t="str">
        <f>IF(V1006="","",EOMONTH(EDATE(Tabla1[[#This Row],[Fecha Finalización]],2),0))</f>
        <v/>
      </c>
      <c r="AY1006" s="155"/>
      <c r="AZ1006" s="249" t="str">
        <f>IF(V1006="","",EOMONTH(EDATE(Tabla1[[#This Row],[Fecha Finalización]],3),0))</f>
        <v/>
      </c>
      <c r="BA1006" s="39"/>
      <c r="BB1006" s="39"/>
      <c r="BC1006" s="237"/>
      <c r="BD1006" s="233" t="str">
        <f>IF(F1006="","",Tabla1[[#This Row],[sem 01]]&amp;Tabla1[[#This Row],[sem 02]]&amp;Tabla1[[#This Row],[sem 03]])</f>
        <v/>
      </c>
      <c r="BE1006" s="234" t="str">
        <f>+IF(TRIM(F1006)="","",$B$1&amp;"-"&amp;Tabla1[[#This Row],[Mes Inscrito]]&amp;"-"&amp;Tabla1[[#This Row],[Dia de clases Inscrito]]&amp;"-"&amp;Tabla1[[#This Row],[Horario Inscrito]]&amp;"-"&amp;Tabla1[[#This Row],[Fecha Inicio grupo]])</f>
        <v/>
      </c>
      <c r="BF1006" s="251" t="str">
        <f>IF(F1006="","",Tabla1[[#This Row],[Curso]])</f>
        <v/>
      </c>
      <c r="BG1006" s="252" t="str">
        <f>+IF(TRIM(F1006)="","",$B$1&amp;"-"&amp;TRIM(Tabla1[[#This Row],[Mes Inscrito]])&amp;"-"&amp;TRIM(Tabla1[[#This Row],[Dia de clases Inscrito]])&amp;"-"&amp;TRIM(Tabla1[[#This Row],[Horario Inscrito]])&amp;"-"&amp;TRIM(Tabla1[[#This Row],[Fecha Inicio grupo]])&amp;"-"&amp;TRIM(Tabla1[[#This Row],[Tipo Incrito]]))</f>
        <v/>
      </c>
      <c r="BH1006" s="253" t="str">
        <f>IF(F1006="","",OR(IFERROR(SEARCH("CG",Tabla1[[#This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6" s="307" t="str">
        <f>IF(F1006&lt;&gt;"",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6" s="307" t="str">
        <f>IF(F1006&lt;&gt;"",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6" s="307" t="str">
        <f>IF(Tabla1[[#This Row],[Fecha Inicio grupo]]="","",IFERROR(VLOOKUP(Tabla1[[#This Row],[Mes de Alta como miembro]],Parámetros!$AM$2:$AN$16,2,0),"01/01/1900"))</f>
        <v/>
      </c>
    </row>
    <row r="1007" spans="1:63" ht="15" customHeight="1">
      <c r="A1007" s="68">
        <v>1004</v>
      </c>
      <c r="B1007" s="145"/>
      <c r="C1007" s="146"/>
      <c r="D1007" s="42"/>
      <c r="E1007" s="147"/>
      <c r="F1007" s="206"/>
      <c r="G1007" s="45"/>
      <c r="H1007" s="164"/>
      <c r="I1007" s="148"/>
      <c r="J1007" s="146"/>
      <c r="K1007" s="167"/>
      <c r="L1007" s="150"/>
      <c r="M1007" s="149"/>
      <c r="N1007" s="239" t="str">
        <f ca="1">IF(Tabla1[[#This Row],[Fecha de nac]]="","",IF(Tabla1[[#This Row],[Fecha Finalización]] &gt;=TODAY(), DATEDIF(Tabla1[[#This Row],[Fecha de nac]],TODAY(),"y"), ROUNDDOWN((Tabla1[[#This Row],[Fecha Finalización]] -Tabla1[[#This Row],[Fecha de nac]])/365,0)))</f>
        <v/>
      </c>
      <c r="O1007" s="170"/>
      <c r="P1007" s="151"/>
      <c r="Q1007" s="152"/>
      <c r="R1007" s="153"/>
      <c r="S1007" s="153"/>
      <c r="T1007" s="153"/>
      <c r="U1007" s="243" t="str">
        <f>IF(F1007="","",Tabla1[[#This Row],[Fecha Inicio grupo]]+3*7-7)</f>
        <v/>
      </c>
      <c r="V1007" s="244" t="str">
        <f>IF(F1007="","",EDATE(Tabla1[[#This Row],[Fecha Inicio grupo]],3))</f>
        <v/>
      </c>
      <c r="W1007" s="29"/>
      <c r="X1007" s="29"/>
      <c r="Y1007" s="154"/>
      <c r="Z1007" s="154"/>
      <c r="AA1007" s="154"/>
      <c r="AB1007" s="154"/>
      <c r="AC1007" s="154"/>
      <c r="AD1007" s="154"/>
      <c r="AE1007" s="154"/>
      <c r="AF1007" s="154"/>
      <c r="AG1007" s="154"/>
      <c r="AH1007" s="231"/>
      <c r="AI1007" s="231"/>
      <c r="AJ1007" s="232"/>
      <c r="AK1007" s="231"/>
      <c r="AL1007" s="231"/>
      <c r="AM1007" s="231"/>
      <c r="AN1007" s="231"/>
      <c r="AO1007" s="144"/>
      <c r="AP1007" s="246" t="str">
        <f>IF(F1007="","",IFERROR(VLOOKUP(SUBSTITUTE(SUBSTITUTE(Tabla1[[#This Row],[Uso Sistemas]],"T","P"),"N","F"),Parámetros!$M$2:$N$17,2,0),"Completar hasta 3ra sem. para evaluar a Probacionista"))</f>
        <v/>
      </c>
      <c r="AQ1007" s="155"/>
      <c r="AR1007" s="155"/>
      <c r="AS1007" s="155"/>
      <c r="AT1007" s="29"/>
      <c r="AU1007" s="55" t="str">
        <f>CONCATENATE(Tabla1[[#This Row],[sem 01]],Tabla1[[#This Row],[sem 02]],Tabla1[[#This Row],[sem 03]])</f>
        <v/>
      </c>
      <c r="AV1007" s="55"/>
      <c r="AW1007" s="55"/>
      <c r="AX1007" s="248" t="str">
        <f>IF(V1007="","",EOMONTH(EDATE(Tabla1[[#This Row],[Fecha Finalización]],2),0))</f>
        <v/>
      </c>
      <c r="AY1007" s="155"/>
      <c r="AZ1007" s="249" t="str">
        <f>IF(V1007="","",EOMONTH(EDATE(Tabla1[[#This Row],[Fecha Finalización]],3),0))</f>
        <v/>
      </c>
      <c r="BA1007" s="39"/>
      <c r="BB1007" s="39"/>
      <c r="BC1007" s="237"/>
      <c r="BD1007" s="233" t="str">
        <f>IF(F1007="","",Tabla1[[#This Row],[sem 01]]&amp;Tabla1[[#This Row],[sem 02]]&amp;Tabla1[[#This Row],[sem 03]])</f>
        <v/>
      </c>
      <c r="BE1007" s="234" t="str">
        <f>+IF(TRIM(F1007)="","",$B$1&amp;"-"&amp;Tabla1[[#This Row],[Mes Inscrito]]&amp;"-"&amp;Tabla1[[#This Row],[Dia de clases Inscrito]]&amp;"-"&amp;Tabla1[[#This Row],[Horario Inscrito]]&amp;"-"&amp;Tabla1[[#This Row],[Fecha Inicio grupo]])</f>
        <v/>
      </c>
      <c r="BF1007" s="251" t="str">
        <f>IF(F1007="","",Tabla1[[#This Row],[Curso]])</f>
        <v/>
      </c>
      <c r="BG1007" s="252" t="str">
        <f>+IF(TRIM(F1007)="","",$B$1&amp;"-"&amp;TRIM(Tabla1[[#This Row],[Mes Inscrito]])&amp;"-"&amp;TRIM(Tabla1[[#This Row],[Dia de clases Inscrito]])&amp;"-"&amp;TRIM(Tabla1[[#This Row],[Horario Inscrito]])&amp;"-"&amp;TRIM(Tabla1[[#This Row],[Fecha Inicio grupo]])&amp;"-"&amp;TRIM(Tabla1[[#This Row],[Tipo Incrito]]))</f>
        <v/>
      </c>
      <c r="BH1007" s="253" t="str">
        <f>IF(F1007="","",OR(IFERROR(SEARCH("CG",Tabla1[[#This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7" s="307" t="str">
        <f>IF(F1007&lt;&gt;"",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7" s="307" t="str">
        <f>IF(F1007&lt;&gt;"",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7" s="307" t="str">
        <f>IF(Tabla1[[#This Row],[Fecha Inicio grupo]]="","",IFERROR(VLOOKUP(Tabla1[[#This Row],[Mes de Alta como miembro]],Parámetros!$AM$2:$AN$16,2,0),"01/01/1900"))</f>
        <v/>
      </c>
    </row>
    <row r="1008" spans="1:63" ht="15" customHeight="1">
      <c r="A1008" s="68">
        <v>1005</v>
      </c>
      <c r="B1008" s="145"/>
      <c r="C1008" s="146"/>
      <c r="D1008" s="42"/>
      <c r="E1008" s="147"/>
      <c r="F1008" s="206"/>
      <c r="G1008" s="45"/>
      <c r="H1008" s="164"/>
      <c r="I1008" s="148"/>
      <c r="J1008" s="146"/>
      <c r="K1008" s="167"/>
      <c r="L1008" s="150"/>
      <c r="M1008" s="149"/>
      <c r="N1008" s="239" t="str">
        <f ca="1">IF(Tabla1[[#This Row],[Fecha de nac]]="","",IF(Tabla1[[#This Row],[Fecha Finalización]] &gt;=TODAY(), DATEDIF(Tabla1[[#This Row],[Fecha de nac]],TODAY(),"y"), ROUNDDOWN((Tabla1[[#This Row],[Fecha Finalización]] -Tabla1[[#This Row],[Fecha de nac]])/365,0)))</f>
        <v/>
      </c>
      <c r="O1008" s="170"/>
      <c r="P1008" s="151"/>
      <c r="Q1008" s="152"/>
      <c r="R1008" s="153"/>
      <c r="S1008" s="153"/>
      <c r="T1008" s="153"/>
      <c r="U1008" s="243" t="str">
        <f>IF(F1008="","",Tabla1[[#This Row],[Fecha Inicio grupo]]+3*7-7)</f>
        <v/>
      </c>
      <c r="V1008" s="244" t="str">
        <f>IF(F1008="","",EDATE(Tabla1[[#This Row],[Fecha Inicio grupo]],3))</f>
        <v/>
      </c>
      <c r="W1008" s="29"/>
      <c r="X1008" s="29"/>
      <c r="Y1008" s="154"/>
      <c r="Z1008" s="154"/>
      <c r="AA1008" s="154"/>
      <c r="AB1008" s="154"/>
      <c r="AC1008" s="154"/>
      <c r="AD1008" s="154"/>
      <c r="AE1008" s="154"/>
      <c r="AF1008" s="154"/>
      <c r="AG1008" s="154"/>
      <c r="AH1008" s="231"/>
      <c r="AI1008" s="231"/>
      <c r="AJ1008" s="232"/>
      <c r="AK1008" s="231"/>
      <c r="AL1008" s="231"/>
      <c r="AM1008" s="231"/>
      <c r="AN1008" s="231"/>
      <c r="AO1008" s="144"/>
      <c r="AP1008" s="246" t="str">
        <f>IF(F1008="","",IFERROR(VLOOKUP(SUBSTITUTE(SUBSTITUTE(Tabla1[[#This Row],[Uso Sistemas]],"T","P"),"N","F"),Parámetros!$M$2:$N$17,2,0),"Completar hasta 3ra sem. para evaluar a Probacionista"))</f>
        <v/>
      </c>
      <c r="AQ1008" s="155"/>
      <c r="AR1008" s="155"/>
      <c r="AS1008" s="155"/>
      <c r="AT1008" s="29"/>
      <c r="AU1008" s="55" t="str">
        <f>CONCATENATE(Tabla1[[#This Row],[sem 01]],Tabla1[[#This Row],[sem 02]],Tabla1[[#This Row],[sem 03]])</f>
        <v/>
      </c>
      <c r="AV1008" s="55"/>
      <c r="AW1008" s="55"/>
      <c r="AX1008" s="248" t="str">
        <f>IF(V1008="","",EOMONTH(EDATE(Tabla1[[#This Row],[Fecha Finalización]],2),0))</f>
        <v/>
      </c>
      <c r="AY1008" s="155"/>
      <c r="AZ1008" s="249" t="str">
        <f>IF(V1008="","",EOMONTH(EDATE(Tabla1[[#This Row],[Fecha Finalización]],3),0))</f>
        <v/>
      </c>
      <c r="BA1008" s="39"/>
      <c r="BB1008" s="39"/>
      <c r="BC1008" s="237"/>
      <c r="BD1008" s="233" t="str">
        <f>IF(F1008="","",Tabla1[[#This Row],[sem 01]]&amp;Tabla1[[#This Row],[sem 02]]&amp;Tabla1[[#This Row],[sem 03]])</f>
        <v/>
      </c>
      <c r="BE1008" s="234" t="str">
        <f>+IF(TRIM(F1008)="","",$B$1&amp;"-"&amp;Tabla1[[#This Row],[Mes Inscrito]]&amp;"-"&amp;Tabla1[[#This Row],[Dia de clases Inscrito]]&amp;"-"&amp;Tabla1[[#This Row],[Horario Inscrito]]&amp;"-"&amp;Tabla1[[#This Row],[Fecha Inicio grupo]])</f>
        <v/>
      </c>
      <c r="BF1008" s="251" t="str">
        <f>IF(F1008="","",Tabla1[[#This Row],[Curso]])</f>
        <v/>
      </c>
      <c r="BG1008" s="252" t="str">
        <f>+IF(TRIM(F1008)="","",$B$1&amp;"-"&amp;TRIM(Tabla1[[#This Row],[Mes Inscrito]])&amp;"-"&amp;TRIM(Tabla1[[#This Row],[Dia de clases Inscrito]])&amp;"-"&amp;TRIM(Tabla1[[#This Row],[Horario Inscrito]])&amp;"-"&amp;TRIM(Tabla1[[#This Row],[Fecha Inicio grupo]])&amp;"-"&amp;TRIM(Tabla1[[#This Row],[Tipo Incrito]]))</f>
        <v/>
      </c>
      <c r="BH1008" s="253" t="str">
        <f>IF(F1008="","",OR(IFERROR(SEARCH("CG",Tabla1[[#This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8" s="307" t="str">
        <f>IF(F1008&lt;&gt;"",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8" s="307" t="str">
        <f>IF(F1008&lt;&gt;"",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8" s="307" t="str">
        <f>IF(Tabla1[[#This Row],[Fecha Inicio grupo]]="","",IFERROR(VLOOKUP(Tabla1[[#This Row],[Mes de Alta como miembro]],Parámetros!$AM$2:$AN$16,2,0),"01/01/1900"))</f>
        <v/>
      </c>
    </row>
    <row r="1009" spans="1:63" ht="15" customHeight="1">
      <c r="A1009" s="68">
        <v>1006</v>
      </c>
      <c r="B1009" s="145"/>
      <c r="C1009" s="146"/>
      <c r="D1009" s="42"/>
      <c r="E1009" s="147"/>
      <c r="F1009" s="206"/>
      <c r="G1009" s="45"/>
      <c r="H1009" s="164"/>
      <c r="I1009" s="148"/>
      <c r="J1009" s="146"/>
      <c r="K1009" s="167"/>
      <c r="L1009" s="150"/>
      <c r="M1009" s="149"/>
      <c r="N1009" s="239" t="str">
        <f ca="1">IF(Tabla1[[#This Row],[Fecha de nac]]="","",IF(Tabla1[[#This Row],[Fecha Finalización]] &gt;=TODAY(), DATEDIF(Tabla1[[#This Row],[Fecha de nac]],TODAY(),"y"), ROUNDDOWN((Tabla1[[#This Row],[Fecha Finalización]] -Tabla1[[#This Row],[Fecha de nac]])/365,0)))</f>
        <v/>
      </c>
      <c r="O1009" s="170"/>
      <c r="P1009" s="151"/>
      <c r="Q1009" s="152"/>
      <c r="R1009" s="153"/>
      <c r="S1009" s="153"/>
      <c r="T1009" s="153"/>
      <c r="U1009" s="243" t="str">
        <f>IF(F1009="","",Tabla1[[#This Row],[Fecha Inicio grupo]]+3*7-7)</f>
        <v/>
      </c>
      <c r="V1009" s="244" t="str">
        <f>IF(F1009="","",EDATE(Tabla1[[#This Row],[Fecha Inicio grupo]],3))</f>
        <v/>
      </c>
      <c r="W1009" s="29"/>
      <c r="X1009" s="29"/>
      <c r="Y1009" s="154"/>
      <c r="Z1009" s="154"/>
      <c r="AA1009" s="154"/>
      <c r="AB1009" s="154"/>
      <c r="AC1009" s="154"/>
      <c r="AD1009" s="154"/>
      <c r="AE1009" s="154"/>
      <c r="AF1009" s="154"/>
      <c r="AG1009" s="154"/>
      <c r="AH1009" s="231"/>
      <c r="AI1009" s="231"/>
      <c r="AJ1009" s="232"/>
      <c r="AK1009" s="231"/>
      <c r="AL1009" s="231"/>
      <c r="AM1009" s="231"/>
      <c r="AN1009" s="231"/>
      <c r="AO1009" s="144"/>
      <c r="AP1009" s="246" t="str">
        <f>IF(F1009="","",IFERROR(VLOOKUP(SUBSTITUTE(SUBSTITUTE(Tabla1[[#This Row],[Uso Sistemas]],"T","P"),"N","F"),Parámetros!$M$2:$N$17,2,0),"Completar hasta 3ra sem. para evaluar a Probacionista"))</f>
        <v/>
      </c>
      <c r="AQ1009" s="155"/>
      <c r="AR1009" s="155"/>
      <c r="AS1009" s="155"/>
      <c r="AT1009" s="29"/>
      <c r="AU1009" s="55" t="str">
        <f>CONCATENATE(Tabla1[[#This Row],[sem 01]],Tabla1[[#This Row],[sem 02]],Tabla1[[#This Row],[sem 03]])</f>
        <v/>
      </c>
      <c r="AV1009" s="55"/>
      <c r="AW1009" s="55"/>
      <c r="AX1009" s="248" t="str">
        <f>IF(V1009="","",EOMONTH(EDATE(Tabla1[[#This Row],[Fecha Finalización]],2),0))</f>
        <v/>
      </c>
      <c r="AY1009" s="155"/>
      <c r="AZ1009" s="249" t="str">
        <f>IF(V1009="","",EOMONTH(EDATE(Tabla1[[#This Row],[Fecha Finalización]],3),0))</f>
        <v/>
      </c>
      <c r="BA1009" s="39"/>
      <c r="BB1009" s="39"/>
      <c r="BC1009" s="237"/>
      <c r="BD1009" s="233" t="str">
        <f>IF(F1009="","",Tabla1[[#This Row],[sem 01]]&amp;Tabla1[[#This Row],[sem 02]]&amp;Tabla1[[#This Row],[sem 03]])</f>
        <v/>
      </c>
      <c r="BE1009" s="234" t="str">
        <f>+IF(TRIM(F1009)="","",$B$1&amp;"-"&amp;Tabla1[[#This Row],[Mes Inscrito]]&amp;"-"&amp;Tabla1[[#This Row],[Dia de clases Inscrito]]&amp;"-"&amp;Tabla1[[#This Row],[Horario Inscrito]]&amp;"-"&amp;Tabla1[[#This Row],[Fecha Inicio grupo]])</f>
        <v/>
      </c>
      <c r="BF1009" s="251" t="str">
        <f>IF(F1009="","",Tabla1[[#This Row],[Curso]])</f>
        <v/>
      </c>
      <c r="BG1009" s="252" t="str">
        <f>+IF(TRIM(F1009)="","",$B$1&amp;"-"&amp;TRIM(Tabla1[[#This Row],[Mes Inscrito]])&amp;"-"&amp;TRIM(Tabla1[[#This Row],[Dia de clases Inscrito]])&amp;"-"&amp;TRIM(Tabla1[[#This Row],[Horario Inscrito]])&amp;"-"&amp;TRIM(Tabla1[[#This Row],[Fecha Inicio grupo]])&amp;"-"&amp;TRIM(Tabla1[[#This Row],[Tipo Incrito]]))</f>
        <v/>
      </c>
      <c r="BH1009" s="253" t="str">
        <f>IF(F1009="","",OR(IFERROR(SEARCH("CG",Tabla1[[#This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9" s="307" t="str">
        <f>IF(F1009&lt;&gt;"",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9" s="307" t="str">
        <f>IF(F1009&lt;&gt;"",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9" s="307" t="str">
        <f>IF(Tabla1[[#This Row],[Fecha Inicio grupo]]="","",IFERROR(VLOOKUP(Tabla1[[#This Row],[Mes de Alta como miembro]],Parámetros!$AM$2:$AN$16,2,0),"01/01/1900"))</f>
        <v/>
      </c>
    </row>
    <row r="1010" spans="1:63" ht="15" customHeight="1">
      <c r="A1010" s="68">
        <v>1007</v>
      </c>
      <c r="B1010" s="145"/>
      <c r="C1010" s="146"/>
      <c r="D1010" s="42"/>
      <c r="E1010" s="147"/>
      <c r="F1010" s="206"/>
      <c r="G1010" s="45"/>
      <c r="H1010" s="164"/>
      <c r="I1010" s="148"/>
      <c r="J1010" s="146"/>
      <c r="K1010" s="167"/>
      <c r="L1010" s="150"/>
      <c r="M1010" s="149"/>
      <c r="N1010" s="239" t="str">
        <f ca="1">IF(Tabla1[[#This Row],[Fecha de nac]]="","",IF(Tabla1[[#This Row],[Fecha Finalización]] &gt;=TODAY(), DATEDIF(Tabla1[[#This Row],[Fecha de nac]],TODAY(),"y"), ROUNDDOWN((Tabla1[[#This Row],[Fecha Finalización]] -Tabla1[[#This Row],[Fecha de nac]])/365,0)))</f>
        <v/>
      </c>
      <c r="O1010" s="170"/>
      <c r="P1010" s="151"/>
      <c r="Q1010" s="152"/>
      <c r="R1010" s="153"/>
      <c r="S1010" s="153"/>
      <c r="T1010" s="153"/>
      <c r="U1010" s="243" t="str">
        <f>IF(F1010="","",Tabla1[[#This Row],[Fecha Inicio grupo]]+3*7-7)</f>
        <v/>
      </c>
      <c r="V1010" s="244" t="str">
        <f>IF(F1010="","",EDATE(Tabla1[[#This Row],[Fecha Inicio grupo]],3))</f>
        <v/>
      </c>
      <c r="W1010" s="29"/>
      <c r="X1010" s="29"/>
      <c r="Y1010" s="154"/>
      <c r="Z1010" s="154"/>
      <c r="AA1010" s="154"/>
      <c r="AB1010" s="154"/>
      <c r="AC1010" s="154"/>
      <c r="AD1010" s="154"/>
      <c r="AE1010" s="154"/>
      <c r="AF1010" s="154"/>
      <c r="AG1010" s="154"/>
      <c r="AH1010" s="231"/>
      <c r="AI1010" s="231"/>
      <c r="AJ1010" s="232"/>
      <c r="AK1010" s="231"/>
      <c r="AL1010" s="231"/>
      <c r="AM1010" s="231"/>
      <c r="AN1010" s="231"/>
      <c r="AO1010" s="144"/>
      <c r="AP1010" s="246" t="str">
        <f>IF(F1010="","",IFERROR(VLOOKUP(SUBSTITUTE(SUBSTITUTE(Tabla1[[#This Row],[Uso Sistemas]],"T","P"),"N","F"),Parámetros!$M$2:$N$17,2,0),"Completar hasta 3ra sem. para evaluar a Probacionista"))</f>
        <v/>
      </c>
      <c r="AQ1010" s="155"/>
      <c r="AR1010" s="155"/>
      <c r="AS1010" s="155"/>
      <c r="AT1010" s="29"/>
      <c r="AU1010" s="55" t="str">
        <f>CONCATENATE(Tabla1[[#This Row],[sem 01]],Tabla1[[#This Row],[sem 02]],Tabla1[[#This Row],[sem 03]])</f>
        <v/>
      </c>
      <c r="AV1010" s="55"/>
      <c r="AW1010" s="55"/>
      <c r="AX1010" s="248" t="str">
        <f>IF(V1010="","",EOMONTH(EDATE(Tabla1[[#This Row],[Fecha Finalización]],2),0))</f>
        <v/>
      </c>
      <c r="AY1010" s="155"/>
      <c r="AZ1010" s="249" t="str">
        <f>IF(V1010="","",EOMONTH(EDATE(Tabla1[[#This Row],[Fecha Finalización]],3),0))</f>
        <v/>
      </c>
      <c r="BA1010" s="39"/>
      <c r="BB1010" s="39"/>
      <c r="BC1010" s="237"/>
      <c r="BD1010" s="233" t="str">
        <f>IF(F1010="","",Tabla1[[#This Row],[sem 01]]&amp;Tabla1[[#This Row],[sem 02]]&amp;Tabla1[[#This Row],[sem 03]])</f>
        <v/>
      </c>
      <c r="BE1010" s="234" t="str">
        <f>+IF(TRIM(F1010)="","",$B$1&amp;"-"&amp;Tabla1[[#This Row],[Mes Inscrito]]&amp;"-"&amp;Tabla1[[#This Row],[Dia de clases Inscrito]]&amp;"-"&amp;Tabla1[[#This Row],[Horario Inscrito]]&amp;"-"&amp;Tabla1[[#This Row],[Fecha Inicio grupo]])</f>
        <v/>
      </c>
      <c r="BF1010" s="251" t="str">
        <f>IF(F1010="","",Tabla1[[#This Row],[Curso]])</f>
        <v/>
      </c>
      <c r="BG1010" s="252" t="str">
        <f>+IF(TRIM(F1010)="","",$B$1&amp;"-"&amp;TRIM(Tabla1[[#This Row],[Mes Inscrito]])&amp;"-"&amp;TRIM(Tabla1[[#This Row],[Dia de clases Inscrito]])&amp;"-"&amp;TRIM(Tabla1[[#This Row],[Horario Inscrito]])&amp;"-"&amp;TRIM(Tabla1[[#This Row],[Fecha Inicio grupo]])&amp;"-"&amp;TRIM(Tabla1[[#This Row],[Tipo Incrito]]))</f>
        <v/>
      </c>
      <c r="BH1010" s="253" t="str">
        <f>IF(F1010="","",OR(IFERROR(SEARCH("CG",Tabla1[[#This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0" s="307" t="str">
        <f>IF(F1010&lt;&gt;"",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0" s="307" t="str">
        <f>IF(F1010&lt;&gt;"",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0" s="307" t="str">
        <f>IF(Tabla1[[#This Row],[Fecha Inicio grupo]]="","",IFERROR(VLOOKUP(Tabla1[[#This Row],[Mes de Alta como miembro]],Parámetros!$AM$2:$AN$16,2,0),"01/01/1900"))</f>
        <v/>
      </c>
    </row>
    <row r="1011" spans="1:63" ht="15" customHeight="1">
      <c r="A1011" s="68">
        <v>1008</v>
      </c>
      <c r="B1011" s="145"/>
      <c r="C1011" s="146"/>
      <c r="D1011" s="42"/>
      <c r="E1011" s="147"/>
      <c r="F1011" s="206"/>
      <c r="G1011" s="45"/>
      <c r="H1011" s="164"/>
      <c r="I1011" s="148"/>
      <c r="J1011" s="146"/>
      <c r="K1011" s="167"/>
      <c r="L1011" s="150"/>
      <c r="M1011" s="149"/>
      <c r="N1011" s="239" t="str">
        <f ca="1">IF(Tabla1[[#This Row],[Fecha de nac]]="","",IF(Tabla1[[#This Row],[Fecha Finalización]] &gt;=TODAY(), DATEDIF(Tabla1[[#This Row],[Fecha de nac]],TODAY(),"y"), ROUNDDOWN((Tabla1[[#This Row],[Fecha Finalización]] -Tabla1[[#This Row],[Fecha de nac]])/365,0)))</f>
        <v/>
      </c>
      <c r="O1011" s="170"/>
      <c r="P1011" s="151"/>
      <c r="Q1011" s="152"/>
      <c r="R1011" s="153"/>
      <c r="S1011" s="153"/>
      <c r="T1011" s="153"/>
      <c r="U1011" s="243" t="str">
        <f>IF(F1011="","",Tabla1[[#This Row],[Fecha Inicio grupo]]+3*7-7)</f>
        <v/>
      </c>
      <c r="V1011" s="244" t="str">
        <f>IF(F1011="","",EDATE(Tabla1[[#This Row],[Fecha Inicio grupo]],3))</f>
        <v/>
      </c>
      <c r="W1011" s="29"/>
      <c r="X1011" s="29"/>
      <c r="Y1011" s="154"/>
      <c r="Z1011" s="154"/>
      <c r="AA1011" s="154"/>
      <c r="AB1011" s="154"/>
      <c r="AC1011" s="154"/>
      <c r="AD1011" s="154"/>
      <c r="AE1011" s="154"/>
      <c r="AF1011" s="154"/>
      <c r="AG1011" s="154"/>
      <c r="AH1011" s="231"/>
      <c r="AI1011" s="231"/>
      <c r="AJ1011" s="232"/>
      <c r="AK1011" s="231"/>
      <c r="AL1011" s="231"/>
      <c r="AM1011" s="231"/>
      <c r="AN1011" s="231"/>
      <c r="AO1011" s="144"/>
      <c r="AP1011" s="246" t="str">
        <f>IF(F1011="","",IFERROR(VLOOKUP(SUBSTITUTE(SUBSTITUTE(Tabla1[[#This Row],[Uso Sistemas]],"T","P"),"N","F"),Parámetros!$M$2:$N$17,2,0),"Completar hasta 3ra sem. para evaluar a Probacionista"))</f>
        <v/>
      </c>
      <c r="AQ1011" s="155"/>
      <c r="AR1011" s="155"/>
      <c r="AS1011" s="155"/>
      <c r="AT1011" s="29"/>
      <c r="AU1011" s="55" t="str">
        <f>CONCATENATE(Tabla1[[#This Row],[sem 01]],Tabla1[[#This Row],[sem 02]],Tabla1[[#This Row],[sem 03]])</f>
        <v/>
      </c>
      <c r="AV1011" s="55"/>
      <c r="AW1011" s="55"/>
      <c r="AX1011" s="248" t="str">
        <f>IF(V1011="","",EOMONTH(EDATE(Tabla1[[#This Row],[Fecha Finalización]],2),0))</f>
        <v/>
      </c>
      <c r="AY1011" s="155"/>
      <c r="AZ1011" s="249" t="str">
        <f>IF(V1011="","",EOMONTH(EDATE(Tabla1[[#This Row],[Fecha Finalización]],3),0))</f>
        <v/>
      </c>
      <c r="BA1011" s="39"/>
      <c r="BB1011" s="39"/>
      <c r="BC1011" s="237"/>
      <c r="BD1011" s="233" t="str">
        <f>IF(F1011="","",Tabla1[[#This Row],[sem 01]]&amp;Tabla1[[#This Row],[sem 02]]&amp;Tabla1[[#This Row],[sem 03]])</f>
        <v/>
      </c>
      <c r="BE1011" s="234" t="str">
        <f>+IF(TRIM(F1011)="","",$B$1&amp;"-"&amp;Tabla1[[#This Row],[Mes Inscrito]]&amp;"-"&amp;Tabla1[[#This Row],[Dia de clases Inscrito]]&amp;"-"&amp;Tabla1[[#This Row],[Horario Inscrito]]&amp;"-"&amp;Tabla1[[#This Row],[Fecha Inicio grupo]])</f>
        <v/>
      </c>
      <c r="BF1011" s="251" t="str">
        <f>IF(F1011="","",Tabla1[[#This Row],[Curso]])</f>
        <v/>
      </c>
      <c r="BG1011" s="252" t="str">
        <f>+IF(TRIM(F1011)="","",$B$1&amp;"-"&amp;TRIM(Tabla1[[#This Row],[Mes Inscrito]])&amp;"-"&amp;TRIM(Tabla1[[#This Row],[Dia de clases Inscrito]])&amp;"-"&amp;TRIM(Tabla1[[#This Row],[Horario Inscrito]])&amp;"-"&amp;TRIM(Tabla1[[#This Row],[Fecha Inicio grupo]])&amp;"-"&amp;TRIM(Tabla1[[#This Row],[Tipo Incrito]]))</f>
        <v/>
      </c>
      <c r="BH1011" s="253" t="str">
        <f>IF(F1011="","",OR(IFERROR(SEARCH("CG",Tabla1[[#This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1" s="307" t="str">
        <f>IF(F1011&lt;&gt;"",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1" s="307" t="str">
        <f>IF(F1011&lt;&gt;"",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1" s="307" t="str">
        <f>IF(Tabla1[[#This Row],[Fecha Inicio grupo]]="","",IFERROR(VLOOKUP(Tabla1[[#This Row],[Mes de Alta como miembro]],Parámetros!$AM$2:$AN$16,2,0),"01/01/1900"))</f>
        <v/>
      </c>
    </row>
    <row r="1012" spans="1:63" ht="15" customHeight="1">
      <c r="A1012" s="68">
        <v>1009</v>
      </c>
      <c r="B1012" s="145"/>
      <c r="C1012" s="146"/>
      <c r="D1012" s="42"/>
      <c r="E1012" s="147"/>
      <c r="F1012" s="206"/>
      <c r="G1012" s="45"/>
      <c r="H1012" s="164"/>
      <c r="I1012" s="148"/>
      <c r="J1012" s="146"/>
      <c r="K1012" s="167"/>
      <c r="L1012" s="150"/>
      <c r="M1012" s="149"/>
      <c r="N1012" s="239" t="str">
        <f ca="1">IF(Tabla1[[#This Row],[Fecha de nac]]="","",IF(Tabla1[[#This Row],[Fecha Finalización]] &gt;=TODAY(), DATEDIF(Tabla1[[#This Row],[Fecha de nac]],TODAY(),"y"), ROUNDDOWN((Tabla1[[#This Row],[Fecha Finalización]] -Tabla1[[#This Row],[Fecha de nac]])/365,0)))</f>
        <v/>
      </c>
      <c r="O1012" s="170"/>
      <c r="P1012" s="151"/>
      <c r="Q1012" s="152"/>
      <c r="R1012" s="153"/>
      <c r="S1012" s="153"/>
      <c r="T1012" s="153"/>
      <c r="U1012" s="243" t="str">
        <f>IF(F1012="","",Tabla1[[#This Row],[Fecha Inicio grupo]]+3*7-7)</f>
        <v/>
      </c>
      <c r="V1012" s="244" t="str">
        <f>IF(F1012="","",EDATE(Tabla1[[#This Row],[Fecha Inicio grupo]],3))</f>
        <v/>
      </c>
      <c r="W1012" s="29"/>
      <c r="X1012" s="29"/>
      <c r="Y1012" s="154"/>
      <c r="Z1012" s="154"/>
      <c r="AA1012" s="154"/>
      <c r="AB1012" s="154"/>
      <c r="AC1012" s="154"/>
      <c r="AD1012" s="154"/>
      <c r="AE1012" s="154"/>
      <c r="AF1012" s="154"/>
      <c r="AG1012" s="154"/>
      <c r="AH1012" s="231"/>
      <c r="AI1012" s="231"/>
      <c r="AJ1012" s="232"/>
      <c r="AK1012" s="231"/>
      <c r="AL1012" s="231"/>
      <c r="AM1012" s="231"/>
      <c r="AN1012" s="231"/>
      <c r="AO1012" s="144"/>
      <c r="AP1012" s="246" t="str">
        <f>IF(F1012="","",IFERROR(VLOOKUP(SUBSTITUTE(SUBSTITUTE(Tabla1[[#This Row],[Uso Sistemas]],"T","P"),"N","F"),Parámetros!$M$2:$N$17,2,0),"Completar hasta 3ra sem. para evaluar a Probacionista"))</f>
        <v/>
      </c>
      <c r="AQ1012" s="155"/>
      <c r="AR1012" s="155"/>
      <c r="AS1012" s="155"/>
      <c r="AT1012" s="29"/>
      <c r="AU1012" s="55" t="str">
        <f>CONCATENATE(Tabla1[[#This Row],[sem 01]],Tabla1[[#This Row],[sem 02]],Tabla1[[#This Row],[sem 03]])</f>
        <v/>
      </c>
      <c r="AV1012" s="55"/>
      <c r="AW1012" s="55"/>
      <c r="AX1012" s="248" t="str">
        <f>IF(V1012="","",EOMONTH(EDATE(Tabla1[[#This Row],[Fecha Finalización]],2),0))</f>
        <v/>
      </c>
      <c r="AY1012" s="155"/>
      <c r="AZ1012" s="249" t="str">
        <f>IF(V1012="","",EOMONTH(EDATE(Tabla1[[#This Row],[Fecha Finalización]],3),0))</f>
        <v/>
      </c>
      <c r="BA1012" s="39"/>
      <c r="BB1012" s="39"/>
      <c r="BC1012" s="237"/>
      <c r="BD1012" s="233" t="str">
        <f>IF(F1012="","",Tabla1[[#This Row],[sem 01]]&amp;Tabla1[[#This Row],[sem 02]]&amp;Tabla1[[#This Row],[sem 03]])</f>
        <v/>
      </c>
      <c r="BE1012" s="234" t="str">
        <f>+IF(TRIM(F1012)="","",$B$1&amp;"-"&amp;Tabla1[[#This Row],[Mes Inscrito]]&amp;"-"&amp;Tabla1[[#This Row],[Dia de clases Inscrito]]&amp;"-"&amp;Tabla1[[#This Row],[Horario Inscrito]]&amp;"-"&amp;Tabla1[[#This Row],[Fecha Inicio grupo]])</f>
        <v/>
      </c>
      <c r="BF1012" s="251" t="str">
        <f>IF(F1012="","",Tabla1[[#This Row],[Curso]])</f>
        <v/>
      </c>
      <c r="BG1012" s="252" t="str">
        <f>+IF(TRIM(F1012)="","",$B$1&amp;"-"&amp;TRIM(Tabla1[[#This Row],[Mes Inscrito]])&amp;"-"&amp;TRIM(Tabla1[[#This Row],[Dia de clases Inscrito]])&amp;"-"&amp;TRIM(Tabla1[[#This Row],[Horario Inscrito]])&amp;"-"&amp;TRIM(Tabla1[[#This Row],[Fecha Inicio grupo]])&amp;"-"&amp;TRIM(Tabla1[[#This Row],[Tipo Incrito]]))</f>
        <v/>
      </c>
      <c r="BH1012" s="253" t="str">
        <f>IF(F1012="","",OR(IFERROR(SEARCH("CG",Tabla1[[#This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2" s="307" t="str">
        <f>IF(F1012&lt;&gt;"",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2" s="307" t="str">
        <f>IF(F1012&lt;&gt;"",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2" s="307" t="str">
        <f>IF(Tabla1[[#This Row],[Fecha Inicio grupo]]="","",IFERROR(VLOOKUP(Tabla1[[#This Row],[Mes de Alta como miembro]],Parámetros!$AM$2:$AN$16,2,0),"01/01/1900"))</f>
        <v/>
      </c>
    </row>
    <row r="1013" spans="1:63" ht="15" customHeight="1">
      <c r="A1013" s="68">
        <v>1010</v>
      </c>
      <c r="B1013" s="145"/>
      <c r="C1013" s="146"/>
      <c r="D1013" s="42"/>
      <c r="E1013" s="147"/>
      <c r="F1013" s="206"/>
      <c r="G1013" s="45"/>
      <c r="H1013" s="164"/>
      <c r="I1013" s="148"/>
      <c r="J1013" s="146"/>
      <c r="K1013" s="167"/>
      <c r="L1013" s="150"/>
      <c r="M1013" s="149"/>
      <c r="N1013" s="239" t="str">
        <f ca="1">IF(Tabla1[[#This Row],[Fecha de nac]]="","",IF(Tabla1[[#This Row],[Fecha Finalización]] &gt;=TODAY(), DATEDIF(Tabla1[[#This Row],[Fecha de nac]],TODAY(),"y"), ROUNDDOWN((Tabla1[[#This Row],[Fecha Finalización]] -Tabla1[[#This Row],[Fecha de nac]])/365,0)))</f>
        <v/>
      </c>
      <c r="O1013" s="170"/>
      <c r="P1013" s="151"/>
      <c r="Q1013" s="152"/>
      <c r="R1013" s="153"/>
      <c r="S1013" s="153"/>
      <c r="T1013" s="153"/>
      <c r="U1013" s="243" t="str">
        <f>IF(F1013="","",Tabla1[[#This Row],[Fecha Inicio grupo]]+3*7-7)</f>
        <v/>
      </c>
      <c r="V1013" s="244" t="str">
        <f>IF(F1013="","",EDATE(Tabla1[[#This Row],[Fecha Inicio grupo]],3))</f>
        <v/>
      </c>
      <c r="W1013" s="29"/>
      <c r="X1013" s="29"/>
      <c r="Y1013" s="154"/>
      <c r="Z1013" s="154"/>
      <c r="AA1013" s="154"/>
      <c r="AB1013" s="154"/>
      <c r="AC1013" s="154"/>
      <c r="AD1013" s="154"/>
      <c r="AE1013" s="154"/>
      <c r="AF1013" s="154"/>
      <c r="AG1013" s="154"/>
      <c r="AH1013" s="231"/>
      <c r="AI1013" s="231"/>
      <c r="AJ1013" s="232"/>
      <c r="AK1013" s="231"/>
      <c r="AL1013" s="231"/>
      <c r="AM1013" s="231"/>
      <c r="AN1013" s="231"/>
      <c r="AO1013" s="144"/>
      <c r="AP1013" s="246" t="str">
        <f>IF(F1013="","",IFERROR(VLOOKUP(SUBSTITUTE(SUBSTITUTE(Tabla1[[#This Row],[Uso Sistemas]],"T","P"),"N","F"),Parámetros!$M$2:$N$17,2,0),"Completar hasta 3ra sem. para evaluar a Probacionista"))</f>
        <v/>
      </c>
      <c r="AQ1013" s="155"/>
      <c r="AR1013" s="155"/>
      <c r="AS1013" s="155"/>
      <c r="AT1013" s="29"/>
      <c r="AU1013" s="55" t="str">
        <f>CONCATENATE(Tabla1[[#This Row],[sem 01]],Tabla1[[#This Row],[sem 02]],Tabla1[[#This Row],[sem 03]])</f>
        <v/>
      </c>
      <c r="AV1013" s="55"/>
      <c r="AW1013" s="55"/>
      <c r="AX1013" s="248" t="str">
        <f>IF(V1013="","",EOMONTH(EDATE(Tabla1[[#This Row],[Fecha Finalización]],2),0))</f>
        <v/>
      </c>
      <c r="AY1013" s="155"/>
      <c r="AZ1013" s="249" t="str">
        <f>IF(V1013="","",EOMONTH(EDATE(Tabla1[[#This Row],[Fecha Finalización]],3),0))</f>
        <v/>
      </c>
      <c r="BA1013" s="39"/>
      <c r="BB1013" s="39"/>
      <c r="BC1013" s="237"/>
      <c r="BD1013" s="233" t="str">
        <f>IF(F1013="","",Tabla1[[#This Row],[sem 01]]&amp;Tabla1[[#This Row],[sem 02]]&amp;Tabla1[[#This Row],[sem 03]])</f>
        <v/>
      </c>
      <c r="BE1013" s="234" t="str">
        <f>+IF(TRIM(F1013)="","",$B$1&amp;"-"&amp;Tabla1[[#This Row],[Mes Inscrito]]&amp;"-"&amp;Tabla1[[#This Row],[Dia de clases Inscrito]]&amp;"-"&amp;Tabla1[[#This Row],[Horario Inscrito]]&amp;"-"&amp;Tabla1[[#This Row],[Fecha Inicio grupo]])</f>
        <v/>
      </c>
      <c r="BF1013" s="251" t="str">
        <f>IF(F1013="","",Tabla1[[#This Row],[Curso]])</f>
        <v/>
      </c>
      <c r="BG1013" s="252" t="str">
        <f>+IF(TRIM(F1013)="","",$B$1&amp;"-"&amp;TRIM(Tabla1[[#This Row],[Mes Inscrito]])&amp;"-"&amp;TRIM(Tabla1[[#This Row],[Dia de clases Inscrito]])&amp;"-"&amp;TRIM(Tabla1[[#This Row],[Horario Inscrito]])&amp;"-"&amp;TRIM(Tabla1[[#This Row],[Fecha Inicio grupo]])&amp;"-"&amp;TRIM(Tabla1[[#This Row],[Tipo Incrito]]))</f>
        <v/>
      </c>
      <c r="BH1013" s="253" t="str">
        <f>IF(F1013="","",OR(IFERROR(SEARCH("CG",Tabla1[[#This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3" s="307" t="str">
        <f>IF(F1013&lt;&gt;"",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3" s="307" t="str">
        <f>IF(F1013&lt;&gt;"",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3" s="307" t="str">
        <f>IF(Tabla1[[#This Row],[Fecha Inicio grupo]]="","",IFERROR(VLOOKUP(Tabla1[[#This Row],[Mes de Alta como miembro]],Parámetros!$AM$2:$AN$16,2,0),"01/01/1900"))</f>
        <v/>
      </c>
    </row>
    <row r="1014" spans="1:63" ht="15" customHeight="1">
      <c r="A1014" s="68">
        <v>1011</v>
      </c>
      <c r="B1014" s="145"/>
      <c r="C1014" s="146"/>
      <c r="D1014" s="42"/>
      <c r="E1014" s="147"/>
      <c r="F1014" s="206"/>
      <c r="G1014" s="45"/>
      <c r="H1014" s="164"/>
      <c r="I1014" s="148"/>
      <c r="J1014" s="146"/>
      <c r="K1014" s="167"/>
      <c r="L1014" s="150"/>
      <c r="M1014" s="149"/>
      <c r="N1014" s="239" t="str">
        <f ca="1">IF(Tabla1[[#This Row],[Fecha de nac]]="","",IF(Tabla1[[#This Row],[Fecha Finalización]] &gt;=TODAY(), DATEDIF(Tabla1[[#This Row],[Fecha de nac]],TODAY(),"y"), ROUNDDOWN((Tabla1[[#This Row],[Fecha Finalización]] -Tabla1[[#This Row],[Fecha de nac]])/365,0)))</f>
        <v/>
      </c>
      <c r="O1014" s="170"/>
      <c r="P1014" s="151"/>
      <c r="Q1014" s="152"/>
      <c r="R1014" s="153"/>
      <c r="S1014" s="153"/>
      <c r="T1014" s="153"/>
      <c r="U1014" s="243" t="str">
        <f>IF(F1014="","",Tabla1[[#This Row],[Fecha Inicio grupo]]+3*7-7)</f>
        <v/>
      </c>
      <c r="V1014" s="244" t="str">
        <f>IF(F1014="","",EDATE(Tabla1[[#This Row],[Fecha Inicio grupo]],3))</f>
        <v/>
      </c>
      <c r="W1014" s="29"/>
      <c r="X1014" s="29"/>
      <c r="Y1014" s="154"/>
      <c r="Z1014" s="154"/>
      <c r="AA1014" s="154"/>
      <c r="AB1014" s="154"/>
      <c r="AC1014" s="154"/>
      <c r="AD1014" s="154"/>
      <c r="AE1014" s="154"/>
      <c r="AF1014" s="154"/>
      <c r="AG1014" s="154"/>
      <c r="AH1014" s="231"/>
      <c r="AI1014" s="231"/>
      <c r="AJ1014" s="232"/>
      <c r="AK1014" s="231"/>
      <c r="AL1014" s="231"/>
      <c r="AM1014" s="231"/>
      <c r="AN1014" s="231"/>
      <c r="AO1014" s="144"/>
      <c r="AP1014" s="246" t="str">
        <f>IF(F1014="","",IFERROR(VLOOKUP(SUBSTITUTE(SUBSTITUTE(Tabla1[[#This Row],[Uso Sistemas]],"T","P"),"N","F"),Parámetros!$M$2:$N$17,2,0),"Completar hasta 3ra sem. para evaluar a Probacionista"))</f>
        <v/>
      </c>
      <c r="AQ1014" s="155"/>
      <c r="AR1014" s="155"/>
      <c r="AS1014" s="155"/>
      <c r="AT1014" s="29"/>
      <c r="AU1014" s="55" t="str">
        <f>CONCATENATE(Tabla1[[#This Row],[sem 01]],Tabla1[[#This Row],[sem 02]],Tabla1[[#This Row],[sem 03]])</f>
        <v/>
      </c>
      <c r="AV1014" s="55"/>
      <c r="AW1014" s="55"/>
      <c r="AX1014" s="248" t="str">
        <f>IF(V1014="","",EOMONTH(EDATE(Tabla1[[#This Row],[Fecha Finalización]],2),0))</f>
        <v/>
      </c>
      <c r="AY1014" s="155"/>
      <c r="AZ1014" s="249" t="str">
        <f>IF(V1014="","",EOMONTH(EDATE(Tabla1[[#This Row],[Fecha Finalización]],3),0))</f>
        <v/>
      </c>
      <c r="BA1014" s="39"/>
      <c r="BB1014" s="39"/>
      <c r="BC1014" s="237"/>
      <c r="BD1014" s="233" t="str">
        <f>IF(F1014="","",Tabla1[[#This Row],[sem 01]]&amp;Tabla1[[#This Row],[sem 02]]&amp;Tabla1[[#This Row],[sem 03]])</f>
        <v/>
      </c>
      <c r="BE1014" s="234" t="str">
        <f>+IF(TRIM(F1014)="","",$B$1&amp;"-"&amp;Tabla1[[#This Row],[Mes Inscrito]]&amp;"-"&amp;Tabla1[[#This Row],[Dia de clases Inscrito]]&amp;"-"&amp;Tabla1[[#This Row],[Horario Inscrito]]&amp;"-"&amp;Tabla1[[#This Row],[Fecha Inicio grupo]])</f>
        <v/>
      </c>
      <c r="BF1014" s="251" t="str">
        <f>IF(F1014="","",Tabla1[[#This Row],[Curso]])</f>
        <v/>
      </c>
      <c r="BG1014" s="252" t="str">
        <f>+IF(TRIM(F1014)="","",$B$1&amp;"-"&amp;TRIM(Tabla1[[#This Row],[Mes Inscrito]])&amp;"-"&amp;TRIM(Tabla1[[#This Row],[Dia de clases Inscrito]])&amp;"-"&amp;TRIM(Tabla1[[#This Row],[Horario Inscrito]])&amp;"-"&amp;TRIM(Tabla1[[#This Row],[Fecha Inicio grupo]])&amp;"-"&amp;TRIM(Tabla1[[#This Row],[Tipo Incrito]]))</f>
        <v/>
      </c>
      <c r="BH1014" s="253" t="str">
        <f>IF(F1014="","",OR(IFERROR(SEARCH("CG",Tabla1[[#This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4" s="307" t="str">
        <f>IF(F1014&lt;&gt;"",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4" s="307" t="str">
        <f>IF(F1014&lt;&gt;"",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4" s="307" t="str">
        <f>IF(Tabla1[[#This Row],[Fecha Inicio grupo]]="","",IFERROR(VLOOKUP(Tabla1[[#This Row],[Mes de Alta como miembro]],Parámetros!$AM$2:$AN$16,2,0),"01/01/1900"))</f>
        <v/>
      </c>
    </row>
    <row r="1015" spans="1:63" ht="15" customHeight="1">
      <c r="A1015" s="68">
        <v>1012</v>
      </c>
      <c r="B1015" s="145"/>
      <c r="C1015" s="146"/>
      <c r="D1015" s="42"/>
      <c r="E1015" s="147"/>
      <c r="F1015" s="206"/>
      <c r="G1015" s="45"/>
      <c r="H1015" s="164"/>
      <c r="I1015" s="148"/>
      <c r="J1015" s="146"/>
      <c r="K1015" s="167"/>
      <c r="L1015" s="150"/>
      <c r="M1015" s="149"/>
      <c r="N1015" s="239" t="str">
        <f ca="1">IF(Tabla1[[#This Row],[Fecha de nac]]="","",IF(Tabla1[[#This Row],[Fecha Finalización]] &gt;=TODAY(), DATEDIF(Tabla1[[#This Row],[Fecha de nac]],TODAY(),"y"), ROUNDDOWN((Tabla1[[#This Row],[Fecha Finalización]] -Tabla1[[#This Row],[Fecha de nac]])/365,0)))</f>
        <v/>
      </c>
      <c r="O1015" s="170"/>
      <c r="P1015" s="151"/>
      <c r="Q1015" s="152"/>
      <c r="R1015" s="153"/>
      <c r="S1015" s="153"/>
      <c r="T1015" s="153"/>
      <c r="U1015" s="243" t="str">
        <f>IF(F1015="","",Tabla1[[#This Row],[Fecha Inicio grupo]]+3*7-7)</f>
        <v/>
      </c>
      <c r="V1015" s="244" t="str">
        <f>IF(F1015="","",EDATE(Tabla1[[#This Row],[Fecha Inicio grupo]],3))</f>
        <v/>
      </c>
      <c r="W1015" s="29"/>
      <c r="X1015" s="29"/>
      <c r="Y1015" s="154"/>
      <c r="Z1015" s="154"/>
      <c r="AA1015" s="154"/>
      <c r="AB1015" s="154"/>
      <c r="AC1015" s="154"/>
      <c r="AD1015" s="154"/>
      <c r="AE1015" s="154"/>
      <c r="AF1015" s="154"/>
      <c r="AG1015" s="154"/>
      <c r="AH1015" s="231"/>
      <c r="AI1015" s="231"/>
      <c r="AJ1015" s="232"/>
      <c r="AK1015" s="231"/>
      <c r="AL1015" s="231"/>
      <c r="AM1015" s="231"/>
      <c r="AN1015" s="231"/>
      <c r="AO1015" s="144"/>
      <c r="AP1015" s="246" t="str">
        <f>IF(F1015="","",IFERROR(VLOOKUP(SUBSTITUTE(SUBSTITUTE(Tabla1[[#This Row],[Uso Sistemas]],"T","P"),"N","F"),Parámetros!$M$2:$N$17,2,0),"Completar hasta 3ra sem. para evaluar a Probacionista"))</f>
        <v/>
      </c>
      <c r="AQ1015" s="155"/>
      <c r="AR1015" s="155"/>
      <c r="AS1015" s="155"/>
      <c r="AT1015" s="29"/>
      <c r="AU1015" s="55" t="str">
        <f>CONCATENATE(Tabla1[[#This Row],[sem 01]],Tabla1[[#This Row],[sem 02]],Tabla1[[#This Row],[sem 03]])</f>
        <v/>
      </c>
      <c r="AV1015" s="55"/>
      <c r="AW1015" s="55"/>
      <c r="AX1015" s="248" t="str">
        <f>IF(V1015="","",EOMONTH(EDATE(Tabla1[[#This Row],[Fecha Finalización]],2),0))</f>
        <v/>
      </c>
      <c r="AY1015" s="155"/>
      <c r="AZ1015" s="249" t="str">
        <f>IF(V1015="","",EOMONTH(EDATE(Tabla1[[#This Row],[Fecha Finalización]],3),0))</f>
        <v/>
      </c>
      <c r="BA1015" s="39"/>
      <c r="BB1015" s="39"/>
      <c r="BC1015" s="237"/>
      <c r="BD1015" s="233" t="str">
        <f>IF(F1015="","",Tabla1[[#This Row],[sem 01]]&amp;Tabla1[[#This Row],[sem 02]]&amp;Tabla1[[#This Row],[sem 03]])</f>
        <v/>
      </c>
      <c r="BE1015" s="234" t="str">
        <f>+IF(TRIM(F1015)="","",$B$1&amp;"-"&amp;Tabla1[[#This Row],[Mes Inscrito]]&amp;"-"&amp;Tabla1[[#This Row],[Dia de clases Inscrito]]&amp;"-"&amp;Tabla1[[#This Row],[Horario Inscrito]]&amp;"-"&amp;Tabla1[[#This Row],[Fecha Inicio grupo]])</f>
        <v/>
      </c>
      <c r="BF1015" s="251" t="str">
        <f>IF(F1015="","",Tabla1[[#This Row],[Curso]])</f>
        <v/>
      </c>
      <c r="BG1015" s="252" t="str">
        <f>+IF(TRIM(F1015)="","",$B$1&amp;"-"&amp;TRIM(Tabla1[[#This Row],[Mes Inscrito]])&amp;"-"&amp;TRIM(Tabla1[[#This Row],[Dia de clases Inscrito]])&amp;"-"&amp;TRIM(Tabla1[[#This Row],[Horario Inscrito]])&amp;"-"&amp;TRIM(Tabla1[[#This Row],[Fecha Inicio grupo]])&amp;"-"&amp;TRIM(Tabla1[[#This Row],[Tipo Incrito]]))</f>
        <v/>
      </c>
      <c r="BH1015" s="253" t="str">
        <f>IF(F1015="","",OR(IFERROR(SEARCH("CG",Tabla1[[#This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5" s="307" t="str">
        <f>IF(F1015&lt;&gt;"",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5" s="307" t="str">
        <f>IF(F1015&lt;&gt;"",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5" s="307" t="str">
        <f>IF(Tabla1[[#This Row],[Fecha Inicio grupo]]="","",IFERROR(VLOOKUP(Tabla1[[#This Row],[Mes de Alta como miembro]],Parámetros!$AM$2:$AN$16,2,0),"01/01/1900"))</f>
        <v/>
      </c>
    </row>
    <row r="1016" spans="1:63" ht="15" customHeight="1">
      <c r="A1016" s="68">
        <v>1013</v>
      </c>
      <c r="B1016" s="145"/>
      <c r="C1016" s="146"/>
      <c r="D1016" s="42"/>
      <c r="E1016" s="147"/>
      <c r="F1016" s="206"/>
      <c r="G1016" s="45"/>
      <c r="H1016" s="164"/>
      <c r="I1016" s="148"/>
      <c r="J1016" s="146"/>
      <c r="K1016" s="167"/>
      <c r="L1016" s="150"/>
      <c r="M1016" s="149"/>
      <c r="N1016" s="239" t="str">
        <f ca="1">IF(Tabla1[[#This Row],[Fecha de nac]]="","",IF(Tabla1[[#This Row],[Fecha Finalización]] &gt;=TODAY(), DATEDIF(Tabla1[[#This Row],[Fecha de nac]],TODAY(),"y"), ROUNDDOWN((Tabla1[[#This Row],[Fecha Finalización]] -Tabla1[[#This Row],[Fecha de nac]])/365,0)))</f>
        <v/>
      </c>
      <c r="O1016" s="170"/>
      <c r="P1016" s="151"/>
      <c r="Q1016" s="152"/>
      <c r="R1016" s="153"/>
      <c r="S1016" s="153"/>
      <c r="T1016" s="153"/>
      <c r="U1016" s="243" t="str">
        <f>IF(F1016="","",Tabla1[[#This Row],[Fecha Inicio grupo]]+3*7-7)</f>
        <v/>
      </c>
      <c r="V1016" s="244" t="str">
        <f>IF(F1016="","",EDATE(Tabla1[[#This Row],[Fecha Inicio grupo]],3))</f>
        <v/>
      </c>
      <c r="W1016" s="29"/>
      <c r="X1016" s="29"/>
      <c r="Y1016" s="154"/>
      <c r="Z1016" s="154"/>
      <c r="AA1016" s="154"/>
      <c r="AB1016" s="154"/>
      <c r="AC1016" s="154"/>
      <c r="AD1016" s="154"/>
      <c r="AE1016" s="154"/>
      <c r="AF1016" s="154"/>
      <c r="AG1016" s="154"/>
      <c r="AH1016" s="231"/>
      <c r="AI1016" s="231"/>
      <c r="AJ1016" s="232"/>
      <c r="AK1016" s="231"/>
      <c r="AL1016" s="231"/>
      <c r="AM1016" s="231"/>
      <c r="AN1016" s="231"/>
      <c r="AO1016" s="144"/>
      <c r="AP1016" s="246" t="str">
        <f>IF(F1016="","",IFERROR(VLOOKUP(SUBSTITUTE(SUBSTITUTE(Tabla1[[#This Row],[Uso Sistemas]],"T","P"),"N","F"),Parámetros!$M$2:$N$17,2,0),"Completar hasta 3ra sem. para evaluar a Probacionista"))</f>
        <v/>
      </c>
      <c r="AQ1016" s="155"/>
      <c r="AR1016" s="155"/>
      <c r="AS1016" s="155"/>
      <c r="AT1016" s="29"/>
      <c r="AU1016" s="55" t="str">
        <f>CONCATENATE(Tabla1[[#This Row],[sem 01]],Tabla1[[#This Row],[sem 02]],Tabla1[[#This Row],[sem 03]])</f>
        <v/>
      </c>
      <c r="AV1016" s="55"/>
      <c r="AW1016" s="55"/>
      <c r="AX1016" s="248" t="str">
        <f>IF(V1016="","",EOMONTH(EDATE(Tabla1[[#This Row],[Fecha Finalización]],2),0))</f>
        <v/>
      </c>
      <c r="AY1016" s="155"/>
      <c r="AZ1016" s="249" t="str">
        <f>IF(V1016="","",EOMONTH(EDATE(Tabla1[[#This Row],[Fecha Finalización]],3),0))</f>
        <v/>
      </c>
      <c r="BA1016" s="39"/>
      <c r="BB1016" s="39"/>
      <c r="BC1016" s="237"/>
      <c r="BD1016" s="233" t="str">
        <f>IF(F1016="","",Tabla1[[#This Row],[sem 01]]&amp;Tabla1[[#This Row],[sem 02]]&amp;Tabla1[[#This Row],[sem 03]])</f>
        <v/>
      </c>
      <c r="BE1016" s="234" t="str">
        <f>+IF(TRIM(F1016)="","",$B$1&amp;"-"&amp;Tabla1[[#This Row],[Mes Inscrito]]&amp;"-"&amp;Tabla1[[#This Row],[Dia de clases Inscrito]]&amp;"-"&amp;Tabla1[[#This Row],[Horario Inscrito]]&amp;"-"&amp;Tabla1[[#This Row],[Fecha Inicio grupo]])</f>
        <v/>
      </c>
      <c r="BF1016" s="251" t="str">
        <f>IF(F1016="","",Tabla1[[#This Row],[Curso]])</f>
        <v/>
      </c>
      <c r="BG1016" s="252" t="str">
        <f>+IF(TRIM(F1016)="","",$B$1&amp;"-"&amp;TRIM(Tabla1[[#This Row],[Mes Inscrito]])&amp;"-"&amp;TRIM(Tabla1[[#This Row],[Dia de clases Inscrito]])&amp;"-"&amp;TRIM(Tabla1[[#This Row],[Horario Inscrito]])&amp;"-"&amp;TRIM(Tabla1[[#This Row],[Fecha Inicio grupo]])&amp;"-"&amp;TRIM(Tabla1[[#This Row],[Tipo Incrito]]))</f>
        <v/>
      </c>
      <c r="BH1016" s="253" t="str">
        <f>IF(F1016="","",OR(IFERROR(SEARCH("CG",Tabla1[[#This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6" s="307" t="str">
        <f>IF(F1016&lt;&gt;"",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6" s="307" t="str">
        <f>IF(F1016&lt;&gt;"",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6" s="307" t="str">
        <f>IF(Tabla1[[#This Row],[Fecha Inicio grupo]]="","",IFERROR(VLOOKUP(Tabla1[[#This Row],[Mes de Alta como miembro]],Parámetros!$AM$2:$AN$16,2,0),"01/01/1900"))</f>
        <v/>
      </c>
    </row>
    <row r="1017" spans="1:63" ht="15" customHeight="1">
      <c r="A1017" s="68">
        <v>1014</v>
      </c>
      <c r="B1017" s="145"/>
      <c r="C1017" s="146"/>
      <c r="D1017" s="42"/>
      <c r="E1017" s="147"/>
      <c r="F1017" s="206"/>
      <c r="G1017" s="45"/>
      <c r="H1017" s="164"/>
      <c r="I1017" s="148"/>
      <c r="J1017" s="146"/>
      <c r="K1017" s="167"/>
      <c r="L1017" s="150"/>
      <c r="M1017" s="149"/>
      <c r="N1017" s="239" t="str">
        <f ca="1">IF(Tabla1[[#This Row],[Fecha de nac]]="","",IF(Tabla1[[#This Row],[Fecha Finalización]] &gt;=TODAY(), DATEDIF(Tabla1[[#This Row],[Fecha de nac]],TODAY(),"y"), ROUNDDOWN((Tabla1[[#This Row],[Fecha Finalización]] -Tabla1[[#This Row],[Fecha de nac]])/365,0)))</f>
        <v/>
      </c>
      <c r="O1017" s="170"/>
      <c r="P1017" s="151"/>
      <c r="Q1017" s="152"/>
      <c r="R1017" s="153"/>
      <c r="S1017" s="153"/>
      <c r="T1017" s="153"/>
      <c r="U1017" s="243" t="str">
        <f>IF(F1017="","",Tabla1[[#This Row],[Fecha Inicio grupo]]+3*7-7)</f>
        <v/>
      </c>
      <c r="V1017" s="244" t="str">
        <f>IF(F1017="","",EDATE(Tabla1[[#This Row],[Fecha Inicio grupo]],3))</f>
        <v/>
      </c>
      <c r="W1017" s="29"/>
      <c r="X1017" s="29"/>
      <c r="Y1017" s="154"/>
      <c r="Z1017" s="154"/>
      <c r="AA1017" s="154"/>
      <c r="AB1017" s="154"/>
      <c r="AC1017" s="154"/>
      <c r="AD1017" s="154"/>
      <c r="AE1017" s="154"/>
      <c r="AF1017" s="154"/>
      <c r="AG1017" s="154"/>
      <c r="AH1017" s="231"/>
      <c r="AI1017" s="231"/>
      <c r="AJ1017" s="232"/>
      <c r="AK1017" s="231"/>
      <c r="AL1017" s="231"/>
      <c r="AM1017" s="231"/>
      <c r="AN1017" s="231"/>
      <c r="AO1017" s="144"/>
      <c r="AP1017" s="246" t="str">
        <f>IF(F1017="","",IFERROR(VLOOKUP(SUBSTITUTE(SUBSTITUTE(Tabla1[[#This Row],[Uso Sistemas]],"T","P"),"N","F"),Parámetros!$M$2:$N$17,2,0),"Completar hasta 3ra sem. para evaluar a Probacionista"))</f>
        <v/>
      </c>
      <c r="AQ1017" s="155"/>
      <c r="AR1017" s="155"/>
      <c r="AS1017" s="155"/>
      <c r="AT1017" s="29"/>
      <c r="AU1017" s="55" t="str">
        <f>CONCATENATE(Tabla1[[#This Row],[sem 01]],Tabla1[[#This Row],[sem 02]],Tabla1[[#This Row],[sem 03]])</f>
        <v/>
      </c>
      <c r="AV1017" s="55"/>
      <c r="AW1017" s="55"/>
      <c r="AX1017" s="248" t="str">
        <f>IF(V1017="","",EOMONTH(EDATE(Tabla1[[#This Row],[Fecha Finalización]],2),0))</f>
        <v/>
      </c>
      <c r="AY1017" s="155"/>
      <c r="AZ1017" s="249" t="str">
        <f>IF(V1017="","",EOMONTH(EDATE(Tabla1[[#This Row],[Fecha Finalización]],3),0))</f>
        <v/>
      </c>
      <c r="BA1017" s="39"/>
      <c r="BB1017" s="39"/>
      <c r="BC1017" s="237"/>
      <c r="BD1017" s="233" t="str">
        <f>IF(F1017="","",Tabla1[[#This Row],[sem 01]]&amp;Tabla1[[#This Row],[sem 02]]&amp;Tabla1[[#This Row],[sem 03]])</f>
        <v/>
      </c>
      <c r="BE1017" s="234" t="str">
        <f>+IF(TRIM(F1017)="","",$B$1&amp;"-"&amp;Tabla1[[#This Row],[Mes Inscrito]]&amp;"-"&amp;Tabla1[[#This Row],[Dia de clases Inscrito]]&amp;"-"&amp;Tabla1[[#This Row],[Horario Inscrito]]&amp;"-"&amp;Tabla1[[#This Row],[Fecha Inicio grupo]])</f>
        <v/>
      </c>
      <c r="BF1017" s="251" t="str">
        <f>IF(F1017="","",Tabla1[[#This Row],[Curso]])</f>
        <v/>
      </c>
      <c r="BG1017" s="252" t="str">
        <f>+IF(TRIM(F1017)="","",$B$1&amp;"-"&amp;TRIM(Tabla1[[#This Row],[Mes Inscrito]])&amp;"-"&amp;TRIM(Tabla1[[#This Row],[Dia de clases Inscrito]])&amp;"-"&amp;TRIM(Tabla1[[#This Row],[Horario Inscrito]])&amp;"-"&amp;TRIM(Tabla1[[#This Row],[Fecha Inicio grupo]])&amp;"-"&amp;TRIM(Tabla1[[#This Row],[Tipo Incrito]]))</f>
        <v/>
      </c>
      <c r="BH1017" s="253" t="str">
        <f>IF(F1017="","",OR(IFERROR(SEARCH("CG",Tabla1[[#This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7" s="307" t="str">
        <f>IF(F1017&lt;&gt;"",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7" s="307" t="str">
        <f>IF(F1017&lt;&gt;"",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7" s="307" t="str">
        <f>IF(Tabla1[[#This Row],[Fecha Inicio grupo]]="","",IFERROR(VLOOKUP(Tabla1[[#This Row],[Mes de Alta como miembro]],Parámetros!$AM$2:$AN$16,2,0),"01/01/1900"))</f>
        <v/>
      </c>
    </row>
    <row r="1018" spans="1:63" ht="15" customHeight="1">
      <c r="A1018" s="68">
        <v>1015</v>
      </c>
      <c r="B1018" s="145"/>
      <c r="C1018" s="146"/>
      <c r="D1018" s="42"/>
      <c r="E1018" s="147"/>
      <c r="F1018" s="206"/>
      <c r="G1018" s="45"/>
      <c r="H1018" s="164"/>
      <c r="I1018" s="148"/>
      <c r="J1018" s="146"/>
      <c r="K1018" s="167"/>
      <c r="L1018" s="150"/>
      <c r="M1018" s="149"/>
      <c r="N1018" s="239" t="str">
        <f ca="1">IF(Tabla1[[#This Row],[Fecha de nac]]="","",IF(Tabla1[[#This Row],[Fecha Finalización]] &gt;=TODAY(), DATEDIF(Tabla1[[#This Row],[Fecha de nac]],TODAY(),"y"), ROUNDDOWN((Tabla1[[#This Row],[Fecha Finalización]] -Tabla1[[#This Row],[Fecha de nac]])/365,0)))</f>
        <v/>
      </c>
      <c r="O1018" s="170"/>
      <c r="P1018" s="151"/>
      <c r="Q1018" s="152"/>
      <c r="R1018" s="153"/>
      <c r="S1018" s="153"/>
      <c r="T1018" s="153"/>
      <c r="U1018" s="243" t="str">
        <f>IF(F1018="","",Tabla1[[#This Row],[Fecha Inicio grupo]]+3*7-7)</f>
        <v/>
      </c>
      <c r="V1018" s="244" t="str">
        <f>IF(F1018="","",EDATE(Tabla1[[#This Row],[Fecha Inicio grupo]],3))</f>
        <v/>
      </c>
      <c r="W1018" s="29"/>
      <c r="X1018" s="29"/>
      <c r="Y1018" s="154"/>
      <c r="Z1018" s="154"/>
      <c r="AA1018" s="154"/>
      <c r="AB1018" s="154"/>
      <c r="AC1018" s="154"/>
      <c r="AD1018" s="154"/>
      <c r="AE1018" s="154"/>
      <c r="AF1018" s="154"/>
      <c r="AG1018" s="154"/>
      <c r="AH1018" s="231"/>
      <c r="AI1018" s="231"/>
      <c r="AJ1018" s="232"/>
      <c r="AK1018" s="231"/>
      <c r="AL1018" s="231"/>
      <c r="AM1018" s="231"/>
      <c r="AN1018" s="231"/>
      <c r="AO1018" s="144"/>
      <c r="AP1018" s="246" t="str">
        <f>IF(F1018="","",IFERROR(VLOOKUP(SUBSTITUTE(SUBSTITUTE(Tabla1[[#This Row],[Uso Sistemas]],"T","P"),"N","F"),Parámetros!$M$2:$N$17,2,0),"Completar hasta 3ra sem. para evaluar a Probacionista"))</f>
        <v/>
      </c>
      <c r="AQ1018" s="155"/>
      <c r="AR1018" s="155"/>
      <c r="AS1018" s="155"/>
      <c r="AT1018" s="29"/>
      <c r="AU1018" s="55" t="str">
        <f>CONCATENATE(Tabla1[[#This Row],[sem 01]],Tabla1[[#This Row],[sem 02]],Tabla1[[#This Row],[sem 03]])</f>
        <v/>
      </c>
      <c r="AV1018" s="55"/>
      <c r="AW1018" s="55"/>
      <c r="AX1018" s="248" t="str">
        <f>IF(V1018="","",EOMONTH(EDATE(Tabla1[[#This Row],[Fecha Finalización]],2),0))</f>
        <v/>
      </c>
      <c r="AY1018" s="155"/>
      <c r="AZ1018" s="249" t="str">
        <f>IF(V1018="","",EOMONTH(EDATE(Tabla1[[#This Row],[Fecha Finalización]],3),0))</f>
        <v/>
      </c>
      <c r="BA1018" s="39"/>
      <c r="BB1018" s="39"/>
      <c r="BC1018" s="237"/>
      <c r="BD1018" s="233" t="str">
        <f>IF(F1018="","",Tabla1[[#This Row],[sem 01]]&amp;Tabla1[[#This Row],[sem 02]]&amp;Tabla1[[#This Row],[sem 03]])</f>
        <v/>
      </c>
      <c r="BE1018" s="234" t="str">
        <f>+IF(TRIM(F1018)="","",$B$1&amp;"-"&amp;Tabla1[[#This Row],[Mes Inscrito]]&amp;"-"&amp;Tabla1[[#This Row],[Dia de clases Inscrito]]&amp;"-"&amp;Tabla1[[#This Row],[Horario Inscrito]]&amp;"-"&amp;Tabla1[[#This Row],[Fecha Inicio grupo]])</f>
        <v/>
      </c>
      <c r="BF1018" s="251" t="str">
        <f>IF(F1018="","",Tabla1[[#This Row],[Curso]])</f>
        <v/>
      </c>
      <c r="BG1018" s="252" t="str">
        <f>+IF(TRIM(F1018)="","",$B$1&amp;"-"&amp;TRIM(Tabla1[[#This Row],[Mes Inscrito]])&amp;"-"&amp;TRIM(Tabla1[[#This Row],[Dia de clases Inscrito]])&amp;"-"&amp;TRIM(Tabla1[[#This Row],[Horario Inscrito]])&amp;"-"&amp;TRIM(Tabla1[[#This Row],[Fecha Inicio grupo]])&amp;"-"&amp;TRIM(Tabla1[[#This Row],[Tipo Incrito]]))</f>
        <v/>
      </c>
      <c r="BH1018" s="253" t="str">
        <f>IF(F1018="","",OR(IFERROR(SEARCH("CG",Tabla1[[#This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8" s="307" t="str">
        <f>IF(F1018&lt;&gt;"",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8" s="307" t="str">
        <f>IF(F1018&lt;&gt;"",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8" s="307" t="str">
        <f>IF(Tabla1[[#This Row],[Fecha Inicio grupo]]="","",IFERROR(VLOOKUP(Tabla1[[#This Row],[Mes de Alta como miembro]],Parámetros!$AM$2:$AN$16,2,0),"01/01/1900"))</f>
        <v/>
      </c>
    </row>
    <row r="1019" spans="1:63" ht="15" customHeight="1">
      <c r="A1019" s="68">
        <v>1016</v>
      </c>
      <c r="B1019" s="145"/>
      <c r="C1019" s="146"/>
      <c r="D1019" s="42"/>
      <c r="E1019" s="147"/>
      <c r="F1019" s="206"/>
      <c r="G1019" s="45"/>
      <c r="H1019" s="164"/>
      <c r="I1019" s="148"/>
      <c r="J1019" s="146"/>
      <c r="K1019" s="167"/>
      <c r="L1019" s="150"/>
      <c r="M1019" s="149"/>
      <c r="N1019" s="239" t="str">
        <f ca="1">IF(Tabla1[[#This Row],[Fecha de nac]]="","",IF(Tabla1[[#This Row],[Fecha Finalización]] &gt;=TODAY(), DATEDIF(Tabla1[[#This Row],[Fecha de nac]],TODAY(),"y"), ROUNDDOWN((Tabla1[[#This Row],[Fecha Finalización]] -Tabla1[[#This Row],[Fecha de nac]])/365,0)))</f>
        <v/>
      </c>
      <c r="O1019" s="170"/>
      <c r="P1019" s="151"/>
      <c r="Q1019" s="152"/>
      <c r="R1019" s="153"/>
      <c r="S1019" s="153"/>
      <c r="T1019" s="153"/>
      <c r="U1019" s="243" t="str">
        <f>IF(F1019="","",Tabla1[[#This Row],[Fecha Inicio grupo]]+3*7-7)</f>
        <v/>
      </c>
      <c r="V1019" s="244" t="str">
        <f>IF(F1019="","",EDATE(Tabla1[[#This Row],[Fecha Inicio grupo]],3))</f>
        <v/>
      </c>
      <c r="W1019" s="29"/>
      <c r="X1019" s="29"/>
      <c r="Y1019" s="154"/>
      <c r="Z1019" s="154"/>
      <c r="AA1019" s="154"/>
      <c r="AB1019" s="154"/>
      <c r="AC1019" s="154"/>
      <c r="AD1019" s="154"/>
      <c r="AE1019" s="154"/>
      <c r="AF1019" s="154"/>
      <c r="AG1019" s="154"/>
      <c r="AH1019" s="231"/>
      <c r="AI1019" s="231"/>
      <c r="AJ1019" s="232"/>
      <c r="AK1019" s="231"/>
      <c r="AL1019" s="231"/>
      <c r="AM1019" s="231"/>
      <c r="AN1019" s="231"/>
      <c r="AO1019" s="144"/>
      <c r="AP1019" s="246" t="str">
        <f>IF(F1019="","",IFERROR(VLOOKUP(SUBSTITUTE(SUBSTITUTE(Tabla1[[#This Row],[Uso Sistemas]],"T","P"),"N","F"),Parámetros!$M$2:$N$17,2,0),"Completar hasta 3ra sem. para evaluar a Probacionista"))</f>
        <v/>
      </c>
      <c r="AQ1019" s="155"/>
      <c r="AR1019" s="155"/>
      <c r="AS1019" s="155"/>
      <c r="AT1019" s="29"/>
      <c r="AU1019" s="55" t="str">
        <f>CONCATENATE(Tabla1[[#This Row],[sem 01]],Tabla1[[#This Row],[sem 02]],Tabla1[[#This Row],[sem 03]])</f>
        <v/>
      </c>
      <c r="AV1019" s="55"/>
      <c r="AW1019" s="55"/>
      <c r="AX1019" s="248" t="str">
        <f>IF(V1019="","",EOMONTH(EDATE(Tabla1[[#This Row],[Fecha Finalización]],2),0))</f>
        <v/>
      </c>
      <c r="AY1019" s="155"/>
      <c r="AZ1019" s="249" t="str">
        <f>IF(V1019="","",EOMONTH(EDATE(Tabla1[[#This Row],[Fecha Finalización]],3),0))</f>
        <v/>
      </c>
      <c r="BA1019" s="39"/>
      <c r="BB1019" s="39"/>
      <c r="BC1019" s="237"/>
      <c r="BD1019" s="233" t="str">
        <f>IF(F1019="","",Tabla1[[#This Row],[sem 01]]&amp;Tabla1[[#This Row],[sem 02]]&amp;Tabla1[[#This Row],[sem 03]])</f>
        <v/>
      </c>
      <c r="BE1019" s="234" t="str">
        <f>+IF(TRIM(F1019)="","",$B$1&amp;"-"&amp;Tabla1[[#This Row],[Mes Inscrito]]&amp;"-"&amp;Tabla1[[#This Row],[Dia de clases Inscrito]]&amp;"-"&amp;Tabla1[[#This Row],[Horario Inscrito]]&amp;"-"&amp;Tabla1[[#This Row],[Fecha Inicio grupo]])</f>
        <v/>
      </c>
      <c r="BF1019" s="251" t="str">
        <f>IF(F1019="","",Tabla1[[#This Row],[Curso]])</f>
        <v/>
      </c>
      <c r="BG1019" s="252" t="str">
        <f>+IF(TRIM(F1019)="","",$B$1&amp;"-"&amp;TRIM(Tabla1[[#This Row],[Mes Inscrito]])&amp;"-"&amp;TRIM(Tabla1[[#This Row],[Dia de clases Inscrito]])&amp;"-"&amp;TRIM(Tabla1[[#This Row],[Horario Inscrito]])&amp;"-"&amp;TRIM(Tabla1[[#This Row],[Fecha Inicio grupo]])&amp;"-"&amp;TRIM(Tabla1[[#This Row],[Tipo Incrito]]))</f>
        <v/>
      </c>
      <c r="BH1019" s="253" t="str">
        <f>IF(F1019="","",OR(IFERROR(SEARCH("CG",Tabla1[[#This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9" s="307" t="str">
        <f>IF(F1019&lt;&gt;"",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9" s="307" t="str">
        <f>IF(F1019&lt;&gt;"",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9" s="307" t="str">
        <f>IF(Tabla1[[#This Row],[Fecha Inicio grupo]]="","",IFERROR(VLOOKUP(Tabla1[[#This Row],[Mes de Alta como miembro]],Parámetros!$AM$2:$AN$16,2,0),"01/01/1900"))</f>
        <v/>
      </c>
    </row>
    <row r="1020" spans="1:63" ht="15" customHeight="1">
      <c r="A1020" s="68">
        <v>1017</v>
      </c>
      <c r="B1020" s="145"/>
      <c r="C1020" s="146"/>
      <c r="D1020" s="42"/>
      <c r="E1020" s="147"/>
      <c r="F1020" s="206"/>
      <c r="G1020" s="45"/>
      <c r="H1020" s="164"/>
      <c r="I1020" s="148"/>
      <c r="J1020" s="146"/>
      <c r="K1020" s="167"/>
      <c r="L1020" s="150"/>
      <c r="M1020" s="149"/>
      <c r="N1020" s="239" t="str">
        <f ca="1">IF(Tabla1[[#This Row],[Fecha de nac]]="","",IF(Tabla1[[#This Row],[Fecha Finalización]] &gt;=TODAY(), DATEDIF(Tabla1[[#This Row],[Fecha de nac]],TODAY(),"y"), ROUNDDOWN((Tabla1[[#This Row],[Fecha Finalización]] -Tabla1[[#This Row],[Fecha de nac]])/365,0)))</f>
        <v/>
      </c>
      <c r="O1020" s="170"/>
      <c r="P1020" s="151"/>
      <c r="Q1020" s="152"/>
      <c r="R1020" s="153"/>
      <c r="S1020" s="153"/>
      <c r="T1020" s="153"/>
      <c r="U1020" s="243" t="str">
        <f>IF(F1020="","",Tabla1[[#This Row],[Fecha Inicio grupo]]+3*7-7)</f>
        <v/>
      </c>
      <c r="V1020" s="244" t="str">
        <f>IF(F1020="","",EDATE(Tabla1[[#This Row],[Fecha Inicio grupo]],3))</f>
        <v/>
      </c>
      <c r="W1020" s="29"/>
      <c r="X1020" s="29"/>
      <c r="Y1020" s="154"/>
      <c r="Z1020" s="154"/>
      <c r="AA1020" s="154"/>
      <c r="AB1020" s="154"/>
      <c r="AC1020" s="154"/>
      <c r="AD1020" s="154"/>
      <c r="AE1020" s="154"/>
      <c r="AF1020" s="154"/>
      <c r="AG1020" s="154"/>
      <c r="AH1020" s="231"/>
      <c r="AI1020" s="231"/>
      <c r="AJ1020" s="232"/>
      <c r="AK1020" s="231"/>
      <c r="AL1020" s="231"/>
      <c r="AM1020" s="231"/>
      <c r="AN1020" s="231"/>
      <c r="AO1020" s="144"/>
      <c r="AP1020" s="246" t="str">
        <f>IF(F1020="","",IFERROR(VLOOKUP(SUBSTITUTE(SUBSTITUTE(Tabla1[[#This Row],[Uso Sistemas]],"T","P"),"N","F"),Parámetros!$M$2:$N$17,2,0),"Completar hasta 3ra sem. para evaluar a Probacionista"))</f>
        <v/>
      </c>
      <c r="AQ1020" s="155"/>
      <c r="AR1020" s="155"/>
      <c r="AS1020" s="155"/>
      <c r="AT1020" s="29"/>
      <c r="AU1020" s="55" t="str">
        <f>CONCATENATE(Tabla1[[#This Row],[sem 01]],Tabla1[[#This Row],[sem 02]],Tabla1[[#This Row],[sem 03]])</f>
        <v/>
      </c>
      <c r="AV1020" s="55"/>
      <c r="AW1020" s="55"/>
      <c r="AX1020" s="248" t="str">
        <f>IF(V1020="","",EOMONTH(EDATE(Tabla1[[#This Row],[Fecha Finalización]],2),0))</f>
        <v/>
      </c>
      <c r="AY1020" s="155"/>
      <c r="AZ1020" s="249" t="str">
        <f>IF(V1020="","",EOMONTH(EDATE(Tabla1[[#This Row],[Fecha Finalización]],3),0))</f>
        <v/>
      </c>
      <c r="BA1020" s="39"/>
      <c r="BB1020" s="39"/>
      <c r="BC1020" s="237"/>
      <c r="BD1020" s="233" t="str">
        <f>IF(F1020="","",Tabla1[[#This Row],[sem 01]]&amp;Tabla1[[#This Row],[sem 02]]&amp;Tabla1[[#This Row],[sem 03]])</f>
        <v/>
      </c>
      <c r="BE1020" s="234" t="str">
        <f>+IF(TRIM(F1020)="","",$B$1&amp;"-"&amp;Tabla1[[#This Row],[Mes Inscrito]]&amp;"-"&amp;Tabla1[[#This Row],[Dia de clases Inscrito]]&amp;"-"&amp;Tabla1[[#This Row],[Horario Inscrito]]&amp;"-"&amp;Tabla1[[#This Row],[Fecha Inicio grupo]])</f>
        <v/>
      </c>
      <c r="BF1020" s="251" t="str">
        <f>IF(F1020="","",Tabla1[[#This Row],[Curso]])</f>
        <v/>
      </c>
      <c r="BG1020" s="252" t="str">
        <f>+IF(TRIM(F1020)="","",$B$1&amp;"-"&amp;TRIM(Tabla1[[#This Row],[Mes Inscrito]])&amp;"-"&amp;TRIM(Tabla1[[#This Row],[Dia de clases Inscrito]])&amp;"-"&amp;TRIM(Tabla1[[#This Row],[Horario Inscrito]])&amp;"-"&amp;TRIM(Tabla1[[#This Row],[Fecha Inicio grupo]])&amp;"-"&amp;TRIM(Tabla1[[#This Row],[Tipo Incrito]]))</f>
        <v/>
      </c>
      <c r="BH1020" s="253" t="str">
        <f>IF(F1020="","",OR(IFERROR(SEARCH("CG",Tabla1[[#This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0" s="307" t="str">
        <f>IF(F1020&lt;&gt;"",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0" s="307" t="str">
        <f>IF(F1020&lt;&gt;"",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0" s="307" t="str">
        <f>IF(Tabla1[[#This Row],[Fecha Inicio grupo]]="","",IFERROR(VLOOKUP(Tabla1[[#This Row],[Mes de Alta como miembro]],Parámetros!$AM$2:$AN$16,2,0),"01/01/1900"))</f>
        <v/>
      </c>
    </row>
    <row r="1021" spans="1:63" ht="15" customHeight="1">
      <c r="A1021" s="68">
        <v>1018</v>
      </c>
      <c r="B1021" s="145"/>
      <c r="C1021" s="146"/>
      <c r="D1021" s="42"/>
      <c r="E1021" s="147"/>
      <c r="F1021" s="206"/>
      <c r="G1021" s="45"/>
      <c r="H1021" s="164"/>
      <c r="I1021" s="148"/>
      <c r="J1021" s="146"/>
      <c r="K1021" s="167"/>
      <c r="L1021" s="150"/>
      <c r="M1021" s="149"/>
      <c r="N1021" s="239" t="str">
        <f ca="1">IF(Tabla1[[#This Row],[Fecha de nac]]="","",IF(Tabla1[[#This Row],[Fecha Finalización]] &gt;=TODAY(), DATEDIF(Tabla1[[#This Row],[Fecha de nac]],TODAY(),"y"), ROUNDDOWN((Tabla1[[#This Row],[Fecha Finalización]] -Tabla1[[#This Row],[Fecha de nac]])/365,0)))</f>
        <v/>
      </c>
      <c r="O1021" s="170"/>
      <c r="P1021" s="151"/>
      <c r="Q1021" s="152"/>
      <c r="R1021" s="153"/>
      <c r="S1021" s="153"/>
      <c r="T1021" s="153"/>
      <c r="U1021" s="243" t="str">
        <f>IF(F1021="","",Tabla1[[#This Row],[Fecha Inicio grupo]]+3*7-7)</f>
        <v/>
      </c>
      <c r="V1021" s="244" t="str">
        <f>IF(F1021="","",EDATE(Tabla1[[#This Row],[Fecha Inicio grupo]],3))</f>
        <v/>
      </c>
      <c r="W1021" s="29"/>
      <c r="X1021" s="29"/>
      <c r="Y1021" s="154"/>
      <c r="Z1021" s="154"/>
      <c r="AA1021" s="154"/>
      <c r="AB1021" s="154"/>
      <c r="AC1021" s="154"/>
      <c r="AD1021" s="154"/>
      <c r="AE1021" s="154"/>
      <c r="AF1021" s="154"/>
      <c r="AG1021" s="154"/>
      <c r="AH1021" s="231"/>
      <c r="AI1021" s="231"/>
      <c r="AJ1021" s="232"/>
      <c r="AK1021" s="231"/>
      <c r="AL1021" s="231"/>
      <c r="AM1021" s="231"/>
      <c r="AN1021" s="231"/>
      <c r="AO1021" s="144"/>
      <c r="AP1021" s="246" t="str">
        <f>IF(F1021="","",IFERROR(VLOOKUP(SUBSTITUTE(SUBSTITUTE(Tabla1[[#This Row],[Uso Sistemas]],"T","P"),"N","F"),Parámetros!$M$2:$N$17,2,0),"Completar hasta 3ra sem. para evaluar a Probacionista"))</f>
        <v/>
      </c>
      <c r="AQ1021" s="155"/>
      <c r="AR1021" s="155"/>
      <c r="AS1021" s="155"/>
      <c r="AT1021" s="29"/>
      <c r="AU1021" s="55" t="str">
        <f>CONCATENATE(Tabla1[[#This Row],[sem 01]],Tabla1[[#This Row],[sem 02]],Tabla1[[#This Row],[sem 03]])</f>
        <v/>
      </c>
      <c r="AV1021" s="55"/>
      <c r="AW1021" s="55"/>
      <c r="AX1021" s="248" t="str">
        <f>IF(V1021="","",EOMONTH(EDATE(Tabla1[[#This Row],[Fecha Finalización]],2),0))</f>
        <v/>
      </c>
      <c r="AY1021" s="155"/>
      <c r="AZ1021" s="249" t="str">
        <f>IF(V1021="","",EOMONTH(EDATE(Tabla1[[#This Row],[Fecha Finalización]],3),0))</f>
        <v/>
      </c>
      <c r="BA1021" s="39"/>
      <c r="BB1021" s="39"/>
      <c r="BC1021" s="237"/>
      <c r="BD1021" s="233" t="str">
        <f>IF(F1021="","",Tabla1[[#This Row],[sem 01]]&amp;Tabla1[[#This Row],[sem 02]]&amp;Tabla1[[#This Row],[sem 03]])</f>
        <v/>
      </c>
      <c r="BE1021" s="234" t="str">
        <f>+IF(TRIM(F1021)="","",$B$1&amp;"-"&amp;Tabla1[[#This Row],[Mes Inscrito]]&amp;"-"&amp;Tabla1[[#This Row],[Dia de clases Inscrito]]&amp;"-"&amp;Tabla1[[#This Row],[Horario Inscrito]]&amp;"-"&amp;Tabla1[[#This Row],[Fecha Inicio grupo]])</f>
        <v/>
      </c>
      <c r="BF1021" s="251" t="str">
        <f>IF(F1021="","",Tabla1[[#This Row],[Curso]])</f>
        <v/>
      </c>
      <c r="BG1021" s="252" t="str">
        <f>+IF(TRIM(F1021)="","",$B$1&amp;"-"&amp;TRIM(Tabla1[[#This Row],[Mes Inscrito]])&amp;"-"&amp;TRIM(Tabla1[[#This Row],[Dia de clases Inscrito]])&amp;"-"&amp;TRIM(Tabla1[[#This Row],[Horario Inscrito]])&amp;"-"&amp;TRIM(Tabla1[[#This Row],[Fecha Inicio grupo]])&amp;"-"&amp;TRIM(Tabla1[[#This Row],[Tipo Incrito]]))</f>
        <v/>
      </c>
      <c r="BH1021" s="253" t="str">
        <f>IF(F1021="","",OR(IFERROR(SEARCH("CG",Tabla1[[#This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1" s="307" t="str">
        <f>IF(F1021&lt;&gt;"",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1" s="307" t="str">
        <f>IF(F1021&lt;&gt;"",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1" s="307" t="str">
        <f>IF(Tabla1[[#This Row],[Fecha Inicio grupo]]="","",IFERROR(VLOOKUP(Tabla1[[#This Row],[Mes de Alta como miembro]],Parámetros!$AM$2:$AN$16,2,0),"01/01/1900"))</f>
        <v/>
      </c>
    </row>
    <row r="1022" spans="1:63" ht="15" customHeight="1">
      <c r="A1022" s="68">
        <v>1019</v>
      </c>
      <c r="B1022" s="145"/>
      <c r="C1022" s="146"/>
      <c r="D1022" s="42"/>
      <c r="E1022" s="147"/>
      <c r="F1022" s="206"/>
      <c r="G1022" s="45"/>
      <c r="H1022" s="164"/>
      <c r="I1022" s="148"/>
      <c r="J1022" s="146"/>
      <c r="K1022" s="167"/>
      <c r="L1022" s="150"/>
      <c r="M1022" s="149"/>
      <c r="N1022" s="239" t="str">
        <f ca="1">IF(Tabla1[[#This Row],[Fecha de nac]]="","",IF(Tabla1[[#This Row],[Fecha Finalización]] &gt;=TODAY(), DATEDIF(Tabla1[[#This Row],[Fecha de nac]],TODAY(),"y"), ROUNDDOWN((Tabla1[[#This Row],[Fecha Finalización]] -Tabla1[[#This Row],[Fecha de nac]])/365,0)))</f>
        <v/>
      </c>
      <c r="O1022" s="170"/>
      <c r="P1022" s="151"/>
      <c r="Q1022" s="152"/>
      <c r="R1022" s="153"/>
      <c r="S1022" s="153"/>
      <c r="T1022" s="153"/>
      <c r="U1022" s="243" t="str">
        <f>IF(F1022="","",Tabla1[[#This Row],[Fecha Inicio grupo]]+3*7-7)</f>
        <v/>
      </c>
      <c r="V1022" s="244" t="str">
        <f>IF(F1022="","",EDATE(Tabla1[[#This Row],[Fecha Inicio grupo]],3))</f>
        <v/>
      </c>
      <c r="W1022" s="29"/>
      <c r="X1022" s="29"/>
      <c r="Y1022" s="154"/>
      <c r="Z1022" s="154"/>
      <c r="AA1022" s="154"/>
      <c r="AB1022" s="154"/>
      <c r="AC1022" s="154"/>
      <c r="AD1022" s="154"/>
      <c r="AE1022" s="154"/>
      <c r="AF1022" s="154"/>
      <c r="AG1022" s="154"/>
      <c r="AH1022" s="231"/>
      <c r="AI1022" s="231"/>
      <c r="AJ1022" s="232"/>
      <c r="AK1022" s="231"/>
      <c r="AL1022" s="231"/>
      <c r="AM1022" s="231"/>
      <c r="AN1022" s="231"/>
      <c r="AO1022" s="144"/>
      <c r="AP1022" s="246" t="str">
        <f>IF(F1022="","",IFERROR(VLOOKUP(SUBSTITUTE(SUBSTITUTE(Tabla1[[#This Row],[Uso Sistemas]],"T","P"),"N","F"),Parámetros!$M$2:$N$17,2,0),"Completar hasta 3ra sem. para evaluar a Probacionista"))</f>
        <v/>
      </c>
      <c r="AQ1022" s="155"/>
      <c r="AR1022" s="155"/>
      <c r="AS1022" s="155"/>
      <c r="AT1022" s="29"/>
      <c r="AU1022" s="55" t="str">
        <f>CONCATENATE(Tabla1[[#This Row],[sem 01]],Tabla1[[#This Row],[sem 02]],Tabla1[[#This Row],[sem 03]])</f>
        <v/>
      </c>
      <c r="AV1022" s="55"/>
      <c r="AW1022" s="55"/>
      <c r="AX1022" s="248" t="str">
        <f>IF(V1022="","",EOMONTH(EDATE(Tabla1[[#This Row],[Fecha Finalización]],2),0))</f>
        <v/>
      </c>
      <c r="AY1022" s="155"/>
      <c r="AZ1022" s="249" t="str">
        <f>IF(V1022="","",EOMONTH(EDATE(Tabla1[[#This Row],[Fecha Finalización]],3),0))</f>
        <v/>
      </c>
      <c r="BA1022" s="39"/>
      <c r="BB1022" s="39"/>
      <c r="BC1022" s="237"/>
      <c r="BD1022" s="233" t="str">
        <f>IF(F1022="","",Tabla1[[#This Row],[sem 01]]&amp;Tabla1[[#This Row],[sem 02]]&amp;Tabla1[[#This Row],[sem 03]])</f>
        <v/>
      </c>
      <c r="BE1022" s="234" t="str">
        <f>+IF(TRIM(F1022)="","",$B$1&amp;"-"&amp;Tabla1[[#This Row],[Mes Inscrito]]&amp;"-"&amp;Tabla1[[#This Row],[Dia de clases Inscrito]]&amp;"-"&amp;Tabla1[[#This Row],[Horario Inscrito]]&amp;"-"&amp;Tabla1[[#This Row],[Fecha Inicio grupo]])</f>
        <v/>
      </c>
      <c r="BF1022" s="251" t="str">
        <f>IF(F1022="","",Tabla1[[#This Row],[Curso]])</f>
        <v/>
      </c>
      <c r="BG1022" s="252" t="str">
        <f>+IF(TRIM(F1022)="","",$B$1&amp;"-"&amp;TRIM(Tabla1[[#This Row],[Mes Inscrito]])&amp;"-"&amp;TRIM(Tabla1[[#This Row],[Dia de clases Inscrito]])&amp;"-"&amp;TRIM(Tabla1[[#This Row],[Horario Inscrito]])&amp;"-"&amp;TRIM(Tabla1[[#This Row],[Fecha Inicio grupo]])&amp;"-"&amp;TRIM(Tabla1[[#This Row],[Tipo Incrito]]))</f>
        <v/>
      </c>
      <c r="BH1022" s="253" t="str">
        <f>IF(F1022="","",OR(IFERROR(SEARCH("CG",Tabla1[[#This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2" s="307" t="str">
        <f>IF(F1022&lt;&gt;"",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2" s="307" t="str">
        <f>IF(F1022&lt;&gt;"",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2" s="307" t="str">
        <f>IF(Tabla1[[#This Row],[Fecha Inicio grupo]]="","",IFERROR(VLOOKUP(Tabla1[[#This Row],[Mes de Alta como miembro]],Parámetros!$AM$2:$AN$16,2,0),"01/01/1900"))</f>
        <v/>
      </c>
    </row>
    <row r="1023" spans="1:63" ht="15" customHeight="1">
      <c r="A1023" s="68">
        <v>1020</v>
      </c>
      <c r="B1023" s="145"/>
      <c r="C1023" s="146"/>
      <c r="D1023" s="42"/>
      <c r="E1023" s="147"/>
      <c r="F1023" s="206"/>
      <c r="G1023" s="45"/>
      <c r="H1023" s="164"/>
      <c r="I1023" s="148"/>
      <c r="J1023" s="146"/>
      <c r="K1023" s="167"/>
      <c r="L1023" s="150"/>
      <c r="M1023" s="149"/>
      <c r="N1023" s="239" t="str">
        <f ca="1">IF(Tabla1[[#This Row],[Fecha de nac]]="","",IF(Tabla1[[#This Row],[Fecha Finalización]] &gt;=TODAY(), DATEDIF(Tabla1[[#This Row],[Fecha de nac]],TODAY(),"y"), ROUNDDOWN((Tabla1[[#This Row],[Fecha Finalización]] -Tabla1[[#This Row],[Fecha de nac]])/365,0)))</f>
        <v/>
      </c>
      <c r="O1023" s="170"/>
      <c r="P1023" s="151"/>
      <c r="Q1023" s="152"/>
      <c r="R1023" s="153"/>
      <c r="S1023" s="153"/>
      <c r="T1023" s="153"/>
      <c r="U1023" s="243" t="str">
        <f>IF(F1023="","",Tabla1[[#This Row],[Fecha Inicio grupo]]+3*7-7)</f>
        <v/>
      </c>
      <c r="V1023" s="244" t="str">
        <f>IF(F1023="","",EDATE(Tabla1[[#This Row],[Fecha Inicio grupo]],3))</f>
        <v/>
      </c>
      <c r="W1023" s="29"/>
      <c r="X1023" s="29"/>
      <c r="Y1023" s="154"/>
      <c r="Z1023" s="154"/>
      <c r="AA1023" s="154"/>
      <c r="AB1023" s="154"/>
      <c r="AC1023" s="154"/>
      <c r="AD1023" s="154"/>
      <c r="AE1023" s="154"/>
      <c r="AF1023" s="154"/>
      <c r="AG1023" s="154"/>
      <c r="AH1023" s="231"/>
      <c r="AI1023" s="231"/>
      <c r="AJ1023" s="232"/>
      <c r="AK1023" s="231"/>
      <c r="AL1023" s="231"/>
      <c r="AM1023" s="231"/>
      <c r="AN1023" s="231"/>
      <c r="AO1023" s="144"/>
      <c r="AP1023" s="246" t="str">
        <f>IF(F1023="","",IFERROR(VLOOKUP(SUBSTITUTE(SUBSTITUTE(Tabla1[[#This Row],[Uso Sistemas]],"T","P"),"N","F"),Parámetros!$M$2:$N$17,2,0),"Completar hasta 3ra sem. para evaluar a Probacionista"))</f>
        <v/>
      </c>
      <c r="AQ1023" s="155"/>
      <c r="AR1023" s="155"/>
      <c r="AS1023" s="155"/>
      <c r="AT1023" s="29"/>
      <c r="AU1023" s="55" t="str">
        <f>CONCATENATE(Tabla1[[#This Row],[sem 01]],Tabla1[[#This Row],[sem 02]],Tabla1[[#This Row],[sem 03]])</f>
        <v/>
      </c>
      <c r="AV1023" s="55"/>
      <c r="AW1023" s="55"/>
      <c r="AX1023" s="248" t="str">
        <f>IF(V1023="","",EOMONTH(EDATE(Tabla1[[#This Row],[Fecha Finalización]],2),0))</f>
        <v/>
      </c>
      <c r="AY1023" s="155"/>
      <c r="AZ1023" s="249" t="str">
        <f>IF(V1023="","",EOMONTH(EDATE(Tabla1[[#This Row],[Fecha Finalización]],3),0))</f>
        <v/>
      </c>
      <c r="BA1023" s="39"/>
      <c r="BB1023" s="39"/>
      <c r="BC1023" s="237"/>
      <c r="BD1023" s="233" t="str">
        <f>IF(F1023="","",Tabla1[[#This Row],[sem 01]]&amp;Tabla1[[#This Row],[sem 02]]&amp;Tabla1[[#This Row],[sem 03]])</f>
        <v/>
      </c>
      <c r="BE1023" s="234" t="str">
        <f>+IF(TRIM(F1023)="","",$B$1&amp;"-"&amp;Tabla1[[#This Row],[Mes Inscrito]]&amp;"-"&amp;Tabla1[[#This Row],[Dia de clases Inscrito]]&amp;"-"&amp;Tabla1[[#This Row],[Horario Inscrito]]&amp;"-"&amp;Tabla1[[#This Row],[Fecha Inicio grupo]])</f>
        <v/>
      </c>
      <c r="BF1023" s="251" t="str">
        <f>IF(F1023="","",Tabla1[[#This Row],[Curso]])</f>
        <v/>
      </c>
      <c r="BG1023" s="252" t="str">
        <f>+IF(TRIM(F1023)="","",$B$1&amp;"-"&amp;TRIM(Tabla1[[#This Row],[Mes Inscrito]])&amp;"-"&amp;TRIM(Tabla1[[#This Row],[Dia de clases Inscrito]])&amp;"-"&amp;TRIM(Tabla1[[#This Row],[Horario Inscrito]])&amp;"-"&amp;TRIM(Tabla1[[#This Row],[Fecha Inicio grupo]])&amp;"-"&amp;TRIM(Tabla1[[#This Row],[Tipo Incrito]]))</f>
        <v/>
      </c>
      <c r="BH1023" s="253" t="str">
        <f>IF(F1023="","",OR(IFERROR(SEARCH("CG",Tabla1[[#This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3" s="307" t="str">
        <f>IF(F1023&lt;&gt;"",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3" s="307" t="str">
        <f>IF(F1023&lt;&gt;"",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3" s="307" t="str">
        <f>IF(Tabla1[[#This Row],[Fecha Inicio grupo]]="","",IFERROR(VLOOKUP(Tabla1[[#This Row],[Mes de Alta como miembro]],Parámetros!$AM$2:$AN$16,2,0),"01/01/1900"))</f>
        <v/>
      </c>
    </row>
    <row r="1024" spans="1:63" ht="15" customHeight="1">
      <c r="A1024" s="68">
        <v>1021</v>
      </c>
      <c r="B1024" s="145"/>
      <c r="C1024" s="146"/>
      <c r="D1024" s="42"/>
      <c r="E1024" s="147"/>
      <c r="F1024" s="206"/>
      <c r="G1024" s="45"/>
      <c r="H1024" s="164"/>
      <c r="I1024" s="148"/>
      <c r="J1024" s="146"/>
      <c r="K1024" s="167"/>
      <c r="L1024" s="150"/>
      <c r="M1024" s="149"/>
      <c r="N1024" s="239" t="str">
        <f ca="1">IF(Tabla1[[#This Row],[Fecha de nac]]="","",IF(Tabla1[[#This Row],[Fecha Finalización]] &gt;=TODAY(), DATEDIF(Tabla1[[#This Row],[Fecha de nac]],TODAY(),"y"), ROUNDDOWN((Tabla1[[#This Row],[Fecha Finalización]] -Tabla1[[#This Row],[Fecha de nac]])/365,0)))</f>
        <v/>
      </c>
      <c r="O1024" s="170"/>
      <c r="P1024" s="151"/>
      <c r="Q1024" s="152"/>
      <c r="R1024" s="153"/>
      <c r="S1024" s="153"/>
      <c r="T1024" s="153"/>
      <c r="U1024" s="243" t="str">
        <f>IF(F1024="","",Tabla1[[#This Row],[Fecha Inicio grupo]]+3*7-7)</f>
        <v/>
      </c>
      <c r="V1024" s="244" t="str">
        <f>IF(F1024="","",EDATE(Tabla1[[#This Row],[Fecha Inicio grupo]],3))</f>
        <v/>
      </c>
      <c r="W1024" s="29"/>
      <c r="X1024" s="29"/>
      <c r="Y1024" s="154"/>
      <c r="Z1024" s="154"/>
      <c r="AA1024" s="154"/>
      <c r="AB1024" s="154"/>
      <c r="AC1024" s="154"/>
      <c r="AD1024" s="154"/>
      <c r="AE1024" s="154"/>
      <c r="AF1024" s="154"/>
      <c r="AG1024" s="154"/>
      <c r="AH1024" s="231"/>
      <c r="AI1024" s="231"/>
      <c r="AJ1024" s="232"/>
      <c r="AK1024" s="231"/>
      <c r="AL1024" s="231"/>
      <c r="AM1024" s="231"/>
      <c r="AN1024" s="231"/>
      <c r="AO1024" s="144"/>
      <c r="AP1024" s="246" t="str">
        <f>IF(F1024="","",IFERROR(VLOOKUP(SUBSTITUTE(SUBSTITUTE(Tabla1[[#This Row],[Uso Sistemas]],"T","P"),"N","F"),Parámetros!$M$2:$N$17,2,0),"Completar hasta 3ra sem. para evaluar a Probacionista"))</f>
        <v/>
      </c>
      <c r="AQ1024" s="155"/>
      <c r="AR1024" s="155"/>
      <c r="AS1024" s="155"/>
      <c r="AT1024" s="29"/>
      <c r="AU1024" s="55" t="str">
        <f>CONCATENATE(Tabla1[[#This Row],[sem 01]],Tabla1[[#This Row],[sem 02]],Tabla1[[#This Row],[sem 03]])</f>
        <v/>
      </c>
      <c r="AV1024" s="55"/>
      <c r="AW1024" s="55"/>
      <c r="AX1024" s="248" t="str">
        <f>IF(V1024="","",EOMONTH(EDATE(Tabla1[[#This Row],[Fecha Finalización]],2),0))</f>
        <v/>
      </c>
      <c r="AY1024" s="155"/>
      <c r="AZ1024" s="249" t="str">
        <f>IF(V1024="","",EOMONTH(EDATE(Tabla1[[#This Row],[Fecha Finalización]],3),0))</f>
        <v/>
      </c>
      <c r="BA1024" s="39"/>
      <c r="BB1024" s="39"/>
      <c r="BC1024" s="237"/>
      <c r="BD1024" s="233" t="str">
        <f>IF(F1024="","",Tabla1[[#This Row],[sem 01]]&amp;Tabla1[[#This Row],[sem 02]]&amp;Tabla1[[#This Row],[sem 03]])</f>
        <v/>
      </c>
      <c r="BE1024" s="234" t="str">
        <f>+IF(TRIM(F1024)="","",$B$1&amp;"-"&amp;Tabla1[[#This Row],[Mes Inscrito]]&amp;"-"&amp;Tabla1[[#This Row],[Dia de clases Inscrito]]&amp;"-"&amp;Tabla1[[#This Row],[Horario Inscrito]]&amp;"-"&amp;Tabla1[[#This Row],[Fecha Inicio grupo]])</f>
        <v/>
      </c>
      <c r="BF1024" s="251" t="str">
        <f>IF(F1024="","",Tabla1[[#This Row],[Curso]])</f>
        <v/>
      </c>
      <c r="BG1024" s="252" t="str">
        <f>+IF(TRIM(F1024)="","",$B$1&amp;"-"&amp;TRIM(Tabla1[[#This Row],[Mes Inscrito]])&amp;"-"&amp;TRIM(Tabla1[[#This Row],[Dia de clases Inscrito]])&amp;"-"&amp;TRIM(Tabla1[[#This Row],[Horario Inscrito]])&amp;"-"&amp;TRIM(Tabla1[[#This Row],[Fecha Inicio grupo]])&amp;"-"&amp;TRIM(Tabla1[[#This Row],[Tipo Incrito]]))</f>
        <v/>
      </c>
      <c r="BH1024" s="253" t="str">
        <f>IF(F1024="","",OR(IFERROR(SEARCH("CG",Tabla1[[#This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4" s="307" t="str">
        <f>IF(F1024&lt;&gt;"",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4" s="307" t="str">
        <f>IF(F1024&lt;&gt;"",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4" s="307" t="str">
        <f>IF(Tabla1[[#This Row],[Fecha Inicio grupo]]="","",IFERROR(VLOOKUP(Tabla1[[#This Row],[Mes de Alta como miembro]],Parámetros!$AM$2:$AN$16,2,0),"01/01/1900"))</f>
        <v/>
      </c>
    </row>
    <row r="1025" spans="1:63" ht="15" customHeight="1">
      <c r="A1025" s="68">
        <v>1022</v>
      </c>
      <c r="B1025" s="145"/>
      <c r="C1025" s="146"/>
      <c r="D1025" s="42"/>
      <c r="E1025" s="147"/>
      <c r="F1025" s="206"/>
      <c r="G1025" s="45"/>
      <c r="H1025" s="164"/>
      <c r="I1025" s="148"/>
      <c r="J1025" s="146"/>
      <c r="K1025" s="167"/>
      <c r="L1025" s="150"/>
      <c r="M1025" s="149"/>
      <c r="N1025" s="239" t="str">
        <f ca="1">IF(Tabla1[[#This Row],[Fecha de nac]]="","",IF(Tabla1[[#This Row],[Fecha Finalización]] &gt;=TODAY(), DATEDIF(Tabla1[[#This Row],[Fecha de nac]],TODAY(),"y"), ROUNDDOWN((Tabla1[[#This Row],[Fecha Finalización]] -Tabla1[[#This Row],[Fecha de nac]])/365,0)))</f>
        <v/>
      </c>
      <c r="O1025" s="170"/>
      <c r="P1025" s="151"/>
      <c r="Q1025" s="152"/>
      <c r="R1025" s="153"/>
      <c r="S1025" s="153"/>
      <c r="T1025" s="153"/>
      <c r="U1025" s="243" t="str">
        <f>IF(F1025="","",Tabla1[[#This Row],[Fecha Inicio grupo]]+3*7-7)</f>
        <v/>
      </c>
      <c r="V1025" s="244" t="str">
        <f>IF(F1025="","",EDATE(Tabla1[[#This Row],[Fecha Inicio grupo]],3))</f>
        <v/>
      </c>
      <c r="W1025" s="29"/>
      <c r="X1025" s="29"/>
      <c r="Y1025" s="154"/>
      <c r="Z1025" s="154"/>
      <c r="AA1025" s="154"/>
      <c r="AB1025" s="154"/>
      <c r="AC1025" s="154"/>
      <c r="AD1025" s="154"/>
      <c r="AE1025" s="154"/>
      <c r="AF1025" s="154"/>
      <c r="AG1025" s="154"/>
      <c r="AH1025" s="231"/>
      <c r="AI1025" s="231"/>
      <c r="AJ1025" s="232"/>
      <c r="AK1025" s="231"/>
      <c r="AL1025" s="231"/>
      <c r="AM1025" s="231"/>
      <c r="AN1025" s="231"/>
      <c r="AO1025" s="144"/>
      <c r="AP1025" s="246" t="str">
        <f>IF(F1025="","",IFERROR(VLOOKUP(SUBSTITUTE(SUBSTITUTE(Tabla1[[#This Row],[Uso Sistemas]],"T","P"),"N","F"),Parámetros!$M$2:$N$17,2,0),"Completar hasta 3ra sem. para evaluar a Probacionista"))</f>
        <v/>
      </c>
      <c r="AQ1025" s="155"/>
      <c r="AR1025" s="155"/>
      <c r="AS1025" s="155"/>
      <c r="AT1025" s="29"/>
      <c r="AU1025" s="55" t="str">
        <f>CONCATENATE(Tabla1[[#This Row],[sem 01]],Tabla1[[#This Row],[sem 02]],Tabla1[[#This Row],[sem 03]])</f>
        <v/>
      </c>
      <c r="AV1025" s="55"/>
      <c r="AW1025" s="55"/>
      <c r="AX1025" s="248" t="str">
        <f>IF(V1025="","",EOMONTH(EDATE(Tabla1[[#This Row],[Fecha Finalización]],2),0))</f>
        <v/>
      </c>
      <c r="AY1025" s="155"/>
      <c r="AZ1025" s="249" t="str">
        <f>IF(V1025="","",EOMONTH(EDATE(Tabla1[[#This Row],[Fecha Finalización]],3),0))</f>
        <v/>
      </c>
      <c r="BA1025" s="39"/>
      <c r="BB1025" s="39"/>
      <c r="BC1025" s="237"/>
      <c r="BD1025" s="233" t="str">
        <f>IF(F1025="","",Tabla1[[#This Row],[sem 01]]&amp;Tabla1[[#This Row],[sem 02]]&amp;Tabla1[[#This Row],[sem 03]])</f>
        <v/>
      </c>
      <c r="BE1025" s="234" t="str">
        <f>+IF(TRIM(F1025)="","",$B$1&amp;"-"&amp;Tabla1[[#This Row],[Mes Inscrito]]&amp;"-"&amp;Tabla1[[#This Row],[Dia de clases Inscrito]]&amp;"-"&amp;Tabla1[[#This Row],[Horario Inscrito]]&amp;"-"&amp;Tabla1[[#This Row],[Fecha Inicio grupo]])</f>
        <v/>
      </c>
      <c r="BF1025" s="251" t="str">
        <f>IF(F1025="","",Tabla1[[#This Row],[Curso]])</f>
        <v/>
      </c>
      <c r="BG1025" s="252" t="str">
        <f>+IF(TRIM(F1025)="","",$B$1&amp;"-"&amp;TRIM(Tabla1[[#This Row],[Mes Inscrito]])&amp;"-"&amp;TRIM(Tabla1[[#This Row],[Dia de clases Inscrito]])&amp;"-"&amp;TRIM(Tabla1[[#This Row],[Horario Inscrito]])&amp;"-"&amp;TRIM(Tabla1[[#This Row],[Fecha Inicio grupo]])&amp;"-"&amp;TRIM(Tabla1[[#This Row],[Tipo Incrito]]))</f>
        <v/>
      </c>
      <c r="BH1025" s="253" t="str">
        <f>IF(F1025="","",OR(IFERROR(SEARCH("CG",Tabla1[[#This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5" s="307" t="str">
        <f>IF(F1025&lt;&gt;"",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5" s="307" t="str">
        <f>IF(F1025&lt;&gt;"",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5" s="307" t="str">
        <f>IF(Tabla1[[#This Row],[Fecha Inicio grupo]]="","",IFERROR(VLOOKUP(Tabla1[[#This Row],[Mes de Alta como miembro]],Parámetros!$AM$2:$AN$16,2,0),"01/01/1900"))</f>
        <v/>
      </c>
    </row>
    <row r="1026" spans="1:63" ht="15" customHeight="1">
      <c r="A1026" s="68">
        <v>1023</v>
      </c>
      <c r="B1026" s="145"/>
      <c r="C1026" s="146"/>
      <c r="D1026" s="42"/>
      <c r="E1026" s="147"/>
      <c r="F1026" s="206"/>
      <c r="G1026" s="45"/>
      <c r="H1026" s="164"/>
      <c r="I1026" s="148"/>
      <c r="J1026" s="146"/>
      <c r="K1026" s="167"/>
      <c r="L1026" s="150"/>
      <c r="M1026" s="149"/>
      <c r="N1026" s="239" t="str">
        <f ca="1">IF(Tabla1[[#This Row],[Fecha de nac]]="","",IF(Tabla1[[#This Row],[Fecha Finalización]] &gt;=TODAY(), DATEDIF(Tabla1[[#This Row],[Fecha de nac]],TODAY(),"y"), ROUNDDOWN((Tabla1[[#This Row],[Fecha Finalización]] -Tabla1[[#This Row],[Fecha de nac]])/365,0)))</f>
        <v/>
      </c>
      <c r="O1026" s="170"/>
      <c r="P1026" s="151"/>
      <c r="Q1026" s="152"/>
      <c r="R1026" s="153"/>
      <c r="S1026" s="153"/>
      <c r="T1026" s="153"/>
      <c r="U1026" s="243" t="str">
        <f>IF(F1026="","",Tabla1[[#This Row],[Fecha Inicio grupo]]+3*7-7)</f>
        <v/>
      </c>
      <c r="V1026" s="244" t="str">
        <f>IF(F1026="","",EDATE(Tabla1[[#This Row],[Fecha Inicio grupo]],3))</f>
        <v/>
      </c>
      <c r="W1026" s="29"/>
      <c r="X1026" s="29"/>
      <c r="Y1026" s="154"/>
      <c r="Z1026" s="154"/>
      <c r="AA1026" s="154"/>
      <c r="AB1026" s="154"/>
      <c r="AC1026" s="154"/>
      <c r="AD1026" s="154"/>
      <c r="AE1026" s="154"/>
      <c r="AF1026" s="154"/>
      <c r="AG1026" s="154"/>
      <c r="AH1026" s="231"/>
      <c r="AI1026" s="231"/>
      <c r="AJ1026" s="232"/>
      <c r="AK1026" s="231"/>
      <c r="AL1026" s="231"/>
      <c r="AM1026" s="231"/>
      <c r="AN1026" s="231"/>
      <c r="AO1026" s="144"/>
      <c r="AP1026" s="246" t="str">
        <f>IF(F1026="","",IFERROR(VLOOKUP(SUBSTITUTE(SUBSTITUTE(Tabla1[[#This Row],[Uso Sistemas]],"T","P"),"N","F"),Parámetros!$M$2:$N$17,2,0),"Completar hasta 3ra sem. para evaluar a Probacionista"))</f>
        <v/>
      </c>
      <c r="AQ1026" s="155"/>
      <c r="AR1026" s="155"/>
      <c r="AS1026" s="155"/>
      <c r="AT1026" s="29"/>
      <c r="AU1026" s="55" t="str">
        <f>CONCATENATE(Tabla1[[#This Row],[sem 01]],Tabla1[[#This Row],[sem 02]],Tabla1[[#This Row],[sem 03]])</f>
        <v/>
      </c>
      <c r="AV1026" s="55"/>
      <c r="AW1026" s="55"/>
      <c r="AX1026" s="248" t="str">
        <f>IF(V1026="","",EOMONTH(EDATE(Tabla1[[#This Row],[Fecha Finalización]],2),0))</f>
        <v/>
      </c>
      <c r="AY1026" s="155"/>
      <c r="AZ1026" s="249" t="str">
        <f>IF(V1026="","",EOMONTH(EDATE(Tabla1[[#This Row],[Fecha Finalización]],3),0))</f>
        <v/>
      </c>
      <c r="BA1026" s="39"/>
      <c r="BB1026" s="39"/>
      <c r="BC1026" s="237"/>
      <c r="BD1026" s="233" t="str">
        <f>IF(F1026="","",Tabla1[[#This Row],[sem 01]]&amp;Tabla1[[#This Row],[sem 02]]&amp;Tabla1[[#This Row],[sem 03]])</f>
        <v/>
      </c>
      <c r="BE1026" s="234" t="str">
        <f>+IF(TRIM(F1026)="","",$B$1&amp;"-"&amp;Tabla1[[#This Row],[Mes Inscrito]]&amp;"-"&amp;Tabla1[[#This Row],[Dia de clases Inscrito]]&amp;"-"&amp;Tabla1[[#This Row],[Horario Inscrito]]&amp;"-"&amp;Tabla1[[#This Row],[Fecha Inicio grupo]])</f>
        <v/>
      </c>
      <c r="BF1026" s="251" t="str">
        <f>IF(F1026="","",Tabla1[[#This Row],[Curso]])</f>
        <v/>
      </c>
      <c r="BG1026" s="252" t="str">
        <f>+IF(TRIM(F1026)="","",$B$1&amp;"-"&amp;TRIM(Tabla1[[#This Row],[Mes Inscrito]])&amp;"-"&amp;TRIM(Tabla1[[#This Row],[Dia de clases Inscrito]])&amp;"-"&amp;TRIM(Tabla1[[#This Row],[Horario Inscrito]])&amp;"-"&amp;TRIM(Tabla1[[#This Row],[Fecha Inicio grupo]])&amp;"-"&amp;TRIM(Tabla1[[#This Row],[Tipo Incrito]]))</f>
        <v/>
      </c>
      <c r="BH1026" s="253" t="str">
        <f>IF(F1026="","",OR(IFERROR(SEARCH("CG",Tabla1[[#This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6" s="307" t="str">
        <f>IF(F1026&lt;&gt;"",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6" s="307" t="str">
        <f>IF(F1026&lt;&gt;"",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6" s="307" t="str">
        <f>IF(Tabla1[[#This Row],[Fecha Inicio grupo]]="","",IFERROR(VLOOKUP(Tabla1[[#This Row],[Mes de Alta como miembro]],Parámetros!$AM$2:$AN$16,2,0),"01/01/1900"))</f>
        <v/>
      </c>
    </row>
    <row r="1027" spans="1:63" ht="15" customHeight="1">
      <c r="A1027" s="68">
        <v>1024</v>
      </c>
      <c r="B1027" s="145"/>
      <c r="C1027" s="146"/>
      <c r="D1027" s="42"/>
      <c r="E1027" s="147"/>
      <c r="F1027" s="206"/>
      <c r="G1027" s="45"/>
      <c r="H1027" s="164"/>
      <c r="I1027" s="148"/>
      <c r="J1027" s="146"/>
      <c r="K1027" s="167"/>
      <c r="L1027" s="150"/>
      <c r="M1027" s="149"/>
      <c r="N1027" s="239" t="str">
        <f ca="1">IF(Tabla1[[#This Row],[Fecha de nac]]="","",IF(Tabla1[[#This Row],[Fecha Finalización]] &gt;=TODAY(), DATEDIF(Tabla1[[#This Row],[Fecha de nac]],TODAY(),"y"), ROUNDDOWN((Tabla1[[#This Row],[Fecha Finalización]] -Tabla1[[#This Row],[Fecha de nac]])/365,0)))</f>
        <v/>
      </c>
      <c r="O1027" s="170"/>
      <c r="P1027" s="151"/>
      <c r="Q1027" s="152"/>
      <c r="R1027" s="153"/>
      <c r="S1027" s="153"/>
      <c r="T1027" s="153"/>
      <c r="U1027" s="243" t="str">
        <f>IF(F1027="","",Tabla1[[#This Row],[Fecha Inicio grupo]]+3*7-7)</f>
        <v/>
      </c>
      <c r="V1027" s="244" t="str">
        <f>IF(F1027="","",EDATE(Tabla1[[#This Row],[Fecha Inicio grupo]],3))</f>
        <v/>
      </c>
      <c r="W1027" s="29"/>
      <c r="X1027" s="29"/>
      <c r="Y1027" s="154"/>
      <c r="Z1027" s="154"/>
      <c r="AA1027" s="154"/>
      <c r="AB1027" s="154"/>
      <c r="AC1027" s="154"/>
      <c r="AD1027" s="154"/>
      <c r="AE1027" s="154"/>
      <c r="AF1027" s="154"/>
      <c r="AG1027" s="154"/>
      <c r="AH1027" s="231"/>
      <c r="AI1027" s="231"/>
      <c r="AJ1027" s="232"/>
      <c r="AK1027" s="231"/>
      <c r="AL1027" s="231"/>
      <c r="AM1027" s="231"/>
      <c r="AN1027" s="231"/>
      <c r="AO1027" s="144"/>
      <c r="AP1027" s="246" t="str">
        <f>IF(F1027="","",IFERROR(VLOOKUP(SUBSTITUTE(SUBSTITUTE(Tabla1[[#This Row],[Uso Sistemas]],"T","P"),"N","F"),Parámetros!$M$2:$N$17,2,0),"Completar hasta 3ra sem. para evaluar a Probacionista"))</f>
        <v/>
      </c>
      <c r="AQ1027" s="155"/>
      <c r="AR1027" s="155"/>
      <c r="AS1027" s="155"/>
      <c r="AT1027" s="29"/>
      <c r="AU1027" s="55" t="str">
        <f>CONCATENATE(Tabla1[[#This Row],[sem 01]],Tabla1[[#This Row],[sem 02]],Tabla1[[#This Row],[sem 03]])</f>
        <v/>
      </c>
      <c r="AV1027" s="55"/>
      <c r="AW1027" s="55"/>
      <c r="AX1027" s="248" t="str">
        <f>IF(V1027="","",EOMONTH(EDATE(Tabla1[[#This Row],[Fecha Finalización]],2),0))</f>
        <v/>
      </c>
      <c r="AY1027" s="155"/>
      <c r="AZ1027" s="249" t="str">
        <f>IF(V1027="","",EOMONTH(EDATE(Tabla1[[#This Row],[Fecha Finalización]],3),0))</f>
        <v/>
      </c>
      <c r="BA1027" s="39"/>
      <c r="BB1027" s="39"/>
      <c r="BC1027" s="237"/>
      <c r="BD1027" s="233" t="str">
        <f>IF(F1027="","",Tabla1[[#This Row],[sem 01]]&amp;Tabla1[[#This Row],[sem 02]]&amp;Tabla1[[#This Row],[sem 03]])</f>
        <v/>
      </c>
      <c r="BE1027" s="234" t="str">
        <f>+IF(TRIM(F1027)="","",$B$1&amp;"-"&amp;Tabla1[[#This Row],[Mes Inscrito]]&amp;"-"&amp;Tabla1[[#This Row],[Dia de clases Inscrito]]&amp;"-"&amp;Tabla1[[#This Row],[Horario Inscrito]]&amp;"-"&amp;Tabla1[[#This Row],[Fecha Inicio grupo]])</f>
        <v/>
      </c>
      <c r="BF1027" s="251" t="str">
        <f>IF(F1027="","",Tabla1[[#This Row],[Curso]])</f>
        <v/>
      </c>
      <c r="BG1027" s="252" t="str">
        <f>+IF(TRIM(F1027)="","",$B$1&amp;"-"&amp;TRIM(Tabla1[[#This Row],[Mes Inscrito]])&amp;"-"&amp;TRIM(Tabla1[[#This Row],[Dia de clases Inscrito]])&amp;"-"&amp;TRIM(Tabla1[[#This Row],[Horario Inscrito]])&amp;"-"&amp;TRIM(Tabla1[[#This Row],[Fecha Inicio grupo]])&amp;"-"&amp;TRIM(Tabla1[[#This Row],[Tipo Incrito]]))</f>
        <v/>
      </c>
      <c r="BH1027" s="253" t="str">
        <f>IF(F1027="","",OR(IFERROR(SEARCH("CG",Tabla1[[#This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7" s="307" t="str">
        <f>IF(F1027&lt;&gt;"",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7" s="307" t="str">
        <f>IF(F1027&lt;&gt;"",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7" s="307" t="str">
        <f>IF(Tabla1[[#This Row],[Fecha Inicio grupo]]="","",IFERROR(VLOOKUP(Tabla1[[#This Row],[Mes de Alta como miembro]],Parámetros!$AM$2:$AN$16,2,0),"01/01/1900"))</f>
        <v/>
      </c>
    </row>
    <row r="1028" spans="1:63" ht="15" customHeight="1">
      <c r="A1028" s="68">
        <v>1025</v>
      </c>
      <c r="B1028" s="145"/>
      <c r="C1028" s="146"/>
      <c r="D1028" s="42"/>
      <c r="E1028" s="147"/>
      <c r="F1028" s="206"/>
      <c r="G1028" s="45"/>
      <c r="H1028" s="164"/>
      <c r="I1028" s="148"/>
      <c r="J1028" s="146"/>
      <c r="K1028" s="167"/>
      <c r="L1028" s="150"/>
      <c r="M1028" s="149"/>
      <c r="N1028" s="239" t="str">
        <f ca="1">IF(Tabla1[[#This Row],[Fecha de nac]]="","",IF(Tabla1[[#This Row],[Fecha Finalización]] &gt;=TODAY(), DATEDIF(Tabla1[[#This Row],[Fecha de nac]],TODAY(),"y"), ROUNDDOWN((Tabla1[[#This Row],[Fecha Finalización]] -Tabla1[[#This Row],[Fecha de nac]])/365,0)))</f>
        <v/>
      </c>
      <c r="O1028" s="170"/>
      <c r="P1028" s="151"/>
      <c r="Q1028" s="152"/>
      <c r="R1028" s="153"/>
      <c r="S1028" s="153"/>
      <c r="T1028" s="153"/>
      <c r="U1028" s="243" t="str">
        <f>IF(F1028="","",Tabla1[[#This Row],[Fecha Inicio grupo]]+3*7-7)</f>
        <v/>
      </c>
      <c r="V1028" s="244" t="str">
        <f>IF(F1028="","",EDATE(Tabla1[[#This Row],[Fecha Inicio grupo]],3))</f>
        <v/>
      </c>
      <c r="W1028" s="29"/>
      <c r="X1028" s="29"/>
      <c r="Y1028" s="154"/>
      <c r="Z1028" s="154"/>
      <c r="AA1028" s="154"/>
      <c r="AB1028" s="154"/>
      <c r="AC1028" s="154"/>
      <c r="AD1028" s="154"/>
      <c r="AE1028" s="154"/>
      <c r="AF1028" s="154"/>
      <c r="AG1028" s="154"/>
      <c r="AH1028" s="231"/>
      <c r="AI1028" s="231"/>
      <c r="AJ1028" s="232"/>
      <c r="AK1028" s="231"/>
      <c r="AL1028" s="231"/>
      <c r="AM1028" s="231"/>
      <c r="AN1028" s="231"/>
      <c r="AO1028" s="144"/>
      <c r="AP1028" s="246" t="str">
        <f>IF(F1028="","",IFERROR(VLOOKUP(SUBSTITUTE(SUBSTITUTE(Tabla1[[#This Row],[Uso Sistemas]],"T","P"),"N","F"),Parámetros!$M$2:$N$17,2,0),"Completar hasta 3ra sem. para evaluar a Probacionista"))</f>
        <v/>
      </c>
      <c r="AQ1028" s="155"/>
      <c r="AR1028" s="155"/>
      <c r="AS1028" s="155"/>
      <c r="AT1028" s="29"/>
      <c r="AU1028" s="55" t="str">
        <f>CONCATENATE(Tabla1[[#This Row],[sem 01]],Tabla1[[#This Row],[sem 02]],Tabla1[[#This Row],[sem 03]])</f>
        <v/>
      </c>
      <c r="AV1028" s="55"/>
      <c r="AW1028" s="55"/>
      <c r="AX1028" s="248" t="str">
        <f>IF(V1028="","",EOMONTH(EDATE(Tabla1[[#This Row],[Fecha Finalización]],2),0))</f>
        <v/>
      </c>
      <c r="AY1028" s="155"/>
      <c r="AZ1028" s="249" t="str">
        <f>IF(V1028="","",EOMONTH(EDATE(Tabla1[[#This Row],[Fecha Finalización]],3),0))</f>
        <v/>
      </c>
      <c r="BA1028" s="39"/>
      <c r="BB1028" s="39"/>
      <c r="BC1028" s="237"/>
      <c r="BD1028" s="233" t="str">
        <f>IF(F1028="","",Tabla1[[#This Row],[sem 01]]&amp;Tabla1[[#This Row],[sem 02]]&amp;Tabla1[[#This Row],[sem 03]])</f>
        <v/>
      </c>
      <c r="BE1028" s="234" t="str">
        <f>+IF(TRIM(F1028)="","",$B$1&amp;"-"&amp;Tabla1[[#This Row],[Mes Inscrito]]&amp;"-"&amp;Tabla1[[#This Row],[Dia de clases Inscrito]]&amp;"-"&amp;Tabla1[[#This Row],[Horario Inscrito]]&amp;"-"&amp;Tabla1[[#This Row],[Fecha Inicio grupo]])</f>
        <v/>
      </c>
      <c r="BF1028" s="251" t="str">
        <f>IF(F1028="","",Tabla1[[#This Row],[Curso]])</f>
        <v/>
      </c>
      <c r="BG1028" s="252" t="str">
        <f>+IF(TRIM(F1028)="","",$B$1&amp;"-"&amp;TRIM(Tabla1[[#This Row],[Mes Inscrito]])&amp;"-"&amp;TRIM(Tabla1[[#This Row],[Dia de clases Inscrito]])&amp;"-"&amp;TRIM(Tabla1[[#This Row],[Horario Inscrito]])&amp;"-"&amp;TRIM(Tabla1[[#This Row],[Fecha Inicio grupo]])&amp;"-"&amp;TRIM(Tabla1[[#This Row],[Tipo Incrito]]))</f>
        <v/>
      </c>
      <c r="BH1028" s="253" t="str">
        <f>IF(F1028="","",OR(IFERROR(SEARCH("CG",Tabla1[[#This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8" s="307" t="str">
        <f>IF(F1028&lt;&gt;"",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8" s="307" t="str">
        <f>IF(F1028&lt;&gt;"",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8" s="307" t="str">
        <f>IF(Tabla1[[#This Row],[Fecha Inicio grupo]]="","",IFERROR(VLOOKUP(Tabla1[[#This Row],[Mes de Alta como miembro]],Parámetros!$AM$2:$AN$16,2,0),"01/01/1900"))</f>
        <v/>
      </c>
    </row>
    <row r="1029" spans="1:63" ht="15" customHeight="1">
      <c r="A1029" s="68">
        <v>1026</v>
      </c>
      <c r="B1029" s="145"/>
      <c r="C1029" s="146"/>
      <c r="D1029" s="42"/>
      <c r="E1029" s="147"/>
      <c r="F1029" s="206"/>
      <c r="G1029" s="45"/>
      <c r="H1029" s="164"/>
      <c r="I1029" s="148"/>
      <c r="J1029" s="146"/>
      <c r="K1029" s="167"/>
      <c r="L1029" s="150"/>
      <c r="M1029" s="149"/>
      <c r="N1029" s="239" t="str">
        <f ca="1">IF(Tabla1[[#This Row],[Fecha de nac]]="","",IF(Tabla1[[#This Row],[Fecha Finalización]] &gt;=TODAY(), DATEDIF(Tabla1[[#This Row],[Fecha de nac]],TODAY(),"y"), ROUNDDOWN((Tabla1[[#This Row],[Fecha Finalización]] -Tabla1[[#This Row],[Fecha de nac]])/365,0)))</f>
        <v/>
      </c>
      <c r="O1029" s="170"/>
      <c r="P1029" s="151"/>
      <c r="Q1029" s="152"/>
      <c r="R1029" s="153"/>
      <c r="S1029" s="153"/>
      <c r="T1029" s="153"/>
      <c r="U1029" s="243" t="str">
        <f>IF(F1029="","",Tabla1[[#This Row],[Fecha Inicio grupo]]+3*7-7)</f>
        <v/>
      </c>
      <c r="V1029" s="244" t="str">
        <f>IF(F1029="","",EDATE(Tabla1[[#This Row],[Fecha Inicio grupo]],3))</f>
        <v/>
      </c>
      <c r="W1029" s="29"/>
      <c r="X1029" s="29"/>
      <c r="Y1029" s="154"/>
      <c r="Z1029" s="154"/>
      <c r="AA1029" s="154"/>
      <c r="AB1029" s="154"/>
      <c r="AC1029" s="154"/>
      <c r="AD1029" s="154"/>
      <c r="AE1029" s="154"/>
      <c r="AF1029" s="154"/>
      <c r="AG1029" s="154"/>
      <c r="AH1029" s="231"/>
      <c r="AI1029" s="231"/>
      <c r="AJ1029" s="232"/>
      <c r="AK1029" s="231"/>
      <c r="AL1029" s="231"/>
      <c r="AM1029" s="231"/>
      <c r="AN1029" s="231"/>
      <c r="AO1029" s="144"/>
      <c r="AP1029" s="246" t="str">
        <f>IF(F1029="","",IFERROR(VLOOKUP(SUBSTITUTE(SUBSTITUTE(Tabla1[[#This Row],[Uso Sistemas]],"T","P"),"N","F"),Parámetros!$M$2:$N$17,2,0),"Completar hasta 3ra sem. para evaluar a Probacionista"))</f>
        <v/>
      </c>
      <c r="AQ1029" s="155"/>
      <c r="AR1029" s="155"/>
      <c r="AS1029" s="155"/>
      <c r="AT1029" s="29"/>
      <c r="AU1029" s="55" t="str">
        <f>CONCATENATE(Tabla1[[#This Row],[sem 01]],Tabla1[[#This Row],[sem 02]],Tabla1[[#This Row],[sem 03]])</f>
        <v/>
      </c>
      <c r="AV1029" s="55"/>
      <c r="AW1029" s="55"/>
      <c r="AX1029" s="248" t="str">
        <f>IF(V1029="","",EOMONTH(EDATE(Tabla1[[#This Row],[Fecha Finalización]],2),0))</f>
        <v/>
      </c>
      <c r="AY1029" s="155"/>
      <c r="AZ1029" s="249" t="str">
        <f>IF(V1029="","",EOMONTH(EDATE(Tabla1[[#This Row],[Fecha Finalización]],3),0))</f>
        <v/>
      </c>
      <c r="BA1029" s="39"/>
      <c r="BB1029" s="39"/>
      <c r="BC1029" s="237"/>
      <c r="BD1029" s="233" t="str">
        <f>IF(F1029="","",Tabla1[[#This Row],[sem 01]]&amp;Tabla1[[#This Row],[sem 02]]&amp;Tabla1[[#This Row],[sem 03]])</f>
        <v/>
      </c>
      <c r="BE1029" s="234" t="str">
        <f>+IF(TRIM(F1029)="","",$B$1&amp;"-"&amp;Tabla1[[#This Row],[Mes Inscrito]]&amp;"-"&amp;Tabla1[[#This Row],[Dia de clases Inscrito]]&amp;"-"&amp;Tabla1[[#This Row],[Horario Inscrito]]&amp;"-"&amp;Tabla1[[#This Row],[Fecha Inicio grupo]])</f>
        <v/>
      </c>
      <c r="BF1029" s="251" t="str">
        <f>IF(F1029="","",Tabla1[[#This Row],[Curso]])</f>
        <v/>
      </c>
      <c r="BG1029" s="252" t="str">
        <f>+IF(TRIM(F1029)="","",$B$1&amp;"-"&amp;TRIM(Tabla1[[#This Row],[Mes Inscrito]])&amp;"-"&amp;TRIM(Tabla1[[#This Row],[Dia de clases Inscrito]])&amp;"-"&amp;TRIM(Tabla1[[#This Row],[Horario Inscrito]])&amp;"-"&amp;TRIM(Tabla1[[#This Row],[Fecha Inicio grupo]])&amp;"-"&amp;TRIM(Tabla1[[#This Row],[Tipo Incrito]]))</f>
        <v/>
      </c>
      <c r="BH1029" s="253" t="str">
        <f>IF(F1029="","",OR(IFERROR(SEARCH("CG",Tabla1[[#This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9" s="307" t="str">
        <f>IF(F1029&lt;&gt;"",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9" s="307" t="str">
        <f>IF(F1029&lt;&gt;"",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9" s="307" t="str">
        <f>IF(Tabla1[[#This Row],[Fecha Inicio grupo]]="","",IFERROR(VLOOKUP(Tabla1[[#This Row],[Mes de Alta como miembro]],Parámetros!$AM$2:$AN$16,2,0),"01/01/1900"))</f>
        <v/>
      </c>
    </row>
    <row r="1030" spans="1:63" ht="15" customHeight="1">
      <c r="A1030" s="68">
        <v>1027</v>
      </c>
      <c r="B1030" s="145"/>
      <c r="C1030" s="146"/>
      <c r="D1030" s="42"/>
      <c r="E1030" s="147"/>
      <c r="F1030" s="206"/>
      <c r="G1030" s="45"/>
      <c r="H1030" s="164"/>
      <c r="I1030" s="148"/>
      <c r="J1030" s="146"/>
      <c r="K1030" s="167"/>
      <c r="L1030" s="150"/>
      <c r="M1030" s="149"/>
      <c r="N1030" s="239" t="str">
        <f ca="1">IF(Tabla1[[#This Row],[Fecha de nac]]="","",IF(Tabla1[[#This Row],[Fecha Finalización]] &gt;=TODAY(), DATEDIF(Tabla1[[#This Row],[Fecha de nac]],TODAY(),"y"), ROUNDDOWN((Tabla1[[#This Row],[Fecha Finalización]] -Tabla1[[#This Row],[Fecha de nac]])/365,0)))</f>
        <v/>
      </c>
      <c r="O1030" s="170"/>
      <c r="P1030" s="151"/>
      <c r="Q1030" s="152"/>
      <c r="R1030" s="153"/>
      <c r="S1030" s="153"/>
      <c r="T1030" s="153"/>
      <c r="U1030" s="243" t="str">
        <f>IF(F1030="","",Tabla1[[#This Row],[Fecha Inicio grupo]]+3*7-7)</f>
        <v/>
      </c>
      <c r="V1030" s="244" t="str">
        <f>IF(F1030="","",EDATE(Tabla1[[#This Row],[Fecha Inicio grupo]],3))</f>
        <v/>
      </c>
      <c r="W1030" s="29"/>
      <c r="X1030" s="29"/>
      <c r="Y1030" s="154"/>
      <c r="Z1030" s="154"/>
      <c r="AA1030" s="154"/>
      <c r="AB1030" s="154"/>
      <c r="AC1030" s="154"/>
      <c r="AD1030" s="154"/>
      <c r="AE1030" s="154"/>
      <c r="AF1030" s="154"/>
      <c r="AG1030" s="154"/>
      <c r="AH1030" s="231"/>
      <c r="AI1030" s="231"/>
      <c r="AJ1030" s="232"/>
      <c r="AK1030" s="231"/>
      <c r="AL1030" s="231"/>
      <c r="AM1030" s="231"/>
      <c r="AN1030" s="231"/>
      <c r="AO1030" s="144"/>
      <c r="AP1030" s="246" t="str">
        <f>IF(F1030="","",IFERROR(VLOOKUP(SUBSTITUTE(SUBSTITUTE(Tabla1[[#This Row],[Uso Sistemas]],"T","P"),"N","F"),Parámetros!$M$2:$N$17,2,0),"Completar hasta 3ra sem. para evaluar a Probacionista"))</f>
        <v/>
      </c>
      <c r="AQ1030" s="155"/>
      <c r="AR1030" s="155"/>
      <c r="AS1030" s="155"/>
      <c r="AT1030" s="29"/>
      <c r="AU1030" s="55" t="str">
        <f>CONCATENATE(Tabla1[[#This Row],[sem 01]],Tabla1[[#This Row],[sem 02]],Tabla1[[#This Row],[sem 03]])</f>
        <v/>
      </c>
      <c r="AV1030" s="55"/>
      <c r="AW1030" s="55"/>
      <c r="AX1030" s="248" t="str">
        <f>IF(V1030="","",EOMONTH(EDATE(Tabla1[[#This Row],[Fecha Finalización]],2),0))</f>
        <v/>
      </c>
      <c r="AY1030" s="155"/>
      <c r="AZ1030" s="249" t="str">
        <f>IF(V1030="","",EOMONTH(EDATE(Tabla1[[#This Row],[Fecha Finalización]],3),0))</f>
        <v/>
      </c>
      <c r="BA1030" s="39"/>
      <c r="BB1030" s="39"/>
      <c r="BC1030" s="237"/>
      <c r="BD1030" s="233" t="str">
        <f>IF(F1030="","",Tabla1[[#This Row],[sem 01]]&amp;Tabla1[[#This Row],[sem 02]]&amp;Tabla1[[#This Row],[sem 03]])</f>
        <v/>
      </c>
      <c r="BE1030" s="234" t="str">
        <f>+IF(TRIM(F1030)="","",$B$1&amp;"-"&amp;Tabla1[[#This Row],[Mes Inscrito]]&amp;"-"&amp;Tabla1[[#This Row],[Dia de clases Inscrito]]&amp;"-"&amp;Tabla1[[#This Row],[Horario Inscrito]]&amp;"-"&amp;Tabla1[[#This Row],[Fecha Inicio grupo]])</f>
        <v/>
      </c>
      <c r="BF1030" s="251" t="str">
        <f>IF(F1030="","",Tabla1[[#This Row],[Curso]])</f>
        <v/>
      </c>
      <c r="BG1030" s="252" t="str">
        <f>+IF(TRIM(F1030)="","",$B$1&amp;"-"&amp;TRIM(Tabla1[[#This Row],[Mes Inscrito]])&amp;"-"&amp;TRIM(Tabla1[[#This Row],[Dia de clases Inscrito]])&amp;"-"&amp;TRIM(Tabla1[[#This Row],[Horario Inscrito]])&amp;"-"&amp;TRIM(Tabla1[[#This Row],[Fecha Inicio grupo]])&amp;"-"&amp;TRIM(Tabla1[[#This Row],[Tipo Incrito]]))</f>
        <v/>
      </c>
      <c r="BH1030" s="253" t="str">
        <f>IF(F1030="","",OR(IFERROR(SEARCH("CG",Tabla1[[#This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0" s="307" t="str">
        <f>IF(F1030&lt;&gt;"",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0" s="307" t="str">
        <f>IF(F1030&lt;&gt;"",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0" s="307" t="str">
        <f>IF(Tabla1[[#This Row],[Fecha Inicio grupo]]="","",IFERROR(VLOOKUP(Tabla1[[#This Row],[Mes de Alta como miembro]],Parámetros!$AM$2:$AN$16,2,0),"01/01/1900"))</f>
        <v/>
      </c>
    </row>
    <row r="1031" spans="1:63" ht="15" customHeight="1">
      <c r="A1031" s="68">
        <v>1028</v>
      </c>
      <c r="B1031" s="145"/>
      <c r="C1031" s="146"/>
      <c r="D1031" s="42"/>
      <c r="E1031" s="147"/>
      <c r="F1031" s="206"/>
      <c r="G1031" s="45"/>
      <c r="H1031" s="164"/>
      <c r="I1031" s="148"/>
      <c r="J1031" s="146"/>
      <c r="K1031" s="167"/>
      <c r="L1031" s="150"/>
      <c r="M1031" s="149"/>
      <c r="N1031" s="239" t="str">
        <f ca="1">IF(Tabla1[[#This Row],[Fecha de nac]]="","",IF(Tabla1[[#This Row],[Fecha Finalización]] &gt;=TODAY(), DATEDIF(Tabla1[[#This Row],[Fecha de nac]],TODAY(),"y"), ROUNDDOWN((Tabla1[[#This Row],[Fecha Finalización]] -Tabla1[[#This Row],[Fecha de nac]])/365,0)))</f>
        <v/>
      </c>
      <c r="O1031" s="170"/>
      <c r="P1031" s="151"/>
      <c r="Q1031" s="152"/>
      <c r="R1031" s="153"/>
      <c r="S1031" s="153"/>
      <c r="T1031" s="153"/>
      <c r="U1031" s="243" t="str">
        <f>IF(F1031="","",Tabla1[[#This Row],[Fecha Inicio grupo]]+3*7-7)</f>
        <v/>
      </c>
      <c r="V1031" s="244" t="str">
        <f>IF(F1031="","",EDATE(Tabla1[[#This Row],[Fecha Inicio grupo]],3))</f>
        <v/>
      </c>
      <c r="W1031" s="29"/>
      <c r="X1031" s="29"/>
      <c r="Y1031" s="154"/>
      <c r="Z1031" s="154"/>
      <c r="AA1031" s="154"/>
      <c r="AB1031" s="154"/>
      <c r="AC1031" s="154"/>
      <c r="AD1031" s="154"/>
      <c r="AE1031" s="154"/>
      <c r="AF1031" s="154"/>
      <c r="AG1031" s="154"/>
      <c r="AH1031" s="231"/>
      <c r="AI1031" s="231"/>
      <c r="AJ1031" s="232"/>
      <c r="AK1031" s="231"/>
      <c r="AL1031" s="231"/>
      <c r="AM1031" s="231"/>
      <c r="AN1031" s="231"/>
      <c r="AO1031" s="144"/>
      <c r="AP1031" s="246" t="str">
        <f>IF(F1031="","",IFERROR(VLOOKUP(SUBSTITUTE(SUBSTITUTE(Tabla1[[#This Row],[Uso Sistemas]],"T","P"),"N","F"),Parámetros!$M$2:$N$17,2,0),"Completar hasta 3ra sem. para evaluar a Probacionista"))</f>
        <v/>
      </c>
      <c r="AQ1031" s="155"/>
      <c r="AR1031" s="155"/>
      <c r="AS1031" s="155"/>
      <c r="AT1031" s="29"/>
      <c r="AU1031" s="55" t="str">
        <f>CONCATENATE(Tabla1[[#This Row],[sem 01]],Tabla1[[#This Row],[sem 02]],Tabla1[[#This Row],[sem 03]])</f>
        <v/>
      </c>
      <c r="AV1031" s="55"/>
      <c r="AW1031" s="55"/>
      <c r="AX1031" s="248" t="str">
        <f>IF(V1031="","",EOMONTH(EDATE(Tabla1[[#This Row],[Fecha Finalización]],2),0))</f>
        <v/>
      </c>
      <c r="AY1031" s="155"/>
      <c r="AZ1031" s="249" t="str">
        <f>IF(V1031="","",EOMONTH(EDATE(Tabla1[[#This Row],[Fecha Finalización]],3),0))</f>
        <v/>
      </c>
      <c r="BA1031" s="39"/>
      <c r="BB1031" s="39"/>
      <c r="BC1031" s="237"/>
      <c r="BD1031" s="233" t="str">
        <f>IF(F1031="","",Tabla1[[#This Row],[sem 01]]&amp;Tabla1[[#This Row],[sem 02]]&amp;Tabla1[[#This Row],[sem 03]])</f>
        <v/>
      </c>
      <c r="BE1031" s="234" t="str">
        <f>+IF(TRIM(F1031)="","",$B$1&amp;"-"&amp;Tabla1[[#This Row],[Mes Inscrito]]&amp;"-"&amp;Tabla1[[#This Row],[Dia de clases Inscrito]]&amp;"-"&amp;Tabla1[[#This Row],[Horario Inscrito]]&amp;"-"&amp;Tabla1[[#This Row],[Fecha Inicio grupo]])</f>
        <v/>
      </c>
      <c r="BF1031" s="251" t="str">
        <f>IF(F1031="","",Tabla1[[#This Row],[Curso]])</f>
        <v/>
      </c>
      <c r="BG1031" s="252" t="str">
        <f>+IF(TRIM(F1031)="","",$B$1&amp;"-"&amp;TRIM(Tabla1[[#This Row],[Mes Inscrito]])&amp;"-"&amp;TRIM(Tabla1[[#This Row],[Dia de clases Inscrito]])&amp;"-"&amp;TRIM(Tabla1[[#This Row],[Horario Inscrito]])&amp;"-"&amp;TRIM(Tabla1[[#This Row],[Fecha Inicio grupo]])&amp;"-"&amp;TRIM(Tabla1[[#This Row],[Tipo Incrito]]))</f>
        <v/>
      </c>
      <c r="BH1031" s="253" t="str">
        <f>IF(F1031="","",OR(IFERROR(SEARCH("CG",Tabla1[[#This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1" s="307" t="str">
        <f>IF(F1031&lt;&gt;"",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1" s="307" t="str">
        <f>IF(F1031&lt;&gt;"",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1" s="307" t="str">
        <f>IF(Tabla1[[#This Row],[Fecha Inicio grupo]]="","",IFERROR(VLOOKUP(Tabla1[[#This Row],[Mes de Alta como miembro]],Parámetros!$AM$2:$AN$16,2,0),"01/01/1900"))</f>
        <v/>
      </c>
    </row>
    <row r="1032" spans="1:63" ht="15" customHeight="1">
      <c r="A1032" s="68">
        <v>1029</v>
      </c>
      <c r="B1032" s="145"/>
      <c r="C1032" s="146"/>
      <c r="D1032" s="42"/>
      <c r="E1032" s="147"/>
      <c r="F1032" s="206"/>
      <c r="G1032" s="45"/>
      <c r="H1032" s="164"/>
      <c r="I1032" s="148"/>
      <c r="J1032" s="146"/>
      <c r="K1032" s="167"/>
      <c r="L1032" s="150"/>
      <c r="M1032" s="149"/>
      <c r="N1032" s="239" t="str">
        <f ca="1">IF(Tabla1[[#This Row],[Fecha de nac]]="","",IF(Tabla1[[#This Row],[Fecha Finalización]] &gt;=TODAY(), DATEDIF(Tabla1[[#This Row],[Fecha de nac]],TODAY(),"y"), ROUNDDOWN((Tabla1[[#This Row],[Fecha Finalización]] -Tabla1[[#This Row],[Fecha de nac]])/365,0)))</f>
        <v/>
      </c>
      <c r="O1032" s="170"/>
      <c r="P1032" s="151"/>
      <c r="Q1032" s="152"/>
      <c r="R1032" s="153"/>
      <c r="S1032" s="153"/>
      <c r="T1032" s="153"/>
      <c r="U1032" s="243" t="str">
        <f>IF(F1032="","",Tabla1[[#This Row],[Fecha Inicio grupo]]+3*7-7)</f>
        <v/>
      </c>
      <c r="V1032" s="244" t="str">
        <f>IF(F1032="","",EDATE(Tabla1[[#This Row],[Fecha Inicio grupo]],3))</f>
        <v/>
      </c>
      <c r="W1032" s="29"/>
      <c r="X1032" s="29"/>
      <c r="Y1032" s="154"/>
      <c r="Z1032" s="154"/>
      <c r="AA1032" s="154"/>
      <c r="AB1032" s="154"/>
      <c r="AC1032" s="154"/>
      <c r="AD1032" s="154"/>
      <c r="AE1032" s="154"/>
      <c r="AF1032" s="154"/>
      <c r="AG1032" s="154"/>
      <c r="AH1032" s="231"/>
      <c r="AI1032" s="231"/>
      <c r="AJ1032" s="232"/>
      <c r="AK1032" s="231"/>
      <c r="AL1032" s="231"/>
      <c r="AM1032" s="231"/>
      <c r="AN1032" s="231"/>
      <c r="AO1032" s="144"/>
      <c r="AP1032" s="246" t="str">
        <f>IF(F1032="","",IFERROR(VLOOKUP(SUBSTITUTE(SUBSTITUTE(Tabla1[[#This Row],[Uso Sistemas]],"T","P"),"N","F"),Parámetros!$M$2:$N$17,2,0),"Completar hasta 3ra sem. para evaluar a Probacionista"))</f>
        <v/>
      </c>
      <c r="AQ1032" s="155"/>
      <c r="AR1032" s="155"/>
      <c r="AS1032" s="155"/>
      <c r="AT1032" s="29"/>
      <c r="AU1032" s="55" t="str">
        <f>CONCATENATE(Tabla1[[#This Row],[sem 01]],Tabla1[[#This Row],[sem 02]],Tabla1[[#This Row],[sem 03]])</f>
        <v/>
      </c>
      <c r="AV1032" s="55"/>
      <c r="AW1032" s="55"/>
      <c r="AX1032" s="248" t="str">
        <f>IF(V1032="","",EOMONTH(EDATE(Tabla1[[#This Row],[Fecha Finalización]],2),0))</f>
        <v/>
      </c>
      <c r="AY1032" s="155"/>
      <c r="AZ1032" s="249" t="str">
        <f>IF(V1032="","",EOMONTH(EDATE(Tabla1[[#This Row],[Fecha Finalización]],3),0))</f>
        <v/>
      </c>
      <c r="BA1032" s="39"/>
      <c r="BB1032" s="39"/>
      <c r="BC1032" s="237"/>
      <c r="BD1032" s="233" t="str">
        <f>IF(F1032="","",Tabla1[[#This Row],[sem 01]]&amp;Tabla1[[#This Row],[sem 02]]&amp;Tabla1[[#This Row],[sem 03]])</f>
        <v/>
      </c>
      <c r="BE1032" s="234" t="str">
        <f>+IF(TRIM(F1032)="","",$B$1&amp;"-"&amp;Tabla1[[#This Row],[Mes Inscrito]]&amp;"-"&amp;Tabla1[[#This Row],[Dia de clases Inscrito]]&amp;"-"&amp;Tabla1[[#This Row],[Horario Inscrito]]&amp;"-"&amp;Tabla1[[#This Row],[Fecha Inicio grupo]])</f>
        <v/>
      </c>
      <c r="BF1032" s="251" t="str">
        <f>IF(F1032="","",Tabla1[[#This Row],[Curso]])</f>
        <v/>
      </c>
      <c r="BG1032" s="252" t="str">
        <f>+IF(TRIM(F1032)="","",$B$1&amp;"-"&amp;TRIM(Tabla1[[#This Row],[Mes Inscrito]])&amp;"-"&amp;TRIM(Tabla1[[#This Row],[Dia de clases Inscrito]])&amp;"-"&amp;TRIM(Tabla1[[#This Row],[Horario Inscrito]])&amp;"-"&amp;TRIM(Tabla1[[#This Row],[Fecha Inicio grupo]])&amp;"-"&amp;TRIM(Tabla1[[#This Row],[Tipo Incrito]]))</f>
        <v/>
      </c>
      <c r="BH1032" s="253" t="str">
        <f>IF(F1032="","",OR(IFERROR(SEARCH("CG",Tabla1[[#This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2" s="307" t="str">
        <f>IF(F1032&lt;&gt;"",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2" s="307" t="str">
        <f>IF(F1032&lt;&gt;"",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2" s="307" t="str">
        <f>IF(Tabla1[[#This Row],[Fecha Inicio grupo]]="","",IFERROR(VLOOKUP(Tabla1[[#This Row],[Mes de Alta como miembro]],Parámetros!$AM$2:$AN$16,2,0),"01/01/1900"))</f>
        <v/>
      </c>
    </row>
    <row r="1033" spans="1:63" ht="15" customHeight="1">
      <c r="A1033" s="68">
        <v>1030</v>
      </c>
      <c r="B1033" s="145"/>
      <c r="C1033" s="146"/>
      <c r="D1033" s="42"/>
      <c r="E1033" s="147"/>
      <c r="F1033" s="206"/>
      <c r="G1033" s="45"/>
      <c r="H1033" s="164"/>
      <c r="I1033" s="148"/>
      <c r="J1033" s="146"/>
      <c r="K1033" s="167"/>
      <c r="L1033" s="150"/>
      <c r="M1033" s="149"/>
      <c r="N1033" s="239" t="str">
        <f ca="1">IF(Tabla1[[#This Row],[Fecha de nac]]="","",IF(Tabla1[[#This Row],[Fecha Finalización]] &gt;=TODAY(), DATEDIF(Tabla1[[#This Row],[Fecha de nac]],TODAY(),"y"), ROUNDDOWN((Tabla1[[#This Row],[Fecha Finalización]] -Tabla1[[#This Row],[Fecha de nac]])/365,0)))</f>
        <v/>
      </c>
      <c r="O1033" s="170"/>
      <c r="P1033" s="151"/>
      <c r="Q1033" s="152"/>
      <c r="R1033" s="153"/>
      <c r="S1033" s="153"/>
      <c r="T1033" s="153"/>
      <c r="U1033" s="243" t="str">
        <f>IF(F1033="","",Tabla1[[#This Row],[Fecha Inicio grupo]]+3*7-7)</f>
        <v/>
      </c>
      <c r="V1033" s="244" t="str">
        <f>IF(F1033="","",EDATE(Tabla1[[#This Row],[Fecha Inicio grupo]],3))</f>
        <v/>
      </c>
      <c r="W1033" s="29"/>
      <c r="X1033" s="29"/>
      <c r="Y1033" s="154"/>
      <c r="Z1033" s="154"/>
      <c r="AA1033" s="154"/>
      <c r="AB1033" s="154"/>
      <c r="AC1033" s="154"/>
      <c r="AD1033" s="154"/>
      <c r="AE1033" s="154"/>
      <c r="AF1033" s="154"/>
      <c r="AG1033" s="154"/>
      <c r="AH1033" s="231"/>
      <c r="AI1033" s="231"/>
      <c r="AJ1033" s="232"/>
      <c r="AK1033" s="231"/>
      <c r="AL1033" s="231"/>
      <c r="AM1033" s="231"/>
      <c r="AN1033" s="231"/>
      <c r="AO1033" s="144"/>
      <c r="AP1033" s="246" t="str">
        <f>IF(F1033="","",IFERROR(VLOOKUP(SUBSTITUTE(SUBSTITUTE(Tabla1[[#This Row],[Uso Sistemas]],"T","P"),"N","F"),Parámetros!$M$2:$N$17,2,0),"Completar hasta 3ra sem. para evaluar a Probacionista"))</f>
        <v/>
      </c>
      <c r="AQ1033" s="155"/>
      <c r="AR1033" s="155"/>
      <c r="AS1033" s="155"/>
      <c r="AT1033" s="29"/>
      <c r="AU1033" s="55" t="str">
        <f>CONCATENATE(Tabla1[[#This Row],[sem 01]],Tabla1[[#This Row],[sem 02]],Tabla1[[#This Row],[sem 03]])</f>
        <v/>
      </c>
      <c r="AV1033" s="55"/>
      <c r="AW1033" s="55"/>
      <c r="AX1033" s="248" t="str">
        <f>IF(V1033="","",EOMONTH(EDATE(Tabla1[[#This Row],[Fecha Finalización]],2),0))</f>
        <v/>
      </c>
      <c r="AY1033" s="155"/>
      <c r="AZ1033" s="249" t="str">
        <f>IF(V1033="","",EOMONTH(EDATE(Tabla1[[#This Row],[Fecha Finalización]],3),0))</f>
        <v/>
      </c>
      <c r="BA1033" s="39"/>
      <c r="BB1033" s="39"/>
      <c r="BC1033" s="237"/>
      <c r="BD1033" s="233" t="str">
        <f>IF(F1033="","",Tabla1[[#This Row],[sem 01]]&amp;Tabla1[[#This Row],[sem 02]]&amp;Tabla1[[#This Row],[sem 03]])</f>
        <v/>
      </c>
      <c r="BE1033" s="234" t="str">
        <f>+IF(TRIM(F1033)="","",$B$1&amp;"-"&amp;Tabla1[[#This Row],[Mes Inscrito]]&amp;"-"&amp;Tabla1[[#This Row],[Dia de clases Inscrito]]&amp;"-"&amp;Tabla1[[#This Row],[Horario Inscrito]]&amp;"-"&amp;Tabla1[[#This Row],[Fecha Inicio grupo]])</f>
        <v/>
      </c>
      <c r="BF1033" s="251" t="str">
        <f>IF(F1033="","",Tabla1[[#This Row],[Curso]])</f>
        <v/>
      </c>
      <c r="BG1033" s="252" t="str">
        <f>+IF(TRIM(F1033)="","",$B$1&amp;"-"&amp;TRIM(Tabla1[[#This Row],[Mes Inscrito]])&amp;"-"&amp;TRIM(Tabla1[[#This Row],[Dia de clases Inscrito]])&amp;"-"&amp;TRIM(Tabla1[[#This Row],[Horario Inscrito]])&amp;"-"&amp;TRIM(Tabla1[[#This Row],[Fecha Inicio grupo]])&amp;"-"&amp;TRIM(Tabla1[[#This Row],[Tipo Incrito]]))</f>
        <v/>
      </c>
      <c r="BH1033" s="253" t="str">
        <f>IF(F1033="","",OR(IFERROR(SEARCH("CG",Tabla1[[#This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3" s="307" t="str">
        <f>IF(F1033&lt;&gt;"",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3" s="307" t="str">
        <f>IF(F1033&lt;&gt;"",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3" s="307" t="str">
        <f>IF(Tabla1[[#This Row],[Fecha Inicio grupo]]="","",IFERROR(VLOOKUP(Tabla1[[#This Row],[Mes de Alta como miembro]],Parámetros!$AM$2:$AN$16,2,0),"01/01/1900"))</f>
        <v/>
      </c>
    </row>
    <row r="1034" spans="1:63" ht="15" customHeight="1">
      <c r="A1034" s="68">
        <v>1031</v>
      </c>
      <c r="B1034" s="145"/>
      <c r="C1034" s="146"/>
      <c r="D1034" s="42"/>
      <c r="E1034" s="147"/>
      <c r="F1034" s="206"/>
      <c r="G1034" s="45"/>
      <c r="H1034" s="164"/>
      <c r="I1034" s="148"/>
      <c r="J1034" s="146"/>
      <c r="K1034" s="167"/>
      <c r="L1034" s="150"/>
      <c r="M1034" s="149"/>
      <c r="N1034" s="239" t="str">
        <f ca="1">IF(Tabla1[[#This Row],[Fecha de nac]]="","",IF(Tabla1[[#This Row],[Fecha Finalización]] &gt;=TODAY(), DATEDIF(Tabla1[[#This Row],[Fecha de nac]],TODAY(),"y"), ROUNDDOWN((Tabla1[[#This Row],[Fecha Finalización]] -Tabla1[[#This Row],[Fecha de nac]])/365,0)))</f>
        <v/>
      </c>
      <c r="O1034" s="170"/>
      <c r="P1034" s="151"/>
      <c r="Q1034" s="152"/>
      <c r="R1034" s="153"/>
      <c r="S1034" s="153"/>
      <c r="T1034" s="153"/>
      <c r="U1034" s="243" t="str">
        <f>IF(F1034="","",Tabla1[[#This Row],[Fecha Inicio grupo]]+3*7-7)</f>
        <v/>
      </c>
      <c r="V1034" s="244" t="str">
        <f>IF(F1034="","",EDATE(Tabla1[[#This Row],[Fecha Inicio grupo]],3))</f>
        <v/>
      </c>
      <c r="W1034" s="29"/>
      <c r="X1034" s="29"/>
      <c r="Y1034" s="154"/>
      <c r="Z1034" s="154"/>
      <c r="AA1034" s="154"/>
      <c r="AB1034" s="154"/>
      <c r="AC1034" s="154"/>
      <c r="AD1034" s="154"/>
      <c r="AE1034" s="154"/>
      <c r="AF1034" s="154"/>
      <c r="AG1034" s="154"/>
      <c r="AH1034" s="231"/>
      <c r="AI1034" s="231"/>
      <c r="AJ1034" s="232"/>
      <c r="AK1034" s="231"/>
      <c r="AL1034" s="231"/>
      <c r="AM1034" s="231"/>
      <c r="AN1034" s="231"/>
      <c r="AO1034" s="144"/>
      <c r="AP1034" s="246" t="str">
        <f>IF(F1034="","",IFERROR(VLOOKUP(SUBSTITUTE(SUBSTITUTE(Tabla1[[#This Row],[Uso Sistemas]],"T","P"),"N","F"),Parámetros!$M$2:$N$17,2,0),"Completar hasta 3ra sem. para evaluar a Probacionista"))</f>
        <v/>
      </c>
      <c r="AQ1034" s="155"/>
      <c r="AR1034" s="155"/>
      <c r="AS1034" s="155"/>
      <c r="AT1034" s="29"/>
      <c r="AU1034" s="55" t="str">
        <f>CONCATENATE(Tabla1[[#This Row],[sem 01]],Tabla1[[#This Row],[sem 02]],Tabla1[[#This Row],[sem 03]])</f>
        <v/>
      </c>
      <c r="AV1034" s="55"/>
      <c r="AW1034" s="55"/>
      <c r="AX1034" s="248" t="str">
        <f>IF(V1034="","",EOMONTH(EDATE(Tabla1[[#This Row],[Fecha Finalización]],2),0))</f>
        <v/>
      </c>
      <c r="AY1034" s="155"/>
      <c r="AZ1034" s="249" t="str">
        <f>IF(V1034="","",EOMONTH(EDATE(Tabla1[[#This Row],[Fecha Finalización]],3),0))</f>
        <v/>
      </c>
      <c r="BA1034" s="39"/>
      <c r="BB1034" s="39"/>
      <c r="BC1034" s="237"/>
      <c r="BD1034" s="233" t="str">
        <f>IF(F1034="","",Tabla1[[#This Row],[sem 01]]&amp;Tabla1[[#This Row],[sem 02]]&amp;Tabla1[[#This Row],[sem 03]])</f>
        <v/>
      </c>
      <c r="BE1034" s="234" t="str">
        <f>+IF(TRIM(F1034)="","",$B$1&amp;"-"&amp;Tabla1[[#This Row],[Mes Inscrito]]&amp;"-"&amp;Tabla1[[#This Row],[Dia de clases Inscrito]]&amp;"-"&amp;Tabla1[[#This Row],[Horario Inscrito]]&amp;"-"&amp;Tabla1[[#This Row],[Fecha Inicio grupo]])</f>
        <v/>
      </c>
      <c r="BF1034" s="251" t="str">
        <f>IF(F1034="","",Tabla1[[#This Row],[Curso]])</f>
        <v/>
      </c>
      <c r="BG1034" s="252" t="str">
        <f>+IF(TRIM(F1034)="","",$B$1&amp;"-"&amp;TRIM(Tabla1[[#This Row],[Mes Inscrito]])&amp;"-"&amp;TRIM(Tabla1[[#This Row],[Dia de clases Inscrito]])&amp;"-"&amp;TRIM(Tabla1[[#This Row],[Horario Inscrito]])&amp;"-"&amp;TRIM(Tabla1[[#This Row],[Fecha Inicio grupo]])&amp;"-"&amp;TRIM(Tabla1[[#This Row],[Tipo Incrito]]))</f>
        <v/>
      </c>
      <c r="BH1034" s="253" t="str">
        <f>IF(F1034="","",OR(IFERROR(SEARCH("CG",Tabla1[[#This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4" s="307" t="str">
        <f>IF(F1034&lt;&gt;"",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4" s="307" t="str">
        <f>IF(F1034&lt;&gt;"",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4" s="307" t="str">
        <f>IF(Tabla1[[#This Row],[Fecha Inicio grupo]]="","",IFERROR(VLOOKUP(Tabla1[[#This Row],[Mes de Alta como miembro]],Parámetros!$AM$2:$AN$16,2,0),"01/01/1900"))</f>
        <v/>
      </c>
    </row>
    <row r="1035" spans="1:63" ht="15" customHeight="1">
      <c r="A1035" s="68">
        <v>1032</v>
      </c>
      <c r="B1035" s="145"/>
      <c r="C1035" s="146"/>
      <c r="D1035" s="42"/>
      <c r="E1035" s="147"/>
      <c r="F1035" s="206"/>
      <c r="G1035" s="45"/>
      <c r="H1035" s="164"/>
      <c r="I1035" s="148"/>
      <c r="J1035" s="146"/>
      <c r="K1035" s="167"/>
      <c r="L1035" s="150"/>
      <c r="M1035" s="149"/>
      <c r="N1035" s="239" t="str">
        <f ca="1">IF(Tabla1[[#This Row],[Fecha de nac]]="","",IF(Tabla1[[#This Row],[Fecha Finalización]] &gt;=TODAY(), DATEDIF(Tabla1[[#This Row],[Fecha de nac]],TODAY(),"y"), ROUNDDOWN((Tabla1[[#This Row],[Fecha Finalización]] -Tabla1[[#This Row],[Fecha de nac]])/365,0)))</f>
        <v/>
      </c>
      <c r="O1035" s="170"/>
      <c r="P1035" s="151"/>
      <c r="Q1035" s="152"/>
      <c r="R1035" s="153"/>
      <c r="S1035" s="153"/>
      <c r="T1035" s="153"/>
      <c r="U1035" s="243" t="str">
        <f>IF(F1035="","",Tabla1[[#This Row],[Fecha Inicio grupo]]+3*7-7)</f>
        <v/>
      </c>
      <c r="V1035" s="244" t="str">
        <f>IF(F1035="","",EDATE(Tabla1[[#This Row],[Fecha Inicio grupo]],3))</f>
        <v/>
      </c>
      <c r="W1035" s="29"/>
      <c r="X1035" s="29"/>
      <c r="Y1035" s="154"/>
      <c r="Z1035" s="154"/>
      <c r="AA1035" s="154"/>
      <c r="AB1035" s="154"/>
      <c r="AC1035" s="154"/>
      <c r="AD1035" s="154"/>
      <c r="AE1035" s="154"/>
      <c r="AF1035" s="154"/>
      <c r="AG1035" s="154"/>
      <c r="AH1035" s="231"/>
      <c r="AI1035" s="231"/>
      <c r="AJ1035" s="232"/>
      <c r="AK1035" s="231"/>
      <c r="AL1035" s="231"/>
      <c r="AM1035" s="231"/>
      <c r="AN1035" s="231"/>
      <c r="AO1035" s="144"/>
      <c r="AP1035" s="246" t="str">
        <f>IF(F1035="","",IFERROR(VLOOKUP(SUBSTITUTE(SUBSTITUTE(Tabla1[[#This Row],[Uso Sistemas]],"T","P"),"N","F"),Parámetros!$M$2:$N$17,2,0),"Completar hasta 3ra sem. para evaluar a Probacionista"))</f>
        <v/>
      </c>
      <c r="AQ1035" s="155"/>
      <c r="AR1035" s="155"/>
      <c r="AS1035" s="155"/>
      <c r="AT1035" s="29"/>
      <c r="AU1035" s="55" t="str">
        <f>CONCATENATE(Tabla1[[#This Row],[sem 01]],Tabla1[[#This Row],[sem 02]],Tabla1[[#This Row],[sem 03]])</f>
        <v/>
      </c>
      <c r="AV1035" s="55"/>
      <c r="AW1035" s="55"/>
      <c r="AX1035" s="248" t="str">
        <f>IF(V1035="","",EOMONTH(EDATE(Tabla1[[#This Row],[Fecha Finalización]],2),0))</f>
        <v/>
      </c>
      <c r="AY1035" s="155"/>
      <c r="AZ1035" s="249" t="str">
        <f>IF(V1035="","",EOMONTH(EDATE(Tabla1[[#This Row],[Fecha Finalización]],3),0))</f>
        <v/>
      </c>
      <c r="BA1035" s="39"/>
      <c r="BB1035" s="39"/>
      <c r="BC1035" s="237"/>
      <c r="BD1035" s="233" t="str">
        <f>IF(F1035="","",Tabla1[[#This Row],[sem 01]]&amp;Tabla1[[#This Row],[sem 02]]&amp;Tabla1[[#This Row],[sem 03]])</f>
        <v/>
      </c>
      <c r="BE1035" s="234" t="str">
        <f>+IF(TRIM(F1035)="","",$B$1&amp;"-"&amp;Tabla1[[#This Row],[Mes Inscrito]]&amp;"-"&amp;Tabla1[[#This Row],[Dia de clases Inscrito]]&amp;"-"&amp;Tabla1[[#This Row],[Horario Inscrito]]&amp;"-"&amp;Tabla1[[#This Row],[Fecha Inicio grupo]])</f>
        <v/>
      </c>
      <c r="BF1035" s="251" t="str">
        <f>IF(F1035="","",Tabla1[[#This Row],[Curso]])</f>
        <v/>
      </c>
      <c r="BG1035" s="252" t="str">
        <f>+IF(TRIM(F1035)="","",$B$1&amp;"-"&amp;TRIM(Tabla1[[#This Row],[Mes Inscrito]])&amp;"-"&amp;TRIM(Tabla1[[#This Row],[Dia de clases Inscrito]])&amp;"-"&amp;TRIM(Tabla1[[#This Row],[Horario Inscrito]])&amp;"-"&amp;TRIM(Tabla1[[#This Row],[Fecha Inicio grupo]])&amp;"-"&amp;TRIM(Tabla1[[#This Row],[Tipo Incrito]]))</f>
        <v/>
      </c>
      <c r="BH1035" s="253" t="str">
        <f>IF(F1035="","",OR(IFERROR(SEARCH("CG",Tabla1[[#This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5" s="307" t="str">
        <f>IF(F1035&lt;&gt;"",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5" s="307" t="str">
        <f>IF(F1035&lt;&gt;"",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5" s="307" t="str">
        <f>IF(Tabla1[[#This Row],[Fecha Inicio grupo]]="","",IFERROR(VLOOKUP(Tabla1[[#This Row],[Mes de Alta como miembro]],Parámetros!$AM$2:$AN$16,2,0),"01/01/1900"))</f>
        <v/>
      </c>
    </row>
    <row r="1036" spans="1:63" ht="15" customHeight="1">
      <c r="A1036" s="68">
        <v>1033</v>
      </c>
      <c r="B1036" s="145"/>
      <c r="C1036" s="146"/>
      <c r="D1036" s="42"/>
      <c r="E1036" s="147"/>
      <c r="F1036" s="206"/>
      <c r="G1036" s="45"/>
      <c r="H1036" s="164"/>
      <c r="I1036" s="148"/>
      <c r="J1036" s="146"/>
      <c r="K1036" s="167"/>
      <c r="L1036" s="150"/>
      <c r="M1036" s="149"/>
      <c r="N1036" s="239" t="str">
        <f ca="1">IF(Tabla1[[#This Row],[Fecha de nac]]="","",IF(Tabla1[[#This Row],[Fecha Finalización]] &gt;=TODAY(), DATEDIF(Tabla1[[#This Row],[Fecha de nac]],TODAY(),"y"), ROUNDDOWN((Tabla1[[#This Row],[Fecha Finalización]] -Tabla1[[#This Row],[Fecha de nac]])/365,0)))</f>
        <v/>
      </c>
      <c r="O1036" s="170"/>
      <c r="P1036" s="151"/>
      <c r="Q1036" s="152"/>
      <c r="R1036" s="153"/>
      <c r="S1036" s="153"/>
      <c r="T1036" s="153"/>
      <c r="U1036" s="243" t="str">
        <f>IF(F1036="","",Tabla1[[#This Row],[Fecha Inicio grupo]]+3*7-7)</f>
        <v/>
      </c>
      <c r="V1036" s="244" t="str">
        <f>IF(F1036="","",EDATE(Tabla1[[#This Row],[Fecha Inicio grupo]],3))</f>
        <v/>
      </c>
      <c r="W1036" s="29"/>
      <c r="X1036" s="29"/>
      <c r="Y1036" s="154"/>
      <c r="Z1036" s="154"/>
      <c r="AA1036" s="154"/>
      <c r="AB1036" s="154"/>
      <c r="AC1036" s="154"/>
      <c r="AD1036" s="154"/>
      <c r="AE1036" s="154"/>
      <c r="AF1036" s="154"/>
      <c r="AG1036" s="154"/>
      <c r="AH1036" s="231"/>
      <c r="AI1036" s="231"/>
      <c r="AJ1036" s="232"/>
      <c r="AK1036" s="231"/>
      <c r="AL1036" s="231"/>
      <c r="AM1036" s="231"/>
      <c r="AN1036" s="231"/>
      <c r="AO1036" s="144"/>
      <c r="AP1036" s="246" t="str">
        <f>IF(F1036="","",IFERROR(VLOOKUP(SUBSTITUTE(SUBSTITUTE(Tabla1[[#This Row],[Uso Sistemas]],"T","P"),"N","F"),Parámetros!$M$2:$N$17,2,0),"Completar hasta 3ra sem. para evaluar a Probacionista"))</f>
        <v/>
      </c>
      <c r="AQ1036" s="155"/>
      <c r="AR1036" s="155"/>
      <c r="AS1036" s="155"/>
      <c r="AT1036" s="29"/>
      <c r="AU1036" s="55" t="str">
        <f>CONCATENATE(Tabla1[[#This Row],[sem 01]],Tabla1[[#This Row],[sem 02]],Tabla1[[#This Row],[sem 03]])</f>
        <v/>
      </c>
      <c r="AV1036" s="55"/>
      <c r="AW1036" s="55"/>
      <c r="AX1036" s="248" t="str">
        <f>IF(V1036="","",EOMONTH(EDATE(Tabla1[[#This Row],[Fecha Finalización]],2),0))</f>
        <v/>
      </c>
      <c r="AY1036" s="155"/>
      <c r="AZ1036" s="249" t="str">
        <f>IF(V1036="","",EOMONTH(EDATE(Tabla1[[#This Row],[Fecha Finalización]],3),0))</f>
        <v/>
      </c>
      <c r="BA1036" s="39"/>
      <c r="BB1036" s="39"/>
      <c r="BC1036" s="237"/>
      <c r="BD1036" s="233" t="str">
        <f>IF(F1036="","",Tabla1[[#This Row],[sem 01]]&amp;Tabla1[[#This Row],[sem 02]]&amp;Tabla1[[#This Row],[sem 03]])</f>
        <v/>
      </c>
      <c r="BE1036" s="234" t="str">
        <f>+IF(TRIM(F1036)="","",$B$1&amp;"-"&amp;Tabla1[[#This Row],[Mes Inscrito]]&amp;"-"&amp;Tabla1[[#This Row],[Dia de clases Inscrito]]&amp;"-"&amp;Tabla1[[#This Row],[Horario Inscrito]]&amp;"-"&amp;Tabla1[[#This Row],[Fecha Inicio grupo]])</f>
        <v/>
      </c>
      <c r="BF1036" s="251" t="str">
        <f>IF(F1036="","",Tabla1[[#This Row],[Curso]])</f>
        <v/>
      </c>
      <c r="BG1036" s="252" t="str">
        <f>+IF(TRIM(F1036)="","",$B$1&amp;"-"&amp;TRIM(Tabla1[[#This Row],[Mes Inscrito]])&amp;"-"&amp;TRIM(Tabla1[[#This Row],[Dia de clases Inscrito]])&amp;"-"&amp;TRIM(Tabla1[[#This Row],[Horario Inscrito]])&amp;"-"&amp;TRIM(Tabla1[[#This Row],[Fecha Inicio grupo]])&amp;"-"&amp;TRIM(Tabla1[[#This Row],[Tipo Incrito]]))</f>
        <v/>
      </c>
      <c r="BH1036" s="253" t="str">
        <f>IF(F1036="","",OR(IFERROR(SEARCH("CG",Tabla1[[#This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6" s="307" t="str">
        <f>IF(F1036&lt;&gt;"",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6" s="307" t="str">
        <f>IF(F1036&lt;&gt;"",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6" s="307" t="str">
        <f>IF(Tabla1[[#This Row],[Fecha Inicio grupo]]="","",IFERROR(VLOOKUP(Tabla1[[#This Row],[Mes de Alta como miembro]],Parámetros!$AM$2:$AN$16,2,0),"01/01/1900"))</f>
        <v/>
      </c>
    </row>
    <row r="1037" spans="1:63" ht="15" customHeight="1">
      <c r="A1037" s="68">
        <v>1034</v>
      </c>
      <c r="B1037" s="145"/>
      <c r="C1037" s="146"/>
      <c r="D1037" s="42"/>
      <c r="E1037" s="147"/>
      <c r="F1037" s="206"/>
      <c r="G1037" s="45"/>
      <c r="H1037" s="164"/>
      <c r="I1037" s="148"/>
      <c r="J1037" s="146"/>
      <c r="K1037" s="167"/>
      <c r="L1037" s="150"/>
      <c r="M1037" s="149"/>
      <c r="N1037" s="239" t="str">
        <f ca="1">IF(Tabla1[[#This Row],[Fecha de nac]]="","",IF(Tabla1[[#This Row],[Fecha Finalización]] &gt;=TODAY(), DATEDIF(Tabla1[[#This Row],[Fecha de nac]],TODAY(),"y"), ROUNDDOWN((Tabla1[[#This Row],[Fecha Finalización]] -Tabla1[[#This Row],[Fecha de nac]])/365,0)))</f>
        <v/>
      </c>
      <c r="O1037" s="170"/>
      <c r="P1037" s="151"/>
      <c r="Q1037" s="152"/>
      <c r="R1037" s="153"/>
      <c r="S1037" s="153"/>
      <c r="T1037" s="153"/>
      <c r="U1037" s="243" t="str">
        <f>IF(F1037="","",Tabla1[[#This Row],[Fecha Inicio grupo]]+3*7-7)</f>
        <v/>
      </c>
      <c r="V1037" s="244" t="str">
        <f>IF(F1037="","",EDATE(Tabla1[[#This Row],[Fecha Inicio grupo]],3))</f>
        <v/>
      </c>
      <c r="W1037" s="29"/>
      <c r="X1037" s="29"/>
      <c r="Y1037" s="154"/>
      <c r="Z1037" s="154"/>
      <c r="AA1037" s="154"/>
      <c r="AB1037" s="154"/>
      <c r="AC1037" s="154"/>
      <c r="AD1037" s="154"/>
      <c r="AE1037" s="154"/>
      <c r="AF1037" s="154"/>
      <c r="AG1037" s="154"/>
      <c r="AH1037" s="231"/>
      <c r="AI1037" s="231"/>
      <c r="AJ1037" s="232"/>
      <c r="AK1037" s="231"/>
      <c r="AL1037" s="231"/>
      <c r="AM1037" s="231"/>
      <c r="AN1037" s="231"/>
      <c r="AO1037" s="144"/>
      <c r="AP1037" s="246" t="str">
        <f>IF(F1037="","",IFERROR(VLOOKUP(SUBSTITUTE(SUBSTITUTE(Tabla1[[#This Row],[Uso Sistemas]],"T","P"),"N","F"),Parámetros!$M$2:$N$17,2,0),"Completar hasta 3ra sem. para evaluar a Probacionista"))</f>
        <v/>
      </c>
      <c r="AQ1037" s="155"/>
      <c r="AR1037" s="155"/>
      <c r="AS1037" s="155"/>
      <c r="AT1037" s="29"/>
      <c r="AU1037" s="55" t="str">
        <f>CONCATENATE(Tabla1[[#This Row],[sem 01]],Tabla1[[#This Row],[sem 02]],Tabla1[[#This Row],[sem 03]])</f>
        <v/>
      </c>
      <c r="AV1037" s="55"/>
      <c r="AW1037" s="55"/>
      <c r="AX1037" s="248" t="str">
        <f>IF(V1037="","",EOMONTH(EDATE(Tabla1[[#This Row],[Fecha Finalización]],2),0))</f>
        <v/>
      </c>
      <c r="AY1037" s="155"/>
      <c r="AZ1037" s="249" t="str">
        <f>IF(V1037="","",EOMONTH(EDATE(Tabla1[[#This Row],[Fecha Finalización]],3),0))</f>
        <v/>
      </c>
      <c r="BA1037" s="39"/>
      <c r="BB1037" s="39"/>
      <c r="BC1037" s="237"/>
      <c r="BD1037" s="233" t="str">
        <f>IF(F1037="","",Tabla1[[#This Row],[sem 01]]&amp;Tabla1[[#This Row],[sem 02]]&amp;Tabla1[[#This Row],[sem 03]])</f>
        <v/>
      </c>
      <c r="BE1037" s="234" t="str">
        <f>+IF(TRIM(F1037)="","",$B$1&amp;"-"&amp;Tabla1[[#This Row],[Mes Inscrito]]&amp;"-"&amp;Tabla1[[#This Row],[Dia de clases Inscrito]]&amp;"-"&amp;Tabla1[[#This Row],[Horario Inscrito]]&amp;"-"&amp;Tabla1[[#This Row],[Fecha Inicio grupo]])</f>
        <v/>
      </c>
      <c r="BF1037" s="251" t="str">
        <f>IF(F1037="","",Tabla1[[#This Row],[Curso]])</f>
        <v/>
      </c>
      <c r="BG1037" s="252" t="str">
        <f>+IF(TRIM(F1037)="","",$B$1&amp;"-"&amp;TRIM(Tabla1[[#This Row],[Mes Inscrito]])&amp;"-"&amp;TRIM(Tabla1[[#This Row],[Dia de clases Inscrito]])&amp;"-"&amp;TRIM(Tabla1[[#This Row],[Horario Inscrito]])&amp;"-"&amp;TRIM(Tabla1[[#This Row],[Fecha Inicio grupo]])&amp;"-"&amp;TRIM(Tabla1[[#This Row],[Tipo Incrito]]))</f>
        <v/>
      </c>
      <c r="BH1037" s="253" t="str">
        <f>IF(F1037="","",OR(IFERROR(SEARCH("CG",Tabla1[[#This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7" s="307" t="str">
        <f>IF(F1037&lt;&gt;"",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7" s="307" t="str">
        <f>IF(F1037&lt;&gt;"",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7" s="307" t="str">
        <f>IF(Tabla1[[#This Row],[Fecha Inicio grupo]]="","",IFERROR(VLOOKUP(Tabla1[[#This Row],[Mes de Alta como miembro]],Parámetros!$AM$2:$AN$16,2,0),"01/01/1900"))</f>
        <v/>
      </c>
    </row>
    <row r="1038" spans="1:63" ht="15" customHeight="1">
      <c r="A1038" s="68">
        <v>1035</v>
      </c>
      <c r="B1038" s="145"/>
      <c r="C1038" s="146"/>
      <c r="D1038" s="42"/>
      <c r="E1038" s="147"/>
      <c r="F1038" s="206"/>
      <c r="G1038" s="45"/>
      <c r="H1038" s="164"/>
      <c r="I1038" s="148"/>
      <c r="J1038" s="146"/>
      <c r="K1038" s="167"/>
      <c r="L1038" s="150"/>
      <c r="M1038" s="149"/>
      <c r="N1038" s="239" t="str">
        <f ca="1">IF(Tabla1[[#This Row],[Fecha de nac]]="","",IF(Tabla1[[#This Row],[Fecha Finalización]] &gt;=TODAY(), DATEDIF(Tabla1[[#This Row],[Fecha de nac]],TODAY(),"y"), ROUNDDOWN((Tabla1[[#This Row],[Fecha Finalización]] -Tabla1[[#This Row],[Fecha de nac]])/365,0)))</f>
        <v/>
      </c>
      <c r="O1038" s="170"/>
      <c r="P1038" s="151"/>
      <c r="Q1038" s="152"/>
      <c r="R1038" s="153"/>
      <c r="S1038" s="153"/>
      <c r="T1038" s="153"/>
      <c r="U1038" s="243" t="str">
        <f>IF(F1038="","",Tabla1[[#This Row],[Fecha Inicio grupo]]+3*7-7)</f>
        <v/>
      </c>
      <c r="V1038" s="244" t="str">
        <f>IF(F1038="","",EDATE(Tabla1[[#This Row],[Fecha Inicio grupo]],3))</f>
        <v/>
      </c>
      <c r="W1038" s="29"/>
      <c r="X1038" s="29"/>
      <c r="Y1038" s="154"/>
      <c r="Z1038" s="154"/>
      <c r="AA1038" s="154"/>
      <c r="AB1038" s="154"/>
      <c r="AC1038" s="154"/>
      <c r="AD1038" s="154"/>
      <c r="AE1038" s="154"/>
      <c r="AF1038" s="154"/>
      <c r="AG1038" s="154"/>
      <c r="AH1038" s="231"/>
      <c r="AI1038" s="231"/>
      <c r="AJ1038" s="232"/>
      <c r="AK1038" s="231"/>
      <c r="AL1038" s="231"/>
      <c r="AM1038" s="231"/>
      <c r="AN1038" s="231"/>
      <c r="AO1038" s="144"/>
      <c r="AP1038" s="246" t="str">
        <f>IF(F1038="","",IFERROR(VLOOKUP(SUBSTITUTE(SUBSTITUTE(Tabla1[[#This Row],[Uso Sistemas]],"T","P"),"N","F"),Parámetros!$M$2:$N$17,2,0),"Completar hasta 3ra sem. para evaluar a Probacionista"))</f>
        <v/>
      </c>
      <c r="AQ1038" s="155"/>
      <c r="AR1038" s="155"/>
      <c r="AS1038" s="155"/>
      <c r="AT1038" s="29"/>
      <c r="AU1038" s="55" t="str">
        <f>CONCATENATE(Tabla1[[#This Row],[sem 01]],Tabla1[[#This Row],[sem 02]],Tabla1[[#This Row],[sem 03]])</f>
        <v/>
      </c>
      <c r="AV1038" s="55"/>
      <c r="AW1038" s="55"/>
      <c r="AX1038" s="248" t="str">
        <f>IF(V1038="","",EOMONTH(EDATE(Tabla1[[#This Row],[Fecha Finalización]],2),0))</f>
        <v/>
      </c>
      <c r="AY1038" s="155"/>
      <c r="AZ1038" s="249" t="str">
        <f>IF(V1038="","",EOMONTH(EDATE(Tabla1[[#This Row],[Fecha Finalización]],3),0))</f>
        <v/>
      </c>
      <c r="BA1038" s="39"/>
      <c r="BB1038" s="39"/>
      <c r="BC1038" s="237"/>
      <c r="BD1038" s="233" t="str">
        <f>IF(F1038="","",Tabla1[[#This Row],[sem 01]]&amp;Tabla1[[#This Row],[sem 02]]&amp;Tabla1[[#This Row],[sem 03]])</f>
        <v/>
      </c>
      <c r="BE1038" s="234" t="str">
        <f>+IF(TRIM(F1038)="","",$B$1&amp;"-"&amp;Tabla1[[#This Row],[Mes Inscrito]]&amp;"-"&amp;Tabla1[[#This Row],[Dia de clases Inscrito]]&amp;"-"&amp;Tabla1[[#This Row],[Horario Inscrito]]&amp;"-"&amp;Tabla1[[#This Row],[Fecha Inicio grupo]])</f>
        <v/>
      </c>
      <c r="BF1038" s="251" t="str">
        <f>IF(F1038="","",Tabla1[[#This Row],[Curso]])</f>
        <v/>
      </c>
      <c r="BG1038" s="252" t="str">
        <f>+IF(TRIM(F1038)="","",$B$1&amp;"-"&amp;TRIM(Tabla1[[#This Row],[Mes Inscrito]])&amp;"-"&amp;TRIM(Tabla1[[#This Row],[Dia de clases Inscrito]])&amp;"-"&amp;TRIM(Tabla1[[#This Row],[Horario Inscrito]])&amp;"-"&amp;TRIM(Tabla1[[#This Row],[Fecha Inicio grupo]])&amp;"-"&amp;TRIM(Tabla1[[#This Row],[Tipo Incrito]]))</f>
        <v/>
      </c>
      <c r="BH1038" s="253" t="str">
        <f>IF(F1038="","",OR(IFERROR(SEARCH("CG",Tabla1[[#This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8" s="307" t="str">
        <f>IF(F1038&lt;&gt;"",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8" s="307" t="str">
        <f>IF(F1038&lt;&gt;"",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8" s="307" t="str">
        <f>IF(Tabla1[[#This Row],[Fecha Inicio grupo]]="","",IFERROR(VLOOKUP(Tabla1[[#This Row],[Mes de Alta como miembro]],Parámetros!$AM$2:$AN$16,2,0),"01/01/1900"))</f>
        <v/>
      </c>
    </row>
    <row r="1039" spans="1:63" ht="15" customHeight="1">
      <c r="A1039" s="68">
        <v>1036</v>
      </c>
      <c r="B1039" s="145"/>
      <c r="C1039" s="146"/>
      <c r="D1039" s="42"/>
      <c r="E1039" s="147"/>
      <c r="F1039" s="206"/>
      <c r="G1039" s="45"/>
      <c r="H1039" s="164"/>
      <c r="I1039" s="148"/>
      <c r="J1039" s="146"/>
      <c r="K1039" s="167"/>
      <c r="L1039" s="150"/>
      <c r="M1039" s="149"/>
      <c r="N1039" s="239" t="str">
        <f ca="1">IF(Tabla1[[#This Row],[Fecha de nac]]="","",IF(Tabla1[[#This Row],[Fecha Finalización]] &gt;=TODAY(), DATEDIF(Tabla1[[#This Row],[Fecha de nac]],TODAY(),"y"), ROUNDDOWN((Tabla1[[#This Row],[Fecha Finalización]] -Tabla1[[#This Row],[Fecha de nac]])/365,0)))</f>
        <v/>
      </c>
      <c r="O1039" s="170"/>
      <c r="P1039" s="151"/>
      <c r="Q1039" s="152"/>
      <c r="R1039" s="153"/>
      <c r="S1039" s="153"/>
      <c r="T1039" s="153"/>
      <c r="U1039" s="243" t="str">
        <f>IF(F1039="","",Tabla1[[#This Row],[Fecha Inicio grupo]]+3*7-7)</f>
        <v/>
      </c>
      <c r="V1039" s="244" t="str">
        <f>IF(F1039="","",EDATE(Tabla1[[#This Row],[Fecha Inicio grupo]],3))</f>
        <v/>
      </c>
      <c r="W1039" s="29"/>
      <c r="X1039" s="29"/>
      <c r="Y1039" s="154"/>
      <c r="Z1039" s="154"/>
      <c r="AA1039" s="154"/>
      <c r="AB1039" s="154"/>
      <c r="AC1039" s="154"/>
      <c r="AD1039" s="154"/>
      <c r="AE1039" s="154"/>
      <c r="AF1039" s="154"/>
      <c r="AG1039" s="154"/>
      <c r="AH1039" s="231"/>
      <c r="AI1039" s="231"/>
      <c r="AJ1039" s="232"/>
      <c r="AK1039" s="231"/>
      <c r="AL1039" s="231"/>
      <c r="AM1039" s="231"/>
      <c r="AN1039" s="231"/>
      <c r="AO1039" s="144"/>
      <c r="AP1039" s="246" t="str">
        <f>IF(F1039="","",IFERROR(VLOOKUP(SUBSTITUTE(SUBSTITUTE(Tabla1[[#This Row],[Uso Sistemas]],"T","P"),"N","F"),Parámetros!$M$2:$N$17,2,0),"Completar hasta 3ra sem. para evaluar a Probacionista"))</f>
        <v/>
      </c>
      <c r="AQ1039" s="155"/>
      <c r="AR1039" s="155"/>
      <c r="AS1039" s="155"/>
      <c r="AT1039" s="29"/>
      <c r="AU1039" s="55" t="str">
        <f>CONCATENATE(Tabla1[[#This Row],[sem 01]],Tabla1[[#This Row],[sem 02]],Tabla1[[#This Row],[sem 03]])</f>
        <v/>
      </c>
      <c r="AV1039" s="55"/>
      <c r="AW1039" s="55"/>
      <c r="AX1039" s="248" t="str">
        <f>IF(V1039="","",EOMONTH(EDATE(Tabla1[[#This Row],[Fecha Finalización]],2),0))</f>
        <v/>
      </c>
      <c r="AY1039" s="155"/>
      <c r="AZ1039" s="249" t="str">
        <f>IF(V1039="","",EOMONTH(EDATE(Tabla1[[#This Row],[Fecha Finalización]],3),0))</f>
        <v/>
      </c>
      <c r="BA1039" s="39"/>
      <c r="BB1039" s="39"/>
      <c r="BC1039" s="237"/>
      <c r="BD1039" s="233" t="str">
        <f>IF(F1039="","",Tabla1[[#This Row],[sem 01]]&amp;Tabla1[[#This Row],[sem 02]]&amp;Tabla1[[#This Row],[sem 03]])</f>
        <v/>
      </c>
      <c r="BE1039" s="234" t="str">
        <f>+IF(TRIM(F1039)="","",$B$1&amp;"-"&amp;Tabla1[[#This Row],[Mes Inscrito]]&amp;"-"&amp;Tabla1[[#This Row],[Dia de clases Inscrito]]&amp;"-"&amp;Tabla1[[#This Row],[Horario Inscrito]]&amp;"-"&amp;Tabla1[[#This Row],[Fecha Inicio grupo]])</f>
        <v/>
      </c>
      <c r="BF1039" s="251" t="str">
        <f>IF(F1039="","",Tabla1[[#This Row],[Curso]])</f>
        <v/>
      </c>
      <c r="BG1039" s="252" t="str">
        <f>+IF(TRIM(F1039)="","",$B$1&amp;"-"&amp;TRIM(Tabla1[[#This Row],[Mes Inscrito]])&amp;"-"&amp;TRIM(Tabla1[[#This Row],[Dia de clases Inscrito]])&amp;"-"&amp;TRIM(Tabla1[[#This Row],[Horario Inscrito]])&amp;"-"&amp;TRIM(Tabla1[[#This Row],[Fecha Inicio grupo]])&amp;"-"&amp;TRIM(Tabla1[[#This Row],[Tipo Incrito]]))</f>
        <v/>
      </c>
      <c r="BH1039" s="253" t="str">
        <f>IF(F1039="","",OR(IFERROR(SEARCH("CG",Tabla1[[#This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9" s="307" t="str">
        <f>IF(F1039&lt;&gt;"",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9" s="307" t="str">
        <f>IF(F1039&lt;&gt;"",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9" s="307" t="str">
        <f>IF(Tabla1[[#This Row],[Fecha Inicio grupo]]="","",IFERROR(VLOOKUP(Tabla1[[#This Row],[Mes de Alta como miembro]],Parámetros!$AM$2:$AN$16,2,0),"01/01/1900"))</f>
        <v/>
      </c>
    </row>
    <row r="1040" spans="1:63" ht="15" customHeight="1">
      <c r="A1040" s="68">
        <v>1037</v>
      </c>
      <c r="B1040" s="145"/>
      <c r="C1040" s="146"/>
      <c r="D1040" s="42"/>
      <c r="E1040" s="147"/>
      <c r="F1040" s="206"/>
      <c r="G1040" s="45"/>
      <c r="H1040" s="164"/>
      <c r="I1040" s="148"/>
      <c r="J1040" s="146"/>
      <c r="K1040" s="167"/>
      <c r="L1040" s="150"/>
      <c r="M1040" s="149"/>
      <c r="N1040" s="239" t="str">
        <f ca="1">IF(Tabla1[[#This Row],[Fecha de nac]]="","",IF(Tabla1[[#This Row],[Fecha Finalización]] &gt;=TODAY(), DATEDIF(Tabla1[[#This Row],[Fecha de nac]],TODAY(),"y"), ROUNDDOWN((Tabla1[[#This Row],[Fecha Finalización]] -Tabla1[[#This Row],[Fecha de nac]])/365,0)))</f>
        <v/>
      </c>
      <c r="O1040" s="170"/>
      <c r="P1040" s="151"/>
      <c r="Q1040" s="152"/>
      <c r="R1040" s="153"/>
      <c r="S1040" s="153"/>
      <c r="T1040" s="153"/>
      <c r="U1040" s="243" t="str">
        <f>IF(F1040="","",Tabla1[[#This Row],[Fecha Inicio grupo]]+3*7-7)</f>
        <v/>
      </c>
      <c r="V1040" s="244" t="str">
        <f>IF(F1040="","",EDATE(Tabla1[[#This Row],[Fecha Inicio grupo]],3))</f>
        <v/>
      </c>
      <c r="W1040" s="29"/>
      <c r="X1040" s="29"/>
      <c r="Y1040" s="154"/>
      <c r="Z1040" s="154"/>
      <c r="AA1040" s="154"/>
      <c r="AB1040" s="154"/>
      <c r="AC1040" s="154"/>
      <c r="AD1040" s="154"/>
      <c r="AE1040" s="154"/>
      <c r="AF1040" s="154"/>
      <c r="AG1040" s="154"/>
      <c r="AH1040" s="231"/>
      <c r="AI1040" s="231"/>
      <c r="AJ1040" s="232"/>
      <c r="AK1040" s="231"/>
      <c r="AL1040" s="231"/>
      <c r="AM1040" s="231"/>
      <c r="AN1040" s="231"/>
      <c r="AO1040" s="144"/>
      <c r="AP1040" s="246" t="str">
        <f>IF(F1040="","",IFERROR(VLOOKUP(SUBSTITUTE(SUBSTITUTE(Tabla1[[#This Row],[Uso Sistemas]],"T","P"),"N","F"),Parámetros!$M$2:$N$17,2,0),"Completar hasta 3ra sem. para evaluar a Probacionista"))</f>
        <v/>
      </c>
      <c r="AQ1040" s="155"/>
      <c r="AR1040" s="155"/>
      <c r="AS1040" s="155"/>
      <c r="AT1040" s="29"/>
      <c r="AU1040" s="55" t="str">
        <f>CONCATENATE(Tabla1[[#This Row],[sem 01]],Tabla1[[#This Row],[sem 02]],Tabla1[[#This Row],[sem 03]])</f>
        <v/>
      </c>
      <c r="AV1040" s="55"/>
      <c r="AW1040" s="55"/>
      <c r="AX1040" s="248" t="str">
        <f>IF(V1040="","",EOMONTH(EDATE(Tabla1[[#This Row],[Fecha Finalización]],2),0))</f>
        <v/>
      </c>
      <c r="AY1040" s="155"/>
      <c r="AZ1040" s="249" t="str">
        <f>IF(V1040="","",EOMONTH(EDATE(Tabla1[[#This Row],[Fecha Finalización]],3),0))</f>
        <v/>
      </c>
      <c r="BA1040" s="39"/>
      <c r="BB1040" s="39"/>
      <c r="BC1040" s="237"/>
      <c r="BD1040" s="233" t="str">
        <f>IF(F1040="","",Tabla1[[#This Row],[sem 01]]&amp;Tabla1[[#This Row],[sem 02]]&amp;Tabla1[[#This Row],[sem 03]])</f>
        <v/>
      </c>
      <c r="BE1040" s="234" t="str">
        <f>+IF(TRIM(F1040)="","",$B$1&amp;"-"&amp;Tabla1[[#This Row],[Mes Inscrito]]&amp;"-"&amp;Tabla1[[#This Row],[Dia de clases Inscrito]]&amp;"-"&amp;Tabla1[[#This Row],[Horario Inscrito]]&amp;"-"&amp;Tabla1[[#This Row],[Fecha Inicio grupo]])</f>
        <v/>
      </c>
      <c r="BF1040" s="251" t="str">
        <f>IF(F1040="","",Tabla1[[#This Row],[Curso]])</f>
        <v/>
      </c>
      <c r="BG1040" s="252" t="str">
        <f>+IF(TRIM(F1040)="","",$B$1&amp;"-"&amp;TRIM(Tabla1[[#This Row],[Mes Inscrito]])&amp;"-"&amp;TRIM(Tabla1[[#This Row],[Dia de clases Inscrito]])&amp;"-"&amp;TRIM(Tabla1[[#This Row],[Horario Inscrito]])&amp;"-"&amp;TRIM(Tabla1[[#This Row],[Fecha Inicio grupo]])&amp;"-"&amp;TRIM(Tabla1[[#This Row],[Tipo Incrito]]))</f>
        <v/>
      </c>
      <c r="BH1040" s="253" t="str">
        <f>IF(F1040="","",OR(IFERROR(SEARCH("CG",Tabla1[[#This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0" s="307" t="str">
        <f>IF(F1040&lt;&gt;"",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0" s="307" t="str">
        <f>IF(F1040&lt;&gt;"",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0" s="307" t="str">
        <f>IF(Tabla1[[#This Row],[Fecha Inicio grupo]]="","",IFERROR(VLOOKUP(Tabla1[[#This Row],[Mes de Alta como miembro]],Parámetros!$AM$2:$AN$16,2,0),"01/01/1900"))</f>
        <v/>
      </c>
    </row>
    <row r="1041" spans="1:63" ht="15" customHeight="1">
      <c r="A1041" s="68">
        <v>1038</v>
      </c>
      <c r="B1041" s="145"/>
      <c r="C1041" s="146"/>
      <c r="D1041" s="42"/>
      <c r="E1041" s="147"/>
      <c r="F1041" s="206"/>
      <c r="G1041" s="45"/>
      <c r="H1041" s="164"/>
      <c r="I1041" s="148"/>
      <c r="J1041" s="146"/>
      <c r="K1041" s="167"/>
      <c r="L1041" s="150"/>
      <c r="M1041" s="149"/>
      <c r="N1041" s="239" t="str">
        <f ca="1">IF(Tabla1[[#This Row],[Fecha de nac]]="","",IF(Tabla1[[#This Row],[Fecha Finalización]] &gt;=TODAY(), DATEDIF(Tabla1[[#This Row],[Fecha de nac]],TODAY(),"y"), ROUNDDOWN((Tabla1[[#This Row],[Fecha Finalización]] -Tabla1[[#This Row],[Fecha de nac]])/365,0)))</f>
        <v/>
      </c>
      <c r="O1041" s="170"/>
      <c r="P1041" s="151"/>
      <c r="Q1041" s="152"/>
      <c r="R1041" s="153"/>
      <c r="S1041" s="153"/>
      <c r="T1041" s="153"/>
      <c r="U1041" s="243" t="str">
        <f>IF(F1041="","",Tabla1[[#This Row],[Fecha Inicio grupo]]+3*7-7)</f>
        <v/>
      </c>
      <c r="V1041" s="244" t="str">
        <f>IF(F1041="","",EDATE(Tabla1[[#This Row],[Fecha Inicio grupo]],3))</f>
        <v/>
      </c>
      <c r="W1041" s="29"/>
      <c r="X1041" s="29"/>
      <c r="Y1041" s="154"/>
      <c r="Z1041" s="154"/>
      <c r="AA1041" s="154"/>
      <c r="AB1041" s="154"/>
      <c r="AC1041" s="154"/>
      <c r="AD1041" s="154"/>
      <c r="AE1041" s="154"/>
      <c r="AF1041" s="154"/>
      <c r="AG1041" s="154"/>
      <c r="AH1041" s="231"/>
      <c r="AI1041" s="231"/>
      <c r="AJ1041" s="232"/>
      <c r="AK1041" s="231"/>
      <c r="AL1041" s="231"/>
      <c r="AM1041" s="231"/>
      <c r="AN1041" s="231"/>
      <c r="AO1041" s="144"/>
      <c r="AP1041" s="246" t="str">
        <f>IF(F1041="","",IFERROR(VLOOKUP(SUBSTITUTE(SUBSTITUTE(Tabla1[[#This Row],[Uso Sistemas]],"T","P"),"N","F"),Parámetros!$M$2:$N$17,2,0),"Completar hasta 3ra sem. para evaluar a Probacionista"))</f>
        <v/>
      </c>
      <c r="AQ1041" s="155"/>
      <c r="AR1041" s="155"/>
      <c r="AS1041" s="155"/>
      <c r="AT1041" s="29"/>
      <c r="AU1041" s="55" t="str">
        <f>CONCATENATE(Tabla1[[#This Row],[sem 01]],Tabla1[[#This Row],[sem 02]],Tabla1[[#This Row],[sem 03]])</f>
        <v/>
      </c>
      <c r="AV1041" s="55"/>
      <c r="AW1041" s="55"/>
      <c r="AX1041" s="248" t="str">
        <f>IF(V1041="","",EOMONTH(EDATE(Tabla1[[#This Row],[Fecha Finalización]],2),0))</f>
        <v/>
      </c>
      <c r="AY1041" s="155"/>
      <c r="AZ1041" s="249" t="str">
        <f>IF(V1041="","",EOMONTH(EDATE(Tabla1[[#This Row],[Fecha Finalización]],3),0))</f>
        <v/>
      </c>
      <c r="BA1041" s="39"/>
      <c r="BB1041" s="39"/>
      <c r="BC1041" s="237"/>
      <c r="BD1041" s="233" t="str">
        <f>IF(F1041="","",Tabla1[[#This Row],[sem 01]]&amp;Tabla1[[#This Row],[sem 02]]&amp;Tabla1[[#This Row],[sem 03]])</f>
        <v/>
      </c>
      <c r="BE1041" s="234" t="str">
        <f>+IF(TRIM(F1041)="","",$B$1&amp;"-"&amp;Tabla1[[#This Row],[Mes Inscrito]]&amp;"-"&amp;Tabla1[[#This Row],[Dia de clases Inscrito]]&amp;"-"&amp;Tabla1[[#This Row],[Horario Inscrito]]&amp;"-"&amp;Tabla1[[#This Row],[Fecha Inicio grupo]])</f>
        <v/>
      </c>
      <c r="BF1041" s="251" t="str">
        <f>IF(F1041="","",Tabla1[[#This Row],[Curso]])</f>
        <v/>
      </c>
      <c r="BG1041" s="252" t="str">
        <f>+IF(TRIM(F1041)="","",$B$1&amp;"-"&amp;TRIM(Tabla1[[#This Row],[Mes Inscrito]])&amp;"-"&amp;TRIM(Tabla1[[#This Row],[Dia de clases Inscrito]])&amp;"-"&amp;TRIM(Tabla1[[#This Row],[Horario Inscrito]])&amp;"-"&amp;TRIM(Tabla1[[#This Row],[Fecha Inicio grupo]])&amp;"-"&amp;TRIM(Tabla1[[#This Row],[Tipo Incrito]]))</f>
        <v/>
      </c>
      <c r="BH1041" s="253" t="str">
        <f>IF(F1041="","",OR(IFERROR(SEARCH("CG",Tabla1[[#This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1" s="307" t="str">
        <f>IF(F1041&lt;&gt;"",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1" s="307" t="str">
        <f>IF(F1041&lt;&gt;"",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1" s="307" t="str">
        <f>IF(Tabla1[[#This Row],[Fecha Inicio grupo]]="","",IFERROR(VLOOKUP(Tabla1[[#This Row],[Mes de Alta como miembro]],Parámetros!$AM$2:$AN$16,2,0),"01/01/1900"))</f>
        <v/>
      </c>
    </row>
    <row r="1042" spans="1:63" ht="15" customHeight="1">
      <c r="A1042" s="68">
        <v>1039</v>
      </c>
      <c r="B1042" s="145"/>
      <c r="C1042" s="146"/>
      <c r="D1042" s="42"/>
      <c r="E1042" s="147"/>
      <c r="F1042" s="206"/>
      <c r="G1042" s="45"/>
      <c r="H1042" s="164"/>
      <c r="I1042" s="148"/>
      <c r="J1042" s="146"/>
      <c r="K1042" s="167"/>
      <c r="L1042" s="150"/>
      <c r="M1042" s="149"/>
      <c r="N1042" s="239" t="str">
        <f ca="1">IF(Tabla1[[#This Row],[Fecha de nac]]="","",IF(Tabla1[[#This Row],[Fecha Finalización]] &gt;=TODAY(), DATEDIF(Tabla1[[#This Row],[Fecha de nac]],TODAY(),"y"), ROUNDDOWN((Tabla1[[#This Row],[Fecha Finalización]] -Tabla1[[#This Row],[Fecha de nac]])/365,0)))</f>
        <v/>
      </c>
      <c r="O1042" s="170"/>
      <c r="P1042" s="151"/>
      <c r="Q1042" s="152"/>
      <c r="R1042" s="153"/>
      <c r="S1042" s="153"/>
      <c r="T1042" s="153"/>
      <c r="U1042" s="243" t="str">
        <f>IF(F1042="","",Tabla1[[#This Row],[Fecha Inicio grupo]]+3*7-7)</f>
        <v/>
      </c>
      <c r="V1042" s="244" t="str">
        <f>IF(F1042="","",EDATE(Tabla1[[#This Row],[Fecha Inicio grupo]],3))</f>
        <v/>
      </c>
      <c r="W1042" s="29"/>
      <c r="X1042" s="29"/>
      <c r="Y1042" s="154"/>
      <c r="Z1042" s="154"/>
      <c r="AA1042" s="154"/>
      <c r="AB1042" s="154"/>
      <c r="AC1042" s="154"/>
      <c r="AD1042" s="154"/>
      <c r="AE1042" s="154"/>
      <c r="AF1042" s="154"/>
      <c r="AG1042" s="154"/>
      <c r="AH1042" s="231"/>
      <c r="AI1042" s="231"/>
      <c r="AJ1042" s="232"/>
      <c r="AK1042" s="231"/>
      <c r="AL1042" s="231"/>
      <c r="AM1042" s="231"/>
      <c r="AN1042" s="231"/>
      <c r="AO1042" s="144"/>
      <c r="AP1042" s="246" t="str">
        <f>IF(F1042="","",IFERROR(VLOOKUP(SUBSTITUTE(SUBSTITUTE(Tabla1[[#This Row],[Uso Sistemas]],"T","P"),"N","F"),Parámetros!$M$2:$N$17,2,0),"Completar hasta 3ra sem. para evaluar a Probacionista"))</f>
        <v/>
      </c>
      <c r="AQ1042" s="155"/>
      <c r="AR1042" s="155"/>
      <c r="AS1042" s="155"/>
      <c r="AT1042" s="29"/>
      <c r="AU1042" s="55" t="str">
        <f>CONCATENATE(Tabla1[[#This Row],[sem 01]],Tabla1[[#This Row],[sem 02]],Tabla1[[#This Row],[sem 03]])</f>
        <v/>
      </c>
      <c r="AV1042" s="55"/>
      <c r="AW1042" s="55"/>
      <c r="AX1042" s="248" t="str">
        <f>IF(V1042="","",EOMONTH(EDATE(Tabla1[[#This Row],[Fecha Finalización]],2),0))</f>
        <v/>
      </c>
      <c r="AY1042" s="155"/>
      <c r="AZ1042" s="249" t="str">
        <f>IF(V1042="","",EOMONTH(EDATE(Tabla1[[#This Row],[Fecha Finalización]],3),0))</f>
        <v/>
      </c>
      <c r="BA1042" s="39"/>
      <c r="BB1042" s="39"/>
      <c r="BC1042" s="237"/>
      <c r="BD1042" s="233" t="str">
        <f>IF(F1042="","",Tabla1[[#This Row],[sem 01]]&amp;Tabla1[[#This Row],[sem 02]]&amp;Tabla1[[#This Row],[sem 03]])</f>
        <v/>
      </c>
      <c r="BE1042" s="234" t="str">
        <f>+IF(TRIM(F1042)="","",$B$1&amp;"-"&amp;Tabla1[[#This Row],[Mes Inscrito]]&amp;"-"&amp;Tabla1[[#This Row],[Dia de clases Inscrito]]&amp;"-"&amp;Tabla1[[#This Row],[Horario Inscrito]]&amp;"-"&amp;Tabla1[[#This Row],[Fecha Inicio grupo]])</f>
        <v/>
      </c>
      <c r="BF1042" s="251" t="str">
        <f>IF(F1042="","",Tabla1[[#This Row],[Curso]])</f>
        <v/>
      </c>
      <c r="BG1042" s="252" t="str">
        <f>+IF(TRIM(F1042)="","",$B$1&amp;"-"&amp;TRIM(Tabla1[[#This Row],[Mes Inscrito]])&amp;"-"&amp;TRIM(Tabla1[[#This Row],[Dia de clases Inscrito]])&amp;"-"&amp;TRIM(Tabla1[[#This Row],[Horario Inscrito]])&amp;"-"&amp;TRIM(Tabla1[[#This Row],[Fecha Inicio grupo]])&amp;"-"&amp;TRIM(Tabla1[[#This Row],[Tipo Incrito]]))</f>
        <v/>
      </c>
      <c r="BH1042" s="253" t="str">
        <f>IF(F1042="","",OR(IFERROR(SEARCH("CG",Tabla1[[#This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2" s="307" t="str">
        <f>IF(F1042&lt;&gt;"",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2" s="307" t="str">
        <f>IF(F1042&lt;&gt;"",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2" s="307" t="str">
        <f>IF(Tabla1[[#This Row],[Fecha Inicio grupo]]="","",IFERROR(VLOOKUP(Tabla1[[#This Row],[Mes de Alta como miembro]],Parámetros!$AM$2:$AN$16,2,0),"01/01/1900"))</f>
        <v/>
      </c>
    </row>
    <row r="1043" spans="1:63" ht="15" customHeight="1">
      <c r="A1043" s="68">
        <v>1040</v>
      </c>
      <c r="B1043" s="145"/>
      <c r="C1043" s="146"/>
      <c r="D1043" s="42"/>
      <c r="E1043" s="147"/>
      <c r="F1043" s="206"/>
      <c r="G1043" s="45"/>
      <c r="H1043" s="164"/>
      <c r="I1043" s="148"/>
      <c r="J1043" s="146"/>
      <c r="K1043" s="167"/>
      <c r="L1043" s="150"/>
      <c r="M1043" s="149"/>
      <c r="N1043" s="239" t="str">
        <f ca="1">IF(Tabla1[[#This Row],[Fecha de nac]]="","",IF(Tabla1[[#This Row],[Fecha Finalización]] &gt;=TODAY(), DATEDIF(Tabla1[[#This Row],[Fecha de nac]],TODAY(),"y"), ROUNDDOWN((Tabla1[[#This Row],[Fecha Finalización]] -Tabla1[[#This Row],[Fecha de nac]])/365,0)))</f>
        <v/>
      </c>
      <c r="O1043" s="170"/>
      <c r="P1043" s="151"/>
      <c r="Q1043" s="152"/>
      <c r="R1043" s="153"/>
      <c r="S1043" s="153"/>
      <c r="T1043" s="153"/>
      <c r="U1043" s="243" t="str">
        <f>IF(F1043="","",Tabla1[[#This Row],[Fecha Inicio grupo]]+3*7-7)</f>
        <v/>
      </c>
      <c r="V1043" s="244" t="str">
        <f>IF(F1043="","",EDATE(Tabla1[[#This Row],[Fecha Inicio grupo]],3))</f>
        <v/>
      </c>
      <c r="W1043" s="29"/>
      <c r="X1043" s="29"/>
      <c r="Y1043" s="154"/>
      <c r="Z1043" s="154"/>
      <c r="AA1043" s="154"/>
      <c r="AB1043" s="154"/>
      <c r="AC1043" s="154"/>
      <c r="AD1043" s="154"/>
      <c r="AE1043" s="154"/>
      <c r="AF1043" s="154"/>
      <c r="AG1043" s="154"/>
      <c r="AH1043" s="231"/>
      <c r="AI1043" s="231"/>
      <c r="AJ1043" s="232"/>
      <c r="AK1043" s="231"/>
      <c r="AL1043" s="231"/>
      <c r="AM1043" s="231"/>
      <c r="AN1043" s="231"/>
      <c r="AO1043" s="144"/>
      <c r="AP1043" s="246" t="str">
        <f>IF(F1043="","",IFERROR(VLOOKUP(SUBSTITUTE(SUBSTITUTE(Tabla1[[#This Row],[Uso Sistemas]],"T","P"),"N","F"),Parámetros!$M$2:$N$17,2,0),"Completar hasta 3ra sem. para evaluar a Probacionista"))</f>
        <v/>
      </c>
      <c r="AQ1043" s="155"/>
      <c r="AR1043" s="155"/>
      <c r="AS1043" s="155"/>
      <c r="AT1043" s="29"/>
      <c r="AU1043" s="55" t="str">
        <f>CONCATENATE(Tabla1[[#This Row],[sem 01]],Tabla1[[#This Row],[sem 02]],Tabla1[[#This Row],[sem 03]])</f>
        <v/>
      </c>
      <c r="AV1043" s="55"/>
      <c r="AW1043" s="55"/>
      <c r="AX1043" s="248" t="str">
        <f>IF(V1043="","",EOMONTH(EDATE(Tabla1[[#This Row],[Fecha Finalización]],2),0))</f>
        <v/>
      </c>
      <c r="AY1043" s="155"/>
      <c r="AZ1043" s="249" t="str">
        <f>IF(V1043="","",EOMONTH(EDATE(Tabla1[[#This Row],[Fecha Finalización]],3),0))</f>
        <v/>
      </c>
      <c r="BA1043" s="39"/>
      <c r="BB1043" s="39"/>
      <c r="BC1043" s="237"/>
      <c r="BD1043" s="233" t="str">
        <f>IF(F1043="","",Tabla1[[#This Row],[sem 01]]&amp;Tabla1[[#This Row],[sem 02]]&amp;Tabla1[[#This Row],[sem 03]])</f>
        <v/>
      </c>
      <c r="BE1043" s="234" t="str">
        <f>+IF(TRIM(F1043)="","",$B$1&amp;"-"&amp;Tabla1[[#This Row],[Mes Inscrito]]&amp;"-"&amp;Tabla1[[#This Row],[Dia de clases Inscrito]]&amp;"-"&amp;Tabla1[[#This Row],[Horario Inscrito]]&amp;"-"&amp;Tabla1[[#This Row],[Fecha Inicio grupo]])</f>
        <v/>
      </c>
      <c r="BF1043" s="251" t="str">
        <f>IF(F1043="","",Tabla1[[#This Row],[Curso]])</f>
        <v/>
      </c>
      <c r="BG1043" s="252" t="str">
        <f>+IF(TRIM(F1043)="","",$B$1&amp;"-"&amp;TRIM(Tabla1[[#This Row],[Mes Inscrito]])&amp;"-"&amp;TRIM(Tabla1[[#This Row],[Dia de clases Inscrito]])&amp;"-"&amp;TRIM(Tabla1[[#This Row],[Horario Inscrito]])&amp;"-"&amp;TRIM(Tabla1[[#This Row],[Fecha Inicio grupo]])&amp;"-"&amp;TRIM(Tabla1[[#This Row],[Tipo Incrito]]))</f>
        <v/>
      </c>
      <c r="BH1043" s="253" t="str">
        <f>IF(F1043="","",OR(IFERROR(SEARCH("CG",Tabla1[[#This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3" s="307" t="str">
        <f>IF(F1043&lt;&gt;"",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3" s="307" t="str">
        <f>IF(F1043&lt;&gt;"",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3" s="307" t="str">
        <f>IF(Tabla1[[#This Row],[Fecha Inicio grupo]]="","",IFERROR(VLOOKUP(Tabla1[[#This Row],[Mes de Alta como miembro]],Parámetros!$AM$2:$AN$16,2,0),"01/01/1900"))</f>
        <v/>
      </c>
    </row>
    <row r="1044" spans="1:63" ht="15" customHeight="1">
      <c r="A1044" s="68">
        <v>1041</v>
      </c>
      <c r="B1044" s="145"/>
      <c r="C1044" s="146"/>
      <c r="D1044" s="42"/>
      <c r="E1044" s="147"/>
      <c r="F1044" s="206"/>
      <c r="G1044" s="45"/>
      <c r="H1044" s="164"/>
      <c r="I1044" s="148"/>
      <c r="J1044" s="146"/>
      <c r="K1044" s="167"/>
      <c r="L1044" s="150"/>
      <c r="M1044" s="149"/>
      <c r="N1044" s="239" t="str">
        <f ca="1">IF(Tabla1[[#This Row],[Fecha de nac]]="","",IF(Tabla1[[#This Row],[Fecha Finalización]] &gt;=TODAY(), DATEDIF(Tabla1[[#This Row],[Fecha de nac]],TODAY(),"y"), ROUNDDOWN((Tabla1[[#This Row],[Fecha Finalización]] -Tabla1[[#This Row],[Fecha de nac]])/365,0)))</f>
        <v/>
      </c>
      <c r="O1044" s="170"/>
      <c r="P1044" s="151"/>
      <c r="Q1044" s="152"/>
      <c r="R1044" s="153"/>
      <c r="S1044" s="153"/>
      <c r="T1044" s="153"/>
      <c r="U1044" s="243" t="str">
        <f>IF(F1044="","",Tabla1[[#This Row],[Fecha Inicio grupo]]+3*7-7)</f>
        <v/>
      </c>
      <c r="V1044" s="244" t="str">
        <f>IF(F1044="","",EDATE(Tabla1[[#This Row],[Fecha Inicio grupo]],3))</f>
        <v/>
      </c>
      <c r="W1044" s="29"/>
      <c r="X1044" s="29"/>
      <c r="Y1044" s="154"/>
      <c r="Z1044" s="154"/>
      <c r="AA1044" s="154"/>
      <c r="AB1044" s="154"/>
      <c r="AC1044" s="154"/>
      <c r="AD1044" s="154"/>
      <c r="AE1044" s="154"/>
      <c r="AF1044" s="154"/>
      <c r="AG1044" s="154"/>
      <c r="AH1044" s="231"/>
      <c r="AI1044" s="231"/>
      <c r="AJ1044" s="232"/>
      <c r="AK1044" s="231"/>
      <c r="AL1044" s="231"/>
      <c r="AM1044" s="231"/>
      <c r="AN1044" s="231"/>
      <c r="AO1044" s="144"/>
      <c r="AP1044" s="246" t="str">
        <f>IF(F1044="","",IFERROR(VLOOKUP(SUBSTITUTE(SUBSTITUTE(Tabla1[[#This Row],[Uso Sistemas]],"T","P"),"N","F"),Parámetros!$M$2:$N$17,2,0),"Completar hasta 3ra sem. para evaluar a Probacionista"))</f>
        <v/>
      </c>
      <c r="AQ1044" s="155"/>
      <c r="AR1044" s="155"/>
      <c r="AS1044" s="155"/>
      <c r="AT1044" s="29"/>
      <c r="AU1044" s="55" t="str">
        <f>CONCATENATE(Tabla1[[#This Row],[sem 01]],Tabla1[[#This Row],[sem 02]],Tabla1[[#This Row],[sem 03]])</f>
        <v/>
      </c>
      <c r="AV1044" s="55"/>
      <c r="AW1044" s="55"/>
      <c r="AX1044" s="248" t="str">
        <f>IF(V1044="","",EOMONTH(EDATE(Tabla1[[#This Row],[Fecha Finalización]],2),0))</f>
        <v/>
      </c>
      <c r="AY1044" s="155"/>
      <c r="AZ1044" s="249" t="str">
        <f>IF(V1044="","",EOMONTH(EDATE(Tabla1[[#This Row],[Fecha Finalización]],3),0))</f>
        <v/>
      </c>
      <c r="BA1044" s="39"/>
      <c r="BB1044" s="39"/>
      <c r="BC1044" s="237"/>
      <c r="BD1044" s="233" t="str">
        <f>IF(F1044="","",Tabla1[[#This Row],[sem 01]]&amp;Tabla1[[#This Row],[sem 02]]&amp;Tabla1[[#This Row],[sem 03]])</f>
        <v/>
      </c>
      <c r="BE1044" s="234" t="str">
        <f>+IF(TRIM(F1044)="","",$B$1&amp;"-"&amp;Tabla1[[#This Row],[Mes Inscrito]]&amp;"-"&amp;Tabla1[[#This Row],[Dia de clases Inscrito]]&amp;"-"&amp;Tabla1[[#This Row],[Horario Inscrito]]&amp;"-"&amp;Tabla1[[#This Row],[Fecha Inicio grupo]])</f>
        <v/>
      </c>
      <c r="BF1044" s="251" t="str">
        <f>IF(F1044="","",Tabla1[[#This Row],[Curso]])</f>
        <v/>
      </c>
      <c r="BG1044" s="252" t="str">
        <f>+IF(TRIM(F1044)="","",$B$1&amp;"-"&amp;TRIM(Tabla1[[#This Row],[Mes Inscrito]])&amp;"-"&amp;TRIM(Tabla1[[#This Row],[Dia de clases Inscrito]])&amp;"-"&amp;TRIM(Tabla1[[#This Row],[Horario Inscrito]])&amp;"-"&amp;TRIM(Tabla1[[#This Row],[Fecha Inicio grupo]])&amp;"-"&amp;TRIM(Tabla1[[#This Row],[Tipo Incrito]]))</f>
        <v/>
      </c>
      <c r="BH1044" s="253" t="str">
        <f>IF(F1044="","",OR(IFERROR(SEARCH("CG",Tabla1[[#This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4" s="307" t="str">
        <f>IF(F1044&lt;&gt;"",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4" s="307" t="str">
        <f>IF(F1044&lt;&gt;"",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4" s="307" t="str">
        <f>IF(Tabla1[[#This Row],[Fecha Inicio grupo]]="","",IFERROR(VLOOKUP(Tabla1[[#This Row],[Mes de Alta como miembro]],Parámetros!$AM$2:$AN$16,2,0),"01/01/1900"))</f>
        <v/>
      </c>
    </row>
    <row r="1045" spans="1:63" ht="15" customHeight="1">
      <c r="A1045" s="68">
        <v>1042</v>
      </c>
      <c r="B1045" s="145"/>
      <c r="C1045" s="146"/>
      <c r="D1045" s="42"/>
      <c r="E1045" s="147"/>
      <c r="F1045" s="206"/>
      <c r="G1045" s="45"/>
      <c r="H1045" s="164"/>
      <c r="I1045" s="148"/>
      <c r="J1045" s="146"/>
      <c r="K1045" s="167"/>
      <c r="L1045" s="150"/>
      <c r="M1045" s="149"/>
      <c r="N1045" s="239" t="str">
        <f ca="1">IF(Tabla1[[#This Row],[Fecha de nac]]="","",IF(Tabla1[[#This Row],[Fecha Finalización]] &gt;=TODAY(), DATEDIF(Tabla1[[#This Row],[Fecha de nac]],TODAY(),"y"), ROUNDDOWN((Tabla1[[#This Row],[Fecha Finalización]] -Tabla1[[#This Row],[Fecha de nac]])/365,0)))</f>
        <v/>
      </c>
      <c r="O1045" s="170"/>
      <c r="P1045" s="151"/>
      <c r="Q1045" s="152"/>
      <c r="R1045" s="153"/>
      <c r="S1045" s="153"/>
      <c r="T1045" s="153"/>
      <c r="U1045" s="243" t="str">
        <f>IF(F1045="","",Tabla1[[#This Row],[Fecha Inicio grupo]]+3*7-7)</f>
        <v/>
      </c>
      <c r="V1045" s="244" t="str">
        <f>IF(F1045="","",EDATE(Tabla1[[#This Row],[Fecha Inicio grupo]],3))</f>
        <v/>
      </c>
      <c r="W1045" s="29"/>
      <c r="X1045" s="29"/>
      <c r="Y1045" s="154"/>
      <c r="Z1045" s="154"/>
      <c r="AA1045" s="154"/>
      <c r="AB1045" s="154"/>
      <c r="AC1045" s="154"/>
      <c r="AD1045" s="154"/>
      <c r="AE1045" s="154"/>
      <c r="AF1045" s="154"/>
      <c r="AG1045" s="154"/>
      <c r="AH1045" s="231"/>
      <c r="AI1045" s="231"/>
      <c r="AJ1045" s="232"/>
      <c r="AK1045" s="231"/>
      <c r="AL1045" s="231"/>
      <c r="AM1045" s="231"/>
      <c r="AN1045" s="231"/>
      <c r="AO1045" s="144"/>
      <c r="AP1045" s="246" t="str">
        <f>IF(F1045="","",IFERROR(VLOOKUP(SUBSTITUTE(SUBSTITUTE(Tabla1[[#This Row],[Uso Sistemas]],"T","P"),"N","F"),Parámetros!$M$2:$N$17,2,0),"Completar hasta 3ra sem. para evaluar a Probacionista"))</f>
        <v/>
      </c>
      <c r="AQ1045" s="155"/>
      <c r="AR1045" s="155"/>
      <c r="AS1045" s="155"/>
      <c r="AT1045" s="29"/>
      <c r="AU1045" s="55" t="str">
        <f>CONCATENATE(Tabla1[[#This Row],[sem 01]],Tabla1[[#This Row],[sem 02]],Tabla1[[#This Row],[sem 03]])</f>
        <v/>
      </c>
      <c r="AV1045" s="55"/>
      <c r="AW1045" s="55"/>
      <c r="AX1045" s="248" t="str">
        <f>IF(V1045="","",EOMONTH(EDATE(Tabla1[[#This Row],[Fecha Finalización]],2),0))</f>
        <v/>
      </c>
      <c r="AY1045" s="155"/>
      <c r="AZ1045" s="249" t="str">
        <f>IF(V1045="","",EOMONTH(EDATE(Tabla1[[#This Row],[Fecha Finalización]],3),0))</f>
        <v/>
      </c>
      <c r="BA1045" s="39"/>
      <c r="BB1045" s="39"/>
      <c r="BC1045" s="237"/>
      <c r="BD1045" s="233" t="str">
        <f>IF(F1045="","",Tabla1[[#This Row],[sem 01]]&amp;Tabla1[[#This Row],[sem 02]]&amp;Tabla1[[#This Row],[sem 03]])</f>
        <v/>
      </c>
      <c r="BE1045" s="234" t="str">
        <f>+IF(TRIM(F1045)="","",$B$1&amp;"-"&amp;Tabla1[[#This Row],[Mes Inscrito]]&amp;"-"&amp;Tabla1[[#This Row],[Dia de clases Inscrito]]&amp;"-"&amp;Tabla1[[#This Row],[Horario Inscrito]]&amp;"-"&amp;Tabla1[[#This Row],[Fecha Inicio grupo]])</f>
        <v/>
      </c>
      <c r="BF1045" s="251" t="str">
        <f>IF(F1045="","",Tabla1[[#This Row],[Curso]])</f>
        <v/>
      </c>
      <c r="BG1045" s="252" t="str">
        <f>+IF(TRIM(F1045)="","",$B$1&amp;"-"&amp;TRIM(Tabla1[[#This Row],[Mes Inscrito]])&amp;"-"&amp;TRIM(Tabla1[[#This Row],[Dia de clases Inscrito]])&amp;"-"&amp;TRIM(Tabla1[[#This Row],[Horario Inscrito]])&amp;"-"&amp;TRIM(Tabla1[[#This Row],[Fecha Inicio grupo]])&amp;"-"&amp;TRIM(Tabla1[[#This Row],[Tipo Incrito]]))</f>
        <v/>
      </c>
      <c r="BH1045" s="253" t="str">
        <f>IF(F1045="","",OR(IFERROR(SEARCH("CG",Tabla1[[#This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5" s="307" t="str">
        <f>IF(F1045&lt;&gt;"",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5" s="307" t="str">
        <f>IF(F1045&lt;&gt;"",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5" s="307" t="str">
        <f>IF(Tabla1[[#This Row],[Fecha Inicio grupo]]="","",IFERROR(VLOOKUP(Tabla1[[#This Row],[Mes de Alta como miembro]],Parámetros!$AM$2:$AN$16,2,0),"01/01/1900"))</f>
        <v/>
      </c>
    </row>
    <row r="1046" spans="1:63" ht="15" customHeight="1">
      <c r="A1046" s="68">
        <v>1043</v>
      </c>
      <c r="B1046" s="145"/>
      <c r="C1046" s="146"/>
      <c r="D1046" s="42"/>
      <c r="E1046" s="147"/>
      <c r="F1046" s="206"/>
      <c r="G1046" s="45"/>
      <c r="H1046" s="164"/>
      <c r="I1046" s="148"/>
      <c r="J1046" s="146"/>
      <c r="K1046" s="167"/>
      <c r="L1046" s="150"/>
      <c r="M1046" s="149"/>
      <c r="N1046" s="239" t="str">
        <f ca="1">IF(Tabla1[[#This Row],[Fecha de nac]]="","",IF(Tabla1[[#This Row],[Fecha Finalización]] &gt;=TODAY(), DATEDIF(Tabla1[[#This Row],[Fecha de nac]],TODAY(),"y"), ROUNDDOWN((Tabla1[[#This Row],[Fecha Finalización]] -Tabla1[[#This Row],[Fecha de nac]])/365,0)))</f>
        <v/>
      </c>
      <c r="O1046" s="170"/>
      <c r="P1046" s="151"/>
      <c r="Q1046" s="152"/>
      <c r="R1046" s="153"/>
      <c r="S1046" s="153"/>
      <c r="T1046" s="153"/>
      <c r="U1046" s="243" t="str">
        <f>IF(F1046="","",Tabla1[[#This Row],[Fecha Inicio grupo]]+3*7-7)</f>
        <v/>
      </c>
      <c r="V1046" s="244" t="str">
        <f>IF(F1046="","",EDATE(Tabla1[[#This Row],[Fecha Inicio grupo]],3))</f>
        <v/>
      </c>
      <c r="W1046" s="29"/>
      <c r="X1046" s="29"/>
      <c r="Y1046" s="154"/>
      <c r="Z1046" s="154"/>
      <c r="AA1046" s="154"/>
      <c r="AB1046" s="154"/>
      <c r="AC1046" s="154"/>
      <c r="AD1046" s="154"/>
      <c r="AE1046" s="154"/>
      <c r="AF1046" s="154"/>
      <c r="AG1046" s="154"/>
      <c r="AH1046" s="231"/>
      <c r="AI1046" s="231"/>
      <c r="AJ1046" s="232"/>
      <c r="AK1046" s="231"/>
      <c r="AL1046" s="231"/>
      <c r="AM1046" s="231"/>
      <c r="AN1046" s="231"/>
      <c r="AO1046" s="144"/>
      <c r="AP1046" s="246" t="str">
        <f>IF(F1046="","",IFERROR(VLOOKUP(SUBSTITUTE(SUBSTITUTE(Tabla1[[#This Row],[Uso Sistemas]],"T","P"),"N","F"),Parámetros!$M$2:$N$17,2,0),"Completar hasta 3ra sem. para evaluar a Probacionista"))</f>
        <v/>
      </c>
      <c r="AQ1046" s="155"/>
      <c r="AR1046" s="155"/>
      <c r="AS1046" s="155"/>
      <c r="AT1046" s="29"/>
      <c r="AU1046" s="55" t="str">
        <f>CONCATENATE(Tabla1[[#This Row],[sem 01]],Tabla1[[#This Row],[sem 02]],Tabla1[[#This Row],[sem 03]])</f>
        <v/>
      </c>
      <c r="AV1046" s="55"/>
      <c r="AW1046" s="55"/>
      <c r="AX1046" s="248" t="str">
        <f>IF(V1046="","",EOMONTH(EDATE(Tabla1[[#This Row],[Fecha Finalización]],2),0))</f>
        <v/>
      </c>
      <c r="AY1046" s="155"/>
      <c r="AZ1046" s="249" t="str">
        <f>IF(V1046="","",EOMONTH(EDATE(Tabla1[[#This Row],[Fecha Finalización]],3),0))</f>
        <v/>
      </c>
      <c r="BA1046" s="39"/>
      <c r="BB1046" s="39"/>
      <c r="BC1046" s="237"/>
      <c r="BD1046" s="233" t="str">
        <f>IF(F1046="","",Tabla1[[#This Row],[sem 01]]&amp;Tabla1[[#This Row],[sem 02]]&amp;Tabla1[[#This Row],[sem 03]])</f>
        <v/>
      </c>
      <c r="BE1046" s="234" t="str">
        <f>+IF(TRIM(F1046)="","",$B$1&amp;"-"&amp;Tabla1[[#This Row],[Mes Inscrito]]&amp;"-"&amp;Tabla1[[#This Row],[Dia de clases Inscrito]]&amp;"-"&amp;Tabla1[[#This Row],[Horario Inscrito]]&amp;"-"&amp;Tabla1[[#This Row],[Fecha Inicio grupo]])</f>
        <v/>
      </c>
      <c r="BF1046" s="251" t="str">
        <f>IF(F1046="","",Tabla1[[#This Row],[Curso]])</f>
        <v/>
      </c>
      <c r="BG1046" s="252" t="str">
        <f>+IF(TRIM(F1046)="","",$B$1&amp;"-"&amp;TRIM(Tabla1[[#This Row],[Mes Inscrito]])&amp;"-"&amp;TRIM(Tabla1[[#This Row],[Dia de clases Inscrito]])&amp;"-"&amp;TRIM(Tabla1[[#This Row],[Horario Inscrito]])&amp;"-"&amp;TRIM(Tabla1[[#This Row],[Fecha Inicio grupo]])&amp;"-"&amp;TRIM(Tabla1[[#This Row],[Tipo Incrito]]))</f>
        <v/>
      </c>
      <c r="BH1046" s="253" t="str">
        <f>IF(F1046="","",OR(IFERROR(SEARCH("CG",Tabla1[[#This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6" s="307" t="str">
        <f>IF(F1046&lt;&gt;"",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6" s="307" t="str">
        <f>IF(F1046&lt;&gt;"",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6" s="307" t="str">
        <f>IF(Tabla1[[#This Row],[Fecha Inicio grupo]]="","",IFERROR(VLOOKUP(Tabla1[[#This Row],[Mes de Alta como miembro]],Parámetros!$AM$2:$AN$16,2,0),"01/01/1900"))</f>
        <v/>
      </c>
    </row>
    <row r="1047" spans="1:63" ht="15" customHeight="1">
      <c r="A1047" s="68">
        <v>1044</v>
      </c>
      <c r="B1047" s="145"/>
      <c r="C1047" s="146"/>
      <c r="D1047" s="42"/>
      <c r="E1047" s="147"/>
      <c r="F1047" s="206"/>
      <c r="G1047" s="45"/>
      <c r="H1047" s="164"/>
      <c r="I1047" s="148"/>
      <c r="J1047" s="146"/>
      <c r="K1047" s="167"/>
      <c r="L1047" s="150"/>
      <c r="M1047" s="149"/>
      <c r="N1047" s="239" t="str">
        <f ca="1">IF(Tabla1[[#This Row],[Fecha de nac]]="","",IF(Tabla1[[#This Row],[Fecha Finalización]] &gt;=TODAY(), DATEDIF(Tabla1[[#This Row],[Fecha de nac]],TODAY(),"y"), ROUNDDOWN((Tabla1[[#This Row],[Fecha Finalización]] -Tabla1[[#This Row],[Fecha de nac]])/365,0)))</f>
        <v/>
      </c>
      <c r="O1047" s="170"/>
      <c r="P1047" s="151"/>
      <c r="Q1047" s="152"/>
      <c r="R1047" s="153"/>
      <c r="S1047" s="153"/>
      <c r="T1047" s="153"/>
      <c r="U1047" s="243" t="str">
        <f>IF(F1047="","",Tabla1[[#This Row],[Fecha Inicio grupo]]+3*7-7)</f>
        <v/>
      </c>
      <c r="V1047" s="244" t="str">
        <f>IF(F1047="","",EDATE(Tabla1[[#This Row],[Fecha Inicio grupo]],3))</f>
        <v/>
      </c>
      <c r="W1047" s="29"/>
      <c r="X1047" s="29"/>
      <c r="Y1047" s="154"/>
      <c r="Z1047" s="154"/>
      <c r="AA1047" s="154"/>
      <c r="AB1047" s="154"/>
      <c r="AC1047" s="154"/>
      <c r="AD1047" s="154"/>
      <c r="AE1047" s="154"/>
      <c r="AF1047" s="154"/>
      <c r="AG1047" s="154"/>
      <c r="AH1047" s="231"/>
      <c r="AI1047" s="231"/>
      <c r="AJ1047" s="232"/>
      <c r="AK1047" s="231"/>
      <c r="AL1047" s="231"/>
      <c r="AM1047" s="231"/>
      <c r="AN1047" s="231"/>
      <c r="AO1047" s="144"/>
      <c r="AP1047" s="246" t="str">
        <f>IF(F1047="","",IFERROR(VLOOKUP(SUBSTITUTE(SUBSTITUTE(Tabla1[[#This Row],[Uso Sistemas]],"T","P"),"N","F"),Parámetros!$M$2:$N$17,2,0),"Completar hasta 3ra sem. para evaluar a Probacionista"))</f>
        <v/>
      </c>
      <c r="AQ1047" s="155"/>
      <c r="AR1047" s="155"/>
      <c r="AS1047" s="155"/>
      <c r="AT1047" s="29"/>
      <c r="AU1047" s="55" t="str">
        <f>CONCATENATE(Tabla1[[#This Row],[sem 01]],Tabla1[[#This Row],[sem 02]],Tabla1[[#This Row],[sem 03]])</f>
        <v/>
      </c>
      <c r="AV1047" s="55"/>
      <c r="AW1047" s="55"/>
      <c r="AX1047" s="248" t="str">
        <f>IF(V1047="","",EOMONTH(EDATE(Tabla1[[#This Row],[Fecha Finalización]],2),0))</f>
        <v/>
      </c>
      <c r="AY1047" s="155"/>
      <c r="AZ1047" s="249" t="str">
        <f>IF(V1047="","",EOMONTH(EDATE(Tabla1[[#This Row],[Fecha Finalización]],3),0))</f>
        <v/>
      </c>
      <c r="BA1047" s="39"/>
      <c r="BB1047" s="39"/>
      <c r="BC1047" s="237"/>
      <c r="BD1047" s="233" t="str">
        <f>IF(F1047="","",Tabla1[[#This Row],[sem 01]]&amp;Tabla1[[#This Row],[sem 02]]&amp;Tabla1[[#This Row],[sem 03]])</f>
        <v/>
      </c>
      <c r="BE1047" s="234" t="str">
        <f>+IF(TRIM(F1047)="","",$B$1&amp;"-"&amp;Tabla1[[#This Row],[Mes Inscrito]]&amp;"-"&amp;Tabla1[[#This Row],[Dia de clases Inscrito]]&amp;"-"&amp;Tabla1[[#This Row],[Horario Inscrito]]&amp;"-"&amp;Tabla1[[#This Row],[Fecha Inicio grupo]])</f>
        <v/>
      </c>
      <c r="BF1047" s="251" t="str">
        <f>IF(F1047="","",Tabla1[[#This Row],[Curso]])</f>
        <v/>
      </c>
      <c r="BG1047" s="252" t="str">
        <f>+IF(TRIM(F1047)="","",$B$1&amp;"-"&amp;TRIM(Tabla1[[#This Row],[Mes Inscrito]])&amp;"-"&amp;TRIM(Tabla1[[#This Row],[Dia de clases Inscrito]])&amp;"-"&amp;TRIM(Tabla1[[#This Row],[Horario Inscrito]])&amp;"-"&amp;TRIM(Tabla1[[#This Row],[Fecha Inicio grupo]])&amp;"-"&amp;TRIM(Tabla1[[#This Row],[Tipo Incrito]]))</f>
        <v/>
      </c>
      <c r="BH1047" s="253" t="str">
        <f>IF(F1047="","",OR(IFERROR(SEARCH("CG",Tabla1[[#This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7" s="307" t="str">
        <f>IF(F1047&lt;&gt;"",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7" s="307" t="str">
        <f>IF(F1047&lt;&gt;"",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7" s="307" t="str">
        <f>IF(Tabla1[[#This Row],[Fecha Inicio grupo]]="","",IFERROR(VLOOKUP(Tabla1[[#This Row],[Mes de Alta como miembro]],Parámetros!$AM$2:$AN$16,2,0),"01/01/1900"))</f>
        <v/>
      </c>
    </row>
    <row r="1048" spans="1:63" ht="15" customHeight="1">
      <c r="A1048" s="68">
        <v>1045</v>
      </c>
      <c r="B1048" s="145"/>
      <c r="C1048" s="146"/>
      <c r="D1048" s="42"/>
      <c r="E1048" s="147"/>
      <c r="F1048" s="206"/>
      <c r="G1048" s="45"/>
      <c r="H1048" s="164"/>
      <c r="I1048" s="148"/>
      <c r="J1048" s="146"/>
      <c r="K1048" s="167"/>
      <c r="L1048" s="150"/>
      <c r="M1048" s="149"/>
      <c r="N1048" s="239" t="str">
        <f ca="1">IF(Tabla1[[#This Row],[Fecha de nac]]="","",IF(Tabla1[[#This Row],[Fecha Finalización]] &gt;=TODAY(), DATEDIF(Tabla1[[#This Row],[Fecha de nac]],TODAY(),"y"), ROUNDDOWN((Tabla1[[#This Row],[Fecha Finalización]] -Tabla1[[#This Row],[Fecha de nac]])/365,0)))</f>
        <v/>
      </c>
      <c r="O1048" s="170"/>
      <c r="P1048" s="151"/>
      <c r="Q1048" s="152"/>
      <c r="R1048" s="153"/>
      <c r="S1048" s="153"/>
      <c r="T1048" s="153"/>
      <c r="U1048" s="243" t="str">
        <f>IF(F1048="","",Tabla1[[#This Row],[Fecha Inicio grupo]]+3*7-7)</f>
        <v/>
      </c>
      <c r="V1048" s="244" t="str">
        <f>IF(F1048="","",EDATE(Tabla1[[#This Row],[Fecha Inicio grupo]],3))</f>
        <v/>
      </c>
      <c r="W1048" s="29"/>
      <c r="X1048" s="29"/>
      <c r="Y1048" s="154"/>
      <c r="Z1048" s="154"/>
      <c r="AA1048" s="154"/>
      <c r="AB1048" s="154"/>
      <c r="AC1048" s="154"/>
      <c r="AD1048" s="154"/>
      <c r="AE1048" s="154"/>
      <c r="AF1048" s="154"/>
      <c r="AG1048" s="154"/>
      <c r="AH1048" s="231"/>
      <c r="AI1048" s="231"/>
      <c r="AJ1048" s="232"/>
      <c r="AK1048" s="231"/>
      <c r="AL1048" s="231"/>
      <c r="AM1048" s="231"/>
      <c r="AN1048" s="231"/>
      <c r="AO1048" s="144"/>
      <c r="AP1048" s="246" t="str">
        <f>IF(F1048="","",IFERROR(VLOOKUP(SUBSTITUTE(SUBSTITUTE(Tabla1[[#This Row],[Uso Sistemas]],"T","P"),"N","F"),Parámetros!$M$2:$N$17,2,0),"Completar hasta 3ra sem. para evaluar a Probacionista"))</f>
        <v/>
      </c>
      <c r="AQ1048" s="155"/>
      <c r="AR1048" s="155"/>
      <c r="AS1048" s="155"/>
      <c r="AT1048" s="29"/>
      <c r="AU1048" s="55" t="str">
        <f>CONCATENATE(Tabla1[[#This Row],[sem 01]],Tabla1[[#This Row],[sem 02]],Tabla1[[#This Row],[sem 03]])</f>
        <v/>
      </c>
      <c r="AV1048" s="55"/>
      <c r="AW1048" s="55"/>
      <c r="AX1048" s="248" t="str">
        <f>IF(V1048="","",EOMONTH(EDATE(Tabla1[[#This Row],[Fecha Finalización]],2),0))</f>
        <v/>
      </c>
      <c r="AY1048" s="155"/>
      <c r="AZ1048" s="249" t="str">
        <f>IF(V1048="","",EOMONTH(EDATE(Tabla1[[#This Row],[Fecha Finalización]],3),0))</f>
        <v/>
      </c>
      <c r="BA1048" s="39"/>
      <c r="BB1048" s="39"/>
      <c r="BC1048" s="237"/>
      <c r="BD1048" s="233" t="str">
        <f>IF(F1048="","",Tabla1[[#This Row],[sem 01]]&amp;Tabla1[[#This Row],[sem 02]]&amp;Tabla1[[#This Row],[sem 03]])</f>
        <v/>
      </c>
      <c r="BE1048" s="234" t="str">
        <f>+IF(TRIM(F1048)="","",$B$1&amp;"-"&amp;Tabla1[[#This Row],[Mes Inscrito]]&amp;"-"&amp;Tabla1[[#This Row],[Dia de clases Inscrito]]&amp;"-"&amp;Tabla1[[#This Row],[Horario Inscrito]]&amp;"-"&amp;Tabla1[[#This Row],[Fecha Inicio grupo]])</f>
        <v/>
      </c>
      <c r="BF1048" s="251" t="str">
        <f>IF(F1048="","",Tabla1[[#This Row],[Curso]])</f>
        <v/>
      </c>
      <c r="BG1048" s="252" t="str">
        <f>+IF(TRIM(F1048)="","",$B$1&amp;"-"&amp;TRIM(Tabla1[[#This Row],[Mes Inscrito]])&amp;"-"&amp;TRIM(Tabla1[[#This Row],[Dia de clases Inscrito]])&amp;"-"&amp;TRIM(Tabla1[[#This Row],[Horario Inscrito]])&amp;"-"&amp;TRIM(Tabla1[[#This Row],[Fecha Inicio grupo]])&amp;"-"&amp;TRIM(Tabla1[[#This Row],[Tipo Incrito]]))</f>
        <v/>
      </c>
      <c r="BH1048" s="253" t="str">
        <f>IF(F1048="","",OR(IFERROR(SEARCH("CG",Tabla1[[#This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8" s="307" t="str">
        <f>IF(F1048&lt;&gt;"",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8" s="307" t="str">
        <f>IF(F1048&lt;&gt;"",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8" s="307" t="str">
        <f>IF(Tabla1[[#This Row],[Fecha Inicio grupo]]="","",IFERROR(VLOOKUP(Tabla1[[#This Row],[Mes de Alta como miembro]],Parámetros!$AM$2:$AN$16,2,0),"01/01/1900"))</f>
        <v/>
      </c>
    </row>
    <row r="1049" spans="1:63" ht="15" customHeight="1">
      <c r="A1049" s="68">
        <v>1046</v>
      </c>
      <c r="B1049" s="145"/>
      <c r="C1049" s="146"/>
      <c r="D1049" s="42"/>
      <c r="E1049" s="147"/>
      <c r="F1049" s="206"/>
      <c r="G1049" s="45"/>
      <c r="H1049" s="164"/>
      <c r="I1049" s="148"/>
      <c r="J1049" s="146"/>
      <c r="K1049" s="167"/>
      <c r="L1049" s="150"/>
      <c r="M1049" s="149"/>
      <c r="N1049" s="239" t="str">
        <f ca="1">IF(Tabla1[[#This Row],[Fecha de nac]]="","",IF(Tabla1[[#This Row],[Fecha Finalización]] &gt;=TODAY(), DATEDIF(Tabla1[[#This Row],[Fecha de nac]],TODAY(),"y"), ROUNDDOWN((Tabla1[[#This Row],[Fecha Finalización]] -Tabla1[[#This Row],[Fecha de nac]])/365,0)))</f>
        <v/>
      </c>
      <c r="O1049" s="170"/>
      <c r="P1049" s="151"/>
      <c r="Q1049" s="152"/>
      <c r="R1049" s="153"/>
      <c r="S1049" s="153"/>
      <c r="T1049" s="153"/>
      <c r="U1049" s="243" t="str">
        <f>IF(F1049="","",Tabla1[[#This Row],[Fecha Inicio grupo]]+3*7-7)</f>
        <v/>
      </c>
      <c r="V1049" s="244" t="str">
        <f>IF(F1049="","",EDATE(Tabla1[[#This Row],[Fecha Inicio grupo]],3))</f>
        <v/>
      </c>
      <c r="W1049" s="29"/>
      <c r="X1049" s="29"/>
      <c r="Y1049" s="154"/>
      <c r="Z1049" s="154"/>
      <c r="AA1049" s="154"/>
      <c r="AB1049" s="154"/>
      <c r="AC1049" s="154"/>
      <c r="AD1049" s="154"/>
      <c r="AE1049" s="154"/>
      <c r="AF1049" s="154"/>
      <c r="AG1049" s="154"/>
      <c r="AH1049" s="231"/>
      <c r="AI1049" s="231"/>
      <c r="AJ1049" s="232"/>
      <c r="AK1049" s="231"/>
      <c r="AL1049" s="231"/>
      <c r="AM1049" s="231"/>
      <c r="AN1049" s="231"/>
      <c r="AO1049" s="144"/>
      <c r="AP1049" s="246" t="str">
        <f>IF(F1049="","",IFERROR(VLOOKUP(SUBSTITUTE(SUBSTITUTE(Tabla1[[#This Row],[Uso Sistemas]],"T","P"),"N","F"),Parámetros!$M$2:$N$17,2,0),"Completar hasta 3ra sem. para evaluar a Probacionista"))</f>
        <v/>
      </c>
      <c r="AQ1049" s="155"/>
      <c r="AR1049" s="155"/>
      <c r="AS1049" s="155"/>
      <c r="AT1049" s="29"/>
      <c r="AU1049" s="55" t="str">
        <f>CONCATENATE(Tabla1[[#This Row],[sem 01]],Tabla1[[#This Row],[sem 02]],Tabla1[[#This Row],[sem 03]])</f>
        <v/>
      </c>
      <c r="AV1049" s="55"/>
      <c r="AW1049" s="55"/>
      <c r="AX1049" s="248" t="str">
        <f>IF(V1049="","",EOMONTH(EDATE(Tabla1[[#This Row],[Fecha Finalización]],2),0))</f>
        <v/>
      </c>
      <c r="AY1049" s="155"/>
      <c r="AZ1049" s="249" t="str">
        <f>IF(V1049="","",EOMONTH(EDATE(Tabla1[[#This Row],[Fecha Finalización]],3),0))</f>
        <v/>
      </c>
      <c r="BA1049" s="39"/>
      <c r="BB1049" s="39"/>
      <c r="BC1049" s="237"/>
      <c r="BD1049" s="233" t="str">
        <f>IF(F1049="","",Tabla1[[#This Row],[sem 01]]&amp;Tabla1[[#This Row],[sem 02]]&amp;Tabla1[[#This Row],[sem 03]])</f>
        <v/>
      </c>
      <c r="BE1049" s="234" t="str">
        <f>+IF(TRIM(F1049)="","",$B$1&amp;"-"&amp;Tabla1[[#This Row],[Mes Inscrito]]&amp;"-"&amp;Tabla1[[#This Row],[Dia de clases Inscrito]]&amp;"-"&amp;Tabla1[[#This Row],[Horario Inscrito]]&amp;"-"&amp;Tabla1[[#This Row],[Fecha Inicio grupo]])</f>
        <v/>
      </c>
      <c r="BF1049" s="251" t="str">
        <f>IF(F1049="","",Tabla1[[#This Row],[Curso]])</f>
        <v/>
      </c>
      <c r="BG1049" s="252" t="str">
        <f>+IF(TRIM(F1049)="","",$B$1&amp;"-"&amp;TRIM(Tabla1[[#This Row],[Mes Inscrito]])&amp;"-"&amp;TRIM(Tabla1[[#This Row],[Dia de clases Inscrito]])&amp;"-"&amp;TRIM(Tabla1[[#This Row],[Horario Inscrito]])&amp;"-"&amp;TRIM(Tabla1[[#This Row],[Fecha Inicio grupo]])&amp;"-"&amp;TRIM(Tabla1[[#This Row],[Tipo Incrito]]))</f>
        <v/>
      </c>
      <c r="BH1049" s="253" t="str">
        <f>IF(F1049="","",OR(IFERROR(SEARCH("CG",Tabla1[[#This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9" s="307" t="str">
        <f>IF(F1049&lt;&gt;"",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9" s="307" t="str">
        <f>IF(F1049&lt;&gt;"",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9" s="307" t="str">
        <f>IF(Tabla1[[#This Row],[Fecha Inicio grupo]]="","",IFERROR(VLOOKUP(Tabla1[[#This Row],[Mes de Alta como miembro]],Parámetros!$AM$2:$AN$16,2,0),"01/01/1900"))</f>
        <v/>
      </c>
    </row>
    <row r="1050" spans="1:63" ht="15" customHeight="1">
      <c r="A1050" s="68">
        <v>1047</v>
      </c>
      <c r="B1050" s="145"/>
      <c r="C1050" s="146"/>
      <c r="D1050" s="42"/>
      <c r="E1050" s="147"/>
      <c r="F1050" s="206"/>
      <c r="G1050" s="45"/>
      <c r="H1050" s="164"/>
      <c r="I1050" s="148"/>
      <c r="J1050" s="146"/>
      <c r="K1050" s="167"/>
      <c r="L1050" s="150"/>
      <c r="M1050" s="149"/>
      <c r="N1050" s="239" t="str">
        <f ca="1">IF(Tabla1[[#This Row],[Fecha de nac]]="","",IF(Tabla1[[#This Row],[Fecha Finalización]] &gt;=TODAY(), DATEDIF(Tabla1[[#This Row],[Fecha de nac]],TODAY(),"y"), ROUNDDOWN((Tabla1[[#This Row],[Fecha Finalización]] -Tabla1[[#This Row],[Fecha de nac]])/365,0)))</f>
        <v/>
      </c>
      <c r="O1050" s="170"/>
      <c r="P1050" s="151"/>
      <c r="Q1050" s="152"/>
      <c r="R1050" s="153"/>
      <c r="S1050" s="153"/>
      <c r="T1050" s="153"/>
      <c r="U1050" s="243" t="str">
        <f>IF(F1050="","",Tabla1[[#This Row],[Fecha Inicio grupo]]+3*7-7)</f>
        <v/>
      </c>
      <c r="V1050" s="244" t="str">
        <f>IF(F1050="","",EDATE(Tabla1[[#This Row],[Fecha Inicio grupo]],3))</f>
        <v/>
      </c>
      <c r="W1050" s="29"/>
      <c r="X1050" s="29"/>
      <c r="Y1050" s="154"/>
      <c r="Z1050" s="154"/>
      <c r="AA1050" s="154"/>
      <c r="AB1050" s="154"/>
      <c r="AC1050" s="154"/>
      <c r="AD1050" s="154"/>
      <c r="AE1050" s="154"/>
      <c r="AF1050" s="154"/>
      <c r="AG1050" s="154"/>
      <c r="AH1050" s="231"/>
      <c r="AI1050" s="231"/>
      <c r="AJ1050" s="232"/>
      <c r="AK1050" s="231"/>
      <c r="AL1050" s="231"/>
      <c r="AM1050" s="231"/>
      <c r="AN1050" s="231"/>
      <c r="AO1050" s="144"/>
      <c r="AP1050" s="246" t="str">
        <f>IF(F1050="","",IFERROR(VLOOKUP(SUBSTITUTE(SUBSTITUTE(Tabla1[[#This Row],[Uso Sistemas]],"T","P"),"N","F"),Parámetros!$M$2:$N$17,2,0),"Completar hasta 3ra sem. para evaluar a Probacionista"))</f>
        <v/>
      </c>
      <c r="AQ1050" s="155"/>
      <c r="AR1050" s="155"/>
      <c r="AS1050" s="155"/>
      <c r="AT1050" s="29"/>
      <c r="AU1050" s="55" t="str">
        <f>CONCATENATE(Tabla1[[#This Row],[sem 01]],Tabla1[[#This Row],[sem 02]],Tabla1[[#This Row],[sem 03]])</f>
        <v/>
      </c>
      <c r="AV1050" s="55"/>
      <c r="AW1050" s="55"/>
      <c r="AX1050" s="248" t="str">
        <f>IF(V1050="","",EOMONTH(EDATE(Tabla1[[#This Row],[Fecha Finalización]],2),0))</f>
        <v/>
      </c>
      <c r="AY1050" s="155"/>
      <c r="AZ1050" s="249" t="str">
        <f>IF(V1050="","",EOMONTH(EDATE(Tabla1[[#This Row],[Fecha Finalización]],3),0))</f>
        <v/>
      </c>
      <c r="BA1050" s="39"/>
      <c r="BB1050" s="39"/>
      <c r="BC1050" s="237"/>
      <c r="BD1050" s="233" t="str">
        <f>IF(F1050="","",Tabla1[[#This Row],[sem 01]]&amp;Tabla1[[#This Row],[sem 02]]&amp;Tabla1[[#This Row],[sem 03]])</f>
        <v/>
      </c>
      <c r="BE1050" s="234" t="str">
        <f>+IF(TRIM(F1050)="","",$B$1&amp;"-"&amp;Tabla1[[#This Row],[Mes Inscrito]]&amp;"-"&amp;Tabla1[[#This Row],[Dia de clases Inscrito]]&amp;"-"&amp;Tabla1[[#This Row],[Horario Inscrito]]&amp;"-"&amp;Tabla1[[#This Row],[Fecha Inicio grupo]])</f>
        <v/>
      </c>
      <c r="BF1050" s="251" t="str">
        <f>IF(F1050="","",Tabla1[[#This Row],[Curso]])</f>
        <v/>
      </c>
      <c r="BG1050" s="252" t="str">
        <f>+IF(TRIM(F1050)="","",$B$1&amp;"-"&amp;TRIM(Tabla1[[#This Row],[Mes Inscrito]])&amp;"-"&amp;TRIM(Tabla1[[#This Row],[Dia de clases Inscrito]])&amp;"-"&amp;TRIM(Tabla1[[#This Row],[Horario Inscrito]])&amp;"-"&amp;TRIM(Tabla1[[#This Row],[Fecha Inicio grupo]])&amp;"-"&amp;TRIM(Tabla1[[#This Row],[Tipo Incrito]]))</f>
        <v/>
      </c>
      <c r="BH1050" s="253" t="str">
        <f>IF(F1050="","",OR(IFERROR(SEARCH("CG",Tabla1[[#This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0" s="307" t="str">
        <f>IF(F1050&lt;&gt;"",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0" s="307" t="str">
        <f>IF(F1050&lt;&gt;"",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0" s="307" t="str">
        <f>IF(Tabla1[[#This Row],[Fecha Inicio grupo]]="","",IFERROR(VLOOKUP(Tabla1[[#This Row],[Mes de Alta como miembro]],Parámetros!$AM$2:$AN$16,2,0),"01/01/1900"))</f>
        <v/>
      </c>
    </row>
    <row r="1051" spans="1:63" ht="15" customHeight="1">
      <c r="A1051" s="68">
        <v>1048</v>
      </c>
      <c r="B1051" s="145"/>
      <c r="C1051" s="146"/>
      <c r="D1051" s="42"/>
      <c r="E1051" s="147"/>
      <c r="F1051" s="206"/>
      <c r="G1051" s="45"/>
      <c r="H1051" s="164"/>
      <c r="I1051" s="148"/>
      <c r="J1051" s="146"/>
      <c r="K1051" s="167"/>
      <c r="L1051" s="150"/>
      <c r="M1051" s="149"/>
      <c r="N1051" s="239" t="str">
        <f ca="1">IF(Tabla1[[#This Row],[Fecha de nac]]="","",IF(Tabla1[[#This Row],[Fecha Finalización]] &gt;=TODAY(), DATEDIF(Tabla1[[#This Row],[Fecha de nac]],TODAY(),"y"), ROUNDDOWN((Tabla1[[#This Row],[Fecha Finalización]] -Tabla1[[#This Row],[Fecha de nac]])/365,0)))</f>
        <v/>
      </c>
      <c r="O1051" s="170"/>
      <c r="P1051" s="151"/>
      <c r="Q1051" s="152"/>
      <c r="R1051" s="153"/>
      <c r="S1051" s="153"/>
      <c r="T1051" s="153"/>
      <c r="U1051" s="243" t="str">
        <f>IF(F1051="","",Tabla1[[#This Row],[Fecha Inicio grupo]]+3*7-7)</f>
        <v/>
      </c>
      <c r="V1051" s="244" t="str">
        <f>IF(F1051="","",EDATE(Tabla1[[#This Row],[Fecha Inicio grupo]],3))</f>
        <v/>
      </c>
      <c r="W1051" s="29"/>
      <c r="X1051" s="29"/>
      <c r="Y1051" s="154"/>
      <c r="Z1051" s="154"/>
      <c r="AA1051" s="154"/>
      <c r="AB1051" s="154"/>
      <c r="AC1051" s="154"/>
      <c r="AD1051" s="154"/>
      <c r="AE1051" s="154"/>
      <c r="AF1051" s="154"/>
      <c r="AG1051" s="154"/>
      <c r="AH1051" s="231"/>
      <c r="AI1051" s="231"/>
      <c r="AJ1051" s="232"/>
      <c r="AK1051" s="231"/>
      <c r="AL1051" s="231"/>
      <c r="AM1051" s="231"/>
      <c r="AN1051" s="231"/>
      <c r="AO1051" s="144"/>
      <c r="AP1051" s="246" t="str">
        <f>IF(F1051="","",IFERROR(VLOOKUP(SUBSTITUTE(SUBSTITUTE(Tabla1[[#This Row],[Uso Sistemas]],"T","P"),"N","F"),Parámetros!$M$2:$N$17,2,0),"Completar hasta 3ra sem. para evaluar a Probacionista"))</f>
        <v/>
      </c>
      <c r="AQ1051" s="155"/>
      <c r="AR1051" s="155"/>
      <c r="AS1051" s="155"/>
      <c r="AT1051" s="29"/>
      <c r="AU1051" s="55" t="str">
        <f>CONCATENATE(Tabla1[[#This Row],[sem 01]],Tabla1[[#This Row],[sem 02]],Tabla1[[#This Row],[sem 03]])</f>
        <v/>
      </c>
      <c r="AV1051" s="55"/>
      <c r="AW1051" s="55"/>
      <c r="AX1051" s="248" t="str">
        <f>IF(V1051="","",EOMONTH(EDATE(Tabla1[[#This Row],[Fecha Finalización]],2),0))</f>
        <v/>
      </c>
      <c r="AY1051" s="155"/>
      <c r="AZ1051" s="249" t="str">
        <f>IF(V1051="","",EOMONTH(EDATE(Tabla1[[#This Row],[Fecha Finalización]],3),0))</f>
        <v/>
      </c>
      <c r="BA1051" s="39"/>
      <c r="BB1051" s="39"/>
      <c r="BC1051" s="237"/>
      <c r="BD1051" s="233" t="str">
        <f>IF(F1051="","",Tabla1[[#This Row],[sem 01]]&amp;Tabla1[[#This Row],[sem 02]]&amp;Tabla1[[#This Row],[sem 03]])</f>
        <v/>
      </c>
      <c r="BE1051" s="234" t="str">
        <f>+IF(TRIM(F1051)="","",$B$1&amp;"-"&amp;Tabla1[[#This Row],[Mes Inscrito]]&amp;"-"&amp;Tabla1[[#This Row],[Dia de clases Inscrito]]&amp;"-"&amp;Tabla1[[#This Row],[Horario Inscrito]]&amp;"-"&amp;Tabla1[[#This Row],[Fecha Inicio grupo]])</f>
        <v/>
      </c>
      <c r="BF1051" s="251" t="str">
        <f>IF(F1051="","",Tabla1[[#This Row],[Curso]])</f>
        <v/>
      </c>
      <c r="BG1051" s="252" t="str">
        <f>+IF(TRIM(F1051)="","",$B$1&amp;"-"&amp;TRIM(Tabla1[[#This Row],[Mes Inscrito]])&amp;"-"&amp;TRIM(Tabla1[[#This Row],[Dia de clases Inscrito]])&amp;"-"&amp;TRIM(Tabla1[[#This Row],[Horario Inscrito]])&amp;"-"&amp;TRIM(Tabla1[[#This Row],[Fecha Inicio grupo]])&amp;"-"&amp;TRIM(Tabla1[[#This Row],[Tipo Incrito]]))</f>
        <v/>
      </c>
      <c r="BH1051" s="253" t="str">
        <f>IF(F1051="","",OR(IFERROR(SEARCH("CG",Tabla1[[#This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1" s="307" t="str">
        <f>IF(F1051&lt;&gt;"",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1" s="307" t="str">
        <f>IF(F1051&lt;&gt;"",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1" s="307" t="str">
        <f>IF(Tabla1[[#This Row],[Fecha Inicio grupo]]="","",IFERROR(VLOOKUP(Tabla1[[#This Row],[Mes de Alta como miembro]],Parámetros!$AM$2:$AN$16,2,0),"01/01/1900"))</f>
        <v/>
      </c>
    </row>
    <row r="1052" spans="1:63" ht="15" customHeight="1">
      <c r="A1052" s="68">
        <v>1049</v>
      </c>
      <c r="B1052" s="145"/>
      <c r="C1052" s="146"/>
      <c r="D1052" s="42"/>
      <c r="E1052" s="147"/>
      <c r="F1052" s="206"/>
      <c r="G1052" s="45"/>
      <c r="H1052" s="164"/>
      <c r="I1052" s="148"/>
      <c r="J1052" s="146"/>
      <c r="K1052" s="167"/>
      <c r="L1052" s="150"/>
      <c r="M1052" s="149"/>
      <c r="N1052" s="239" t="str">
        <f ca="1">IF(Tabla1[[#This Row],[Fecha de nac]]="","",IF(Tabla1[[#This Row],[Fecha Finalización]] &gt;=TODAY(), DATEDIF(Tabla1[[#This Row],[Fecha de nac]],TODAY(),"y"), ROUNDDOWN((Tabla1[[#This Row],[Fecha Finalización]] -Tabla1[[#This Row],[Fecha de nac]])/365,0)))</f>
        <v/>
      </c>
      <c r="O1052" s="170"/>
      <c r="P1052" s="151"/>
      <c r="Q1052" s="152"/>
      <c r="R1052" s="153"/>
      <c r="S1052" s="153"/>
      <c r="T1052" s="153"/>
      <c r="U1052" s="243" t="str">
        <f>IF(F1052="","",Tabla1[[#This Row],[Fecha Inicio grupo]]+3*7-7)</f>
        <v/>
      </c>
      <c r="V1052" s="244" t="str">
        <f>IF(F1052="","",EDATE(Tabla1[[#This Row],[Fecha Inicio grupo]],3))</f>
        <v/>
      </c>
      <c r="W1052" s="29"/>
      <c r="X1052" s="29"/>
      <c r="Y1052" s="154"/>
      <c r="Z1052" s="154"/>
      <c r="AA1052" s="154"/>
      <c r="AB1052" s="154"/>
      <c r="AC1052" s="154"/>
      <c r="AD1052" s="154"/>
      <c r="AE1052" s="154"/>
      <c r="AF1052" s="154"/>
      <c r="AG1052" s="154"/>
      <c r="AH1052" s="231"/>
      <c r="AI1052" s="231"/>
      <c r="AJ1052" s="232"/>
      <c r="AK1052" s="231"/>
      <c r="AL1052" s="231"/>
      <c r="AM1052" s="231"/>
      <c r="AN1052" s="231"/>
      <c r="AO1052" s="144"/>
      <c r="AP1052" s="246" t="str">
        <f>IF(F1052="","",IFERROR(VLOOKUP(SUBSTITUTE(SUBSTITUTE(Tabla1[[#This Row],[Uso Sistemas]],"T","P"),"N","F"),Parámetros!$M$2:$N$17,2,0),"Completar hasta 3ra sem. para evaluar a Probacionista"))</f>
        <v/>
      </c>
      <c r="AQ1052" s="155"/>
      <c r="AR1052" s="155"/>
      <c r="AS1052" s="155"/>
      <c r="AT1052" s="29"/>
      <c r="AU1052" s="55" t="str">
        <f>CONCATENATE(Tabla1[[#This Row],[sem 01]],Tabla1[[#This Row],[sem 02]],Tabla1[[#This Row],[sem 03]])</f>
        <v/>
      </c>
      <c r="AV1052" s="55"/>
      <c r="AW1052" s="55"/>
      <c r="AX1052" s="248" t="str">
        <f>IF(V1052="","",EOMONTH(EDATE(Tabla1[[#This Row],[Fecha Finalización]],2),0))</f>
        <v/>
      </c>
      <c r="AY1052" s="155"/>
      <c r="AZ1052" s="249" t="str">
        <f>IF(V1052="","",EOMONTH(EDATE(Tabla1[[#This Row],[Fecha Finalización]],3),0))</f>
        <v/>
      </c>
      <c r="BA1052" s="39"/>
      <c r="BB1052" s="39"/>
      <c r="BC1052" s="237"/>
      <c r="BD1052" s="233" t="str">
        <f>IF(F1052="","",Tabla1[[#This Row],[sem 01]]&amp;Tabla1[[#This Row],[sem 02]]&amp;Tabla1[[#This Row],[sem 03]])</f>
        <v/>
      </c>
      <c r="BE1052" s="234" t="str">
        <f>+IF(TRIM(F1052)="","",$B$1&amp;"-"&amp;Tabla1[[#This Row],[Mes Inscrito]]&amp;"-"&amp;Tabla1[[#This Row],[Dia de clases Inscrito]]&amp;"-"&amp;Tabla1[[#This Row],[Horario Inscrito]]&amp;"-"&amp;Tabla1[[#This Row],[Fecha Inicio grupo]])</f>
        <v/>
      </c>
      <c r="BF1052" s="251" t="str">
        <f>IF(F1052="","",Tabla1[[#This Row],[Curso]])</f>
        <v/>
      </c>
      <c r="BG1052" s="252" t="str">
        <f>+IF(TRIM(F1052)="","",$B$1&amp;"-"&amp;TRIM(Tabla1[[#This Row],[Mes Inscrito]])&amp;"-"&amp;TRIM(Tabla1[[#This Row],[Dia de clases Inscrito]])&amp;"-"&amp;TRIM(Tabla1[[#This Row],[Horario Inscrito]])&amp;"-"&amp;TRIM(Tabla1[[#This Row],[Fecha Inicio grupo]])&amp;"-"&amp;TRIM(Tabla1[[#This Row],[Tipo Incrito]]))</f>
        <v/>
      </c>
      <c r="BH1052" s="253" t="str">
        <f>IF(F1052="","",OR(IFERROR(SEARCH("CG",Tabla1[[#This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2" s="307" t="str">
        <f>IF(F1052&lt;&gt;"",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2" s="307" t="str">
        <f>IF(F1052&lt;&gt;"",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2" s="307" t="str">
        <f>IF(Tabla1[[#This Row],[Fecha Inicio grupo]]="","",IFERROR(VLOOKUP(Tabla1[[#This Row],[Mes de Alta como miembro]],Parámetros!$AM$2:$AN$16,2,0),"01/01/1900"))</f>
        <v/>
      </c>
    </row>
    <row r="1053" spans="1:63" ht="15" customHeight="1">
      <c r="A1053" s="68">
        <v>1050</v>
      </c>
      <c r="B1053" s="145"/>
      <c r="C1053" s="146"/>
      <c r="D1053" s="42"/>
      <c r="E1053" s="147"/>
      <c r="F1053" s="206"/>
      <c r="G1053" s="45"/>
      <c r="H1053" s="164"/>
      <c r="I1053" s="148"/>
      <c r="J1053" s="146"/>
      <c r="K1053" s="167"/>
      <c r="L1053" s="150"/>
      <c r="M1053" s="149"/>
      <c r="N1053" s="239" t="str">
        <f ca="1">IF(Tabla1[[#This Row],[Fecha de nac]]="","",IF(Tabla1[[#This Row],[Fecha Finalización]] &gt;=TODAY(), DATEDIF(Tabla1[[#This Row],[Fecha de nac]],TODAY(),"y"), ROUNDDOWN((Tabla1[[#This Row],[Fecha Finalización]] -Tabla1[[#This Row],[Fecha de nac]])/365,0)))</f>
        <v/>
      </c>
      <c r="O1053" s="170"/>
      <c r="P1053" s="151"/>
      <c r="Q1053" s="152"/>
      <c r="R1053" s="153"/>
      <c r="S1053" s="153"/>
      <c r="T1053" s="153"/>
      <c r="U1053" s="243" t="str">
        <f>IF(F1053="","",Tabla1[[#This Row],[Fecha Inicio grupo]]+3*7-7)</f>
        <v/>
      </c>
      <c r="V1053" s="244" t="str">
        <f>IF(F1053="","",EDATE(Tabla1[[#This Row],[Fecha Inicio grupo]],3))</f>
        <v/>
      </c>
      <c r="W1053" s="29"/>
      <c r="X1053" s="29"/>
      <c r="Y1053" s="154"/>
      <c r="Z1053" s="154"/>
      <c r="AA1053" s="154"/>
      <c r="AB1053" s="154"/>
      <c r="AC1053" s="154"/>
      <c r="AD1053" s="154"/>
      <c r="AE1053" s="154"/>
      <c r="AF1053" s="154"/>
      <c r="AG1053" s="154"/>
      <c r="AH1053" s="231"/>
      <c r="AI1053" s="231"/>
      <c r="AJ1053" s="232"/>
      <c r="AK1053" s="231"/>
      <c r="AL1053" s="231"/>
      <c r="AM1053" s="231"/>
      <c r="AN1053" s="231"/>
      <c r="AO1053" s="144"/>
      <c r="AP1053" s="246" t="str">
        <f>IF(F1053="","",IFERROR(VLOOKUP(SUBSTITUTE(SUBSTITUTE(Tabla1[[#This Row],[Uso Sistemas]],"T","P"),"N","F"),Parámetros!$M$2:$N$17,2,0),"Completar hasta 3ra sem. para evaluar a Probacionista"))</f>
        <v/>
      </c>
      <c r="AQ1053" s="155"/>
      <c r="AR1053" s="155"/>
      <c r="AS1053" s="155"/>
      <c r="AT1053" s="29"/>
      <c r="AU1053" s="55" t="str">
        <f>CONCATENATE(Tabla1[[#This Row],[sem 01]],Tabla1[[#This Row],[sem 02]],Tabla1[[#This Row],[sem 03]])</f>
        <v/>
      </c>
      <c r="AV1053" s="55"/>
      <c r="AW1053" s="55"/>
      <c r="AX1053" s="248" t="str">
        <f>IF(V1053="","",EOMONTH(EDATE(Tabla1[[#This Row],[Fecha Finalización]],2),0))</f>
        <v/>
      </c>
      <c r="AY1053" s="155"/>
      <c r="AZ1053" s="249" t="str">
        <f>IF(V1053="","",EOMONTH(EDATE(Tabla1[[#This Row],[Fecha Finalización]],3),0))</f>
        <v/>
      </c>
      <c r="BA1053" s="39"/>
      <c r="BB1053" s="39"/>
      <c r="BC1053" s="237"/>
      <c r="BD1053" s="233" t="str">
        <f>IF(F1053="","",Tabla1[[#This Row],[sem 01]]&amp;Tabla1[[#This Row],[sem 02]]&amp;Tabla1[[#This Row],[sem 03]])</f>
        <v/>
      </c>
      <c r="BE1053" s="234" t="str">
        <f>+IF(TRIM(F1053)="","",$B$1&amp;"-"&amp;Tabla1[[#This Row],[Mes Inscrito]]&amp;"-"&amp;Tabla1[[#This Row],[Dia de clases Inscrito]]&amp;"-"&amp;Tabla1[[#This Row],[Horario Inscrito]]&amp;"-"&amp;Tabla1[[#This Row],[Fecha Inicio grupo]])</f>
        <v/>
      </c>
      <c r="BF1053" s="251" t="str">
        <f>IF(F1053="","",Tabla1[[#This Row],[Curso]])</f>
        <v/>
      </c>
      <c r="BG1053" s="252" t="str">
        <f>+IF(TRIM(F1053)="","",$B$1&amp;"-"&amp;TRIM(Tabla1[[#This Row],[Mes Inscrito]])&amp;"-"&amp;TRIM(Tabla1[[#This Row],[Dia de clases Inscrito]])&amp;"-"&amp;TRIM(Tabla1[[#This Row],[Horario Inscrito]])&amp;"-"&amp;TRIM(Tabla1[[#This Row],[Fecha Inicio grupo]])&amp;"-"&amp;TRIM(Tabla1[[#This Row],[Tipo Incrito]]))</f>
        <v/>
      </c>
      <c r="BH1053" s="253" t="str">
        <f>IF(F1053="","",OR(IFERROR(SEARCH("CG",Tabla1[[#This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3" s="307" t="str">
        <f>IF(F1053&lt;&gt;"",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3" s="307" t="str">
        <f>IF(F1053&lt;&gt;"",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3" s="307" t="str">
        <f>IF(Tabla1[[#This Row],[Fecha Inicio grupo]]="","",IFERROR(VLOOKUP(Tabla1[[#This Row],[Mes de Alta como miembro]],Parámetros!$AM$2:$AN$16,2,0),"01/01/1900"))</f>
        <v/>
      </c>
    </row>
    <row r="1054" spans="1:63" ht="15" customHeight="1">
      <c r="A1054" s="68">
        <v>1051</v>
      </c>
      <c r="B1054" s="145"/>
      <c r="C1054" s="146"/>
      <c r="D1054" s="42"/>
      <c r="E1054" s="147"/>
      <c r="F1054" s="206"/>
      <c r="G1054" s="45"/>
      <c r="H1054" s="164"/>
      <c r="I1054" s="148"/>
      <c r="J1054" s="146"/>
      <c r="K1054" s="167"/>
      <c r="L1054" s="150"/>
      <c r="M1054" s="149"/>
      <c r="N1054" s="239" t="str">
        <f ca="1">IF(Tabla1[[#This Row],[Fecha de nac]]="","",IF(Tabla1[[#This Row],[Fecha Finalización]] &gt;=TODAY(), DATEDIF(Tabla1[[#This Row],[Fecha de nac]],TODAY(),"y"), ROUNDDOWN((Tabla1[[#This Row],[Fecha Finalización]] -Tabla1[[#This Row],[Fecha de nac]])/365,0)))</f>
        <v/>
      </c>
      <c r="O1054" s="170"/>
      <c r="P1054" s="151"/>
      <c r="Q1054" s="152"/>
      <c r="R1054" s="153"/>
      <c r="S1054" s="153"/>
      <c r="T1054" s="153"/>
      <c r="U1054" s="243" t="str">
        <f>IF(F1054="","",Tabla1[[#This Row],[Fecha Inicio grupo]]+3*7-7)</f>
        <v/>
      </c>
      <c r="V1054" s="244" t="str">
        <f>IF(F1054="","",EDATE(Tabla1[[#This Row],[Fecha Inicio grupo]],3))</f>
        <v/>
      </c>
      <c r="W1054" s="29"/>
      <c r="X1054" s="29"/>
      <c r="Y1054" s="154"/>
      <c r="Z1054" s="154"/>
      <c r="AA1054" s="154"/>
      <c r="AB1054" s="154"/>
      <c r="AC1054" s="154"/>
      <c r="AD1054" s="154"/>
      <c r="AE1054" s="154"/>
      <c r="AF1054" s="154"/>
      <c r="AG1054" s="154"/>
      <c r="AH1054" s="231"/>
      <c r="AI1054" s="231"/>
      <c r="AJ1054" s="232"/>
      <c r="AK1054" s="231"/>
      <c r="AL1054" s="231"/>
      <c r="AM1054" s="231"/>
      <c r="AN1054" s="231"/>
      <c r="AO1054" s="144"/>
      <c r="AP1054" s="246" t="str">
        <f>IF(F1054="","",IFERROR(VLOOKUP(SUBSTITUTE(SUBSTITUTE(Tabla1[[#This Row],[Uso Sistemas]],"T","P"),"N","F"),Parámetros!$M$2:$N$17,2,0),"Completar hasta 3ra sem. para evaluar a Probacionista"))</f>
        <v/>
      </c>
      <c r="AQ1054" s="155"/>
      <c r="AR1054" s="155"/>
      <c r="AS1054" s="155"/>
      <c r="AT1054" s="29"/>
      <c r="AU1054" s="55" t="str">
        <f>CONCATENATE(Tabla1[[#This Row],[sem 01]],Tabla1[[#This Row],[sem 02]],Tabla1[[#This Row],[sem 03]])</f>
        <v/>
      </c>
      <c r="AV1054" s="55"/>
      <c r="AW1054" s="55"/>
      <c r="AX1054" s="248" t="str">
        <f>IF(V1054="","",EOMONTH(EDATE(Tabla1[[#This Row],[Fecha Finalización]],2),0))</f>
        <v/>
      </c>
      <c r="AY1054" s="155"/>
      <c r="AZ1054" s="249" t="str">
        <f>IF(V1054="","",EOMONTH(EDATE(Tabla1[[#This Row],[Fecha Finalización]],3),0))</f>
        <v/>
      </c>
      <c r="BA1054" s="39"/>
      <c r="BB1054" s="39"/>
      <c r="BC1054" s="237"/>
      <c r="BD1054" s="233" t="str">
        <f>IF(F1054="","",Tabla1[[#This Row],[sem 01]]&amp;Tabla1[[#This Row],[sem 02]]&amp;Tabla1[[#This Row],[sem 03]])</f>
        <v/>
      </c>
      <c r="BE1054" s="234" t="str">
        <f>+IF(TRIM(F1054)="","",$B$1&amp;"-"&amp;Tabla1[[#This Row],[Mes Inscrito]]&amp;"-"&amp;Tabla1[[#This Row],[Dia de clases Inscrito]]&amp;"-"&amp;Tabla1[[#This Row],[Horario Inscrito]]&amp;"-"&amp;Tabla1[[#This Row],[Fecha Inicio grupo]])</f>
        <v/>
      </c>
      <c r="BF1054" s="251" t="str">
        <f>IF(F1054="","",Tabla1[[#This Row],[Curso]])</f>
        <v/>
      </c>
      <c r="BG1054" s="252" t="str">
        <f>+IF(TRIM(F1054)="","",$B$1&amp;"-"&amp;TRIM(Tabla1[[#This Row],[Mes Inscrito]])&amp;"-"&amp;TRIM(Tabla1[[#This Row],[Dia de clases Inscrito]])&amp;"-"&amp;TRIM(Tabla1[[#This Row],[Horario Inscrito]])&amp;"-"&amp;TRIM(Tabla1[[#This Row],[Fecha Inicio grupo]])&amp;"-"&amp;TRIM(Tabla1[[#This Row],[Tipo Incrito]]))</f>
        <v/>
      </c>
      <c r="BH1054" s="253" t="str">
        <f>IF(F1054="","",OR(IFERROR(SEARCH("CG",Tabla1[[#This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4" s="307" t="str">
        <f>IF(F1054&lt;&gt;"",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4" s="307" t="str">
        <f>IF(F1054&lt;&gt;"",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4" s="307" t="str">
        <f>IF(Tabla1[[#This Row],[Fecha Inicio grupo]]="","",IFERROR(VLOOKUP(Tabla1[[#This Row],[Mes de Alta como miembro]],Parámetros!$AM$2:$AN$16,2,0),"01/01/1900"))</f>
        <v/>
      </c>
    </row>
    <row r="1055" spans="1:63" ht="15" customHeight="1">
      <c r="A1055" s="68">
        <v>1052</v>
      </c>
      <c r="B1055" s="145"/>
      <c r="C1055" s="146"/>
      <c r="D1055" s="42"/>
      <c r="E1055" s="147"/>
      <c r="F1055" s="206"/>
      <c r="G1055" s="45"/>
      <c r="H1055" s="164"/>
      <c r="I1055" s="148"/>
      <c r="J1055" s="146"/>
      <c r="K1055" s="167"/>
      <c r="L1055" s="150"/>
      <c r="M1055" s="149"/>
      <c r="N1055" s="239" t="str">
        <f ca="1">IF(Tabla1[[#This Row],[Fecha de nac]]="","",IF(Tabla1[[#This Row],[Fecha Finalización]] &gt;=TODAY(), DATEDIF(Tabla1[[#This Row],[Fecha de nac]],TODAY(),"y"), ROUNDDOWN((Tabla1[[#This Row],[Fecha Finalización]] -Tabla1[[#This Row],[Fecha de nac]])/365,0)))</f>
        <v/>
      </c>
      <c r="O1055" s="170"/>
      <c r="P1055" s="151"/>
      <c r="Q1055" s="152"/>
      <c r="R1055" s="153"/>
      <c r="S1055" s="153"/>
      <c r="T1055" s="153"/>
      <c r="U1055" s="243" t="str">
        <f>IF(F1055="","",Tabla1[[#This Row],[Fecha Inicio grupo]]+3*7-7)</f>
        <v/>
      </c>
      <c r="V1055" s="244" t="str">
        <f>IF(F1055="","",EDATE(Tabla1[[#This Row],[Fecha Inicio grupo]],3))</f>
        <v/>
      </c>
      <c r="W1055" s="29"/>
      <c r="X1055" s="29"/>
      <c r="Y1055" s="154"/>
      <c r="Z1055" s="154"/>
      <c r="AA1055" s="154"/>
      <c r="AB1055" s="154"/>
      <c r="AC1055" s="154"/>
      <c r="AD1055" s="154"/>
      <c r="AE1055" s="154"/>
      <c r="AF1055" s="154"/>
      <c r="AG1055" s="154"/>
      <c r="AH1055" s="231"/>
      <c r="AI1055" s="231"/>
      <c r="AJ1055" s="232"/>
      <c r="AK1055" s="231"/>
      <c r="AL1055" s="231"/>
      <c r="AM1055" s="231"/>
      <c r="AN1055" s="231"/>
      <c r="AO1055" s="144"/>
      <c r="AP1055" s="246" t="str">
        <f>IF(F1055="","",IFERROR(VLOOKUP(SUBSTITUTE(SUBSTITUTE(Tabla1[[#This Row],[Uso Sistemas]],"T","P"),"N","F"),Parámetros!$M$2:$N$17,2,0),"Completar hasta 3ra sem. para evaluar a Probacionista"))</f>
        <v/>
      </c>
      <c r="AQ1055" s="155"/>
      <c r="AR1055" s="155"/>
      <c r="AS1055" s="155"/>
      <c r="AT1055" s="29"/>
      <c r="AU1055" s="55" t="str">
        <f>CONCATENATE(Tabla1[[#This Row],[sem 01]],Tabla1[[#This Row],[sem 02]],Tabla1[[#This Row],[sem 03]])</f>
        <v/>
      </c>
      <c r="AV1055" s="55"/>
      <c r="AW1055" s="55"/>
      <c r="AX1055" s="248" t="str">
        <f>IF(V1055="","",EOMONTH(EDATE(Tabla1[[#This Row],[Fecha Finalización]],2),0))</f>
        <v/>
      </c>
      <c r="AY1055" s="155"/>
      <c r="AZ1055" s="249" t="str">
        <f>IF(V1055="","",EOMONTH(EDATE(Tabla1[[#This Row],[Fecha Finalización]],3),0))</f>
        <v/>
      </c>
      <c r="BA1055" s="39"/>
      <c r="BB1055" s="39"/>
      <c r="BC1055" s="237"/>
      <c r="BD1055" s="233" t="str">
        <f>IF(F1055="","",Tabla1[[#This Row],[sem 01]]&amp;Tabla1[[#This Row],[sem 02]]&amp;Tabla1[[#This Row],[sem 03]])</f>
        <v/>
      </c>
      <c r="BE1055" s="234" t="str">
        <f>+IF(TRIM(F1055)="","",$B$1&amp;"-"&amp;Tabla1[[#This Row],[Mes Inscrito]]&amp;"-"&amp;Tabla1[[#This Row],[Dia de clases Inscrito]]&amp;"-"&amp;Tabla1[[#This Row],[Horario Inscrito]]&amp;"-"&amp;Tabla1[[#This Row],[Fecha Inicio grupo]])</f>
        <v/>
      </c>
      <c r="BF1055" s="251" t="str">
        <f>IF(F1055="","",Tabla1[[#This Row],[Curso]])</f>
        <v/>
      </c>
      <c r="BG1055" s="252" t="str">
        <f>+IF(TRIM(F1055)="","",$B$1&amp;"-"&amp;TRIM(Tabla1[[#This Row],[Mes Inscrito]])&amp;"-"&amp;TRIM(Tabla1[[#This Row],[Dia de clases Inscrito]])&amp;"-"&amp;TRIM(Tabla1[[#This Row],[Horario Inscrito]])&amp;"-"&amp;TRIM(Tabla1[[#This Row],[Fecha Inicio grupo]])&amp;"-"&amp;TRIM(Tabla1[[#This Row],[Tipo Incrito]]))</f>
        <v/>
      </c>
      <c r="BH1055" s="253" t="str">
        <f>IF(F1055="","",OR(IFERROR(SEARCH("CG",Tabla1[[#This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5" s="307" t="str">
        <f>IF(F1055&lt;&gt;"",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5" s="307" t="str">
        <f>IF(F1055&lt;&gt;"",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5" s="307" t="str">
        <f>IF(Tabla1[[#This Row],[Fecha Inicio grupo]]="","",IFERROR(VLOOKUP(Tabla1[[#This Row],[Mes de Alta como miembro]],Parámetros!$AM$2:$AN$16,2,0),"01/01/1900"))</f>
        <v/>
      </c>
    </row>
    <row r="1056" spans="1:63" ht="15" customHeight="1">
      <c r="A1056" s="68">
        <v>1053</v>
      </c>
      <c r="B1056" s="145"/>
      <c r="C1056" s="146"/>
      <c r="D1056" s="42"/>
      <c r="E1056" s="147"/>
      <c r="F1056" s="206"/>
      <c r="G1056" s="45"/>
      <c r="H1056" s="164"/>
      <c r="I1056" s="148"/>
      <c r="J1056" s="146"/>
      <c r="K1056" s="167"/>
      <c r="L1056" s="150"/>
      <c r="M1056" s="149"/>
      <c r="N1056" s="239" t="str">
        <f ca="1">IF(Tabla1[[#This Row],[Fecha de nac]]="","",IF(Tabla1[[#This Row],[Fecha Finalización]] &gt;=TODAY(), DATEDIF(Tabla1[[#This Row],[Fecha de nac]],TODAY(),"y"), ROUNDDOWN((Tabla1[[#This Row],[Fecha Finalización]] -Tabla1[[#This Row],[Fecha de nac]])/365,0)))</f>
        <v/>
      </c>
      <c r="O1056" s="170"/>
      <c r="P1056" s="151"/>
      <c r="Q1056" s="152"/>
      <c r="R1056" s="153"/>
      <c r="S1056" s="153"/>
      <c r="T1056" s="153"/>
      <c r="U1056" s="243" t="str">
        <f>IF(F1056="","",Tabla1[[#This Row],[Fecha Inicio grupo]]+3*7-7)</f>
        <v/>
      </c>
      <c r="V1056" s="244" t="str">
        <f>IF(F1056="","",EDATE(Tabla1[[#This Row],[Fecha Inicio grupo]],3))</f>
        <v/>
      </c>
      <c r="W1056" s="29"/>
      <c r="X1056" s="29"/>
      <c r="Y1056" s="154"/>
      <c r="Z1056" s="154"/>
      <c r="AA1056" s="154"/>
      <c r="AB1056" s="154"/>
      <c r="AC1056" s="154"/>
      <c r="AD1056" s="154"/>
      <c r="AE1056" s="154"/>
      <c r="AF1056" s="154"/>
      <c r="AG1056" s="154"/>
      <c r="AH1056" s="231"/>
      <c r="AI1056" s="231"/>
      <c r="AJ1056" s="232"/>
      <c r="AK1056" s="231"/>
      <c r="AL1056" s="231"/>
      <c r="AM1056" s="231"/>
      <c r="AN1056" s="231"/>
      <c r="AO1056" s="144"/>
      <c r="AP1056" s="246" t="str">
        <f>IF(F1056="","",IFERROR(VLOOKUP(SUBSTITUTE(SUBSTITUTE(Tabla1[[#This Row],[Uso Sistemas]],"T","P"),"N","F"),Parámetros!$M$2:$N$17,2,0),"Completar hasta 3ra sem. para evaluar a Probacionista"))</f>
        <v/>
      </c>
      <c r="AQ1056" s="155"/>
      <c r="AR1056" s="155"/>
      <c r="AS1056" s="155"/>
      <c r="AT1056" s="29"/>
      <c r="AU1056" s="55" t="str">
        <f>CONCATENATE(Tabla1[[#This Row],[sem 01]],Tabla1[[#This Row],[sem 02]],Tabla1[[#This Row],[sem 03]])</f>
        <v/>
      </c>
      <c r="AV1056" s="55"/>
      <c r="AW1056" s="55"/>
      <c r="AX1056" s="248" t="str">
        <f>IF(V1056="","",EOMONTH(EDATE(Tabla1[[#This Row],[Fecha Finalización]],2),0))</f>
        <v/>
      </c>
      <c r="AY1056" s="155"/>
      <c r="AZ1056" s="249" t="str">
        <f>IF(V1056="","",EOMONTH(EDATE(Tabla1[[#This Row],[Fecha Finalización]],3),0))</f>
        <v/>
      </c>
      <c r="BA1056" s="39"/>
      <c r="BB1056" s="39"/>
      <c r="BC1056" s="237"/>
      <c r="BD1056" s="233" t="str">
        <f>IF(F1056="","",Tabla1[[#This Row],[sem 01]]&amp;Tabla1[[#This Row],[sem 02]]&amp;Tabla1[[#This Row],[sem 03]])</f>
        <v/>
      </c>
      <c r="BE1056" s="234" t="str">
        <f>+IF(TRIM(F1056)="","",$B$1&amp;"-"&amp;Tabla1[[#This Row],[Mes Inscrito]]&amp;"-"&amp;Tabla1[[#This Row],[Dia de clases Inscrito]]&amp;"-"&amp;Tabla1[[#This Row],[Horario Inscrito]]&amp;"-"&amp;Tabla1[[#This Row],[Fecha Inicio grupo]])</f>
        <v/>
      </c>
      <c r="BF1056" s="251" t="str">
        <f>IF(F1056="","",Tabla1[[#This Row],[Curso]])</f>
        <v/>
      </c>
      <c r="BG1056" s="252" t="str">
        <f>+IF(TRIM(F1056)="","",$B$1&amp;"-"&amp;TRIM(Tabla1[[#This Row],[Mes Inscrito]])&amp;"-"&amp;TRIM(Tabla1[[#This Row],[Dia de clases Inscrito]])&amp;"-"&amp;TRIM(Tabla1[[#This Row],[Horario Inscrito]])&amp;"-"&amp;TRIM(Tabla1[[#This Row],[Fecha Inicio grupo]])&amp;"-"&amp;TRIM(Tabla1[[#This Row],[Tipo Incrito]]))</f>
        <v/>
      </c>
      <c r="BH1056" s="253" t="str">
        <f>IF(F1056="","",OR(IFERROR(SEARCH("CG",Tabla1[[#This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6" s="307" t="str">
        <f>IF(F1056&lt;&gt;"",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6" s="307" t="str">
        <f>IF(F1056&lt;&gt;"",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6" s="307" t="str">
        <f>IF(Tabla1[[#This Row],[Fecha Inicio grupo]]="","",IFERROR(VLOOKUP(Tabla1[[#This Row],[Mes de Alta como miembro]],Parámetros!$AM$2:$AN$16,2,0),"01/01/1900"))</f>
        <v/>
      </c>
    </row>
    <row r="1057" spans="1:63" ht="15" customHeight="1">
      <c r="A1057" s="68">
        <v>1054</v>
      </c>
      <c r="B1057" s="145"/>
      <c r="C1057" s="146"/>
      <c r="D1057" s="42"/>
      <c r="E1057" s="147"/>
      <c r="F1057" s="206"/>
      <c r="G1057" s="45"/>
      <c r="H1057" s="164"/>
      <c r="I1057" s="148"/>
      <c r="J1057" s="146"/>
      <c r="K1057" s="167"/>
      <c r="L1057" s="150"/>
      <c r="M1057" s="149"/>
      <c r="N1057" s="239" t="str">
        <f ca="1">IF(Tabla1[[#This Row],[Fecha de nac]]="","",IF(Tabla1[[#This Row],[Fecha Finalización]] &gt;=TODAY(), DATEDIF(Tabla1[[#This Row],[Fecha de nac]],TODAY(),"y"), ROUNDDOWN((Tabla1[[#This Row],[Fecha Finalización]] -Tabla1[[#This Row],[Fecha de nac]])/365,0)))</f>
        <v/>
      </c>
      <c r="O1057" s="170"/>
      <c r="P1057" s="151"/>
      <c r="Q1057" s="152"/>
      <c r="R1057" s="153"/>
      <c r="S1057" s="153"/>
      <c r="T1057" s="153"/>
      <c r="U1057" s="243" t="str">
        <f>IF(F1057="","",Tabla1[[#This Row],[Fecha Inicio grupo]]+3*7-7)</f>
        <v/>
      </c>
      <c r="V1057" s="244" t="str">
        <f>IF(F1057="","",EDATE(Tabla1[[#This Row],[Fecha Inicio grupo]],3))</f>
        <v/>
      </c>
      <c r="W1057" s="29"/>
      <c r="X1057" s="29"/>
      <c r="Y1057" s="154"/>
      <c r="Z1057" s="154"/>
      <c r="AA1057" s="154"/>
      <c r="AB1057" s="154"/>
      <c r="AC1057" s="154"/>
      <c r="AD1057" s="154"/>
      <c r="AE1057" s="154"/>
      <c r="AF1057" s="154"/>
      <c r="AG1057" s="154"/>
      <c r="AH1057" s="231"/>
      <c r="AI1057" s="231"/>
      <c r="AJ1057" s="232"/>
      <c r="AK1057" s="231"/>
      <c r="AL1057" s="231"/>
      <c r="AM1057" s="231"/>
      <c r="AN1057" s="231"/>
      <c r="AO1057" s="144"/>
      <c r="AP1057" s="246" t="str">
        <f>IF(F1057="","",IFERROR(VLOOKUP(SUBSTITUTE(SUBSTITUTE(Tabla1[[#This Row],[Uso Sistemas]],"T","P"),"N","F"),Parámetros!$M$2:$N$17,2,0),"Completar hasta 3ra sem. para evaluar a Probacionista"))</f>
        <v/>
      </c>
      <c r="AQ1057" s="155"/>
      <c r="AR1057" s="155"/>
      <c r="AS1057" s="155"/>
      <c r="AT1057" s="29"/>
      <c r="AU1057" s="55" t="str">
        <f>CONCATENATE(Tabla1[[#This Row],[sem 01]],Tabla1[[#This Row],[sem 02]],Tabla1[[#This Row],[sem 03]])</f>
        <v/>
      </c>
      <c r="AV1057" s="55"/>
      <c r="AW1057" s="55"/>
      <c r="AX1057" s="248" t="str">
        <f>IF(V1057="","",EOMONTH(EDATE(Tabla1[[#This Row],[Fecha Finalización]],2),0))</f>
        <v/>
      </c>
      <c r="AY1057" s="155"/>
      <c r="AZ1057" s="249" t="str">
        <f>IF(V1057="","",EOMONTH(EDATE(Tabla1[[#This Row],[Fecha Finalización]],3),0))</f>
        <v/>
      </c>
      <c r="BA1057" s="39"/>
      <c r="BB1057" s="39"/>
      <c r="BC1057" s="237"/>
      <c r="BD1057" s="233" t="str">
        <f>IF(F1057="","",Tabla1[[#This Row],[sem 01]]&amp;Tabla1[[#This Row],[sem 02]]&amp;Tabla1[[#This Row],[sem 03]])</f>
        <v/>
      </c>
      <c r="BE1057" s="234" t="str">
        <f>+IF(TRIM(F1057)="","",$B$1&amp;"-"&amp;Tabla1[[#This Row],[Mes Inscrito]]&amp;"-"&amp;Tabla1[[#This Row],[Dia de clases Inscrito]]&amp;"-"&amp;Tabla1[[#This Row],[Horario Inscrito]]&amp;"-"&amp;Tabla1[[#This Row],[Fecha Inicio grupo]])</f>
        <v/>
      </c>
      <c r="BF1057" s="251" t="str">
        <f>IF(F1057="","",Tabla1[[#This Row],[Curso]])</f>
        <v/>
      </c>
      <c r="BG1057" s="252" t="str">
        <f>+IF(TRIM(F1057)="","",$B$1&amp;"-"&amp;TRIM(Tabla1[[#This Row],[Mes Inscrito]])&amp;"-"&amp;TRIM(Tabla1[[#This Row],[Dia de clases Inscrito]])&amp;"-"&amp;TRIM(Tabla1[[#This Row],[Horario Inscrito]])&amp;"-"&amp;TRIM(Tabla1[[#This Row],[Fecha Inicio grupo]])&amp;"-"&amp;TRIM(Tabla1[[#This Row],[Tipo Incrito]]))</f>
        <v/>
      </c>
      <c r="BH1057" s="253" t="str">
        <f>IF(F1057="","",OR(IFERROR(SEARCH("CG",Tabla1[[#This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7" s="307" t="str">
        <f>IF(F1057&lt;&gt;"",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7" s="307" t="str">
        <f>IF(F1057&lt;&gt;"",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7" s="307" t="str">
        <f>IF(Tabla1[[#This Row],[Fecha Inicio grupo]]="","",IFERROR(VLOOKUP(Tabla1[[#This Row],[Mes de Alta como miembro]],Parámetros!$AM$2:$AN$16,2,0),"01/01/1900"))</f>
        <v/>
      </c>
    </row>
    <row r="1058" spans="1:63" ht="15" customHeight="1">
      <c r="A1058" s="68">
        <v>1055</v>
      </c>
      <c r="B1058" s="145"/>
      <c r="C1058" s="146"/>
      <c r="D1058" s="42"/>
      <c r="E1058" s="147"/>
      <c r="F1058" s="206"/>
      <c r="G1058" s="45"/>
      <c r="H1058" s="164"/>
      <c r="I1058" s="148"/>
      <c r="J1058" s="146"/>
      <c r="K1058" s="167"/>
      <c r="L1058" s="150"/>
      <c r="M1058" s="149"/>
      <c r="N1058" s="239" t="str">
        <f ca="1">IF(Tabla1[[#This Row],[Fecha de nac]]="","",IF(Tabla1[[#This Row],[Fecha Finalización]] &gt;=TODAY(), DATEDIF(Tabla1[[#This Row],[Fecha de nac]],TODAY(),"y"), ROUNDDOWN((Tabla1[[#This Row],[Fecha Finalización]] -Tabla1[[#This Row],[Fecha de nac]])/365,0)))</f>
        <v/>
      </c>
      <c r="O1058" s="170"/>
      <c r="P1058" s="151"/>
      <c r="Q1058" s="152"/>
      <c r="R1058" s="153"/>
      <c r="S1058" s="153"/>
      <c r="T1058" s="153"/>
      <c r="U1058" s="243" t="str">
        <f>IF(F1058="","",Tabla1[[#This Row],[Fecha Inicio grupo]]+3*7-7)</f>
        <v/>
      </c>
      <c r="V1058" s="244" t="str">
        <f>IF(F1058="","",EDATE(Tabla1[[#This Row],[Fecha Inicio grupo]],3))</f>
        <v/>
      </c>
      <c r="W1058" s="29"/>
      <c r="X1058" s="29"/>
      <c r="Y1058" s="154"/>
      <c r="Z1058" s="154"/>
      <c r="AA1058" s="154"/>
      <c r="AB1058" s="154"/>
      <c r="AC1058" s="154"/>
      <c r="AD1058" s="154"/>
      <c r="AE1058" s="154"/>
      <c r="AF1058" s="154"/>
      <c r="AG1058" s="154"/>
      <c r="AH1058" s="231"/>
      <c r="AI1058" s="231"/>
      <c r="AJ1058" s="232"/>
      <c r="AK1058" s="231"/>
      <c r="AL1058" s="231"/>
      <c r="AM1058" s="231"/>
      <c r="AN1058" s="231"/>
      <c r="AO1058" s="144"/>
      <c r="AP1058" s="246" t="str">
        <f>IF(F1058="","",IFERROR(VLOOKUP(SUBSTITUTE(SUBSTITUTE(Tabla1[[#This Row],[Uso Sistemas]],"T","P"),"N","F"),Parámetros!$M$2:$N$17,2,0),"Completar hasta 3ra sem. para evaluar a Probacionista"))</f>
        <v/>
      </c>
      <c r="AQ1058" s="155"/>
      <c r="AR1058" s="155"/>
      <c r="AS1058" s="155"/>
      <c r="AT1058" s="29"/>
      <c r="AU1058" s="55" t="str">
        <f>CONCATENATE(Tabla1[[#This Row],[sem 01]],Tabla1[[#This Row],[sem 02]],Tabla1[[#This Row],[sem 03]])</f>
        <v/>
      </c>
      <c r="AV1058" s="55"/>
      <c r="AW1058" s="55"/>
      <c r="AX1058" s="248" t="str">
        <f>IF(V1058="","",EOMONTH(EDATE(Tabla1[[#This Row],[Fecha Finalización]],2),0))</f>
        <v/>
      </c>
      <c r="AY1058" s="155"/>
      <c r="AZ1058" s="249" t="str">
        <f>IF(V1058="","",EOMONTH(EDATE(Tabla1[[#This Row],[Fecha Finalización]],3),0))</f>
        <v/>
      </c>
      <c r="BA1058" s="39"/>
      <c r="BB1058" s="39"/>
      <c r="BC1058" s="237"/>
      <c r="BD1058" s="233" t="str">
        <f>IF(F1058="","",Tabla1[[#This Row],[sem 01]]&amp;Tabla1[[#This Row],[sem 02]]&amp;Tabla1[[#This Row],[sem 03]])</f>
        <v/>
      </c>
      <c r="BE1058" s="234" t="str">
        <f>+IF(TRIM(F1058)="","",$B$1&amp;"-"&amp;Tabla1[[#This Row],[Mes Inscrito]]&amp;"-"&amp;Tabla1[[#This Row],[Dia de clases Inscrito]]&amp;"-"&amp;Tabla1[[#This Row],[Horario Inscrito]]&amp;"-"&amp;Tabla1[[#This Row],[Fecha Inicio grupo]])</f>
        <v/>
      </c>
      <c r="BF1058" s="251" t="str">
        <f>IF(F1058="","",Tabla1[[#This Row],[Curso]])</f>
        <v/>
      </c>
      <c r="BG1058" s="252" t="str">
        <f>+IF(TRIM(F1058)="","",$B$1&amp;"-"&amp;TRIM(Tabla1[[#This Row],[Mes Inscrito]])&amp;"-"&amp;TRIM(Tabla1[[#This Row],[Dia de clases Inscrito]])&amp;"-"&amp;TRIM(Tabla1[[#This Row],[Horario Inscrito]])&amp;"-"&amp;TRIM(Tabla1[[#This Row],[Fecha Inicio grupo]])&amp;"-"&amp;TRIM(Tabla1[[#This Row],[Tipo Incrito]]))</f>
        <v/>
      </c>
      <c r="BH1058" s="253" t="str">
        <f>IF(F1058="","",OR(IFERROR(SEARCH("CG",Tabla1[[#This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8" s="307" t="str">
        <f>IF(F1058&lt;&gt;"",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8" s="307" t="str">
        <f>IF(F1058&lt;&gt;"",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8" s="307" t="str">
        <f>IF(Tabla1[[#This Row],[Fecha Inicio grupo]]="","",IFERROR(VLOOKUP(Tabla1[[#This Row],[Mes de Alta como miembro]],Parámetros!$AM$2:$AN$16,2,0),"01/01/1900"))</f>
        <v/>
      </c>
    </row>
    <row r="1059" spans="1:63" ht="15" customHeight="1">
      <c r="A1059" s="68">
        <v>1056</v>
      </c>
      <c r="B1059" s="145"/>
      <c r="C1059" s="146"/>
      <c r="D1059" s="42"/>
      <c r="E1059" s="147"/>
      <c r="F1059" s="206"/>
      <c r="G1059" s="45"/>
      <c r="H1059" s="164"/>
      <c r="I1059" s="148"/>
      <c r="J1059" s="146"/>
      <c r="K1059" s="167"/>
      <c r="L1059" s="150"/>
      <c r="M1059" s="149"/>
      <c r="N1059" s="239" t="str">
        <f ca="1">IF(Tabla1[[#This Row],[Fecha de nac]]="","",IF(Tabla1[[#This Row],[Fecha Finalización]] &gt;=TODAY(), DATEDIF(Tabla1[[#This Row],[Fecha de nac]],TODAY(),"y"), ROUNDDOWN((Tabla1[[#This Row],[Fecha Finalización]] -Tabla1[[#This Row],[Fecha de nac]])/365,0)))</f>
        <v/>
      </c>
      <c r="O1059" s="170"/>
      <c r="P1059" s="151"/>
      <c r="Q1059" s="152"/>
      <c r="R1059" s="153"/>
      <c r="S1059" s="153"/>
      <c r="T1059" s="153"/>
      <c r="U1059" s="243" t="str">
        <f>IF(F1059="","",Tabla1[[#This Row],[Fecha Inicio grupo]]+3*7-7)</f>
        <v/>
      </c>
      <c r="V1059" s="244" t="str">
        <f>IF(F1059="","",EDATE(Tabla1[[#This Row],[Fecha Inicio grupo]],3))</f>
        <v/>
      </c>
      <c r="W1059" s="29"/>
      <c r="X1059" s="29"/>
      <c r="Y1059" s="154"/>
      <c r="Z1059" s="154"/>
      <c r="AA1059" s="154"/>
      <c r="AB1059" s="154"/>
      <c r="AC1059" s="154"/>
      <c r="AD1059" s="154"/>
      <c r="AE1059" s="154"/>
      <c r="AF1059" s="154"/>
      <c r="AG1059" s="154"/>
      <c r="AH1059" s="231"/>
      <c r="AI1059" s="231"/>
      <c r="AJ1059" s="232"/>
      <c r="AK1059" s="231"/>
      <c r="AL1059" s="231"/>
      <c r="AM1059" s="231"/>
      <c r="AN1059" s="231"/>
      <c r="AO1059" s="144"/>
      <c r="AP1059" s="246" t="str">
        <f>IF(F1059="","",IFERROR(VLOOKUP(SUBSTITUTE(SUBSTITUTE(Tabla1[[#This Row],[Uso Sistemas]],"T","P"),"N","F"),Parámetros!$M$2:$N$17,2,0),"Completar hasta 3ra sem. para evaluar a Probacionista"))</f>
        <v/>
      </c>
      <c r="AQ1059" s="155"/>
      <c r="AR1059" s="155"/>
      <c r="AS1059" s="155"/>
      <c r="AT1059" s="29"/>
      <c r="AU1059" s="55" t="str">
        <f>CONCATENATE(Tabla1[[#This Row],[sem 01]],Tabla1[[#This Row],[sem 02]],Tabla1[[#This Row],[sem 03]])</f>
        <v/>
      </c>
      <c r="AV1059" s="55"/>
      <c r="AW1059" s="55"/>
      <c r="AX1059" s="248" t="str">
        <f>IF(V1059="","",EOMONTH(EDATE(Tabla1[[#This Row],[Fecha Finalización]],2),0))</f>
        <v/>
      </c>
      <c r="AY1059" s="155"/>
      <c r="AZ1059" s="249" t="str">
        <f>IF(V1059="","",EOMONTH(EDATE(Tabla1[[#This Row],[Fecha Finalización]],3),0))</f>
        <v/>
      </c>
      <c r="BA1059" s="39"/>
      <c r="BB1059" s="39"/>
      <c r="BC1059" s="237"/>
      <c r="BD1059" s="233" t="str">
        <f>IF(F1059="","",Tabla1[[#This Row],[sem 01]]&amp;Tabla1[[#This Row],[sem 02]]&amp;Tabla1[[#This Row],[sem 03]])</f>
        <v/>
      </c>
      <c r="BE1059" s="234" t="str">
        <f>+IF(TRIM(F1059)="","",$B$1&amp;"-"&amp;Tabla1[[#This Row],[Mes Inscrito]]&amp;"-"&amp;Tabla1[[#This Row],[Dia de clases Inscrito]]&amp;"-"&amp;Tabla1[[#This Row],[Horario Inscrito]]&amp;"-"&amp;Tabla1[[#This Row],[Fecha Inicio grupo]])</f>
        <v/>
      </c>
      <c r="BF1059" s="251" t="str">
        <f>IF(F1059="","",Tabla1[[#This Row],[Curso]])</f>
        <v/>
      </c>
      <c r="BG1059" s="252" t="str">
        <f>+IF(TRIM(F1059)="","",$B$1&amp;"-"&amp;TRIM(Tabla1[[#This Row],[Mes Inscrito]])&amp;"-"&amp;TRIM(Tabla1[[#This Row],[Dia de clases Inscrito]])&amp;"-"&amp;TRIM(Tabla1[[#This Row],[Horario Inscrito]])&amp;"-"&amp;TRIM(Tabla1[[#This Row],[Fecha Inicio grupo]])&amp;"-"&amp;TRIM(Tabla1[[#This Row],[Tipo Incrito]]))</f>
        <v/>
      </c>
      <c r="BH1059" s="253" t="str">
        <f>IF(F1059="","",OR(IFERROR(SEARCH("CG",Tabla1[[#This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9" s="307" t="str">
        <f>IF(F1059&lt;&gt;"",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9" s="307" t="str">
        <f>IF(F1059&lt;&gt;"",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9" s="307" t="str">
        <f>IF(Tabla1[[#This Row],[Fecha Inicio grupo]]="","",IFERROR(VLOOKUP(Tabla1[[#This Row],[Mes de Alta como miembro]],Parámetros!$AM$2:$AN$16,2,0),"01/01/1900"))</f>
        <v/>
      </c>
    </row>
    <row r="1060" spans="1:63" ht="15" customHeight="1">
      <c r="A1060" s="68">
        <v>1057</v>
      </c>
      <c r="B1060" s="145"/>
      <c r="C1060" s="146"/>
      <c r="D1060" s="42"/>
      <c r="E1060" s="147"/>
      <c r="F1060" s="206"/>
      <c r="G1060" s="45"/>
      <c r="H1060" s="164"/>
      <c r="I1060" s="148"/>
      <c r="J1060" s="146"/>
      <c r="K1060" s="167"/>
      <c r="L1060" s="150"/>
      <c r="M1060" s="149"/>
      <c r="N1060" s="239" t="str">
        <f ca="1">IF(Tabla1[[#This Row],[Fecha de nac]]="","",IF(Tabla1[[#This Row],[Fecha Finalización]] &gt;=TODAY(), DATEDIF(Tabla1[[#This Row],[Fecha de nac]],TODAY(),"y"), ROUNDDOWN((Tabla1[[#This Row],[Fecha Finalización]] -Tabla1[[#This Row],[Fecha de nac]])/365,0)))</f>
        <v/>
      </c>
      <c r="O1060" s="170"/>
      <c r="P1060" s="151"/>
      <c r="Q1060" s="152"/>
      <c r="R1060" s="153"/>
      <c r="S1060" s="153"/>
      <c r="T1060" s="153"/>
      <c r="U1060" s="243" t="str">
        <f>IF(F1060="","",Tabla1[[#This Row],[Fecha Inicio grupo]]+3*7-7)</f>
        <v/>
      </c>
      <c r="V1060" s="244" t="str">
        <f>IF(F1060="","",EDATE(Tabla1[[#This Row],[Fecha Inicio grupo]],3))</f>
        <v/>
      </c>
      <c r="W1060" s="29"/>
      <c r="X1060" s="29"/>
      <c r="Y1060" s="154"/>
      <c r="Z1060" s="154"/>
      <c r="AA1060" s="154"/>
      <c r="AB1060" s="154"/>
      <c r="AC1060" s="154"/>
      <c r="AD1060" s="154"/>
      <c r="AE1060" s="154"/>
      <c r="AF1060" s="154"/>
      <c r="AG1060" s="154"/>
      <c r="AH1060" s="231"/>
      <c r="AI1060" s="231"/>
      <c r="AJ1060" s="232"/>
      <c r="AK1060" s="231"/>
      <c r="AL1060" s="231"/>
      <c r="AM1060" s="231"/>
      <c r="AN1060" s="231"/>
      <c r="AO1060" s="144"/>
      <c r="AP1060" s="246" t="str">
        <f>IF(F1060="","",IFERROR(VLOOKUP(SUBSTITUTE(SUBSTITUTE(Tabla1[[#This Row],[Uso Sistemas]],"T","P"),"N","F"),Parámetros!$M$2:$N$17,2,0),"Completar hasta 3ra sem. para evaluar a Probacionista"))</f>
        <v/>
      </c>
      <c r="AQ1060" s="155"/>
      <c r="AR1060" s="155"/>
      <c r="AS1060" s="155"/>
      <c r="AT1060" s="29"/>
      <c r="AU1060" s="55" t="str">
        <f>CONCATENATE(Tabla1[[#This Row],[sem 01]],Tabla1[[#This Row],[sem 02]],Tabla1[[#This Row],[sem 03]])</f>
        <v/>
      </c>
      <c r="AV1060" s="55"/>
      <c r="AW1060" s="55"/>
      <c r="AX1060" s="248" t="str">
        <f>IF(V1060="","",EOMONTH(EDATE(Tabla1[[#This Row],[Fecha Finalización]],2),0))</f>
        <v/>
      </c>
      <c r="AY1060" s="155"/>
      <c r="AZ1060" s="249" t="str">
        <f>IF(V1060="","",EOMONTH(EDATE(Tabla1[[#This Row],[Fecha Finalización]],3),0))</f>
        <v/>
      </c>
      <c r="BA1060" s="39"/>
      <c r="BB1060" s="39"/>
      <c r="BC1060" s="237"/>
      <c r="BD1060" s="233" t="str">
        <f>IF(F1060="","",Tabla1[[#This Row],[sem 01]]&amp;Tabla1[[#This Row],[sem 02]]&amp;Tabla1[[#This Row],[sem 03]])</f>
        <v/>
      </c>
      <c r="BE1060" s="234" t="str">
        <f>+IF(TRIM(F1060)="","",$B$1&amp;"-"&amp;Tabla1[[#This Row],[Mes Inscrito]]&amp;"-"&amp;Tabla1[[#This Row],[Dia de clases Inscrito]]&amp;"-"&amp;Tabla1[[#This Row],[Horario Inscrito]]&amp;"-"&amp;Tabla1[[#This Row],[Fecha Inicio grupo]])</f>
        <v/>
      </c>
      <c r="BF1060" s="251" t="str">
        <f>IF(F1060="","",Tabla1[[#This Row],[Curso]])</f>
        <v/>
      </c>
      <c r="BG1060" s="252" t="str">
        <f>+IF(TRIM(F1060)="","",$B$1&amp;"-"&amp;TRIM(Tabla1[[#This Row],[Mes Inscrito]])&amp;"-"&amp;TRIM(Tabla1[[#This Row],[Dia de clases Inscrito]])&amp;"-"&amp;TRIM(Tabla1[[#This Row],[Horario Inscrito]])&amp;"-"&amp;TRIM(Tabla1[[#This Row],[Fecha Inicio grupo]])&amp;"-"&amp;TRIM(Tabla1[[#This Row],[Tipo Incrito]]))</f>
        <v/>
      </c>
      <c r="BH1060" s="253" t="str">
        <f>IF(F1060="","",OR(IFERROR(SEARCH("CG",Tabla1[[#This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0" s="307" t="str">
        <f>IF(F1060&lt;&gt;"",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0" s="307" t="str">
        <f>IF(F1060&lt;&gt;"",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0" s="307" t="str">
        <f>IF(Tabla1[[#This Row],[Fecha Inicio grupo]]="","",IFERROR(VLOOKUP(Tabla1[[#This Row],[Mes de Alta como miembro]],Parámetros!$AM$2:$AN$16,2,0),"01/01/1900"))</f>
        <v/>
      </c>
    </row>
    <row r="1061" spans="1:63" ht="15" customHeight="1">
      <c r="A1061" s="68">
        <v>1058</v>
      </c>
      <c r="B1061" s="145"/>
      <c r="C1061" s="146"/>
      <c r="D1061" s="42"/>
      <c r="E1061" s="147"/>
      <c r="F1061" s="206"/>
      <c r="G1061" s="45"/>
      <c r="H1061" s="164"/>
      <c r="I1061" s="148"/>
      <c r="J1061" s="146"/>
      <c r="K1061" s="167"/>
      <c r="L1061" s="150"/>
      <c r="M1061" s="149"/>
      <c r="N1061" s="239" t="str">
        <f ca="1">IF(Tabla1[[#This Row],[Fecha de nac]]="","",IF(Tabla1[[#This Row],[Fecha Finalización]] &gt;=TODAY(), DATEDIF(Tabla1[[#This Row],[Fecha de nac]],TODAY(),"y"), ROUNDDOWN((Tabla1[[#This Row],[Fecha Finalización]] -Tabla1[[#This Row],[Fecha de nac]])/365,0)))</f>
        <v/>
      </c>
      <c r="O1061" s="170"/>
      <c r="P1061" s="151"/>
      <c r="Q1061" s="152"/>
      <c r="R1061" s="153"/>
      <c r="S1061" s="153"/>
      <c r="T1061" s="153"/>
      <c r="U1061" s="243" t="str">
        <f>IF(F1061="","",Tabla1[[#This Row],[Fecha Inicio grupo]]+3*7-7)</f>
        <v/>
      </c>
      <c r="V1061" s="244" t="str">
        <f>IF(F1061="","",EDATE(Tabla1[[#This Row],[Fecha Inicio grupo]],3))</f>
        <v/>
      </c>
      <c r="W1061" s="29"/>
      <c r="X1061" s="29"/>
      <c r="Y1061" s="154"/>
      <c r="Z1061" s="154"/>
      <c r="AA1061" s="154"/>
      <c r="AB1061" s="154"/>
      <c r="AC1061" s="154"/>
      <c r="AD1061" s="154"/>
      <c r="AE1061" s="154"/>
      <c r="AF1061" s="154"/>
      <c r="AG1061" s="154"/>
      <c r="AH1061" s="231"/>
      <c r="AI1061" s="231"/>
      <c r="AJ1061" s="232"/>
      <c r="AK1061" s="231"/>
      <c r="AL1061" s="231"/>
      <c r="AM1061" s="231"/>
      <c r="AN1061" s="231"/>
      <c r="AO1061" s="144"/>
      <c r="AP1061" s="246" t="str">
        <f>IF(F1061="","",IFERROR(VLOOKUP(SUBSTITUTE(SUBSTITUTE(Tabla1[[#This Row],[Uso Sistemas]],"T","P"),"N","F"),Parámetros!$M$2:$N$17,2,0),"Completar hasta 3ra sem. para evaluar a Probacionista"))</f>
        <v/>
      </c>
      <c r="AQ1061" s="155"/>
      <c r="AR1061" s="155"/>
      <c r="AS1061" s="155"/>
      <c r="AT1061" s="29"/>
      <c r="AU1061" s="55" t="str">
        <f>CONCATENATE(Tabla1[[#This Row],[sem 01]],Tabla1[[#This Row],[sem 02]],Tabla1[[#This Row],[sem 03]])</f>
        <v/>
      </c>
      <c r="AV1061" s="55"/>
      <c r="AW1061" s="55"/>
      <c r="AX1061" s="248" t="str">
        <f>IF(V1061="","",EOMONTH(EDATE(Tabla1[[#This Row],[Fecha Finalización]],2),0))</f>
        <v/>
      </c>
      <c r="AY1061" s="155"/>
      <c r="AZ1061" s="249" t="str">
        <f>IF(V1061="","",EOMONTH(EDATE(Tabla1[[#This Row],[Fecha Finalización]],3),0))</f>
        <v/>
      </c>
      <c r="BA1061" s="39"/>
      <c r="BB1061" s="39"/>
      <c r="BC1061" s="237"/>
      <c r="BD1061" s="233" t="str">
        <f>IF(F1061="","",Tabla1[[#This Row],[sem 01]]&amp;Tabla1[[#This Row],[sem 02]]&amp;Tabla1[[#This Row],[sem 03]])</f>
        <v/>
      </c>
      <c r="BE1061" s="234" t="str">
        <f>+IF(TRIM(F1061)="","",$B$1&amp;"-"&amp;Tabla1[[#This Row],[Mes Inscrito]]&amp;"-"&amp;Tabla1[[#This Row],[Dia de clases Inscrito]]&amp;"-"&amp;Tabla1[[#This Row],[Horario Inscrito]]&amp;"-"&amp;Tabla1[[#This Row],[Fecha Inicio grupo]])</f>
        <v/>
      </c>
      <c r="BF1061" s="251" t="str">
        <f>IF(F1061="","",Tabla1[[#This Row],[Curso]])</f>
        <v/>
      </c>
      <c r="BG1061" s="252" t="str">
        <f>+IF(TRIM(F1061)="","",$B$1&amp;"-"&amp;TRIM(Tabla1[[#This Row],[Mes Inscrito]])&amp;"-"&amp;TRIM(Tabla1[[#This Row],[Dia de clases Inscrito]])&amp;"-"&amp;TRIM(Tabla1[[#This Row],[Horario Inscrito]])&amp;"-"&amp;TRIM(Tabla1[[#This Row],[Fecha Inicio grupo]])&amp;"-"&amp;TRIM(Tabla1[[#This Row],[Tipo Incrito]]))</f>
        <v/>
      </c>
      <c r="BH1061" s="253" t="str">
        <f>IF(F1061="","",OR(IFERROR(SEARCH("CG",Tabla1[[#This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1" s="307" t="str">
        <f>IF(F1061&lt;&gt;"",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1" s="307" t="str">
        <f>IF(F1061&lt;&gt;"",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1" s="307" t="str">
        <f>IF(Tabla1[[#This Row],[Fecha Inicio grupo]]="","",IFERROR(VLOOKUP(Tabla1[[#This Row],[Mes de Alta como miembro]],Parámetros!$AM$2:$AN$16,2,0),"01/01/1900"))</f>
        <v/>
      </c>
    </row>
    <row r="1062" spans="1:63" ht="15" customHeight="1">
      <c r="A1062" s="68">
        <v>1059</v>
      </c>
      <c r="B1062" s="145"/>
      <c r="C1062" s="146"/>
      <c r="D1062" s="42"/>
      <c r="E1062" s="147"/>
      <c r="F1062" s="206"/>
      <c r="G1062" s="45"/>
      <c r="H1062" s="164"/>
      <c r="I1062" s="148"/>
      <c r="J1062" s="146"/>
      <c r="K1062" s="167"/>
      <c r="L1062" s="150"/>
      <c r="M1062" s="149"/>
      <c r="N1062" s="239" t="str">
        <f ca="1">IF(Tabla1[[#This Row],[Fecha de nac]]="","",IF(Tabla1[[#This Row],[Fecha Finalización]] &gt;=TODAY(), DATEDIF(Tabla1[[#This Row],[Fecha de nac]],TODAY(),"y"), ROUNDDOWN((Tabla1[[#This Row],[Fecha Finalización]] -Tabla1[[#This Row],[Fecha de nac]])/365,0)))</f>
        <v/>
      </c>
      <c r="O1062" s="170"/>
      <c r="P1062" s="151"/>
      <c r="Q1062" s="152"/>
      <c r="R1062" s="153"/>
      <c r="S1062" s="153"/>
      <c r="T1062" s="153"/>
      <c r="U1062" s="243" t="str">
        <f>IF(F1062="","",Tabla1[[#This Row],[Fecha Inicio grupo]]+3*7-7)</f>
        <v/>
      </c>
      <c r="V1062" s="244" t="str">
        <f>IF(F1062="","",EDATE(Tabla1[[#This Row],[Fecha Inicio grupo]],3))</f>
        <v/>
      </c>
      <c r="W1062" s="29"/>
      <c r="X1062" s="29"/>
      <c r="Y1062" s="154"/>
      <c r="Z1062" s="154"/>
      <c r="AA1062" s="154"/>
      <c r="AB1062" s="154"/>
      <c r="AC1062" s="154"/>
      <c r="AD1062" s="154"/>
      <c r="AE1062" s="154"/>
      <c r="AF1062" s="154"/>
      <c r="AG1062" s="154"/>
      <c r="AH1062" s="231"/>
      <c r="AI1062" s="231"/>
      <c r="AJ1062" s="232"/>
      <c r="AK1062" s="231"/>
      <c r="AL1062" s="231"/>
      <c r="AM1062" s="231"/>
      <c r="AN1062" s="231"/>
      <c r="AO1062" s="144"/>
      <c r="AP1062" s="246" t="str">
        <f>IF(F1062="","",IFERROR(VLOOKUP(SUBSTITUTE(SUBSTITUTE(Tabla1[[#This Row],[Uso Sistemas]],"T","P"),"N","F"),Parámetros!$M$2:$N$17,2,0),"Completar hasta 3ra sem. para evaluar a Probacionista"))</f>
        <v/>
      </c>
      <c r="AQ1062" s="155"/>
      <c r="AR1062" s="155"/>
      <c r="AS1062" s="155"/>
      <c r="AT1062" s="29"/>
      <c r="AU1062" s="55" t="str">
        <f>CONCATENATE(Tabla1[[#This Row],[sem 01]],Tabla1[[#This Row],[sem 02]],Tabla1[[#This Row],[sem 03]])</f>
        <v/>
      </c>
      <c r="AV1062" s="55"/>
      <c r="AW1062" s="55"/>
      <c r="AX1062" s="248" t="str">
        <f>IF(V1062="","",EOMONTH(EDATE(Tabla1[[#This Row],[Fecha Finalización]],2),0))</f>
        <v/>
      </c>
      <c r="AY1062" s="155"/>
      <c r="AZ1062" s="249" t="str">
        <f>IF(V1062="","",EOMONTH(EDATE(Tabla1[[#This Row],[Fecha Finalización]],3),0))</f>
        <v/>
      </c>
      <c r="BA1062" s="39"/>
      <c r="BB1062" s="39"/>
      <c r="BC1062" s="237"/>
      <c r="BD1062" s="233" t="str">
        <f>IF(F1062="","",Tabla1[[#This Row],[sem 01]]&amp;Tabla1[[#This Row],[sem 02]]&amp;Tabla1[[#This Row],[sem 03]])</f>
        <v/>
      </c>
      <c r="BE1062" s="234" t="str">
        <f>+IF(TRIM(F1062)="","",$B$1&amp;"-"&amp;Tabla1[[#This Row],[Mes Inscrito]]&amp;"-"&amp;Tabla1[[#This Row],[Dia de clases Inscrito]]&amp;"-"&amp;Tabla1[[#This Row],[Horario Inscrito]]&amp;"-"&amp;Tabla1[[#This Row],[Fecha Inicio grupo]])</f>
        <v/>
      </c>
      <c r="BF1062" s="251" t="str">
        <f>IF(F1062="","",Tabla1[[#This Row],[Curso]])</f>
        <v/>
      </c>
      <c r="BG1062" s="252" t="str">
        <f>+IF(TRIM(F1062)="","",$B$1&amp;"-"&amp;TRIM(Tabla1[[#This Row],[Mes Inscrito]])&amp;"-"&amp;TRIM(Tabla1[[#This Row],[Dia de clases Inscrito]])&amp;"-"&amp;TRIM(Tabla1[[#This Row],[Horario Inscrito]])&amp;"-"&amp;TRIM(Tabla1[[#This Row],[Fecha Inicio grupo]])&amp;"-"&amp;TRIM(Tabla1[[#This Row],[Tipo Incrito]]))</f>
        <v/>
      </c>
      <c r="BH1062" s="253" t="str">
        <f>IF(F1062="","",OR(IFERROR(SEARCH("CG",Tabla1[[#This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2" s="307" t="str">
        <f>IF(F1062&lt;&gt;"",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2" s="307" t="str">
        <f>IF(F1062&lt;&gt;"",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2" s="307" t="str">
        <f>IF(Tabla1[[#This Row],[Fecha Inicio grupo]]="","",IFERROR(VLOOKUP(Tabla1[[#This Row],[Mes de Alta como miembro]],Parámetros!$AM$2:$AN$16,2,0),"01/01/1900"))</f>
        <v/>
      </c>
    </row>
    <row r="1063" spans="1:63" ht="15" customHeight="1">
      <c r="A1063" s="68">
        <v>1060</v>
      </c>
      <c r="B1063" s="145"/>
      <c r="C1063" s="146"/>
      <c r="D1063" s="42"/>
      <c r="E1063" s="147"/>
      <c r="F1063" s="206"/>
      <c r="G1063" s="45"/>
      <c r="H1063" s="164"/>
      <c r="I1063" s="148"/>
      <c r="J1063" s="146"/>
      <c r="K1063" s="167"/>
      <c r="L1063" s="150"/>
      <c r="M1063" s="149"/>
      <c r="N1063" s="239" t="str">
        <f ca="1">IF(Tabla1[[#This Row],[Fecha de nac]]="","",IF(Tabla1[[#This Row],[Fecha Finalización]] &gt;=TODAY(), DATEDIF(Tabla1[[#This Row],[Fecha de nac]],TODAY(),"y"), ROUNDDOWN((Tabla1[[#This Row],[Fecha Finalización]] -Tabla1[[#This Row],[Fecha de nac]])/365,0)))</f>
        <v/>
      </c>
      <c r="O1063" s="170"/>
      <c r="P1063" s="151"/>
      <c r="Q1063" s="152"/>
      <c r="R1063" s="153"/>
      <c r="S1063" s="153"/>
      <c r="T1063" s="153"/>
      <c r="U1063" s="243" t="str">
        <f>IF(F1063="","",Tabla1[[#This Row],[Fecha Inicio grupo]]+3*7-7)</f>
        <v/>
      </c>
      <c r="V1063" s="244" t="str">
        <f>IF(F1063="","",EDATE(Tabla1[[#This Row],[Fecha Inicio grupo]],3))</f>
        <v/>
      </c>
      <c r="W1063" s="29"/>
      <c r="X1063" s="29"/>
      <c r="Y1063" s="154"/>
      <c r="Z1063" s="154"/>
      <c r="AA1063" s="154"/>
      <c r="AB1063" s="154"/>
      <c r="AC1063" s="154"/>
      <c r="AD1063" s="154"/>
      <c r="AE1063" s="154"/>
      <c r="AF1063" s="154"/>
      <c r="AG1063" s="154"/>
      <c r="AH1063" s="231"/>
      <c r="AI1063" s="231"/>
      <c r="AJ1063" s="232"/>
      <c r="AK1063" s="231"/>
      <c r="AL1063" s="231"/>
      <c r="AM1063" s="231"/>
      <c r="AN1063" s="231"/>
      <c r="AO1063" s="144"/>
      <c r="AP1063" s="246" t="str">
        <f>IF(F1063="","",IFERROR(VLOOKUP(SUBSTITUTE(SUBSTITUTE(Tabla1[[#This Row],[Uso Sistemas]],"T","P"),"N","F"),Parámetros!$M$2:$N$17,2,0),"Completar hasta 3ra sem. para evaluar a Probacionista"))</f>
        <v/>
      </c>
      <c r="AQ1063" s="155"/>
      <c r="AR1063" s="155"/>
      <c r="AS1063" s="155"/>
      <c r="AT1063" s="29"/>
      <c r="AU1063" s="55" t="str">
        <f>CONCATENATE(Tabla1[[#This Row],[sem 01]],Tabla1[[#This Row],[sem 02]],Tabla1[[#This Row],[sem 03]])</f>
        <v/>
      </c>
      <c r="AV1063" s="55"/>
      <c r="AW1063" s="55"/>
      <c r="AX1063" s="248" t="str">
        <f>IF(V1063="","",EOMONTH(EDATE(Tabla1[[#This Row],[Fecha Finalización]],2),0))</f>
        <v/>
      </c>
      <c r="AY1063" s="155"/>
      <c r="AZ1063" s="249" t="str">
        <f>IF(V1063="","",EOMONTH(EDATE(Tabla1[[#This Row],[Fecha Finalización]],3),0))</f>
        <v/>
      </c>
      <c r="BA1063" s="39"/>
      <c r="BB1063" s="39"/>
      <c r="BC1063" s="237"/>
      <c r="BD1063" s="233" t="str">
        <f>IF(F1063="","",Tabla1[[#This Row],[sem 01]]&amp;Tabla1[[#This Row],[sem 02]]&amp;Tabla1[[#This Row],[sem 03]])</f>
        <v/>
      </c>
      <c r="BE1063" s="234" t="str">
        <f>+IF(TRIM(F1063)="","",$B$1&amp;"-"&amp;Tabla1[[#This Row],[Mes Inscrito]]&amp;"-"&amp;Tabla1[[#This Row],[Dia de clases Inscrito]]&amp;"-"&amp;Tabla1[[#This Row],[Horario Inscrito]]&amp;"-"&amp;Tabla1[[#This Row],[Fecha Inicio grupo]])</f>
        <v/>
      </c>
      <c r="BF1063" s="251" t="str">
        <f>IF(F1063="","",Tabla1[[#This Row],[Curso]])</f>
        <v/>
      </c>
      <c r="BG1063" s="252" t="str">
        <f>+IF(TRIM(F1063)="","",$B$1&amp;"-"&amp;TRIM(Tabla1[[#This Row],[Mes Inscrito]])&amp;"-"&amp;TRIM(Tabla1[[#This Row],[Dia de clases Inscrito]])&amp;"-"&amp;TRIM(Tabla1[[#This Row],[Horario Inscrito]])&amp;"-"&amp;TRIM(Tabla1[[#This Row],[Fecha Inicio grupo]])&amp;"-"&amp;TRIM(Tabla1[[#This Row],[Tipo Incrito]]))</f>
        <v/>
      </c>
      <c r="BH1063" s="253" t="str">
        <f>IF(F1063="","",OR(IFERROR(SEARCH("CG",Tabla1[[#This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3" s="307" t="str">
        <f>IF(F1063&lt;&gt;"",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3" s="307" t="str">
        <f>IF(F1063&lt;&gt;"",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3" s="307" t="str">
        <f>IF(Tabla1[[#This Row],[Fecha Inicio grupo]]="","",IFERROR(VLOOKUP(Tabla1[[#This Row],[Mes de Alta como miembro]],Parámetros!$AM$2:$AN$16,2,0),"01/01/1900"))</f>
        <v/>
      </c>
    </row>
    <row r="1064" spans="1:63" ht="15" customHeight="1">
      <c r="A1064" s="68">
        <v>1061</v>
      </c>
      <c r="B1064" s="145"/>
      <c r="C1064" s="146"/>
      <c r="D1064" s="42"/>
      <c r="E1064" s="147"/>
      <c r="F1064" s="206"/>
      <c r="G1064" s="45"/>
      <c r="H1064" s="164"/>
      <c r="I1064" s="148"/>
      <c r="J1064" s="146"/>
      <c r="K1064" s="167"/>
      <c r="L1064" s="150"/>
      <c r="M1064" s="149"/>
      <c r="N1064" s="239" t="str">
        <f ca="1">IF(Tabla1[[#This Row],[Fecha de nac]]="","",IF(Tabla1[[#This Row],[Fecha Finalización]] &gt;=TODAY(), DATEDIF(Tabla1[[#This Row],[Fecha de nac]],TODAY(),"y"), ROUNDDOWN((Tabla1[[#This Row],[Fecha Finalización]] -Tabla1[[#This Row],[Fecha de nac]])/365,0)))</f>
        <v/>
      </c>
      <c r="O1064" s="170"/>
      <c r="P1064" s="151"/>
      <c r="Q1064" s="152"/>
      <c r="R1064" s="153"/>
      <c r="S1064" s="153"/>
      <c r="T1064" s="153"/>
      <c r="U1064" s="243" t="str">
        <f>IF(F1064="","",Tabla1[[#This Row],[Fecha Inicio grupo]]+3*7-7)</f>
        <v/>
      </c>
      <c r="V1064" s="244" t="str">
        <f>IF(F1064="","",EDATE(Tabla1[[#This Row],[Fecha Inicio grupo]],3))</f>
        <v/>
      </c>
      <c r="W1064" s="29"/>
      <c r="X1064" s="29"/>
      <c r="Y1064" s="154"/>
      <c r="Z1064" s="154"/>
      <c r="AA1064" s="154"/>
      <c r="AB1064" s="154"/>
      <c r="AC1064" s="154"/>
      <c r="AD1064" s="154"/>
      <c r="AE1064" s="154"/>
      <c r="AF1064" s="154"/>
      <c r="AG1064" s="154"/>
      <c r="AH1064" s="231"/>
      <c r="AI1064" s="231"/>
      <c r="AJ1064" s="232"/>
      <c r="AK1064" s="231"/>
      <c r="AL1064" s="231"/>
      <c r="AM1064" s="231"/>
      <c r="AN1064" s="231"/>
      <c r="AO1064" s="144"/>
      <c r="AP1064" s="246" t="str">
        <f>IF(F1064="","",IFERROR(VLOOKUP(SUBSTITUTE(SUBSTITUTE(Tabla1[[#This Row],[Uso Sistemas]],"T","P"),"N","F"),Parámetros!$M$2:$N$17,2,0),"Completar hasta 3ra sem. para evaluar a Probacionista"))</f>
        <v/>
      </c>
      <c r="AQ1064" s="155"/>
      <c r="AR1064" s="155"/>
      <c r="AS1064" s="155"/>
      <c r="AT1064" s="29"/>
      <c r="AU1064" s="55" t="str">
        <f>CONCATENATE(Tabla1[[#This Row],[sem 01]],Tabla1[[#This Row],[sem 02]],Tabla1[[#This Row],[sem 03]])</f>
        <v/>
      </c>
      <c r="AV1064" s="55"/>
      <c r="AW1064" s="55"/>
      <c r="AX1064" s="248" t="str">
        <f>IF(V1064="","",EOMONTH(EDATE(Tabla1[[#This Row],[Fecha Finalización]],2),0))</f>
        <v/>
      </c>
      <c r="AY1064" s="155"/>
      <c r="AZ1064" s="249" t="str">
        <f>IF(V1064="","",EOMONTH(EDATE(Tabla1[[#This Row],[Fecha Finalización]],3),0))</f>
        <v/>
      </c>
      <c r="BA1064" s="39"/>
      <c r="BB1064" s="39"/>
      <c r="BC1064" s="237"/>
      <c r="BD1064" s="233" t="str">
        <f>IF(F1064="","",Tabla1[[#This Row],[sem 01]]&amp;Tabla1[[#This Row],[sem 02]]&amp;Tabla1[[#This Row],[sem 03]])</f>
        <v/>
      </c>
      <c r="BE1064" s="234" t="str">
        <f>+IF(TRIM(F1064)="","",$B$1&amp;"-"&amp;Tabla1[[#This Row],[Mes Inscrito]]&amp;"-"&amp;Tabla1[[#This Row],[Dia de clases Inscrito]]&amp;"-"&amp;Tabla1[[#This Row],[Horario Inscrito]]&amp;"-"&amp;Tabla1[[#This Row],[Fecha Inicio grupo]])</f>
        <v/>
      </c>
      <c r="BF1064" s="251" t="str">
        <f>IF(F1064="","",Tabla1[[#This Row],[Curso]])</f>
        <v/>
      </c>
      <c r="BG1064" s="252" t="str">
        <f>+IF(TRIM(F1064)="","",$B$1&amp;"-"&amp;TRIM(Tabla1[[#This Row],[Mes Inscrito]])&amp;"-"&amp;TRIM(Tabla1[[#This Row],[Dia de clases Inscrito]])&amp;"-"&amp;TRIM(Tabla1[[#This Row],[Horario Inscrito]])&amp;"-"&amp;TRIM(Tabla1[[#This Row],[Fecha Inicio grupo]])&amp;"-"&amp;TRIM(Tabla1[[#This Row],[Tipo Incrito]]))</f>
        <v/>
      </c>
      <c r="BH1064" s="253" t="str">
        <f>IF(F1064="","",OR(IFERROR(SEARCH("CG",Tabla1[[#This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4" s="307" t="str">
        <f>IF(F1064&lt;&gt;"",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4" s="307" t="str">
        <f>IF(F1064&lt;&gt;"",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4" s="307" t="str">
        <f>IF(Tabla1[[#This Row],[Fecha Inicio grupo]]="","",IFERROR(VLOOKUP(Tabla1[[#This Row],[Mes de Alta como miembro]],Parámetros!$AM$2:$AN$16,2,0),"01/01/1900"))</f>
        <v/>
      </c>
    </row>
    <row r="1065" spans="1:63" ht="15" customHeight="1">
      <c r="A1065" s="68">
        <v>1062</v>
      </c>
      <c r="B1065" s="145"/>
      <c r="C1065" s="146"/>
      <c r="D1065" s="42"/>
      <c r="E1065" s="147"/>
      <c r="F1065" s="206"/>
      <c r="G1065" s="45"/>
      <c r="H1065" s="164"/>
      <c r="I1065" s="148"/>
      <c r="J1065" s="146"/>
      <c r="K1065" s="167"/>
      <c r="L1065" s="150"/>
      <c r="M1065" s="149"/>
      <c r="N1065" s="239" t="str">
        <f ca="1">IF(Tabla1[[#This Row],[Fecha de nac]]="","",IF(Tabla1[[#This Row],[Fecha Finalización]] &gt;=TODAY(), DATEDIF(Tabla1[[#This Row],[Fecha de nac]],TODAY(),"y"), ROUNDDOWN((Tabla1[[#This Row],[Fecha Finalización]] -Tabla1[[#This Row],[Fecha de nac]])/365,0)))</f>
        <v/>
      </c>
      <c r="O1065" s="170"/>
      <c r="P1065" s="151"/>
      <c r="Q1065" s="152"/>
      <c r="R1065" s="153"/>
      <c r="S1065" s="153"/>
      <c r="T1065" s="153"/>
      <c r="U1065" s="243" t="str">
        <f>IF(F1065="","",Tabla1[[#This Row],[Fecha Inicio grupo]]+3*7-7)</f>
        <v/>
      </c>
      <c r="V1065" s="244" t="str">
        <f>IF(F1065="","",EDATE(Tabla1[[#This Row],[Fecha Inicio grupo]],3))</f>
        <v/>
      </c>
      <c r="W1065" s="29"/>
      <c r="X1065" s="29"/>
      <c r="Y1065" s="154"/>
      <c r="Z1065" s="154"/>
      <c r="AA1065" s="154"/>
      <c r="AB1065" s="154"/>
      <c r="AC1065" s="154"/>
      <c r="AD1065" s="154"/>
      <c r="AE1065" s="154"/>
      <c r="AF1065" s="154"/>
      <c r="AG1065" s="154"/>
      <c r="AH1065" s="231"/>
      <c r="AI1065" s="231"/>
      <c r="AJ1065" s="232"/>
      <c r="AK1065" s="231"/>
      <c r="AL1065" s="231"/>
      <c r="AM1065" s="231"/>
      <c r="AN1065" s="231"/>
      <c r="AO1065" s="144"/>
      <c r="AP1065" s="246" t="str">
        <f>IF(F1065="","",IFERROR(VLOOKUP(SUBSTITUTE(SUBSTITUTE(Tabla1[[#This Row],[Uso Sistemas]],"T","P"),"N","F"),Parámetros!$M$2:$N$17,2,0),"Completar hasta 3ra sem. para evaluar a Probacionista"))</f>
        <v/>
      </c>
      <c r="AQ1065" s="155"/>
      <c r="AR1065" s="155"/>
      <c r="AS1065" s="155"/>
      <c r="AT1065" s="29"/>
      <c r="AU1065" s="55" t="str">
        <f>CONCATENATE(Tabla1[[#This Row],[sem 01]],Tabla1[[#This Row],[sem 02]],Tabla1[[#This Row],[sem 03]])</f>
        <v/>
      </c>
      <c r="AV1065" s="55"/>
      <c r="AW1065" s="55"/>
      <c r="AX1065" s="248" t="str">
        <f>IF(V1065="","",EOMONTH(EDATE(Tabla1[[#This Row],[Fecha Finalización]],2),0))</f>
        <v/>
      </c>
      <c r="AY1065" s="155"/>
      <c r="AZ1065" s="249" t="str">
        <f>IF(V1065="","",EOMONTH(EDATE(Tabla1[[#This Row],[Fecha Finalización]],3),0))</f>
        <v/>
      </c>
      <c r="BA1065" s="39"/>
      <c r="BB1065" s="39"/>
      <c r="BC1065" s="237"/>
      <c r="BD1065" s="233" t="str">
        <f>IF(F1065="","",Tabla1[[#This Row],[sem 01]]&amp;Tabla1[[#This Row],[sem 02]]&amp;Tabla1[[#This Row],[sem 03]])</f>
        <v/>
      </c>
      <c r="BE1065" s="234" t="str">
        <f>+IF(TRIM(F1065)="","",$B$1&amp;"-"&amp;Tabla1[[#This Row],[Mes Inscrito]]&amp;"-"&amp;Tabla1[[#This Row],[Dia de clases Inscrito]]&amp;"-"&amp;Tabla1[[#This Row],[Horario Inscrito]]&amp;"-"&amp;Tabla1[[#This Row],[Fecha Inicio grupo]])</f>
        <v/>
      </c>
      <c r="BF1065" s="251" t="str">
        <f>IF(F1065="","",Tabla1[[#This Row],[Curso]])</f>
        <v/>
      </c>
      <c r="BG1065" s="252" t="str">
        <f>+IF(TRIM(F1065)="","",$B$1&amp;"-"&amp;TRIM(Tabla1[[#This Row],[Mes Inscrito]])&amp;"-"&amp;TRIM(Tabla1[[#This Row],[Dia de clases Inscrito]])&amp;"-"&amp;TRIM(Tabla1[[#This Row],[Horario Inscrito]])&amp;"-"&amp;TRIM(Tabla1[[#This Row],[Fecha Inicio grupo]])&amp;"-"&amp;TRIM(Tabla1[[#This Row],[Tipo Incrito]]))</f>
        <v/>
      </c>
      <c r="BH1065" s="253" t="str">
        <f>IF(F1065="","",OR(IFERROR(SEARCH("CG",Tabla1[[#This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5" s="307" t="str">
        <f>IF(F1065&lt;&gt;"",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5" s="307" t="str">
        <f>IF(F1065&lt;&gt;"",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5" s="307" t="str">
        <f>IF(Tabla1[[#This Row],[Fecha Inicio grupo]]="","",IFERROR(VLOOKUP(Tabla1[[#This Row],[Mes de Alta como miembro]],Parámetros!$AM$2:$AN$16,2,0),"01/01/1900"))</f>
        <v/>
      </c>
    </row>
    <row r="1066" spans="1:63" ht="15" customHeight="1">
      <c r="A1066" s="68">
        <v>1063</v>
      </c>
      <c r="B1066" s="145"/>
      <c r="C1066" s="146"/>
      <c r="D1066" s="42"/>
      <c r="E1066" s="147"/>
      <c r="F1066" s="206"/>
      <c r="G1066" s="45"/>
      <c r="H1066" s="164"/>
      <c r="I1066" s="148"/>
      <c r="J1066" s="146"/>
      <c r="K1066" s="167"/>
      <c r="L1066" s="150"/>
      <c r="M1066" s="149"/>
      <c r="N1066" s="239" t="str">
        <f ca="1">IF(Tabla1[[#This Row],[Fecha de nac]]="","",IF(Tabla1[[#This Row],[Fecha Finalización]] &gt;=TODAY(), DATEDIF(Tabla1[[#This Row],[Fecha de nac]],TODAY(),"y"), ROUNDDOWN((Tabla1[[#This Row],[Fecha Finalización]] -Tabla1[[#This Row],[Fecha de nac]])/365,0)))</f>
        <v/>
      </c>
      <c r="O1066" s="170"/>
      <c r="P1066" s="151"/>
      <c r="Q1066" s="152"/>
      <c r="R1066" s="153"/>
      <c r="S1066" s="153"/>
      <c r="T1066" s="153"/>
      <c r="U1066" s="243" t="str">
        <f>IF(F1066="","",Tabla1[[#This Row],[Fecha Inicio grupo]]+3*7-7)</f>
        <v/>
      </c>
      <c r="V1066" s="244" t="str">
        <f>IF(F1066="","",EDATE(Tabla1[[#This Row],[Fecha Inicio grupo]],3))</f>
        <v/>
      </c>
      <c r="W1066" s="29"/>
      <c r="X1066" s="29"/>
      <c r="Y1066" s="154"/>
      <c r="Z1066" s="154"/>
      <c r="AA1066" s="154"/>
      <c r="AB1066" s="154"/>
      <c r="AC1066" s="154"/>
      <c r="AD1066" s="154"/>
      <c r="AE1066" s="154"/>
      <c r="AF1066" s="154"/>
      <c r="AG1066" s="154"/>
      <c r="AH1066" s="231"/>
      <c r="AI1066" s="231"/>
      <c r="AJ1066" s="232"/>
      <c r="AK1066" s="231"/>
      <c r="AL1066" s="231"/>
      <c r="AM1066" s="231"/>
      <c r="AN1066" s="231"/>
      <c r="AO1066" s="144"/>
      <c r="AP1066" s="246" t="str">
        <f>IF(F1066="","",IFERROR(VLOOKUP(SUBSTITUTE(SUBSTITUTE(Tabla1[[#This Row],[Uso Sistemas]],"T","P"),"N","F"),Parámetros!$M$2:$N$17,2,0),"Completar hasta 3ra sem. para evaluar a Probacionista"))</f>
        <v/>
      </c>
      <c r="AQ1066" s="155"/>
      <c r="AR1066" s="155"/>
      <c r="AS1066" s="155"/>
      <c r="AT1066" s="29"/>
      <c r="AU1066" s="55" t="str">
        <f>CONCATENATE(Tabla1[[#This Row],[sem 01]],Tabla1[[#This Row],[sem 02]],Tabla1[[#This Row],[sem 03]])</f>
        <v/>
      </c>
      <c r="AV1066" s="55"/>
      <c r="AW1066" s="55"/>
      <c r="AX1066" s="248" t="str">
        <f>IF(V1066="","",EOMONTH(EDATE(Tabla1[[#This Row],[Fecha Finalización]],2),0))</f>
        <v/>
      </c>
      <c r="AY1066" s="155"/>
      <c r="AZ1066" s="249" t="str">
        <f>IF(V1066="","",EOMONTH(EDATE(Tabla1[[#This Row],[Fecha Finalización]],3),0))</f>
        <v/>
      </c>
      <c r="BA1066" s="39"/>
      <c r="BB1066" s="39"/>
      <c r="BC1066" s="237"/>
      <c r="BD1066" s="233" t="str">
        <f>IF(F1066="","",Tabla1[[#This Row],[sem 01]]&amp;Tabla1[[#This Row],[sem 02]]&amp;Tabla1[[#This Row],[sem 03]])</f>
        <v/>
      </c>
      <c r="BE1066" s="234" t="str">
        <f>+IF(TRIM(F1066)="","",$B$1&amp;"-"&amp;Tabla1[[#This Row],[Mes Inscrito]]&amp;"-"&amp;Tabla1[[#This Row],[Dia de clases Inscrito]]&amp;"-"&amp;Tabla1[[#This Row],[Horario Inscrito]]&amp;"-"&amp;Tabla1[[#This Row],[Fecha Inicio grupo]])</f>
        <v/>
      </c>
      <c r="BF1066" s="251" t="str">
        <f>IF(F1066="","",Tabla1[[#This Row],[Curso]])</f>
        <v/>
      </c>
      <c r="BG1066" s="252" t="str">
        <f>+IF(TRIM(F1066)="","",$B$1&amp;"-"&amp;TRIM(Tabla1[[#This Row],[Mes Inscrito]])&amp;"-"&amp;TRIM(Tabla1[[#This Row],[Dia de clases Inscrito]])&amp;"-"&amp;TRIM(Tabla1[[#This Row],[Horario Inscrito]])&amp;"-"&amp;TRIM(Tabla1[[#This Row],[Fecha Inicio grupo]])&amp;"-"&amp;TRIM(Tabla1[[#This Row],[Tipo Incrito]]))</f>
        <v/>
      </c>
      <c r="BH1066" s="253" t="str">
        <f>IF(F1066="","",OR(IFERROR(SEARCH("CG",Tabla1[[#This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6" s="307" t="str">
        <f>IF(F1066&lt;&gt;"",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6" s="307" t="str">
        <f>IF(F1066&lt;&gt;"",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6" s="307" t="str">
        <f>IF(Tabla1[[#This Row],[Fecha Inicio grupo]]="","",IFERROR(VLOOKUP(Tabla1[[#This Row],[Mes de Alta como miembro]],Parámetros!$AM$2:$AN$16,2,0),"01/01/1900"))</f>
        <v/>
      </c>
    </row>
    <row r="1067" spans="1:63" ht="15" customHeight="1">
      <c r="A1067" s="68">
        <v>1064</v>
      </c>
      <c r="B1067" s="145"/>
      <c r="C1067" s="146"/>
      <c r="D1067" s="42"/>
      <c r="E1067" s="147"/>
      <c r="F1067" s="206"/>
      <c r="G1067" s="45"/>
      <c r="H1067" s="164"/>
      <c r="I1067" s="148"/>
      <c r="J1067" s="146"/>
      <c r="K1067" s="167"/>
      <c r="L1067" s="150"/>
      <c r="M1067" s="149"/>
      <c r="N1067" s="239" t="str">
        <f ca="1">IF(Tabla1[[#This Row],[Fecha de nac]]="","",IF(Tabla1[[#This Row],[Fecha Finalización]] &gt;=TODAY(), DATEDIF(Tabla1[[#This Row],[Fecha de nac]],TODAY(),"y"), ROUNDDOWN((Tabla1[[#This Row],[Fecha Finalización]] -Tabla1[[#This Row],[Fecha de nac]])/365,0)))</f>
        <v/>
      </c>
      <c r="O1067" s="170"/>
      <c r="P1067" s="151"/>
      <c r="Q1067" s="152"/>
      <c r="R1067" s="153"/>
      <c r="S1067" s="153"/>
      <c r="T1067" s="153"/>
      <c r="U1067" s="243" t="str">
        <f>IF(F1067="","",Tabla1[[#This Row],[Fecha Inicio grupo]]+3*7-7)</f>
        <v/>
      </c>
      <c r="V1067" s="244" t="str">
        <f>IF(F1067="","",EDATE(Tabla1[[#This Row],[Fecha Inicio grupo]],3))</f>
        <v/>
      </c>
      <c r="W1067" s="29"/>
      <c r="X1067" s="29"/>
      <c r="Y1067" s="154"/>
      <c r="Z1067" s="154"/>
      <c r="AA1067" s="154"/>
      <c r="AB1067" s="154"/>
      <c r="AC1067" s="154"/>
      <c r="AD1067" s="154"/>
      <c r="AE1067" s="154"/>
      <c r="AF1067" s="154"/>
      <c r="AG1067" s="154"/>
      <c r="AH1067" s="231"/>
      <c r="AI1067" s="231"/>
      <c r="AJ1067" s="232"/>
      <c r="AK1067" s="231"/>
      <c r="AL1067" s="231"/>
      <c r="AM1067" s="231"/>
      <c r="AN1067" s="231"/>
      <c r="AO1067" s="144"/>
      <c r="AP1067" s="246" t="str">
        <f>IF(F1067="","",IFERROR(VLOOKUP(SUBSTITUTE(SUBSTITUTE(Tabla1[[#This Row],[Uso Sistemas]],"T","P"),"N","F"),Parámetros!$M$2:$N$17,2,0),"Completar hasta 3ra sem. para evaluar a Probacionista"))</f>
        <v/>
      </c>
      <c r="AQ1067" s="155"/>
      <c r="AR1067" s="155"/>
      <c r="AS1067" s="155"/>
      <c r="AT1067" s="29"/>
      <c r="AU1067" s="55" t="str">
        <f>CONCATENATE(Tabla1[[#This Row],[sem 01]],Tabla1[[#This Row],[sem 02]],Tabla1[[#This Row],[sem 03]])</f>
        <v/>
      </c>
      <c r="AV1067" s="55"/>
      <c r="AW1067" s="55"/>
      <c r="AX1067" s="248" t="str">
        <f>IF(V1067="","",EOMONTH(EDATE(Tabla1[[#This Row],[Fecha Finalización]],2),0))</f>
        <v/>
      </c>
      <c r="AY1067" s="155"/>
      <c r="AZ1067" s="249" t="str">
        <f>IF(V1067="","",EOMONTH(EDATE(Tabla1[[#This Row],[Fecha Finalización]],3),0))</f>
        <v/>
      </c>
      <c r="BA1067" s="39"/>
      <c r="BB1067" s="39"/>
      <c r="BC1067" s="237"/>
      <c r="BD1067" s="233" t="str">
        <f>IF(F1067="","",Tabla1[[#This Row],[sem 01]]&amp;Tabla1[[#This Row],[sem 02]]&amp;Tabla1[[#This Row],[sem 03]])</f>
        <v/>
      </c>
      <c r="BE1067" s="234" t="str">
        <f>+IF(TRIM(F1067)="","",$B$1&amp;"-"&amp;Tabla1[[#This Row],[Mes Inscrito]]&amp;"-"&amp;Tabla1[[#This Row],[Dia de clases Inscrito]]&amp;"-"&amp;Tabla1[[#This Row],[Horario Inscrito]]&amp;"-"&amp;Tabla1[[#This Row],[Fecha Inicio grupo]])</f>
        <v/>
      </c>
      <c r="BF1067" s="251" t="str">
        <f>IF(F1067="","",Tabla1[[#This Row],[Curso]])</f>
        <v/>
      </c>
      <c r="BG1067" s="252" t="str">
        <f>+IF(TRIM(F1067)="","",$B$1&amp;"-"&amp;TRIM(Tabla1[[#This Row],[Mes Inscrito]])&amp;"-"&amp;TRIM(Tabla1[[#This Row],[Dia de clases Inscrito]])&amp;"-"&amp;TRIM(Tabla1[[#This Row],[Horario Inscrito]])&amp;"-"&amp;TRIM(Tabla1[[#This Row],[Fecha Inicio grupo]])&amp;"-"&amp;TRIM(Tabla1[[#This Row],[Tipo Incrito]]))</f>
        <v/>
      </c>
      <c r="BH1067" s="253" t="str">
        <f>IF(F1067="","",OR(IFERROR(SEARCH("CG",Tabla1[[#This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7" s="307" t="str">
        <f>IF(F1067&lt;&gt;"",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7" s="307" t="str">
        <f>IF(F1067&lt;&gt;"",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7" s="307" t="str">
        <f>IF(Tabla1[[#This Row],[Fecha Inicio grupo]]="","",IFERROR(VLOOKUP(Tabla1[[#This Row],[Mes de Alta como miembro]],Parámetros!$AM$2:$AN$16,2,0),"01/01/1900"))</f>
        <v/>
      </c>
    </row>
    <row r="1068" spans="1:63" ht="15" customHeight="1">
      <c r="A1068" s="68">
        <v>1065</v>
      </c>
      <c r="B1068" s="145"/>
      <c r="C1068" s="146"/>
      <c r="D1068" s="42"/>
      <c r="E1068" s="147"/>
      <c r="F1068" s="206"/>
      <c r="G1068" s="45"/>
      <c r="H1068" s="164"/>
      <c r="I1068" s="148"/>
      <c r="J1068" s="146"/>
      <c r="K1068" s="167"/>
      <c r="L1068" s="150"/>
      <c r="M1068" s="149"/>
      <c r="N1068" s="239" t="str">
        <f ca="1">IF(Tabla1[[#This Row],[Fecha de nac]]="","",IF(Tabla1[[#This Row],[Fecha Finalización]] &gt;=TODAY(), DATEDIF(Tabla1[[#This Row],[Fecha de nac]],TODAY(),"y"), ROUNDDOWN((Tabla1[[#This Row],[Fecha Finalización]] -Tabla1[[#This Row],[Fecha de nac]])/365,0)))</f>
        <v/>
      </c>
      <c r="O1068" s="170"/>
      <c r="P1068" s="151"/>
      <c r="Q1068" s="152"/>
      <c r="R1068" s="153"/>
      <c r="S1068" s="153"/>
      <c r="T1068" s="153"/>
      <c r="U1068" s="243" t="str">
        <f>IF(F1068="","",Tabla1[[#This Row],[Fecha Inicio grupo]]+3*7-7)</f>
        <v/>
      </c>
      <c r="V1068" s="244" t="str">
        <f>IF(F1068="","",EDATE(Tabla1[[#This Row],[Fecha Inicio grupo]],3))</f>
        <v/>
      </c>
      <c r="W1068" s="29"/>
      <c r="X1068" s="29"/>
      <c r="Y1068" s="154"/>
      <c r="Z1068" s="154"/>
      <c r="AA1068" s="154"/>
      <c r="AB1068" s="154"/>
      <c r="AC1068" s="154"/>
      <c r="AD1068" s="154"/>
      <c r="AE1068" s="154"/>
      <c r="AF1068" s="154"/>
      <c r="AG1068" s="154"/>
      <c r="AH1068" s="231"/>
      <c r="AI1068" s="231"/>
      <c r="AJ1068" s="232"/>
      <c r="AK1068" s="231"/>
      <c r="AL1068" s="231"/>
      <c r="AM1068" s="231"/>
      <c r="AN1068" s="231"/>
      <c r="AO1068" s="144"/>
      <c r="AP1068" s="246" t="str">
        <f>IF(F1068="","",IFERROR(VLOOKUP(SUBSTITUTE(SUBSTITUTE(Tabla1[[#This Row],[Uso Sistemas]],"T","P"),"N","F"),Parámetros!$M$2:$N$17,2,0),"Completar hasta 3ra sem. para evaluar a Probacionista"))</f>
        <v/>
      </c>
      <c r="AQ1068" s="155"/>
      <c r="AR1068" s="155"/>
      <c r="AS1068" s="155"/>
      <c r="AT1068" s="29"/>
      <c r="AU1068" s="55" t="str">
        <f>CONCATENATE(Tabla1[[#This Row],[sem 01]],Tabla1[[#This Row],[sem 02]],Tabla1[[#This Row],[sem 03]])</f>
        <v/>
      </c>
      <c r="AV1068" s="55"/>
      <c r="AW1068" s="55"/>
      <c r="AX1068" s="248" t="str">
        <f>IF(V1068="","",EOMONTH(EDATE(Tabla1[[#This Row],[Fecha Finalización]],2),0))</f>
        <v/>
      </c>
      <c r="AY1068" s="155"/>
      <c r="AZ1068" s="249" t="str">
        <f>IF(V1068="","",EOMONTH(EDATE(Tabla1[[#This Row],[Fecha Finalización]],3),0))</f>
        <v/>
      </c>
      <c r="BA1068" s="39"/>
      <c r="BB1068" s="39"/>
      <c r="BC1068" s="237"/>
      <c r="BD1068" s="233" t="str">
        <f>IF(F1068="","",Tabla1[[#This Row],[sem 01]]&amp;Tabla1[[#This Row],[sem 02]]&amp;Tabla1[[#This Row],[sem 03]])</f>
        <v/>
      </c>
      <c r="BE1068" s="234" t="str">
        <f>+IF(TRIM(F1068)="","",$B$1&amp;"-"&amp;Tabla1[[#This Row],[Mes Inscrito]]&amp;"-"&amp;Tabla1[[#This Row],[Dia de clases Inscrito]]&amp;"-"&amp;Tabla1[[#This Row],[Horario Inscrito]]&amp;"-"&amp;Tabla1[[#This Row],[Fecha Inicio grupo]])</f>
        <v/>
      </c>
      <c r="BF1068" s="251" t="str">
        <f>IF(F1068="","",Tabla1[[#This Row],[Curso]])</f>
        <v/>
      </c>
      <c r="BG1068" s="252" t="str">
        <f>+IF(TRIM(F1068)="","",$B$1&amp;"-"&amp;TRIM(Tabla1[[#This Row],[Mes Inscrito]])&amp;"-"&amp;TRIM(Tabla1[[#This Row],[Dia de clases Inscrito]])&amp;"-"&amp;TRIM(Tabla1[[#This Row],[Horario Inscrito]])&amp;"-"&amp;TRIM(Tabla1[[#This Row],[Fecha Inicio grupo]])&amp;"-"&amp;TRIM(Tabla1[[#This Row],[Tipo Incrito]]))</f>
        <v/>
      </c>
      <c r="BH1068" s="253" t="str">
        <f>IF(F1068="","",OR(IFERROR(SEARCH("CG",Tabla1[[#This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8" s="307" t="str">
        <f>IF(F1068&lt;&gt;"",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8" s="307" t="str">
        <f>IF(F1068&lt;&gt;"",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8" s="307" t="str">
        <f>IF(Tabla1[[#This Row],[Fecha Inicio grupo]]="","",IFERROR(VLOOKUP(Tabla1[[#This Row],[Mes de Alta como miembro]],Parámetros!$AM$2:$AN$16,2,0),"01/01/1900"))</f>
        <v/>
      </c>
    </row>
    <row r="1069" spans="1:63" ht="15" customHeight="1">
      <c r="A1069" s="68">
        <v>1066</v>
      </c>
      <c r="B1069" s="145"/>
      <c r="C1069" s="146"/>
      <c r="D1069" s="42"/>
      <c r="E1069" s="147"/>
      <c r="F1069" s="206"/>
      <c r="G1069" s="45"/>
      <c r="H1069" s="164"/>
      <c r="I1069" s="148"/>
      <c r="J1069" s="146"/>
      <c r="K1069" s="167"/>
      <c r="L1069" s="150"/>
      <c r="M1069" s="149"/>
      <c r="N1069" s="239" t="str">
        <f ca="1">IF(Tabla1[[#This Row],[Fecha de nac]]="","",IF(Tabla1[[#This Row],[Fecha Finalización]] &gt;=TODAY(), DATEDIF(Tabla1[[#This Row],[Fecha de nac]],TODAY(),"y"), ROUNDDOWN((Tabla1[[#This Row],[Fecha Finalización]] -Tabla1[[#This Row],[Fecha de nac]])/365,0)))</f>
        <v/>
      </c>
      <c r="O1069" s="170"/>
      <c r="P1069" s="151"/>
      <c r="Q1069" s="152"/>
      <c r="R1069" s="153"/>
      <c r="S1069" s="153"/>
      <c r="T1069" s="153"/>
      <c r="U1069" s="243" t="str">
        <f>IF(F1069="","",Tabla1[[#This Row],[Fecha Inicio grupo]]+3*7-7)</f>
        <v/>
      </c>
      <c r="V1069" s="244" t="str">
        <f>IF(F1069="","",EDATE(Tabla1[[#This Row],[Fecha Inicio grupo]],3))</f>
        <v/>
      </c>
      <c r="W1069" s="29"/>
      <c r="X1069" s="29"/>
      <c r="Y1069" s="154"/>
      <c r="Z1069" s="154"/>
      <c r="AA1069" s="154"/>
      <c r="AB1069" s="154"/>
      <c r="AC1069" s="154"/>
      <c r="AD1069" s="154"/>
      <c r="AE1069" s="154"/>
      <c r="AF1069" s="154"/>
      <c r="AG1069" s="154"/>
      <c r="AH1069" s="231"/>
      <c r="AI1069" s="231"/>
      <c r="AJ1069" s="232"/>
      <c r="AK1069" s="231"/>
      <c r="AL1069" s="231"/>
      <c r="AM1069" s="231"/>
      <c r="AN1069" s="231"/>
      <c r="AO1069" s="144"/>
      <c r="AP1069" s="246" t="str">
        <f>IF(F1069="","",IFERROR(VLOOKUP(SUBSTITUTE(SUBSTITUTE(Tabla1[[#This Row],[Uso Sistemas]],"T","P"),"N","F"),Parámetros!$M$2:$N$17,2,0),"Completar hasta 3ra sem. para evaluar a Probacionista"))</f>
        <v/>
      </c>
      <c r="AQ1069" s="155"/>
      <c r="AR1069" s="155"/>
      <c r="AS1069" s="155"/>
      <c r="AT1069" s="29"/>
      <c r="AU1069" s="55" t="str">
        <f>CONCATENATE(Tabla1[[#This Row],[sem 01]],Tabla1[[#This Row],[sem 02]],Tabla1[[#This Row],[sem 03]])</f>
        <v/>
      </c>
      <c r="AV1069" s="55"/>
      <c r="AW1069" s="55"/>
      <c r="AX1069" s="248" t="str">
        <f>IF(V1069="","",EOMONTH(EDATE(Tabla1[[#This Row],[Fecha Finalización]],2),0))</f>
        <v/>
      </c>
      <c r="AY1069" s="155"/>
      <c r="AZ1069" s="249" t="str">
        <f>IF(V1069="","",EOMONTH(EDATE(Tabla1[[#This Row],[Fecha Finalización]],3),0))</f>
        <v/>
      </c>
      <c r="BA1069" s="39"/>
      <c r="BB1069" s="39"/>
      <c r="BC1069" s="237"/>
      <c r="BD1069" s="233" t="str">
        <f>IF(F1069="","",Tabla1[[#This Row],[sem 01]]&amp;Tabla1[[#This Row],[sem 02]]&amp;Tabla1[[#This Row],[sem 03]])</f>
        <v/>
      </c>
      <c r="BE1069" s="234" t="str">
        <f>+IF(TRIM(F1069)="","",$B$1&amp;"-"&amp;Tabla1[[#This Row],[Mes Inscrito]]&amp;"-"&amp;Tabla1[[#This Row],[Dia de clases Inscrito]]&amp;"-"&amp;Tabla1[[#This Row],[Horario Inscrito]]&amp;"-"&amp;Tabla1[[#This Row],[Fecha Inicio grupo]])</f>
        <v/>
      </c>
      <c r="BF1069" s="251" t="str">
        <f>IF(F1069="","",Tabla1[[#This Row],[Curso]])</f>
        <v/>
      </c>
      <c r="BG1069" s="252" t="str">
        <f>+IF(TRIM(F1069)="","",$B$1&amp;"-"&amp;TRIM(Tabla1[[#This Row],[Mes Inscrito]])&amp;"-"&amp;TRIM(Tabla1[[#This Row],[Dia de clases Inscrito]])&amp;"-"&amp;TRIM(Tabla1[[#This Row],[Horario Inscrito]])&amp;"-"&amp;TRIM(Tabla1[[#This Row],[Fecha Inicio grupo]])&amp;"-"&amp;TRIM(Tabla1[[#This Row],[Tipo Incrito]]))</f>
        <v/>
      </c>
      <c r="BH1069" s="253" t="str">
        <f>IF(F1069="","",OR(IFERROR(SEARCH("CG",Tabla1[[#This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9" s="307" t="str">
        <f>IF(F1069&lt;&gt;"",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9" s="307" t="str">
        <f>IF(F1069&lt;&gt;"",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9" s="307" t="str">
        <f>IF(Tabla1[[#This Row],[Fecha Inicio grupo]]="","",IFERROR(VLOOKUP(Tabla1[[#This Row],[Mes de Alta como miembro]],Parámetros!$AM$2:$AN$16,2,0),"01/01/1900"))</f>
        <v/>
      </c>
    </row>
    <row r="1070" spans="1:63" ht="15" customHeight="1">
      <c r="A1070" s="68">
        <v>1067</v>
      </c>
      <c r="B1070" s="145"/>
      <c r="C1070" s="146"/>
      <c r="D1070" s="42"/>
      <c r="E1070" s="147"/>
      <c r="F1070" s="206"/>
      <c r="G1070" s="45"/>
      <c r="H1070" s="164"/>
      <c r="I1070" s="148"/>
      <c r="J1070" s="146"/>
      <c r="K1070" s="167"/>
      <c r="L1070" s="150"/>
      <c r="M1070" s="149"/>
      <c r="N1070" s="239" t="str">
        <f ca="1">IF(Tabla1[[#This Row],[Fecha de nac]]="","",IF(Tabla1[[#This Row],[Fecha Finalización]] &gt;=TODAY(), DATEDIF(Tabla1[[#This Row],[Fecha de nac]],TODAY(),"y"), ROUNDDOWN((Tabla1[[#This Row],[Fecha Finalización]] -Tabla1[[#This Row],[Fecha de nac]])/365,0)))</f>
        <v/>
      </c>
      <c r="O1070" s="170"/>
      <c r="P1070" s="151"/>
      <c r="Q1070" s="152"/>
      <c r="R1070" s="153"/>
      <c r="S1070" s="153"/>
      <c r="T1070" s="153"/>
      <c r="U1070" s="243" t="str">
        <f>IF(F1070="","",Tabla1[[#This Row],[Fecha Inicio grupo]]+3*7-7)</f>
        <v/>
      </c>
      <c r="V1070" s="244" t="str">
        <f>IF(F1070="","",EDATE(Tabla1[[#This Row],[Fecha Inicio grupo]],3))</f>
        <v/>
      </c>
      <c r="W1070" s="29"/>
      <c r="X1070" s="29"/>
      <c r="Y1070" s="154"/>
      <c r="Z1070" s="154"/>
      <c r="AA1070" s="154"/>
      <c r="AB1070" s="154"/>
      <c r="AC1070" s="154"/>
      <c r="AD1070" s="154"/>
      <c r="AE1070" s="154"/>
      <c r="AF1070" s="154"/>
      <c r="AG1070" s="154"/>
      <c r="AH1070" s="231"/>
      <c r="AI1070" s="231"/>
      <c r="AJ1070" s="232"/>
      <c r="AK1070" s="231"/>
      <c r="AL1070" s="231"/>
      <c r="AM1070" s="231"/>
      <c r="AN1070" s="231"/>
      <c r="AO1070" s="144"/>
      <c r="AP1070" s="246" t="str">
        <f>IF(F1070="","",IFERROR(VLOOKUP(SUBSTITUTE(SUBSTITUTE(Tabla1[[#This Row],[Uso Sistemas]],"T","P"),"N","F"),Parámetros!$M$2:$N$17,2,0),"Completar hasta 3ra sem. para evaluar a Probacionista"))</f>
        <v/>
      </c>
      <c r="AQ1070" s="155"/>
      <c r="AR1070" s="155"/>
      <c r="AS1070" s="155"/>
      <c r="AT1070" s="29"/>
      <c r="AU1070" s="55" t="str">
        <f>CONCATENATE(Tabla1[[#This Row],[sem 01]],Tabla1[[#This Row],[sem 02]],Tabla1[[#This Row],[sem 03]])</f>
        <v/>
      </c>
      <c r="AV1070" s="55"/>
      <c r="AW1070" s="55"/>
      <c r="AX1070" s="248" t="str">
        <f>IF(V1070="","",EOMONTH(EDATE(Tabla1[[#This Row],[Fecha Finalización]],2),0))</f>
        <v/>
      </c>
      <c r="AY1070" s="155"/>
      <c r="AZ1070" s="249" t="str">
        <f>IF(V1070="","",EOMONTH(EDATE(Tabla1[[#This Row],[Fecha Finalización]],3),0))</f>
        <v/>
      </c>
      <c r="BA1070" s="39"/>
      <c r="BB1070" s="39"/>
      <c r="BC1070" s="237"/>
      <c r="BD1070" s="233" t="str">
        <f>IF(F1070="","",Tabla1[[#This Row],[sem 01]]&amp;Tabla1[[#This Row],[sem 02]]&amp;Tabla1[[#This Row],[sem 03]])</f>
        <v/>
      </c>
      <c r="BE1070" s="234" t="str">
        <f>+IF(TRIM(F1070)="","",$B$1&amp;"-"&amp;Tabla1[[#This Row],[Mes Inscrito]]&amp;"-"&amp;Tabla1[[#This Row],[Dia de clases Inscrito]]&amp;"-"&amp;Tabla1[[#This Row],[Horario Inscrito]]&amp;"-"&amp;Tabla1[[#This Row],[Fecha Inicio grupo]])</f>
        <v/>
      </c>
      <c r="BF1070" s="251" t="str">
        <f>IF(F1070="","",Tabla1[[#This Row],[Curso]])</f>
        <v/>
      </c>
      <c r="BG1070" s="252" t="str">
        <f>+IF(TRIM(F1070)="","",$B$1&amp;"-"&amp;TRIM(Tabla1[[#This Row],[Mes Inscrito]])&amp;"-"&amp;TRIM(Tabla1[[#This Row],[Dia de clases Inscrito]])&amp;"-"&amp;TRIM(Tabla1[[#This Row],[Horario Inscrito]])&amp;"-"&amp;TRIM(Tabla1[[#This Row],[Fecha Inicio grupo]])&amp;"-"&amp;TRIM(Tabla1[[#This Row],[Tipo Incrito]]))</f>
        <v/>
      </c>
      <c r="BH1070" s="253" t="str">
        <f>IF(F1070="","",OR(IFERROR(SEARCH("CG",Tabla1[[#This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0" s="307" t="str">
        <f>IF(F1070&lt;&gt;"",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0" s="307" t="str">
        <f>IF(F1070&lt;&gt;"",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0" s="307" t="str">
        <f>IF(Tabla1[[#This Row],[Fecha Inicio grupo]]="","",IFERROR(VLOOKUP(Tabla1[[#This Row],[Mes de Alta como miembro]],Parámetros!$AM$2:$AN$16,2,0),"01/01/1900"))</f>
        <v/>
      </c>
    </row>
    <row r="1071" spans="1:63" ht="15" customHeight="1">
      <c r="A1071" s="68">
        <v>1068</v>
      </c>
      <c r="B1071" s="145"/>
      <c r="C1071" s="146"/>
      <c r="D1071" s="42"/>
      <c r="E1071" s="147"/>
      <c r="F1071" s="206"/>
      <c r="G1071" s="45"/>
      <c r="H1071" s="164"/>
      <c r="I1071" s="148"/>
      <c r="J1071" s="146"/>
      <c r="K1071" s="167"/>
      <c r="L1071" s="150"/>
      <c r="M1071" s="149"/>
      <c r="N1071" s="239" t="str">
        <f ca="1">IF(Tabla1[[#This Row],[Fecha de nac]]="","",IF(Tabla1[[#This Row],[Fecha Finalización]] &gt;=TODAY(), DATEDIF(Tabla1[[#This Row],[Fecha de nac]],TODAY(),"y"), ROUNDDOWN((Tabla1[[#This Row],[Fecha Finalización]] -Tabla1[[#This Row],[Fecha de nac]])/365,0)))</f>
        <v/>
      </c>
      <c r="O1071" s="170"/>
      <c r="P1071" s="151"/>
      <c r="Q1071" s="152"/>
      <c r="R1071" s="153"/>
      <c r="S1071" s="153"/>
      <c r="T1071" s="153"/>
      <c r="U1071" s="243" t="str">
        <f>IF(F1071="","",Tabla1[[#This Row],[Fecha Inicio grupo]]+3*7-7)</f>
        <v/>
      </c>
      <c r="V1071" s="244" t="str">
        <f>IF(F1071="","",EDATE(Tabla1[[#This Row],[Fecha Inicio grupo]],3))</f>
        <v/>
      </c>
      <c r="W1071" s="29"/>
      <c r="X1071" s="29"/>
      <c r="Y1071" s="154"/>
      <c r="Z1071" s="154"/>
      <c r="AA1071" s="154"/>
      <c r="AB1071" s="154"/>
      <c r="AC1071" s="154"/>
      <c r="AD1071" s="154"/>
      <c r="AE1071" s="154"/>
      <c r="AF1071" s="154"/>
      <c r="AG1071" s="154"/>
      <c r="AH1071" s="231"/>
      <c r="AI1071" s="231"/>
      <c r="AJ1071" s="232"/>
      <c r="AK1071" s="231"/>
      <c r="AL1071" s="231"/>
      <c r="AM1071" s="231"/>
      <c r="AN1071" s="231"/>
      <c r="AO1071" s="144"/>
      <c r="AP1071" s="246" t="str">
        <f>IF(F1071="","",IFERROR(VLOOKUP(SUBSTITUTE(SUBSTITUTE(Tabla1[[#This Row],[Uso Sistemas]],"T","P"),"N","F"),Parámetros!$M$2:$N$17,2,0),"Completar hasta 3ra sem. para evaluar a Probacionista"))</f>
        <v/>
      </c>
      <c r="AQ1071" s="155"/>
      <c r="AR1071" s="155"/>
      <c r="AS1071" s="155"/>
      <c r="AT1071" s="29"/>
      <c r="AU1071" s="55" t="str">
        <f>CONCATENATE(Tabla1[[#This Row],[sem 01]],Tabla1[[#This Row],[sem 02]],Tabla1[[#This Row],[sem 03]])</f>
        <v/>
      </c>
      <c r="AV1071" s="55"/>
      <c r="AW1071" s="55"/>
      <c r="AX1071" s="248" t="str">
        <f>IF(V1071="","",EOMONTH(EDATE(Tabla1[[#This Row],[Fecha Finalización]],2),0))</f>
        <v/>
      </c>
      <c r="AY1071" s="155"/>
      <c r="AZ1071" s="249" t="str">
        <f>IF(V1071="","",EOMONTH(EDATE(Tabla1[[#This Row],[Fecha Finalización]],3),0))</f>
        <v/>
      </c>
      <c r="BA1071" s="39"/>
      <c r="BB1071" s="39"/>
      <c r="BC1071" s="237"/>
      <c r="BD1071" s="233" t="str">
        <f>IF(F1071="","",Tabla1[[#This Row],[sem 01]]&amp;Tabla1[[#This Row],[sem 02]]&amp;Tabla1[[#This Row],[sem 03]])</f>
        <v/>
      </c>
      <c r="BE1071" s="234" t="str">
        <f>+IF(TRIM(F1071)="","",$B$1&amp;"-"&amp;Tabla1[[#This Row],[Mes Inscrito]]&amp;"-"&amp;Tabla1[[#This Row],[Dia de clases Inscrito]]&amp;"-"&amp;Tabla1[[#This Row],[Horario Inscrito]]&amp;"-"&amp;Tabla1[[#This Row],[Fecha Inicio grupo]])</f>
        <v/>
      </c>
      <c r="BF1071" s="251" t="str">
        <f>IF(F1071="","",Tabla1[[#This Row],[Curso]])</f>
        <v/>
      </c>
      <c r="BG1071" s="252" t="str">
        <f>+IF(TRIM(F1071)="","",$B$1&amp;"-"&amp;TRIM(Tabla1[[#This Row],[Mes Inscrito]])&amp;"-"&amp;TRIM(Tabla1[[#This Row],[Dia de clases Inscrito]])&amp;"-"&amp;TRIM(Tabla1[[#This Row],[Horario Inscrito]])&amp;"-"&amp;TRIM(Tabla1[[#This Row],[Fecha Inicio grupo]])&amp;"-"&amp;TRIM(Tabla1[[#This Row],[Tipo Incrito]]))</f>
        <v/>
      </c>
      <c r="BH1071" s="253" t="str">
        <f>IF(F1071="","",OR(IFERROR(SEARCH("CG",Tabla1[[#This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1" s="307" t="str">
        <f>IF(F1071&lt;&gt;"",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1" s="307" t="str">
        <f>IF(F1071&lt;&gt;"",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1" s="307" t="str">
        <f>IF(Tabla1[[#This Row],[Fecha Inicio grupo]]="","",IFERROR(VLOOKUP(Tabla1[[#This Row],[Mes de Alta como miembro]],Parámetros!$AM$2:$AN$16,2,0),"01/01/1900"))</f>
        <v/>
      </c>
    </row>
    <row r="1072" spans="1:63" ht="15" customHeight="1">
      <c r="A1072" s="68">
        <v>1069</v>
      </c>
      <c r="B1072" s="145"/>
      <c r="C1072" s="146"/>
      <c r="D1072" s="42"/>
      <c r="E1072" s="147"/>
      <c r="F1072" s="206"/>
      <c r="G1072" s="45"/>
      <c r="H1072" s="164"/>
      <c r="I1072" s="148"/>
      <c r="J1072" s="146"/>
      <c r="K1072" s="167"/>
      <c r="L1072" s="150"/>
      <c r="M1072" s="149"/>
      <c r="N1072" s="239" t="str">
        <f ca="1">IF(Tabla1[[#This Row],[Fecha de nac]]="","",IF(Tabla1[[#This Row],[Fecha Finalización]] &gt;=TODAY(), DATEDIF(Tabla1[[#This Row],[Fecha de nac]],TODAY(),"y"), ROUNDDOWN((Tabla1[[#This Row],[Fecha Finalización]] -Tabla1[[#This Row],[Fecha de nac]])/365,0)))</f>
        <v/>
      </c>
      <c r="O1072" s="170"/>
      <c r="P1072" s="151"/>
      <c r="Q1072" s="152"/>
      <c r="R1072" s="153"/>
      <c r="S1072" s="153"/>
      <c r="T1072" s="153"/>
      <c r="U1072" s="243" t="str">
        <f>IF(F1072="","",Tabla1[[#This Row],[Fecha Inicio grupo]]+3*7-7)</f>
        <v/>
      </c>
      <c r="V1072" s="244" t="str">
        <f>IF(F1072="","",EDATE(Tabla1[[#This Row],[Fecha Inicio grupo]],3))</f>
        <v/>
      </c>
      <c r="W1072" s="29"/>
      <c r="X1072" s="29"/>
      <c r="Y1072" s="154"/>
      <c r="Z1072" s="154"/>
      <c r="AA1072" s="154"/>
      <c r="AB1072" s="154"/>
      <c r="AC1072" s="154"/>
      <c r="AD1072" s="154"/>
      <c r="AE1072" s="154"/>
      <c r="AF1072" s="154"/>
      <c r="AG1072" s="154"/>
      <c r="AH1072" s="231"/>
      <c r="AI1072" s="231"/>
      <c r="AJ1072" s="232"/>
      <c r="AK1072" s="231"/>
      <c r="AL1072" s="231"/>
      <c r="AM1072" s="231"/>
      <c r="AN1072" s="231"/>
      <c r="AO1072" s="144"/>
      <c r="AP1072" s="246" t="str">
        <f>IF(F1072="","",IFERROR(VLOOKUP(SUBSTITUTE(SUBSTITUTE(Tabla1[[#This Row],[Uso Sistemas]],"T","P"),"N","F"),Parámetros!$M$2:$N$17,2,0),"Completar hasta 3ra sem. para evaluar a Probacionista"))</f>
        <v/>
      </c>
      <c r="AQ1072" s="155"/>
      <c r="AR1072" s="155"/>
      <c r="AS1072" s="155"/>
      <c r="AT1072" s="29"/>
      <c r="AU1072" s="55" t="str">
        <f>CONCATENATE(Tabla1[[#This Row],[sem 01]],Tabla1[[#This Row],[sem 02]],Tabla1[[#This Row],[sem 03]])</f>
        <v/>
      </c>
      <c r="AV1072" s="55"/>
      <c r="AW1072" s="55"/>
      <c r="AX1072" s="248" t="str">
        <f>IF(V1072="","",EOMONTH(EDATE(Tabla1[[#This Row],[Fecha Finalización]],2),0))</f>
        <v/>
      </c>
      <c r="AY1072" s="155"/>
      <c r="AZ1072" s="249" t="str">
        <f>IF(V1072="","",EOMONTH(EDATE(Tabla1[[#This Row],[Fecha Finalización]],3),0))</f>
        <v/>
      </c>
      <c r="BA1072" s="39"/>
      <c r="BB1072" s="39"/>
      <c r="BC1072" s="237"/>
      <c r="BD1072" s="233" t="str">
        <f>IF(F1072="","",Tabla1[[#This Row],[sem 01]]&amp;Tabla1[[#This Row],[sem 02]]&amp;Tabla1[[#This Row],[sem 03]])</f>
        <v/>
      </c>
      <c r="BE1072" s="234" t="str">
        <f>+IF(TRIM(F1072)="","",$B$1&amp;"-"&amp;Tabla1[[#This Row],[Mes Inscrito]]&amp;"-"&amp;Tabla1[[#This Row],[Dia de clases Inscrito]]&amp;"-"&amp;Tabla1[[#This Row],[Horario Inscrito]]&amp;"-"&amp;Tabla1[[#This Row],[Fecha Inicio grupo]])</f>
        <v/>
      </c>
      <c r="BF1072" s="251" t="str">
        <f>IF(F1072="","",Tabla1[[#This Row],[Curso]])</f>
        <v/>
      </c>
      <c r="BG1072" s="252" t="str">
        <f>+IF(TRIM(F1072)="","",$B$1&amp;"-"&amp;TRIM(Tabla1[[#This Row],[Mes Inscrito]])&amp;"-"&amp;TRIM(Tabla1[[#This Row],[Dia de clases Inscrito]])&amp;"-"&amp;TRIM(Tabla1[[#This Row],[Horario Inscrito]])&amp;"-"&amp;TRIM(Tabla1[[#This Row],[Fecha Inicio grupo]])&amp;"-"&amp;TRIM(Tabla1[[#This Row],[Tipo Incrito]]))</f>
        <v/>
      </c>
      <c r="BH1072" s="253" t="str">
        <f>IF(F1072="","",OR(IFERROR(SEARCH("CG",Tabla1[[#This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2" s="307" t="str">
        <f>IF(F1072&lt;&gt;"",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2" s="307" t="str">
        <f>IF(F1072&lt;&gt;"",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2" s="307" t="str">
        <f>IF(Tabla1[[#This Row],[Fecha Inicio grupo]]="","",IFERROR(VLOOKUP(Tabla1[[#This Row],[Mes de Alta como miembro]],Parámetros!$AM$2:$AN$16,2,0),"01/01/1900"))</f>
        <v/>
      </c>
    </row>
    <row r="1073" spans="1:63" ht="15" customHeight="1">
      <c r="A1073" s="68">
        <v>1070</v>
      </c>
      <c r="B1073" s="145"/>
      <c r="C1073" s="146"/>
      <c r="D1073" s="42"/>
      <c r="E1073" s="147"/>
      <c r="F1073" s="206"/>
      <c r="G1073" s="45"/>
      <c r="H1073" s="164"/>
      <c r="I1073" s="148"/>
      <c r="J1073" s="146"/>
      <c r="K1073" s="167"/>
      <c r="L1073" s="150"/>
      <c r="M1073" s="149"/>
      <c r="N1073" s="239" t="str">
        <f ca="1">IF(Tabla1[[#This Row],[Fecha de nac]]="","",IF(Tabla1[[#This Row],[Fecha Finalización]] &gt;=TODAY(), DATEDIF(Tabla1[[#This Row],[Fecha de nac]],TODAY(),"y"), ROUNDDOWN((Tabla1[[#This Row],[Fecha Finalización]] -Tabla1[[#This Row],[Fecha de nac]])/365,0)))</f>
        <v/>
      </c>
      <c r="O1073" s="170"/>
      <c r="P1073" s="151"/>
      <c r="Q1073" s="152"/>
      <c r="R1073" s="153"/>
      <c r="S1073" s="153"/>
      <c r="T1073" s="153"/>
      <c r="U1073" s="243" t="str">
        <f>IF(F1073="","",Tabla1[[#This Row],[Fecha Inicio grupo]]+3*7-7)</f>
        <v/>
      </c>
      <c r="V1073" s="244" t="str">
        <f>IF(F1073="","",EDATE(Tabla1[[#This Row],[Fecha Inicio grupo]],3))</f>
        <v/>
      </c>
      <c r="W1073" s="29"/>
      <c r="X1073" s="29"/>
      <c r="Y1073" s="154"/>
      <c r="Z1073" s="154"/>
      <c r="AA1073" s="154"/>
      <c r="AB1073" s="154"/>
      <c r="AC1073" s="154"/>
      <c r="AD1073" s="154"/>
      <c r="AE1073" s="154"/>
      <c r="AF1073" s="154"/>
      <c r="AG1073" s="154"/>
      <c r="AH1073" s="231"/>
      <c r="AI1073" s="231"/>
      <c r="AJ1073" s="232"/>
      <c r="AK1073" s="231"/>
      <c r="AL1073" s="231"/>
      <c r="AM1073" s="231"/>
      <c r="AN1073" s="231"/>
      <c r="AO1073" s="144"/>
      <c r="AP1073" s="246" t="str">
        <f>IF(F1073="","",IFERROR(VLOOKUP(SUBSTITUTE(SUBSTITUTE(Tabla1[[#This Row],[Uso Sistemas]],"T","P"),"N","F"),Parámetros!$M$2:$N$17,2,0),"Completar hasta 3ra sem. para evaluar a Probacionista"))</f>
        <v/>
      </c>
      <c r="AQ1073" s="155"/>
      <c r="AR1073" s="155"/>
      <c r="AS1073" s="155"/>
      <c r="AT1073" s="29"/>
      <c r="AU1073" s="55" t="str">
        <f>CONCATENATE(Tabla1[[#This Row],[sem 01]],Tabla1[[#This Row],[sem 02]],Tabla1[[#This Row],[sem 03]])</f>
        <v/>
      </c>
      <c r="AV1073" s="55"/>
      <c r="AW1073" s="55"/>
      <c r="AX1073" s="248" t="str">
        <f>IF(V1073="","",EOMONTH(EDATE(Tabla1[[#This Row],[Fecha Finalización]],2),0))</f>
        <v/>
      </c>
      <c r="AY1073" s="155"/>
      <c r="AZ1073" s="249" t="str">
        <f>IF(V1073="","",EOMONTH(EDATE(Tabla1[[#This Row],[Fecha Finalización]],3),0))</f>
        <v/>
      </c>
      <c r="BA1073" s="39"/>
      <c r="BB1073" s="39"/>
      <c r="BC1073" s="237"/>
      <c r="BD1073" s="233" t="str">
        <f>IF(F1073="","",Tabla1[[#This Row],[sem 01]]&amp;Tabla1[[#This Row],[sem 02]]&amp;Tabla1[[#This Row],[sem 03]])</f>
        <v/>
      </c>
      <c r="BE1073" s="234" t="str">
        <f>+IF(TRIM(F1073)="","",$B$1&amp;"-"&amp;Tabla1[[#This Row],[Mes Inscrito]]&amp;"-"&amp;Tabla1[[#This Row],[Dia de clases Inscrito]]&amp;"-"&amp;Tabla1[[#This Row],[Horario Inscrito]]&amp;"-"&amp;Tabla1[[#This Row],[Fecha Inicio grupo]])</f>
        <v/>
      </c>
      <c r="BF1073" s="251" t="str">
        <f>IF(F1073="","",Tabla1[[#This Row],[Curso]])</f>
        <v/>
      </c>
      <c r="BG1073" s="252" t="str">
        <f>+IF(TRIM(F1073)="","",$B$1&amp;"-"&amp;TRIM(Tabla1[[#This Row],[Mes Inscrito]])&amp;"-"&amp;TRIM(Tabla1[[#This Row],[Dia de clases Inscrito]])&amp;"-"&amp;TRIM(Tabla1[[#This Row],[Horario Inscrito]])&amp;"-"&amp;TRIM(Tabla1[[#This Row],[Fecha Inicio grupo]])&amp;"-"&amp;TRIM(Tabla1[[#This Row],[Tipo Incrito]]))</f>
        <v/>
      </c>
      <c r="BH1073" s="253" t="str">
        <f>IF(F1073="","",OR(IFERROR(SEARCH("CG",Tabla1[[#This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3" s="307" t="str">
        <f>IF(F1073&lt;&gt;"",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3" s="307" t="str">
        <f>IF(F1073&lt;&gt;"",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3" s="307" t="str">
        <f>IF(Tabla1[[#This Row],[Fecha Inicio grupo]]="","",IFERROR(VLOOKUP(Tabla1[[#This Row],[Mes de Alta como miembro]],Parámetros!$AM$2:$AN$16,2,0),"01/01/1900"))</f>
        <v/>
      </c>
    </row>
    <row r="1074" spans="1:63" ht="15" customHeight="1">
      <c r="A1074" s="68">
        <v>1071</v>
      </c>
      <c r="B1074" s="145"/>
      <c r="C1074" s="146"/>
      <c r="D1074" s="42"/>
      <c r="E1074" s="147"/>
      <c r="F1074" s="206"/>
      <c r="G1074" s="45"/>
      <c r="H1074" s="164"/>
      <c r="I1074" s="148"/>
      <c r="J1074" s="146"/>
      <c r="K1074" s="167"/>
      <c r="L1074" s="150"/>
      <c r="M1074" s="149"/>
      <c r="N1074" s="239" t="str">
        <f ca="1">IF(Tabla1[[#This Row],[Fecha de nac]]="","",IF(Tabla1[[#This Row],[Fecha Finalización]] &gt;=TODAY(), DATEDIF(Tabla1[[#This Row],[Fecha de nac]],TODAY(),"y"), ROUNDDOWN((Tabla1[[#This Row],[Fecha Finalización]] -Tabla1[[#This Row],[Fecha de nac]])/365,0)))</f>
        <v/>
      </c>
      <c r="O1074" s="170"/>
      <c r="P1074" s="151"/>
      <c r="Q1074" s="152"/>
      <c r="R1074" s="153"/>
      <c r="S1074" s="153"/>
      <c r="T1074" s="153"/>
      <c r="U1074" s="243" t="str">
        <f>IF(F1074="","",Tabla1[[#This Row],[Fecha Inicio grupo]]+3*7-7)</f>
        <v/>
      </c>
      <c r="V1074" s="244" t="str">
        <f>IF(F1074="","",EDATE(Tabla1[[#This Row],[Fecha Inicio grupo]],3))</f>
        <v/>
      </c>
      <c r="W1074" s="29"/>
      <c r="X1074" s="29"/>
      <c r="Y1074" s="154"/>
      <c r="Z1074" s="154"/>
      <c r="AA1074" s="154"/>
      <c r="AB1074" s="154"/>
      <c r="AC1074" s="154"/>
      <c r="AD1074" s="154"/>
      <c r="AE1074" s="154"/>
      <c r="AF1074" s="154"/>
      <c r="AG1074" s="154"/>
      <c r="AH1074" s="231"/>
      <c r="AI1074" s="231"/>
      <c r="AJ1074" s="232"/>
      <c r="AK1074" s="231"/>
      <c r="AL1074" s="231"/>
      <c r="AM1074" s="231"/>
      <c r="AN1074" s="231"/>
      <c r="AO1074" s="144"/>
      <c r="AP1074" s="246" t="str">
        <f>IF(F1074="","",IFERROR(VLOOKUP(SUBSTITUTE(SUBSTITUTE(Tabla1[[#This Row],[Uso Sistemas]],"T","P"),"N","F"),Parámetros!$M$2:$N$17,2,0),"Completar hasta 3ra sem. para evaluar a Probacionista"))</f>
        <v/>
      </c>
      <c r="AQ1074" s="155"/>
      <c r="AR1074" s="155"/>
      <c r="AS1074" s="155"/>
      <c r="AT1074" s="29"/>
      <c r="AU1074" s="55" t="str">
        <f>CONCATENATE(Tabla1[[#This Row],[sem 01]],Tabla1[[#This Row],[sem 02]],Tabla1[[#This Row],[sem 03]])</f>
        <v/>
      </c>
      <c r="AV1074" s="55"/>
      <c r="AW1074" s="55"/>
      <c r="AX1074" s="248" t="str">
        <f>IF(V1074="","",EOMONTH(EDATE(Tabla1[[#This Row],[Fecha Finalización]],2),0))</f>
        <v/>
      </c>
      <c r="AY1074" s="155"/>
      <c r="AZ1074" s="249" t="str">
        <f>IF(V1074="","",EOMONTH(EDATE(Tabla1[[#This Row],[Fecha Finalización]],3),0))</f>
        <v/>
      </c>
      <c r="BA1074" s="39"/>
      <c r="BB1074" s="39"/>
      <c r="BC1074" s="237"/>
      <c r="BD1074" s="233" t="str">
        <f>IF(F1074="","",Tabla1[[#This Row],[sem 01]]&amp;Tabla1[[#This Row],[sem 02]]&amp;Tabla1[[#This Row],[sem 03]])</f>
        <v/>
      </c>
      <c r="BE1074" s="234" t="str">
        <f>+IF(TRIM(F1074)="","",$B$1&amp;"-"&amp;Tabla1[[#This Row],[Mes Inscrito]]&amp;"-"&amp;Tabla1[[#This Row],[Dia de clases Inscrito]]&amp;"-"&amp;Tabla1[[#This Row],[Horario Inscrito]]&amp;"-"&amp;Tabla1[[#This Row],[Fecha Inicio grupo]])</f>
        <v/>
      </c>
      <c r="BF1074" s="251" t="str">
        <f>IF(F1074="","",Tabla1[[#This Row],[Curso]])</f>
        <v/>
      </c>
      <c r="BG1074" s="252" t="str">
        <f>+IF(TRIM(F1074)="","",$B$1&amp;"-"&amp;TRIM(Tabla1[[#This Row],[Mes Inscrito]])&amp;"-"&amp;TRIM(Tabla1[[#This Row],[Dia de clases Inscrito]])&amp;"-"&amp;TRIM(Tabla1[[#This Row],[Horario Inscrito]])&amp;"-"&amp;TRIM(Tabla1[[#This Row],[Fecha Inicio grupo]])&amp;"-"&amp;TRIM(Tabla1[[#This Row],[Tipo Incrito]]))</f>
        <v/>
      </c>
      <c r="BH1074" s="253" t="str">
        <f>IF(F1074="","",OR(IFERROR(SEARCH("CG",Tabla1[[#This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4" s="307" t="str">
        <f>IF(F1074&lt;&gt;"",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4" s="307" t="str">
        <f>IF(F1074&lt;&gt;"",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4" s="307" t="str">
        <f>IF(Tabla1[[#This Row],[Fecha Inicio grupo]]="","",IFERROR(VLOOKUP(Tabla1[[#This Row],[Mes de Alta como miembro]],Parámetros!$AM$2:$AN$16,2,0),"01/01/1900"))</f>
        <v/>
      </c>
    </row>
    <row r="1075" spans="1:63" ht="15" customHeight="1">
      <c r="A1075" s="68">
        <v>1072</v>
      </c>
      <c r="B1075" s="145"/>
      <c r="C1075" s="146"/>
      <c r="D1075" s="42"/>
      <c r="E1075" s="147"/>
      <c r="F1075" s="206"/>
      <c r="G1075" s="45"/>
      <c r="H1075" s="164"/>
      <c r="I1075" s="148"/>
      <c r="J1075" s="146"/>
      <c r="K1075" s="167"/>
      <c r="L1075" s="150"/>
      <c r="M1075" s="149"/>
      <c r="N1075" s="239" t="str">
        <f ca="1">IF(Tabla1[[#This Row],[Fecha de nac]]="","",IF(Tabla1[[#This Row],[Fecha Finalización]] &gt;=TODAY(), DATEDIF(Tabla1[[#This Row],[Fecha de nac]],TODAY(),"y"), ROUNDDOWN((Tabla1[[#This Row],[Fecha Finalización]] -Tabla1[[#This Row],[Fecha de nac]])/365,0)))</f>
        <v/>
      </c>
      <c r="O1075" s="170"/>
      <c r="P1075" s="151"/>
      <c r="Q1075" s="152"/>
      <c r="R1075" s="153"/>
      <c r="S1075" s="153"/>
      <c r="T1075" s="153"/>
      <c r="U1075" s="243" t="str">
        <f>IF(F1075="","",Tabla1[[#This Row],[Fecha Inicio grupo]]+3*7-7)</f>
        <v/>
      </c>
      <c r="V1075" s="244" t="str">
        <f>IF(F1075="","",EDATE(Tabla1[[#This Row],[Fecha Inicio grupo]],3))</f>
        <v/>
      </c>
      <c r="W1075" s="29"/>
      <c r="X1075" s="29"/>
      <c r="Y1075" s="154"/>
      <c r="Z1075" s="154"/>
      <c r="AA1075" s="154"/>
      <c r="AB1075" s="154"/>
      <c r="AC1075" s="154"/>
      <c r="AD1075" s="154"/>
      <c r="AE1075" s="154"/>
      <c r="AF1075" s="154"/>
      <c r="AG1075" s="154"/>
      <c r="AH1075" s="231"/>
      <c r="AI1075" s="231"/>
      <c r="AJ1075" s="232"/>
      <c r="AK1075" s="231"/>
      <c r="AL1075" s="231"/>
      <c r="AM1075" s="231"/>
      <c r="AN1075" s="231"/>
      <c r="AO1075" s="144"/>
      <c r="AP1075" s="246" t="str">
        <f>IF(F1075="","",IFERROR(VLOOKUP(SUBSTITUTE(SUBSTITUTE(Tabla1[[#This Row],[Uso Sistemas]],"T","P"),"N","F"),Parámetros!$M$2:$N$17,2,0),"Completar hasta 3ra sem. para evaluar a Probacionista"))</f>
        <v/>
      </c>
      <c r="AQ1075" s="155"/>
      <c r="AR1075" s="155"/>
      <c r="AS1075" s="155"/>
      <c r="AT1075" s="29"/>
      <c r="AU1075" s="55" t="str">
        <f>CONCATENATE(Tabla1[[#This Row],[sem 01]],Tabla1[[#This Row],[sem 02]],Tabla1[[#This Row],[sem 03]])</f>
        <v/>
      </c>
      <c r="AV1075" s="55"/>
      <c r="AW1075" s="55"/>
      <c r="AX1075" s="248" t="str">
        <f>IF(V1075="","",EOMONTH(EDATE(Tabla1[[#This Row],[Fecha Finalización]],2),0))</f>
        <v/>
      </c>
      <c r="AY1075" s="155"/>
      <c r="AZ1075" s="249" t="str">
        <f>IF(V1075="","",EOMONTH(EDATE(Tabla1[[#This Row],[Fecha Finalización]],3),0))</f>
        <v/>
      </c>
      <c r="BA1075" s="39"/>
      <c r="BB1075" s="39"/>
      <c r="BC1075" s="237"/>
      <c r="BD1075" s="233" t="str">
        <f>IF(F1075="","",Tabla1[[#This Row],[sem 01]]&amp;Tabla1[[#This Row],[sem 02]]&amp;Tabla1[[#This Row],[sem 03]])</f>
        <v/>
      </c>
      <c r="BE1075" s="234" t="str">
        <f>+IF(TRIM(F1075)="","",$B$1&amp;"-"&amp;Tabla1[[#This Row],[Mes Inscrito]]&amp;"-"&amp;Tabla1[[#This Row],[Dia de clases Inscrito]]&amp;"-"&amp;Tabla1[[#This Row],[Horario Inscrito]]&amp;"-"&amp;Tabla1[[#This Row],[Fecha Inicio grupo]])</f>
        <v/>
      </c>
      <c r="BF1075" s="251" t="str">
        <f>IF(F1075="","",Tabla1[[#This Row],[Curso]])</f>
        <v/>
      </c>
      <c r="BG1075" s="252" t="str">
        <f>+IF(TRIM(F1075)="","",$B$1&amp;"-"&amp;TRIM(Tabla1[[#This Row],[Mes Inscrito]])&amp;"-"&amp;TRIM(Tabla1[[#This Row],[Dia de clases Inscrito]])&amp;"-"&amp;TRIM(Tabla1[[#This Row],[Horario Inscrito]])&amp;"-"&amp;TRIM(Tabla1[[#This Row],[Fecha Inicio grupo]])&amp;"-"&amp;TRIM(Tabla1[[#This Row],[Tipo Incrito]]))</f>
        <v/>
      </c>
      <c r="BH1075" s="253" t="str">
        <f>IF(F1075="","",OR(IFERROR(SEARCH("CG",Tabla1[[#This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5" s="307" t="str">
        <f>IF(F1075&lt;&gt;"",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5" s="307" t="str">
        <f>IF(F1075&lt;&gt;"",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5" s="307" t="str">
        <f>IF(Tabla1[[#This Row],[Fecha Inicio grupo]]="","",IFERROR(VLOOKUP(Tabla1[[#This Row],[Mes de Alta como miembro]],Parámetros!$AM$2:$AN$16,2,0),"01/01/1900"))</f>
        <v/>
      </c>
    </row>
    <row r="1076" spans="1:63" ht="15" customHeight="1">
      <c r="A1076" s="68">
        <v>1073</v>
      </c>
      <c r="B1076" s="145"/>
      <c r="C1076" s="146"/>
      <c r="D1076" s="42"/>
      <c r="E1076" s="147"/>
      <c r="F1076" s="206"/>
      <c r="G1076" s="45"/>
      <c r="H1076" s="164"/>
      <c r="I1076" s="148"/>
      <c r="J1076" s="146"/>
      <c r="K1076" s="167"/>
      <c r="L1076" s="150"/>
      <c r="M1076" s="149"/>
      <c r="N1076" s="239" t="str">
        <f ca="1">IF(Tabla1[[#This Row],[Fecha de nac]]="","",IF(Tabla1[[#This Row],[Fecha Finalización]] &gt;=TODAY(), DATEDIF(Tabla1[[#This Row],[Fecha de nac]],TODAY(),"y"), ROUNDDOWN((Tabla1[[#This Row],[Fecha Finalización]] -Tabla1[[#This Row],[Fecha de nac]])/365,0)))</f>
        <v/>
      </c>
      <c r="O1076" s="170"/>
      <c r="P1076" s="151"/>
      <c r="Q1076" s="152"/>
      <c r="R1076" s="153"/>
      <c r="S1076" s="153"/>
      <c r="T1076" s="153"/>
      <c r="U1076" s="243" t="str">
        <f>IF(F1076="","",Tabla1[[#This Row],[Fecha Inicio grupo]]+3*7-7)</f>
        <v/>
      </c>
      <c r="V1076" s="244" t="str">
        <f>IF(F1076="","",EDATE(Tabla1[[#This Row],[Fecha Inicio grupo]],3))</f>
        <v/>
      </c>
      <c r="W1076" s="29"/>
      <c r="X1076" s="29"/>
      <c r="Y1076" s="154"/>
      <c r="Z1076" s="154"/>
      <c r="AA1076" s="154"/>
      <c r="AB1076" s="154"/>
      <c r="AC1076" s="154"/>
      <c r="AD1076" s="154"/>
      <c r="AE1076" s="154"/>
      <c r="AF1076" s="154"/>
      <c r="AG1076" s="154"/>
      <c r="AH1076" s="231"/>
      <c r="AI1076" s="231"/>
      <c r="AJ1076" s="232"/>
      <c r="AK1076" s="231"/>
      <c r="AL1076" s="231"/>
      <c r="AM1076" s="231"/>
      <c r="AN1076" s="231"/>
      <c r="AO1076" s="144"/>
      <c r="AP1076" s="246" t="str">
        <f>IF(F1076="","",IFERROR(VLOOKUP(SUBSTITUTE(SUBSTITUTE(Tabla1[[#This Row],[Uso Sistemas]],"T","P"),"N","F"),Parámetros!$M$2:$N$17,2,0),"Completar hasta 3ra sem. para evaluar a Probacionista"))</f>
        <v/>
      </c>
      <c r="AQ1076" s="155"/>
      <c r="AR1076" s="155"/>
      <c r="AS1076" s="155"/>
      <c r="AT1076" s="29"/>
      <c r="AU1076" s="55" t="str">
        <f>CONCATENATE(Tabla1[[#This Row],[sem 01]],Tabla1[[#This Row],[sem 02]],Tabla1[[#This Row],[sem 03]])</f>
        <v/>
      </c>
      <c r="AV1076" s="55"/>
      <c r="AW1076" s="55"/>
      <c r="AX1076" s="248" t="str">
        <f>IF(V1076="","",EOMONTH(EDATE(Tabla1[[#This Row],[Fecha Finalización]],2),0))</f>
        <v/>
      </c>
      <c r="AY1076" s="155"/>
      <c r="AZ1076" s="249" t="str">
        <f>IF(V1076="","",EOMONTH(EDATE(Tabla1[[#This Row],[Fecha Finalización]],3),0))</f>
        <v/>
      </c>
      <c r="BA1076" s="39"/>
      <c r="BB1076" s="39"/>
      <c r="BC1076" s="237"/>
      <c r="BD1076" s="233" t="str">
        <f>IF(F1076="","",Tabla1[[#This Row],[sem 01]]&amp;Tabla1[[#This Row],[sem 02]]&amp;Tabla1[[#This Row],[sem 03]])</f>
        <v/>
      </c>
      <c r="BE1076" s="234" t="str">
        <f>+IF(TRIM(F1076)="","",$B$1&amp;"-"&amp;Tabla1[[#This Row],[Mes Inscrito]]&amp;"-"&amp;Tabla1[[#This Row],[Dia de clases Inscrito]]&amp;"-"&amp;Tabla1[[#This Row],[Horario Inscrito]]&amp;"-"&amp;Tabla1[[#This Row],[Fecha Inicio grupo]])</f>
        <v/>
      </c>
      <c r="BF1076" s="251" t="str">
        <f>IF(F1076="","",Tabla1[[#This Row],[Curso]])</f>
        <v/>
      </c>
      <c r="BG1076" s="252" t="str">
        <f>+IF(TRIM(F1076)="","",$B$1&amp;"-"&amp;TRIM(Tabla1[[#This Row],[Mes Inscrito]])&amp;"-"&amp;TRIM(Tabla1[[#This Row],[Dia de clases Inscrito]])&amp;"-"&amp;TRIM(Tabla1[[#This Row],[Horario Inscrito]])&amp;"-"&amp;TRIM(Tabla1[[#This Row],[Fecha Inicio grupo]])&amp;"-"&amp;TRIM(Tabla1[[#This Row],[Tipo Incrito]]))</f>
        <v/>
      </c>
      <c r="BH1076" s="253" t="str">
        <f>IF(F1076="","",OR(IFERROR(SEARCH("CG",Tabla1[[#This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6" s="307" t="str">
        <f>IF(F1076&lt;&gt;"",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6" s="307" t="str">
        <f>IF(F1076&lt;&gt;"",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6" s="307" t="str">
        <f>IF(Tabla1[[#This Row],[Fecha Inicio grupo]]="","",IFERROR(VLOOKUP(Tabla1[[#This Row],[Mes de Alta como miembro]],Parámetros!$AM$2:$AN$16,2,0),"01/01/1900"))</f>
        <v/>
      </c>
    </row>
    <row r="1077" spans="1:63" ht="15" customHeight="1">
      <c r="A1077" s="68">
        <v>1074</v>
      </c>
      <c r="B1077" s="145"/>
      <c r="C1077" s="146"/>
      <c r="D1077" s="42"/>
      <c r="E1077" s="147"/>
      <c r="F1077" s="206"/>
      <c r="G1077" s="45"/>
      <c r="H1077" s="164"/>
      <c r="I1077" s="148"/>
      <c r="J1077" s="146"/>
      <c r="K1077" s="167"/>
      <c r="L1077" s="150"/>
      <c r="M1077" s="149"/>
      <c r="N1077" s="239" t="str">
        <f ca="1">IF(Tabla1[[#This Row],[Fecha de nac]]="","",IF(Tabla1[[#This Row],[Fecha Finalización]] &gt;=TODAY(), DATEDIF(Tabla1[[#This Row],[Fecha de nac]],TODAY(),"y"), ROUNDDOWN((Tabla1[[#This Row],[Fecha Finalización]] -Tabla1[[#This Row],[Fecha de nac]])/365,0)))</f>
        <v/>
      </c>
      <c r="O1077" s="170"/>
      <c r="P1077" s="151"/>
      <c r="Q1077" s="152"/>
      <c r="R1077" s="153"/>
      <c r="S1077" s="153"/>
      <c r="T1077" s="153"/>
      <c r="U1077" s="243" t="str">
        <f>IF(F1077="","",Tabla1[[#This Row],[Fecha Inicio grupo]]+3*7-7)</f>
        <v/>
      </c>
      <c r="V1077" s="244" t="str">
        <f>IF(F1077="","",EDATE(Tabla1[[#This Row],[Fecha Inicio grupo]],3))</f>
        <v/>
      </c>
      <c r="W1077" s="29"/>
      <c r="X1077" s="29"/>
      <c r="Y1077" s="154"/>
      <c r="Z1077" s="154"/>
      <c r="AA1077" s="154"/>
      <c r="AB1077" s="154"/>
      <c r="AC1077" s="154"/>
      <c r="AD1077" s="154"/>
      <c r="AE1077" s="154"/>
      <c r="AF1077" s="154"/>
      <c r="AG1077" s="154"/>
      <c r="AH1077" s="231"/>
      <c r="AI1077" s="231"/>
      <c r="AJ1077" s="232"/>
      <c r="AK1077" s="231"/>
      <c r="AL1077" s="231"/>
      <c r="AM1077" s="231"/>
      <c r="AN1077" s="231"/>
      <c r="AO1077" s="144"/>
      <c r="AP1077" s="246" t="str">
        <f>IF(F1077="","",IFERROR(VLOOKUP(SUBSTITUTE(SUBSTITUTE(Tabla1[[#This Row],[Uso Sistemas]],"T","P"),"N","F"),Parámetros!$M$2:$N$17,2,0),"Completar hasta 3ra sem. para evaluar a Probacionista"))</f>
        <v/>
      </c>
      <c r="AQ1077" s="155"/>
      <c r="AR1077" s="155"/>
      <c r="AS1077" s="155"/>
      <c r="AT1077" s="29"/>
      <c r="AU1077" s="55" t="str">
        <f>CONCATENATE(Tabla1[[#This Row],[sem 01]],Tabla1[[#This Row],[sem 02]],Tabla1[[#This Row],[sem 03]])</f>
        <v/>
      </c>
      <c r="AV1077" s="55"/>
      <c r="AW1077" s="55"/>
      <c r="AX1077" s="248" t="str">
        <f>IF(V1077="","",EOMONTH(EDATE(Tabla1[[#This Row],[Fecha Finalización]],2),0))</f>
        <v/>
      </c>
      <c r="AY1077" s="155"/>
      <c r="AZ1077" s="249" t="str">
        <f>IF(V1077="","",EOMONTH(EDATE(Tabla1[[#This Row],[Fecha Finalización]],3),0))</f>
        <v/>
      </c>
      <c r="BA1077" s="39"/>
      <c r="BB1077" s="39"/>
      <c r="BC1077" s="237"/>
      <c r="BD1077" s="233" t="str">
        <f>IF(F1077="","",Tabla1[[#This Row],[sem 01]]&amp;Tabla1[[#This Row],[sem 02]]&amp;Tabla1[[#This Row],[sem 03]])</f>
        <v/>
      </c>
      <c r="BE1077" s="234" t="str">
        <f>+IF(TRIM(F1077)="","",$B$1&amp;"-"&amp;Tabla1[[#This Row],[Mes Inscrito]]&amp;"-"&amp;Tabla1[[#This Row],[Dia de clases Inscrito]]&amp;"-"&amp;Tabla1[[#This Row],[Horario Inscrito]]&amp;"-"&amp;Tabla1[[#This Row],[Fecha Inicio grupo]])</f>
        <v/>
      </c>
      <c r="BF1077" s="251" t="str">
        <f>IF(F1077="","",Tabla1[[#This Row],[Curso]])</f>
        <v/>
      </c>
      <c r="BG1077" s="252" t="str">
        <f>+IF(TRIM(F1077)="","",$B$1&amp;"-"&amp;TRIM(Tabla1[[#This Row],[Mes Inscrito]])&amp;"-"&amp;TRIM(Tabla1[[#This Row],[Dia de clases Inscrito]])&amp;"-"&amp;TRIM(Tabla1[[#This Row],[Horario Inscrito]])&amp;"-"&amp;TRIM(Tabla1[[#This Row],[Fecha Inicio grupo]])&amp;"-"&amp;TRIM(Tabla1[[#This Row],[Tipo Incrito]]))</f>
        <v/>
      </c>
      <c r="BH1077" s="253" t="str">
        <f>IF(F1077="","",OR(IFERROR(SEARCH("CG",Tabla1[[#This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7" s="307" t="str">
        <f>IF(F1077&lt;&gt;"",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7" s="307" t="str">
        <f>IF(F1077&lt;&gt;"",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7" s="307" t="str">
        <f>IF(Tabla1[[#This Row],[Fecha Inicio grupo]]="","",IFERROR(VLOOKUP(Tabla1[[#This Row],[Mes de Alta como miembro]],Parámetros!$AM$2:$AN$16,2,0),"01/01/1900"))</f>
        <v/>
      </c>
    </row>
    <row r="1078" spans="1:63" ht="15" customHeight="1">
      <c r="A1078" s="68">
        <v>1075</v>
      </c>
      <c r="B1078" s="145"/>
      <c r="C1078" s="146"/>
      <c r="D1078" s="42"/>
      <c r="E1078" s="147"/>
      <c r="F1078" s="206"/>
      <c r="G1078" s="45"/>
      <c r="H1078" s="164"/>
      <c r="I1078" s="148"/>
      <c r="J1078" s="146"/>
      <c r="K1078" s="167"/>
      <c r="L1078" s="150"/>
      <c r="M1078" s="149"/>
      <c r="N1078" s="239" t="str">
        <f ca="1">IF(Tabla1[[#This Row],[Fecha de nac]]="","",IF(Tabla1[[#This Row],[Fecha Finalización]] &gt;=TODAY(), DATEDIF(Tabla1[[#This Row],[Fecha de nac]],TODAY(),"y"), ROUNDDOWN((Tabla1[[#This Row],[Fecha Finalización]] -Tabla1[[#This Row],[Fecha de nac]])/365,0)))</f>
        <v/>
      </c>
      <c r="O1078" s="170"/>
      <c r="P1078" s="151"/>
      <c r="Q1078" s="152"/>
      <c r="R1078" s="153"/>
      <c r="S1078" s="153"/>
      <c r="T1078" s="153"/>
      <c r="U1078" s="243" t="str">
        <f>IF(F1078="","",Tabla1[[#This Row],[Fecha Inicio grupo]]+3*7-7)</f>
        <v/>
      </c>
      <c r="V1078" s="244" t="str">
        <f>IF(F1078="","",EDATE(Tabla1[[#This Row],[Fecha Inicio grupo]],3))</f>
        <v/>
      </c>
      <c r="W1078" s="29"/>
      <c r="X1078" s="29"/>
      <c r="Y1078" s="154"/>
      <c r="Z1078" s="154"/>
      <c r="AA1078" s="154"/>
      <c r="AB1078" s="154"/>
      <c r="AC1078" s="154"/>
      <c r="AD1078" s="154"/>
      <c r="AE1078" s="154"/>
      <c r="AF1078" s="154"/>
      <c r="AG1078" s="154"/>
      <c r="AH1078" s="231"/>
      <c r="AI1078" s="231"/>
      <c r="AJ1078" s="232"/>
      <c r="AK1078" s="231"/>
      <c r="AL1078" s="231"/>
      <c r="AM1078" s="231"/>
      <c r="AN1078" s="231"/>
      <c r="AO1078" s="144"/>
      <c r="AP1078" s="246" t="str">
        <f>IF(F1078="","",IFERROR(VLOOKUP(SUBSTITUTE(SUBSTITUTE(Tabla1[[#This Row],[Uso Sistemas]],"T","P"),"N","F"),Parámetros!$M$2:$N$17,2,0),"Completar hasta 3ra sem. para evaluar a Probacionista"))</f>
        <v/>
      </c>
      <c r="AQ1078" s="155"/>
      <c r="AR1078" s="155"/>
      <c r="AS1078" s="155"/>
      <c r="AT1078" s="29"/>
      <c r="AU1078" s="55" t="str">
        <f>CONCATENATE(Tabla1[[#This Row],[sem 01]],Tabla1[[#This Row],[sem 02]],Tabla1[[#This Row],[sem 03]])</f>
        <v/>
      </c>
      <c r="AV1078" s="55"/>
      <c r="AW1078" s="55"/>
      <c r="AX1078" s="248" t="str">
        <f>IF(V1078="","",EOMONTH(EDATE(Tabla1[[#This Row],[Fecha Finalización]],2),0))</f>
        <v/>
      </c>
      <c r="AY1078" s="155"/>
      <c r="AZ1078" s="249" t="str">
        <f>IF(V1078="","",EOMONTH(EDATE(Tabla1[[#This Row],[Fecha Finalización]],3),0))</f>
        <v/>
      </c>
      <c r="BA1078" s="39"/>
      <c r="BB1078" s="39"/>
      <c r="BC1078" s="237"/>
      <c r="BD1078" s="233" t="str">
        <f>IF(F1078="","",Tabla1[[#This Row],[sem 01]]&amp;Tabla1[[#This Row],[sem 02]]&amp;Tabla1[[#This Row],[sem 03]])</f>
        <v/>
      </c>
      <c r="BE1078" s="234" t="str">
        <f>+IF(TRIM(F1078)="","",$B$1&amp;"-"&amp;Tabla1[[#This Row],[Mes Inscrito]]&amp;"-"&amp;Tabla1[[#This Row],[Dia de clases Inscrito]]&amp;"-"&amp;Tabla1[[#This Row],[Horario Inscrito]]&amp;"-"&amp;Tabla1[[#This Row],[Fecha Inicio grupo]])</f>
        <v/>
      </c>
      <c r="BF1078" s="251" t="str">
        <f>IF(F1078="","",Tabla1[[#This Row],[Curso]])</f>
        <v/>
      </c>
      <c r="BG1078" s="252" t="str">
        <f>+IF(TRIM(F1078)="","",$B$1&amp;"-"&amp;TRIM(Tabla1[[#This Row],[Mes Inscrito]])&amp;"-"&amp;TRIM(Tabla1[[#This Row],[Dia de clases Inscrito]])&amp;"-"&amp;TRIM(Tabla1[[#This Row],[Horario Inscrito]])&amp;"-"&amp;TRIM(Tabla1[[#This Row],[Fecha Inicio grupo]])&amp;"-"&amp;TRIM(Tabla1[[#This Row],[Tipo Incrito]]))</f>
        <v/>
      </c>
      <c r="BH1078" s="253" t="str">
        <f>IF(F1078="","",OR(IFERROR(SEARCH("CG",Tabla1[[#This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8" s="307" t="str">
        <f>IF(F1078&lt;&gt;"",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8" s="307" t="str">
        <f>IF(F1078&lt;&gt;"",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8" s="307" t="str">
        <f>IF(Tabla1[[#This Row],[Fecha Inicio grupo]]="","",IFERROR(VLOOKUP(Tabla1[[#This Row],[Mes de Alta como miembro]],Parámetros!$AM$2:$AN$16,2,0),"01/01/1900"))</f>
        <v/>
      </c>
    </row>
    <row r="1079" spans="1:63" ht="15" customHeight="1">
      <c r="A1079" s="68">
        <v>1076</v>
      </c>
      <c r="B1079" s="145"/>
      <c r="C1079" s="146"/>
      <c r="D1079" s="42"/>
      <c r="E1079" s="147"/>
      <c r="F1079" s="206"/>
      <c r="G1079" s="45"/>
      <c r="H1079" s="164"/>
      <c r="I1079" s="148"/>
      <c r="J1079" s="146"/>
      <c r="K1079" s="167"/>
      <c r="L1079" s="150"/>
      <c r="M1079" s="149"/>
      <c r="N1079" s="239" t="str">
        <f ca="1">IF(Tabla1[[#This Row],[Fecha de nac]]="","",IF(Tabla1[[#This Row],[Fecha Finalización]] &gt;=TODAY(), DATEDIF(Tabla1[[#This Row],[Fecha de nac]],TODAY(),"y"), ROUNDDOWN((Tabla1[[#This Row],[Fecha Finalización]] -Tabla1[[#This Row],[Fecha de nac]])/365,0)))</f>
        <v/>
      </c>
      <c r="O1079" s="170"/>
      <c r="P1079" s="151"/>
      <c r="Q1079" s="152"/>
      <c r="R1079" s="153"/>
      <c r="S1079" s="153"/>
      <c r="T1079" s="153"/>
      <c r="U1079" s="243" t="str">
        <f>IF(F1079="","",Tabla1[[#This Row],[Fecha Inicio grupo]]+3*7-7)</f>
        <v/>
      </c>
      <c r="V1079" s="244" t="str">
        <f>IF(F1079="","",EDATE(Tabla1[[#This Row],[Fecha Inicio grupo]],3))</f>
        <v/>
      </c>
      <c r="W1079" s="29"/>
      <c r="X1079" s="29"/>
      <c r="Y1079" s="154"/>
      <c r="Z1079" s="154"/>
      <c r="AA1079" s="154"/>
      <c r="AB1079" s="154"/>
      <c r="AC1079" s="154"/>
      <c r="AD1079" s="154"/>
      <c r="AE1079" s="154"/>
      <c r="AF1079" s="154"/>
      <c r="AG1079" s="154"/>
      <c r="AH1079" s="231"/>
      <c r="AI1079" s="231"/>
      <c r="AJ1079" s="232"/>
      <c r="AK1079" s="231"/>
      <c r="AL1079" s="231"/>
      <c r="AM1079" s="231"/>
      <c r="AN1079" s="231"/>
      <c r="AO1079" s="144"/>
      <c r="AP1079" s="246" t="str">
        <f>IF(F1079="","",IFERROR(VLOOKUP(SUBSTITUTE(SUBSTITUTE(Tabla1[[#This Row],[Uso Sistemas]],"T","P"),"N","F"),Parámetros!$M$2:$N$17,2,0),"Completar hasta 3ra sem. para evaluar a Probacionista"))</f>
        <v/>
      </c>
      <c r="AQ1079" s="155"/>
      <c r="AR1079" s="155"/>
      <c r="AS1079" s="155"/>
      <c r="AT1079" s="29"/>
      <c r="AU1079" s="55" t="str">
        <f>CONCATENATE(Tabla1[[#This Row],[sem 01]],Tabla1[[#This Row],[sem 02]],Tabla1[[#This Row],[sem 03]])</f>
        <v/>
      </c>
      <c r="AV1079" s="55"/>
      <c r="AW1079" s="55"/>
      <c r="AX1079" s="248" t="str">
        <f>IF(V1079="","",EOMONTH(EDATE(Tabla1[[#This Row],[Fecha Finalización]],2),0))</f>
        <v/>
      </c>
      <c r="AY1079" s="155"/>
      <c r="AZ1079" s="249" t="str">
        <f>IF(V1079="","",EOMONTH(EDATE(Tabla1[[#This Row],[Fecha Finalización]],3),0))</f>
        <v/>
      </c>
      <c r="BA1079" s="39"/>
      <c r="BB1079" s="39"/>
      <c r="BC1079" s="237"/>
      <c r="BD1079" s="233" t="str">
        <f>IF(F1079="","",Tabla1[[#This Row],[sem 01]]&amp;Tabla1[[#This Row],[sem 02]]&amp;Tabla1[[#This Row],[sem 03]])</f>
        <v/>
      </c>
      <c r="BE1079" s="234" t="str">
        <f>+IF(TRIM(F1079)="","",$B$1&amp;"-"&amp;Tabla1[[#This Row],[Mes Inscrito]]&amp;"-"&amp;Tabla1[[#This Row],[Dia de clases Inscrito]]&amp;"-"&amp;Tabla1[[#This Row],[Horario Inscrito]]&amp;"-"&amp;Tabla1[[#This Row],[Fecha Inicio grupo]])</f>
        <v/>
      </c>
      <c r="BF1079" s="251" t="str">
        <f>IF(F1079="","",Tabla1[[#This Row],[Curso]])</f>
        <v/>
      </c>
      <c r="BG1079" s="252" t="str">
        <f>+IF(TRIM(F1079)="","",$B$1&amp;"-"&amp;TRIM(Tabla1[[#This Row],[Mes Inscrito]])&amp;"-"&amp;TRIM(Tabla1[[#This Row],[Dia de clases Inscrito]])&amp;"-"&amp;TRIM(Tabla1[[#This Row],[Horario Inscrito]])&amp;"-"&amp;TRIM(Tabla1[[#This Row],[Fecha Inicio grupo]])&amp;"-"&amp;TRIM(Tabla1[[#This Row],[Tipo Incrito]]))</f>
        <v/>
      </c>
      <c r="BH1079" s="253" t="str">
        <f>IF(F1079="","",OR(IFERROR(SEARCH("CG",Tabla1[[#This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9" s="307" t="str">
        <f>IF(F1079&lt;&gt;"",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9" s="307" t="str">
        <f>IF(F1079&lt;&gt;"",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9" s="307" t="str">
        <f>IF(Tabla1[[#This Row],[Fecha Inicio grupo]]="","",IFERROR(VLOOKUP(Tabla1[[#This Row],[Mes de Alta como miembro]],Parámetros!$AM$2:$AN$16,2,0),"01/01/1900"))</f>
        <v/>
      </c>
    </row>
    <row r="1080" spans="1:63" ht="15" customHeight="1">
      <c r="A1080" s="68">
        <v>1077</v>
      </c>
      <c r="B1080" s="145"/>
      <c r="C1080" s="146"/>
      <c r="D1080" s="42"/>
      <c r="E1080" s="147"/>
      <c r="F1080" s="206"/>
      <c r="G1080" s="45"/>
      <c r="H1080" s="164"/>
      <c r="I1080" s="148"/>
      <c r="J1080" s="146"/>
      <c r="K1080" s="167"/>
      <c r="L1080" s="150"/>
      <c r="M1080" s="149"/>
      <c r="N1080" s="239" t="str">
        <f ca="1">IF(Tabla1[[#This Row],[Fecha de nac]]="","",IF(Tabla1[[#This Row],[Fecha Finalización]] &gt;=TODAY(), DATEDIF(Tabla1[[#This Row],[Fecha de nac]],TODAY(),"y"), ROUNDDOWN((Tabla1[[#This Row],[Fecha Finalización]] -Tabla1[[#This Row],[Fecha de nac]])/365,0)))</f>
        <v/>
      </c>
      <c r="O1080" s="170"/>
      <c r="P1080" s="151"/>
      <c r="Q1080" s="152"/>
      <c r="R1080" s="153"/>
      <c r="S1080" s="153"/>
      <c r="T1080" s="153"/>
      <c r="U1080" s="243" t="str">
        <f>IF(F1080="","",Tabla1[[#This Row],[Fecha Inicio grupo]]+3*7-7)</f>
        <v/>
      </c>
      <c r="V1080" s="244" t="str">
        <f>IF(F1080="","",EDATE(Tabla1[[#This Row],[Fecha Inicio grupo]],3))</f>
        <v/>
      </c>
      <c r="W1080" s="29"/>
      <c r="X1080" s="29"/>
      <c r="Y1080" s="154"/>
      <c r="Z1080" s="154"/>
      <c r="AA1080" s="154"/>
      <c r="AB1080" s="154"/>
      <c r="AC1080" s="154"/>
      <c r="AD1080" s="154"/>
      <c r="AE1080" s="154"/>
      <c r="AF1080" s="154"/>
      <c r="AG1080" s="154"/>
      <c r="AH1080" s="231"/>
      <c r="AI1080" s="231"/>
      <c r="AJ1080" s="232"/>
      <c r="AK1080" s="231"/>
      <c r="AL1080" s="231"/>
      <c r="AM1080" s="231"/>
      <c r="AN1080" s="231"/>
      <c r="AO1080" s="144"/>
      <c r="AP1080" s="246" t="str">
        <f>IF(F1080="","",IFERROR(VLOOKUP(SUBSTITUTE(SUBSTITUTE(Tabla1[[#This Row],[Uso Sistemas]],"T","P"),"N","F"),Parámetros!$M$2:$N$17,2,0),"Completar hasta 3ra sem. para evaluar a Probacionista"))</f>
        <v/>
      </c>
      <c r="AQ1080" s="155"/>
      <c r="AR1080" s="155"/>
      <c r="AS1080" s="155"/>
      <c r="AT1080" s="29"/>
      <c r="AU1080" s="55" t="str">
        <f>CONCATENATE(Tabla1[[#This Row],[sem 01]],Tabla1[[#This Row],[sem 02]],Tabla1[[#This Row],[sem 03]])</f>
        <v/>
      </c>
      <c r="AV1080" s="55"/>
      <c r="AW1080" s="55"/>
      <c r="AX1080" s="248" t="str">
        <f>IF(V1080="","",EOMONTH(EDATE(Tabla1[[#This Row],[Fecha Finalización]],2),0))</f>
        <v/>
      </c>
      <c r="AY1080" s="155"/>
      <c r="AZ1080" s="249" t="str">
        <f>IF(V1080="","",EOMONTH(EDATE(Tabla1[[#This Row],[Fecha Finalización]],3),0))</f>
        <v/>
      </c>
      <c r="BA1080" s="39"/>
      <c r="BB1080" s="39"/>
      <c r="BC1080" s="237"/>
      <c r="BD1080" s="233" t="str">
        <f>IF(F1080="","",Tabla1[[#This Row],[sem 01]]&amp;Tabla1[[#This Row],[sem 02]]&amp;Tabla1[[#This Row],[sem 03]])</f>
        <v/>
      </c>
      <c r="BE1080" s="234" t="str">
        <f>+IF(TRIM(F1080)="","",$B$1&amp;"-"&amp;Tabla1[[#This Row],[Mes Inscrito]]&amp;"-"&amp;Tabla1[[#This Row],[Dia de clases Inscrito]]&amp;"-"&amp;Tabla1[[#This Row],[Horario Inscrito]]&amp;"-"&amp;Tabla1[[#This Row],[Fecha Inicio grupo]])</f>
        <v/>
      </c>
      <c r="BF1080" s="251" t="str">
        <f>IF(F1080="","",Tabla1[[#This Row],[Curso]])</f>
        <v/>
      </c>
      <c r="BG1080" s="252" t="str">
        <f>+IF(TRIM(F1080)="","",$B$1&amp;"-"&amp;TRIM(Tabla1[[#This Row],[Mes Inscrito]])&amp;"-"&amp;TRIM(Tabla1[[#This Row],[Dia de clases Inscrito]])&amp;"-"&amp;TRIM(Tabla1[[#This Row],[Horario Inscrito]])&amp;"-"&amp;TRIM(Tabla1[[#This Row],[Fecha Inicio grupo]])&amp;"-"&amp;TRIM(Tabla1[[#This Row],[Tipo Incrito]]))</f>
        <v/>
      </c>
      <c r="BH1080" s="253" t="str">
        <f>IF(F1080="","",OR(IFERROR(SEARCH("CG",Tabla1[[#This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0" s="307" t="str">
        <f>IF(F1080&lt;&gt;"",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0" s="307" t="str">
        <f>IF(F1080&lt;&gt;"",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0" s="307" t="str">
        <f>IF(Tabla1[[#This Row],[Fecha Inicio grupo]]="","",IFERROR(VLOOKUP(Tabla1[[#This Row],[Mes de Alta como miembro]],Parámetros!$AM$2:$AN$16,2,0),"01/01/1900"))</f>
        <v/>
      </c>
    </row>
    <row r="1081" spans="1:63" ht="15" customHeight="1">
      <c r="A1081" s="68">
        <v>1078</v>
      </c>
      <c r="B1081" s="145"/>
      <c r="C1081" s="146"/>
      <c r="D1081" s="42"/>
      <c r="E1081" s="147"/>
      <c r="F1081" s="206"/>
      <c r="G1081" s="45"/>
      <c r="H1081" s="164"/>
      <c r="I1081" s="148"/>
      <c r="J1081" s="146"/>
      <c r="K1081" s="167"/>
      <c r="L1081" s="150"/>
      <c r="M1081" s="149"/>
      <c r="N1081" s="239" t="str">
        <f ca="1">IF(Tabla1[[#This Row],[Fecha de nac]]="","",IF(Tabla1[[#This Row],[Fecha Finalización]] &gt;=TODAY(), DATEDIF(Tabla1[[#This Row],[Fecha de nac]],TODAY(),"y"), ROUNDDOWN((Tabla1[[#This Row],[Fecha Finalización]] -Tabla1[[#This Row],[Fecha de nac]])/365,0)))</f>
        <v/>
      </c>
      <c r="O1081" s="170"/>
      <c r="P1081" s="151"/>
      <c r="Q1081" s="152"/>
      <c r="R1081" s="153"/>
      <c r="S1081" s="153"/>
      <c r="T1081" s="153"/>
      <c r="U1081" s="243" t="str">
        <f>IF(F1081="","",Tabla1[[#This Row],[Fecha Inicio grupo]]+3*7-7)</f>
        <v/>
      </c>
      <c r="V1081" s="244" t="str">
        <f>IF(F1081="","",EDATE(Tabla1[[#This Row],[Fecha Inicio grupo]],3))</f>
        <v/>
      </c>
      <c r="W1081" s="29"/>
      <c r="X1081" s="29"/>
      <c r="Y1081" s="154"/>
      <c r="Z1081" s="154"/>
      <c r="AA1081" s="154"/>
      <c r="AB1081" s="154"/>
      <c r="AC1081" s="154"/>
      <c r="AD1081" s="154"/>
      <c r="AE1081" s="154"/>
      <c r="AF1081" s="154"/>
      <c r="AG1081" s="154"/>
      <c r="AH1081" s="231"/>
      <c r="AI1081" s="231"/>
      <c r="AJ1081" s="232"/>
      <c r="AK1081" s="231"/>
      <c r="AL1081" s="231"/>
      <c r="AM1081" s="231"/>
      <c r="AN1081" s="231"/>
      <c r="AO1081" s="144"/>
      <c r="AP1081" s="246" t="str">
        <f>IF(F1081="","",IFERROR(VLOOKUP(SUBSTITUTE(SUBSTITUTE(Tabla1[[#This Row],[Uso Sistemas]],"T","P"),"N","F"),Parámetros!$M$2:$N$17,2,0),"Completar hasta 3ra sem. para evaluar a Probacionista"))</f>
        <v/>
      </c>
      <c r="AQ1081" s="155"/>
      <c r="AR1081" s="155"/>
      <c r="AS1081" s="155"/>
      <c r="AT1081" s="29"/>
      <c r="AU1081" s="55" t="str">
        <f>CONCATENATE(Tabla1[[#This Row],[sem 01]],Tabla1[[#This Row],[sem 02]],Tabla1[[#This Row],[sem 03]])</f>
        <v/>
      </c>
      <c r="AV1081" s="55"/>
      <c r="AW1081" s="55"/>
      <c r="AX1081" s="248" t="str">
        <f>IF(V1081="","",EOMONTH(EDATE(Tabla1[[#This Row],[Fecha Finalización]],2),0))</f>
        <v/>
      </c>
      <c r="AY1081" s="155"/>
      <c r="AZ1081" s="249" t="str">
        <f>IF(V1081="","",EOMONTH(EDATE(Tabla1[[#This Row],[Fecha Finalización]],3),0))</f>
        <v/>
      </c>
      <c r="BA1081" s="39"/>
      <c r="BB1081" s="39"/>
      <c r="BC1081" s="237"/>
      <c r="BD1081" s="233" t="str">
        <f>IF(F1081="","",Tabla1[[#This Row],[sem 01]]&amp;Tabla1[[#This Row],[sem 02]]&amp;Tabla1[[#This Row],[sem 03]])</f>
        <v/>
      </c>
      <c r="BE1081" s="234" t="str">
        <f>+IF(TRIM(F1081)="","",$B$1&amp;"-"&amp;Tabla1[[#This Row],[Mes Inscrito]]&amp;"-"&amp;Tabla1[[#This Row],[Dia de clases Inscrito]]&amp;"-"&amp;Tabla1[[#This Row],[Horario Inscrito]]&amp;"-"&amp;Tabla1[[#This Row],[Fecha Inicio grupo]])</f>
        <v/>
      </c>
      <c r="BF1081" s="251" t="str">
        <f>IF(F1081="","",Tabla1[[#This Row],[Curso]])</f>
        <v/>
      </c>
      <c r="BG1081" s="252" t="str">
        <f>+IF(TRIM(F1081)="","",$B$1&amp;"-"&amp;TRIM(Tabla1[[#This Row],[Mes Inscrito]])&amp;"-"&amp;TRIM(Tabla1[[#This Row],[Dia de clases Inscrito]])&amp;"-"&amp;TRIM(Tabla1[[#This Row],[Horario Inscrito]])&amp;"-"&amp;TRIM(Tabla1[[#This Row],[Fecha Inicio grupo]])&amp;"-"&amp;TRIM(Tabla1[[#This Row],[Tipo Incrito]]))</f>
        <v/>
      </c>
      <c r="BH1081" s="253" t="str">
        <f>IF(F1081="","",OR(IFERROR(SEARCH("CG",Tabla1[[#This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1" s="307" t="str">
        <f>IF(F1081&lt;&gt;"",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1" s="307" t="str">
        <f>IF(F1081&lt;&gt;"",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1" s="307" t="str">
        <f>IF(Tabla1[[#This Row],[Fecha Inicio grupo]]="","",IFERROR(VLOOKUP(Tabla1[[#This Row],[Mes de Alta como miembro]],Parámetros!$AM$2:$AN$16,2,0),"01/01/1900"))</f>
        <v/>
      </c>
    </row>
    <row r="1082" spans="1:63" ht="15" customHeight="1">
      <c r="A1082" s="68">
        <v>1079</v>
      </c>
      <c r="B1082" s="145"/>
      <c r="C1082" s="146"/>
      <c r="D1082" s="42"/>
      <c r="E1082" s="147"/>
      <c r="F1082" s="206"/>
      <c r="G1082" s="45"/>
      <c r="H1082" s="164"/>
      <c r="I1082" s="148"/>
      <c r="J1082" s="146"/>
      <c r="K1082" s="167"/>
      <c r="L1082" s="150"/>
      <c r="M1082" s="149"/>
      <c r="N1082" s="239" t="str">
        <f ca="1">IF(Tabla1[[#This Row],[Fecha de nac]]="","",IF(Tabla1[[#This Row],[Fecha Finalización]] &gt;=TODAY(), DATEDIF(Tabla1[[#This Row],[Fecha de nac]],TODAY(),"y"), ROUNDDOWN((Tabla1[[#This Row],[Fecha Finalización]] -Tabla1[[#This Row],[Fecha de nac]])/365,0)))</f>
        <v/>
      </c>
      <c r="O1082" s="170"/>
      <c r="P1082" s="151"/>
      <c r="Q1082" s="152"/>
      <c r="R1082" s="153"/>
      <c r="S1082" s="153"/>
      <c r="T1082" s="153"/>
      <c r="U1082" s="243" t="str">
        <f>IF(F1082="","",Tabla1[[#This Row],[Fecha Inicio grupo]]+3*7-7)</f>
        <v/>
      </c>
      <c r="V1082" s="244" t="str">
        <f>IF(F1082="","",EDATE(Tabla1[[#This Row],[Fecha Inicio grupo]],3))</f>
        <v/>
      </c>
      <c r="W1082" s="29"/>
      <c r="X1082" s="29"/>
      <c r="Y1082" s="154"/>
      <c r="Z1082" s="154"/>
      <c r="AA1082" s="154"/>
      <c r="AB1082" s="154"/>
      <c r="AC1082" s="154"/>
      <c r="AD1082" s="154"/>
      <c r="AE1082" s="154"/>
      <c r="AF1082" s="154"/>
      <c r="AG1082" s="154"/>
      <c r="AH1082" s="231"/>
      <c r="AI1082" s="231"/>
      <c r="AJ1082" s="232"/>
      <c r="AK1082" s="231"/>
      <c r="AL1082" s="231"/>
      <c r="AM1082" s="231"/>
      <c r="AN1082" s="231"/>
      <c r="AO1082" s="144"/>
      <c r="AP1082" s="246" t="str">
        <f>IF(F1082="","",IFERROR(VLOOKUP(SUBSTITUTE(SUBSTITUTE(Tabla1[[#This Row],[Uso Sistemas]],"T","P"),"N","F"),Parámetros!$M$2:$N$17,2,0),"Completar hasta 3ra sem. para evaluar a Probacionista"))</f>
        <v/>
      </c>
      <c r="AQ1082" s="155"/>
      <c r="AR1082" s="155"/>
      <c r="AS1082" s="155"/>
      <c r="AT1082" s="29"/>
      <c r="AU1082" s="55" t="str">
        <f>CONCATENATE(Tabla1[[#This Row],[sem 01]],Tabla1[[#This Row],[sem 02]],Tabla1[[#This Row],[sem 03]])</f>
        <v/>
      </c>
      <c r="AV1082" s="55"/>
      <c r="AW1082" s="55"/>
      <c r="AX1082" s="248" t="str">
        <f>IF(V1082="","",EOMONTH(EDATE(Tabla1[[#This Row],[Fecha Finalización]],2),0))</f>
        <v/>
      </c>
      <c r="AY1082" s="155"/>
      <c r="AZ1082" s="249" t="str">
        <f>IF(V1082="","",EOMONTH(EDATE(Tabla1[[#This Row],[Fecha Finalización]],3),0))</f>
        <v/>
      </c>
      <c r="BA1082" s="39"/>
      <c r="BB1082" s="39"/>
      <c r="BC1082" s="237"/>
      <c r="BD1082" s="233" t="str">
        <f>IF(F1082="","",Tabla1[[#This Row],[sem 01]]&amp;Tabla1[[#This Row],[sem 02]]&amp;Tabla1[[#This Row],[sem 03]])</f>
        <v/>
      </c>
      <c r="BE1082" s="234" t="str">
        <f>+IF(TRIM(F1082)="","",$B$1&amp;"-"&amp;Tabla1[[#This Row],[Mes Inscrito]]&amp;"-"&amp;Tabla1[[#This Row],[Dia de clases Inscrito]]&amp;"-"&amp;Tabla1[[#This Row],[Horario Inscrito]]&amp;"-"&amp;Tabla1[[#This Row],[Fecha Inicio grupo]])</f>
        <v/>
      </c>
      <c r="BF1082" s="251" t="str">
        <f>IF(F1082="","",Tabla1[[#This Row],[Curso]])</f>
        <v/>
      </c>
      <c r="BG1082" s="252" t="str">
        <f>+IF(TRIM(F1082)="","",$B$1&amp;"-"&amp;TRIM(Tabla1[[#This Row],[Mes Inscrito]])&amp;"-"&amp;TRIM(Tabla1[[#This Row],[Dia de clases Inscrito]])&amp;"-"&amp;TRIM(Tabla1[[#This Row],[Horario Inscrito]])&amp;"-"&amp;TRIM(Tabla1[[#This Row],[Fecha Inicio grupo]])&amp;"-"&amp;TRIM(Tabla1[[#This Row],[Tipo Incrito]]))</f>
        <v/>
      </c>
      <c r="BH1082" s="253" t="str">
        <f>IF(F1082="","",OR(IFERROR(SEARCH("CG",Tabla1[[#This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2" s="307" t="str">
        <f>IF(F1082&lt;&gt;"",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2" s="307" t="str">
        <f>IF(F1082&lt;&gt;"",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2" s="307" t="str">
        <f>IF(Tabla1[[#This Row],[Fecha Inicio grupo]]="","",IFERROR(VLOOKUP(Tabla1[[#This Row],[Mes de Alta como miembro]],Parámetros!$AM$2:$AN$16,2,0),"01/01/1900"))</f>
        <v/>
      </c>
    </row>
    <row r="1083" spans="1:63" ht="15" customHeight="1">
      <c r="A1083" s="68">
        <v>1080</v>
      </c>
      <c r="B1083" s="145"/>
      <c r="C1083" s="146"/>
      <c r="D1083" s="42"/>
      <c r="E1083" s="147"/>
      <c r="F1083" s="206"/>
      <c r="G1083" s="45"/>
      <c r="H1083" s="164"/>
      <c r="I1083" s="148"/>
      <c r="J1083" s="146"/>
      <c r="K1083" s="167"/>
      <c r="L1083" s="150"/>
      <c r="M1083" s="149"/>
      <c r="N1083" s="239" t="str">
        <f ca="1">IF(Tabla1[[#This Row],[Fecha de nac]]="","",IF(Tabla1[[#This Row],[Fecha Finalización]] &gt;=TODAY(), DATEDIF(Tabla1[[#This Row],[Fecha de nac]],TODAY(),"y"), ROUNDDOWN((Tabla1[[#This Row],[Fecha Finalización]] -Tabla1[[#This Row],[Fecha de nac]])/365,0)))</f>
        <v/>
      </c>
      <c r="O1083" s="170"/>
      <c r="P1083" s="151"/>
      <c r="Q1083" s="152"/>
      <c r="R1083" s="153"/>
      <c r="S1083" s="153"/>
      <c r="T1083" s="153"/>
      <c r="U1083" s="243" t="str">
        <f>IF(F1083="","",Tabla1[[#This Row],[Fecha Inicio grupo]]+3*7-7)</f>
        <v/>
      </c>
      <c r="V1083" s="244" t="str">
        <f>IF(F1083="","",EDATE(Tabla1[[#This Row],[Fecha Inicio grupo]],3))</f>
        <v/>
      </c>
      <c r="W1083" s="29"/>
      <c r="X1083" s="29"/>
      <c r="Y1083" s="154"/>
      <c r="Z1083" s="154"/>
      <c r="AA1083" s="154"/>
      <c r="AB1083" s="154"/>
      <c r="AC1083" s="154"/>
      <c r="AD1083" s="154"/>
      <c r="AE1083" s="154"/>
      <c r="AF1083" s="154"/>
      <c r="AG1083" s="154"/>
      <c r="AH1083" s="231"/>
      <c r="AI1083" s="231"/>
      <c r="AJ1083" s="232"/>
      <c r="AK1083" s="231"/>
      <c r="AL1083" s="231"/>
      <c r="AM1083" s="231"/>
      <c r="AN1083" s="231"/>
      <c r="AO1083" s="144"/>
      <c r="AP1083" s="246" t="str">
        <f>IF(F1083="","",IFERROR(VLOOKUP(SUBSTITUTE(SUBSTITUTE(Tabla1[[#This Row],[Uso Sistemas]],"T","P"),"N","F"),Parámetros!$M$2:$N$17,2,0),"Completar hasta 3ra sem. para evaluar a Probacionista"))</f>
        <v/>
      </c>
      <c r="AQ1083" s="155"/>
      <c r="AR1083" s="155"/>
      <c r="AS1083" s="155"/>
      <c r="AT1083" s="29"/>
      <c r="AU1083" s="55" t="str">
        <f>CONCATENATE(Tabla1[[#This Row],[sem 01]],Tabla1[[#This Row],[sem 02]],Tabla1[[#This Row],[sem 03]])</f>
        <v/>
      </c>
      <c r="AV1083" s="55"/>
      <c r="AW1083" s="55"/>
      <c r="AX1083" s="248" t="str">
        <f>IF(V1083="","",EOMONTH(EDATE(Tabla1[[#This Row],[Fecha Finalización]],2),0))</f>
        <v/>
      </c>
      <c r="AY1083" s="155"/>
      <c r="AZ1083" s="249" t="str">
        <f>IF(V1083="","",EOMONTH(EDATE(Tabla1[[#This Row],[Fecha Finalización]],3),0))</f>
        <v/>
      </c>
      <c r="BA1083" s="39"/>
      <c r="BB1083" s="39"/>
      <c r="BC1083" s="237"/>
      <c r="BD1083" s="233" t="str">
        <f>IF(F1083="","",Tabla1[[#This Row],[sem 01]]&amp;Tabla1[[#This Row],[sem 02]]&amp;Tabla1[[#This Row],[sem 03]])</f>
        <v/>
      </c>
      <c r="BE1083" s="234" t="str">
        <f>+IF(TRIM(F1083)="","",$B$1&amp;"-"&amp;Tabla1[[#This Row],[Mes Inscrito]]&amp;"-"&amp;Tabla1[[#This Row],[Dia de clases Inscrito]]&amp;"-"&amp;Tabla1[[#This Row],[Horario Inscrito]]&amp;"-"&amp;Tabla1[[#This Row],[Fecha Inicio grupo]])</f>
        <v/>
      </c>
      <c r="BF1083" s="251" t="str">
        <f>IF(F1083="","",Tabla1[[#This Row],[Curso]])</f>
        <v/>
      </c>
      <c r="BG1083" s="252" t="str">
        <f>+IF(TRIM(F1083)="","",$B$1&amp;"-"&amp;TRIM(Tabla1[[#This Row],[Mes Inscrito]])&amp;"-"&amp;TRIM(Tabla1[[#This Row],[Dia de clases Inscrito]])&amp;"-"&amp;TRIM(Tabla1[[#This Row],[Horario Inscrito]])&amp;"-"&amp;TRIM(Tabla1[[#This Row],[Fecha Inicio grupo]])&amp;"-"&amp;TRIM(Tabla1[[#This Row],[Tipo Incrito]]))</f>
        <v/>
      </c>
      <c r="BH1083" s="253" t="str">
        <f>IF(F1083="","",OR(IFERROR(SEARCH("CG",Tabla1[[#This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3" s="307" t="str">
        <f>IF(F1083&lt;&gt;"",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3" s="307" t="str">
        <f>IF(F1083&lt;&gt;"",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3" s="307" t="str">
        <f>IF(Tabla1[[#This Row],[Fecha Inicio grupo]]="","",IFERROR(VLOOKUP(Tabla1[[#This Row],[Mes de Alta como miembro]],Parámetros!$AM$2:$AN$16,2,0),"01/01/1900"))</f>
        <v/>
      </c>
    </row>
    <row r="1084" spans="1:63" ht="15" customHeight="1">
      <c r="A1084" s="68">
        <v>1081</v>
      </c>
      <c r="B1084" s="145"/>
      <c r="C1084" s="146"/>
      <c r="D1084" s="42"/>
      <c r="E1084" s="147"/>
      <c r="F1084" s="206"/>
      <c r="G1084" s="45"/>
      <c r="H1084" s="164"/>
      <c r="I1084" s="148"/>
      <c r="J1084" s="146"/>
      <c r="K1084" s="167"/>
      <c r="L1084" s="150"/>
      <c r="M1084" s="149"/>
      <c r="N1084" s="239" t="str">
        <f ca="1">IF(Tabla1[[#This Row],[Fecha de nac]]="","",IF(Tabla1[[#This Row],[Fecha Finalización]] &gt;=TODAY(), DATEDIF(Tabla1[[#This Row],[Fecha de nac]],TODAY(),"y"), ROUNDDOWN((Tabla1[[#This Row],[Fecha Finalización]] -Tabla1[[#This Row],[Fecha de nac]])/365,0)))</f>
        <v/>
      </c>
      <c r="O1084" s="170"/>
      <c r="P1084" s="151"/>
      <c r="Q1084" s="152"/>
      <c r="R1084" s="153"/>
      <c r="S1084" s="153"/>
      <c r="T1084" s="153"/>
      <c r="U1084" s="243" t="str">
        <f>IF(F1084="","",Tabla1[[#This Row],[Fecha Inicio grupo]]+3*7-7)</f>
        <v/>
      </c>
      <c r="V1084" s="244" t="str">
        <f>IF(F1084="","",EDATE(Tabla1[[#This Row],[Fecha Inicio grupo]],3))</f>
        <v/>
      </c>
      <c r="W1084" s="29"/>
      <c r="X1084" s="29"/>
      <c r="Y1084" s="154"/>
      <c r="Z1084" s="154"/>
      <c r="AA1084" s="154"/>
      <c r="AB1084" s="154"/>
      <c r="AC1084" s="154"/>
      <c r="AD1084" s="154"/>
      <c r="AE1084" s="154"/>
      <c r="AF1084" s="154"/>
      <c r="AG1084" s="154"/>
      <c r="AH1084" s="231"/>
      <c r="AI1084" s="231"/>
      <c r="AJ1084" s="232"/>
      <c r="AK1084" s="231"/>
      <c r="AL1084" s="231"/>
      <c r="AM1084" s="231"/>
      <c r="AN1084" s="231"/>
      <c r="AO1084" s="144"/>
      <c r="AP1084" s="246" t="str">
        <f>IF(F1084="","",IFERROR(VLOOKUP(SUBSTITUTE(SUBSTITUTE(Tabla1[[#This Row],[Uso Sistemas]],"T","P"),"N","F"),Parámetros!$M$2:$N$17,2,0),"Completar hasta 3ra sem. para evaluar a Probacionista"))</f>
        <v/>
      </c>
      <c r="AQ1084" s="155"/>
      <c r="AR1084" s="155"/>
      <c r="AS1084" s="155"/>
      <c r="AT1084" s="29"/>
      <c r="AU1084" s="55" t="str">
        <f>CONCATENATE(Tabla1[[#This Row],[sem 01]],Tabla1[[#This Row],[sem 02]],Tabla1[[#This Row],[sem 03]])</f>
        <v/>
      </c>
      <c r="AV1084" s="55"/>
      <c r="AW1084" s="55"/>
      <c r="AX1084" s="248" t="str">
        <f>IF(V1084="","",EOMONTH(EDATE(Tabla1[[#This Row],[Fecha Finalización]],2),0))</f>
        <v/>
      </c>
      <c r="AY1084" s="155"/>
      <c r="AZ1084" s="249" t="str">
        <f>IF(V1084="","",EOMONTH(EDATE(Tabla1[[#This Row],[Fecha Finalización]],3),0))</f>
        <v/>
      </c>
      <c r="BA1084" s="39"/>
      <c r="BB1084" s="39"/>
      <c r="BC1084" s="237"/>
      <c r="BD1084" s="233" t="str">
        <f>IF(F1084="","",Tabla1[[#This Row],[sem 01]]&amp;Tabla1[[#This Row],[sem 02]]&amp;Tabla1[[#This Row],[sem 03]])</f>
        <v/>
      </c>
      <c r="BE1084" s="234" t="str">
        <f>+IF(TRIM(F1084)="","",$B$1&amp;"-"&amp;Tabla1[[#This Row],[Mes Inscrito]]&amp;"-"&amp;Tabla1[[#This Row],[Dia de clases Inscrito]]&amp;"-"&amp;Tabla1[[#This Row],[Horario Inscrito]]&amp;"-"&amp;Tabla1[[#This Row],[Fecha Inicio grupo]])</f>
        <v/>
      </c>
      <c r="BF1084" s="251" t="str">
        <f>IF(F1084="","",Tabla1[[#This Row],[Curso]])</f>
        <v/>
      </c>
      <c r="BG1084" s="252" t="str">
        <f>+IF(TRIM(F1084)="","",$B$1&amp;"-"&amp;TRIM(Tabla1[[#This Row],[Mes Inscrito]])&amp;"-"&amp;TRIM(Tabla1[[#This Row],[Dia de clases Inscrito]])&amp;"-"&amp;TRIM(Tabla1[[#This Row],[Horario Inscrito]])&amp;"-"&amp;TRIM(Tabla1[[#This Row],[Fecha Inicio grupo]])&amp;"-"&amp;TRIM(Tabla1[[#This Row],[Tipo Incrito]]))</f>
        <v/>
      </c>
      <c r="BH1084" s="253" t="str">
        <f>IF(F1084="","",OR(IFERROR(SEARCH("CG",Tabla1[[#This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4" s="307" t="str">
        <f>IF(F1084&lt;&gt;"",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4" s="307" t="str">
        <f>IF(F1084&lt;&gt;"",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4" s="307" t="str">
        <f>IF(Tabla1[[#This Row],[Fecha Inicio grupo]]="","",IFERROR(VLOOKUP(Tabla1[[#This Row],[Mes de Alta como miembro]],Parámetros!$AM$2:$AN$16,2,0),"01/01/1900"))</f>
        <v/>
      </c>
    </row>
    <row r="1085" spans="1:63" ht="15" customHeight="1">
      <c r="A1085" s="68">
        <v>1082</v>
      </c>
      <c r="B1085" s="145"/>
      <c r="C1085" s="146"/>
      <c r="D1085" s="42"/>
      <c r="E1085" s="147"/>
      <c r="F1085" s="206"/>
      <c r="G1085" s="45"/>
      <c r="H1085" s="164"/>
      <c r="I1085" s="148"/>
      <c r="J1085" s="146"/>
      <c r="K1085" s="167"/>
      <c r="L1085" s="150"/>
      <c r="M1085" s="149"/>
      <c r="N1085" s="239" t="str">
        <f ca="1">IF(Tabla1[[#This Row],[Fecha de nac]]="","",IF(Tabla1[[#This Row],[Fecha Finalización]] &gt;=TODAY(), DATEDIF(Tabla1[[#This Row],[Fecha de nac]],TODAY(),"y"), ROUNDDOWN((Tabla1[[#This Row],[Fecha Finalización]] -Tabla1[[#This Row],[Fecha de nac]])/365,0)))</f>
        <v/>
      </c>
      <c r="O1085" s="170"/>
      <c r="P1085" s="151"/>
      <c r="Q1085" s="152"/>
      <c r="R1085" s="153"/>
      <c r="S1085" s="153"/>
      <c r="T1085" s="153"/>
      <c r="U1085" s="243" t="str">
        <f>IF(F1085="","",Tabla1[[#This Row],[Fecha Inicio grupo]]+3*7-7)</f>
        <v/>
      </c>
      <c r="V1085" s="244" t="str">
        <f>IF(F1085="","",EDATE(Tabla1[[#This Row],[Fecha Inicio grupo]],3))</f>
        <v/>
      </c>
      <c r="W1085" s="29"/>
      <c r="X1085" s="29"/>
      <c r="Y1085" s="154"/>
      <c r="Z1085" s="154"/>
      <c r="AA1085" s="154"/>
      <c r="AB1085" s="154"/>
      <c r="AC1085" s="154"/>
      <c r="AD1085" s="154"/>
      <c r="AE1085" s="154"/>
      <c r="AF1085" s="154"/>
      <c r="AG1085" s="154"/>
      <c r="AH1085" s="231"/>
      <c r="AI1085" s="231"/>
      <c r="AJ1085" s="232"/>
      <c r="AK1085" s="231"/>
      <c r="AL1085" s="231"/>
      <c r="AM1085" s="231"/>
      <c r="AN1085" s="231"/>
      <c r="AO1085" s="144"/>
      <c r="AP1085" s="246" t="str">
        <f>IF(F1085="","",IFERROR(VLOOKUP(SUBSTITUTE(SUBSTITUTE(Tabla1[[#This Row],[Uso Sistemas]],"T","P"),"N","F"),Parámetros!$M$2:$N$17,2,0),"Completar hasta 3ra sem. para evaluar a Probacionista"))</f>
        <v/>
      </c>
      <c r="AQ1085" s="155"/>
      <c r="AR1085" s="155"/>
      <c r="AS1085" s="155"/>
      <c r="AT1085" s="29"/>
      <c r="AU1085" s="55" t="str">
        <f>CONCATENATE(Tabla1[[#This Row],[sem 01]],Tabla1[[#This Row],[sem 02]],Tabla1[[#This Row],[sem 03]])</f>
        <v/>
      </c>
      <c r="AV1085" s="55"/>
      <c r="AW1085" s="55"/>
      <c r="AX1085" s="248" t="str">
        <f>IF(V1085="","",EOMONTH(EDATE(Tabla1[[#This Row],[Fecha Finalización]],2),0))</f>
        <v/>
      </c>
      <c r="AY1085" s="155"/>
      <c r="AZ1085" s="249" t="str">
        <f>IF(V1085="","",EOMONTH(EDATE(Tabla1[[#This Row],[Fecha Finalización]],3),0))</f>
        <v/>
      </c>
      <c r="BA1085" s="39"/>
      <c r="BB1085" s="39"/>
      <c r="BC1085" s="237"/>
      <c r="BD1085" s="233" t="str">
        <f>IF(F1085="","",Tabla1[[#This Row],[sem 01]]&amp;Tabla1[[#This Row],[sem 02]]&amp;Tabla1[[#This Row],[sem 03]])</f>
        <v/>
      </c>
      <c r="BE1085" s="234" t="str">
        <f>+IF(TRIM(F1085)="","",$B$1&amp;"-"&amp;Tabla1[[#This Row],[Mes Inscrito]]&amp;"-"&amp;Tabla1[[#This Row],[Dia de clases Inscrito]]&amp;"-"&amp;Tabla1[[#This Row],[Horario Inscrito]]&amp;"-"&amp;Tabla1[[#This Row],[Fecha Inicio grupo]])</f>
        <v/>
      </c>
      <c r="BF1085" s="251" t="str">
        <f>IF(F1085="","",Tabla1[[#This Row],[Curso]])</f>
        <v/>
      </c>
      <c r="BG1085" s="252" t="str">
        <f>+IF(TRIM(F1085)="","",$B$1&amp;"-"&amp;TRIM(Tabla1[[#This Row],[Mes Inscrito]])&amp;"-"&amp;TRIM(Tabla1[[#This Row],[Dia de clases Inscrito]])&amp;"-"&amp;TRIM(Tabla1[[#This Row],[Horario Inscrito]])&amp;"-"&amp;TRIM(Tabla1[[#This Row],[Fecha Inicio grupo]])&amp;"-"&amp;TRIM(Tabla1[[#This Row],[Tipo Incrito]]))</f>
        <v/>
      </c>
      <c r="BH1085" s="253" t="str">
        <f>IF(F1085="","",OR(IFERROR(SEARCH("CG",Tabla1[[#This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5" s="307" t="str">
        <f>IF(F1085&lt;&gt;"",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5" s="307" t="str">
        <f>IF(F1085&lt;&gt;"",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5" s="307" t="str">
        <f>IF(Tabla1[[#This Row],[Fecha Inicio grupo]]="","",IFERROR(VLOOKUP(Tabla1[[#This Row],[Mes de Alta como miembro]],Parámetros!$AM$2:$AN$16,2,0),"01/01/1900"))</f>
        <v/>
      </c>
    </row>
    <row r="1086" spans="1:63" ht="15" customHeight="1">
      <c r="A1086" s="68">
        <v>1083</v>
      </c>
      <c r="B1086" s="145"/>
      <c r="C1086" s="146"/>
      <c r="D1086" s="42"/>
      <c r="E1086" s="147"/>
      <c r="F1086" s="206"/>
      <c r="G1086" s="45"/>
      <c r="H1086" s="164"/>
      <c r="I1086" s="148"/>
      <c r="J1086" s="146"/>
      <c r="K1086" s="167"/>
      <c r="L1086" s="150"/>
      <c r="M1086" s="149"/>
      <c r="N1086" s="239" t="str">
        <f ca="1">IF(Tabla1[[#This Row],[Fecha de nac]]="","",IF(Tabla1[[#This Row],[Fecha Finalización]] &gt;=TODAY(), DATEDIF(Tabla1[[#This Row],[Fecha de nac]],TODAY(),"y"), ROUNDDOWN((Tabla1[[#This Row],[Fecha Finalización]] -Tabla1[[#This Row],[Fecha de nac]])/365,0)))</f>
        <v/>
      </c>
      <c r="O1086" s="170"/>
      <c r="P1086" s="151"/>
      <c r="Q1086" s="152"/>
      <c r="R1086" s="153"/>
      <c r="S1086" s="153"/>
      <c r="T1086" s="153"/>
      <c r="U1086" s="243" t="str">
        <f>IF(F1086="","",Tabla1[[#This Row],[Fecha Inicio grupo]]+3*7-7)</f>
        <v/>
      </c>
      <c r="V1086" s="244" t="str">
        <f>IF(F1086="","",EDATE(Tabla1[[#This Row],[Fecha Inicio grupo]],3))</f>
        <v/>
      </c>
      <c r="W1086" s="29"/>
      <c r="X1086" s="29"/>
      <c r="Y1086" s="154"/>
      <c r="Z1086" s="154"/>
      <c r="AA1086" s="154"/>
      <c r="AB1086" s="154"/>
      <c r="AC1086" s="154"/>
      <c r="AD1086" s="154"/>
      <c r="AE1086" s="154"/>
      <c r="AF1086" s="154"/>
      <c r="AG1086" s="154"/>
      <c r="AH1086" s="231"/>
      <c r="AI1086" s="231"/>
      <c r="AJ1086" s="232"/>
      <c r="AK1086" s="231"/>
      <c r="AL1086" s="231"/>
      <c r="AM1086" s="231"/>
      <c r="AN1086" s="231"/>
      <c r="AO1086" s="144"/>
      <c r="AP1086" s="246" t="str">
        <f>IF(F1086="","",IFERROR(VLOOKUP(SUBSTITUTE(SUBSTITUTE(Tabla1[[#This Row],[Uso Sistemas]],"T","P"),"N","F"),Parámetros!$M$2:$N$17,2,0),"Completar hasta 3ra sem. para evaluar a Probacionista"))</f>
        <v/>
      </c>
      <c r="AQ1086" s="155"/>
      <c r="AR1086" s="155"/>
      <c r="AS1086" s="155"/>
      <c r="AT1086" s="29"/>
      <c r="AU1086" s="55" t="str">
        <f>CONCATENATE(Tabla1[[#This Row],[sem 01]],Tabla1[[#This Row],[sem 02]],Tabla1[[#This Row],[sem 03]])</f>
        <v/>
      </c>
      <c r="AV1086" s="55"/>
      <c r="AW1086" s="55"/>
      <c r="AX1086" s="248" t="str">
        <f>IF(V1086="","",EOMONTH(EDATE(Tabla1[[#This Row],[Fecha Finalización]],2),0))</f>
        <v/>
      </c>
      <c r="AY1086" s="155"/>
      <c r="AZ1086" s="249" t="str">
        <f>IF(V1086="","",EOMONTH(EDATE(Tabla1[[#This Row],[Fecha Finalización]],3),0))</f>
        <v/>
      </c>
      <c r="BA1086" s="39"/>
      <c r="BB1086" s="39"/>
      <c r="BC1086" s="237"/>
      <c r="BD1086" s="233" t="str">
        <f>IF(F1086="","",Tabla1[[#This Row],[sem 01]]&amp;Tabla1[[#This Row],[sem 02]]&amp;Tabla1[[#This Row],[sem 03]])</f>
        <v/>
      </c>
      <c r="BE1086" s="234" t="str">
        <f>+IF(TRIM(F1086)="","",$B$1&amp;"-"&amp;Tabla1[[#This Row],[Mes Inscrito]]&amp;"-"&amp;Tabla1[[#This Row],[Dia de clases Inscrito]]&amp;"-"&amp;Tabla1[[#This Row],[Horario Inscrito]]&amp;"-"&amp;Tabla1[[#This Row],[Fecha Inicio grupo]])</f>
        <v/>
      </c>
      <c r="BF1086" s="251" t="str">
        <f>IF(F1086="","",Tabla1[[#This Row],[Curso]])</f>
        <v/>
      </c>
      <c r="BG1086" s="252" t="str">
        <f>+IF(TRIM(F1086)="","",$B$1&amp;"-"&amp;TRIM(Tabla1[[#This Row],[Mes Inscrito]])&amp;"-"&amp;TRIM(Tabla1[[#This Row],[Dia de clases Inscrito]])&amp;"-"&amp;TRIM(Tabla1[[#This Row],[Horario Inscrito]])&amp;"-"&amp;TRIM(Tabla1[[#This Row],[Fecha Inicio grupo]])&amp;"-"&amp;TRIM(Tabla1[[#This Row],[Tipo Incrito]]))</f>
        <v/>
      </c>
      <c r="BH1086" s="253" t="str">
        <f>IF(F1086="","",OR(IFERROR(SEARCH("CG",Tabla1[[#This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6" s="307" t="str">
        <f>IF(F1086&lt;&gt;"",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6" s="307" t="str">
        <f>IF(F1086&lt;&gt;"",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6" s="307" t="str">
        <f>IF(Tabla1[[#This Row],[Fecha Inicio grupo]]="","",IFERROR(VLOOKUP(Tabla1[[#This Row],[Mes de Alta como miembro]],Parámetros!$AM$2:$AN$16,2,0),"01/01/1900"))</f>
        <v/>
      </c>
    </row>
    <row r="1087" spans="1:63" ht="15" customHeight="1">
      <c r="A1087" s="68">
        <v>1084</v>
      </c>
      <c r="B1087" s="145"/>
      <c r="C1087" s="146"/>
      <c r="D1087" s="42"/>
      <c r="E1087" s="147"/>
      <c r="F1087" s="206"/>
      <c r="G1087" s="45"/>
      <c r="H1087" s="164"/>
      <c r="I1087" s="148"/>
      <c r="J1087" s="146"/>
      <c r="K1087" s="167"/>
      <c r="L1087" s="150"/>
      <c r="M1087" s="149"/>
      <c r="N1087" s="239" t="str">
        <f ca="1">IF(Tabla1[[#This Row],[Fecha de nac]]="","",IF(Tabla1[[#This Row],[Fecha Finalización]] &gt;=TODAY(), DATEDIF(Tabla1[[#This Row],[Fecha de nac]],TODAY(),"y"), ROUNDDOWN((Tabla1[[#This Row],[Fecha Finalización]] -Tabla1[[#This Row],[Fecha de nac]])/365,0)))</f>
        <v/>
      </c>
      <c r="O1087" s="170"/>
      <c r="P1087" s="151"/>
      <c r="Q1087" s="152"/>
      <c r="R1087" s="153"/>
      <c r="S1087" s="153"/>
      <c r="T1087" s="153"/>
      <c r="U1087" s="243" t="str">
        <f>IF(F1087="","",Tabla1[[#This Row],[Fecha Inicio grupo]]+3*7-7)</f>
        <v/>
      </c>
      <c r="V1087" s="244" t="str">
        <f>IF(F1087="","",EDATE(Tabla1[[#This Row],[Fecha Inicio grupo]],3))</f>
        <v/>
      </c>
      <c r="W1087" s="29"/>
      <c r="X1087" s="29"/>
      <c r="Y1087" s="154"/>
      <c r="Z1087" s="154"/>
      <c r="AA1087" s="154"/>
      <c r="AB1087" s="154"/>
      <c r="AC1087" s="154"/>
      <c r="AD1087" s="154"/>
      <c r="AE1087" s="154"/>
      <c r="AF1087" s="154"/>
      <c r="AG1087" s="154"/>
      <c r="AH1087" s="231"/>
      <c r="AI1087" s="231"/>
      <c r="AJ1087" s="232"/>
      <c r="AK1087" s="231"/>
      <c r="AL1087" s="231"/>
      <c r="AM1087" s="231"/>
      <c r="AN1087" s="231"/>
      <c r="AO1087" s="144"/>
      <c r="AP1087" s="246" t="str">
        <f>IF(F1087="","",IFERROR(VLOOKUP(SUBSTITUTE(SUBSTITUTE(Tabla1[[#This Row],[Uso Sistemas]],"T","P"),"N","F"),Parámetros!$M$2:$N$17,2,0),"Completar hasta 3ra sem. para evaluar a Probacionista"))</f>
        <v/>
      </c>
      <c r="AQ1087" s="155"/>
      <c r="AR1087" s="155"/>
      <c r="AS1087" s="155"/>
      <c r="AT1087" s="29"/>
      <c r="AU1087" s="55" t="str">
        <f>CONCATENATE(Tabla1[[#This Row],[sem 01]],Tabla1[[#This Row],[sem 02]],Tabla1[[#This Row],[sem 03]])</f>
        <v/>
      </c>
      <c r="AV1087" s="55"/>
      <c r="AW1087" s="55"/>
      <c r="AX1087" s="248" t="str">
        <f>IF(V1087="","",EOMONTH(EDATE(Tabla1[[#This Row],[Fecha Finalización]],2),0))</f>
        <v/>
      </c>
      <c r="AY1087" s="155"/>
      <c r="AZ1087" s="249" t="str">
        <f>IF(V1087="","",EOMONTH(EDATE(Tabla1[[#This Row],[Fecha Finalización]],3),0))</f>
        <v/>
      </c>
      <c r="BA1087" s="39"/>
      <c r="BB1087" s="39"/>
      <c r="BC1087" s="237"/>
      <c r="BD1087" s="233" t="str">
        <f>IF(F1087="","",Tabla1[[#This Row],[sem 01]]&amp;Tabla1[[#This Row],[sem 02]]&amp;Tabla1[[#This Row],[sem 03]])</f>
        <v/>
      </c>
      <c r="BE1087" s="234" t="str">
        <f>+IF(TRIM(F1087)="","",$B$1&amp;"-"&amp;Tabla1[[#This Row],[Mes Inscrito]]&amp;"-"&amp;Tabla1[[#This Row],[Dia de clases Inscrito]]&amp;"-"&amp;Tabla1[[#This Row],[Horario Inscrito]]&amp;"-"&amp;Tabla1[[#This Row],[Fecha Inicio grupo]])</f>
        <v/>
      </c>
      <c r="BF1087" s="251" t="str">
        <f>IF(F1087="","",Tabla1[[#This Row],[Curso]])</f>
        <v/>
      </c>
      <c r="BG1087" s="252" t="str">
        <f>+IF(TRIM(F1087)="","",$B$1&amp;"-"&amp;TRIM(Tabla1[[#This Row],[Mes Inscrito]])&amp;"-"&amp;TRIM(Tabla1[[#This Row],[Dia de clases Inscrito]])&amp;"-"&amp;TRIM(Tabla1[[#This Row],[Horario Inscrito]])&amp;"-"&amp;TRIM(Tabla1[[#This Row],[Fecha Inicio grupo]])&amp;"-"&amp;TRIM(Tabla1[[#This Row],[Tipo Incrito]]))</f>
        <v/>
      </c>
      <c r="BH1087" s="253" t="str">
        <f>IF(F1087="","",OR(IFERROR(SEARCH("CG",Tabla1[[#This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7" s="307" t="str">
        <f>IF(F1087&lt;&gt;"",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7" s="307" t="str">
        <f>IF(F1087&lt;&gt;"",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7" s="307" t="str">
        <f>IF(Tabla1[[#This Row],[Fecha Inicio grupo]]="","",IFERROR(VLOOKUP(Tabla1[[#This Row],[Mes de Alta como miembro]],Parámetros!$AM$2:$AN$16,2,0),"01/01/1900"))</f>
        <v/>
      </c>
    </row>
    <row r="1088" spans="1:63" ht="15" customHeight="1">
      <c r="A1088" s="68">
        <v>1085</v>
      </c>
      <c r="B1088" s="145"/>
      <c r="C1088" s="146"/>
      <c r="D1088" s="42"/>
      <c r="E1088" s="147"/>
      <c r="F1088" s="206"/>
      <c r="G1088" s="45"/>
      <c r="H1088" s="164"/>
      <c r="I1088" s="148"/>
      <c r="J1088" s="146"/>
      <c r="K1088" s="167"/>
      <c r="L1088" s="150"/>
      <c r="M1088" s="149"/>
      <c r="N1088" s="239" t="str">
        <f ca="1">IF(Tabla1[[#This Row],[Fecha de nac]]="","",IF(Tabla1[[#This Row],[Fecha Finalización]] &gt;=TODAY(), DATEDIF(Tabla1[[#This Row],[Fecha de nac]],TODAY(),"y"), ROUNDDOWN((Tabla1[[#This Row],[Fecha Finalización]] -Tabla1[[#This Row],[Fecha de nac]])/365,0)))</f>
        <v/>
      </c>
      <c r="O1088" s="170"/>
      <c r="P1088" s="151"/>
      <c r="Q1088" s="152"/>
      <c r="R1088" s="153"/>
      <c r="S1088" s="153"/>
      <c r="T1088" s="153"/>
      <c r="U1088" s="243" t="str">
        <f>IF(F1088="","",Tabla1[[#This Row],[Fecha Inicio grupo]]+3*7-7)</f>
        <v/>
      </c>
      <c r="V1088" s="244" t="str">
        <f>IF(F1088="","",EDATE(Tabla1[[#This Row],[Fecha Inicio grupo]],3))</f>
        <v/>
      </c>
      <c r="W1088" s="29"/>
      <c r="X1088" s="29"/>
      <c r="Y1088" s="154"/>
      <c r="Z1088" s="154"/>
      <c r="AA1088" s="154"/>
      <c r="AB1088" s="154"/>
      <c r="AC1088" s="154"/>
      <c r="AD1088" s="154"/>
      <c r="AE1088" s="154"/>
      <c r="AF1088" s="154"/>
      <c r="AG1088" s="154"/>
      <c r="AH1088" s="231"/>
      <c r="AI1088" s="231"/>
      <c r="AJ1088" s="232"/>
      <c r="AK1088" s="231"/>
      <c r="AL1088" s="231"/>
      <c r="AM1088" s="231"/>
      <c r="AN1088" s="231"/>
      <c r="AO1088" s="144"/>
      <c r="AP1088" s="246" t="str">
        <f>IF(F1088="","",IFERROR(VLOOKUP(SUBSTITUTE(SUBSTITUTE(Tabla1[[#This Row],[Uso Sistemas]],"T","P"),"N","F"),Parámetros!$M$2:$N$17,2,0),"Completar hasta 3ra sem. para evaluar a Probacionista"))</f>
        <v/>
      </c>
      <c r="AQ1088" s="155"/>
      <c r="AR1088" s="155"/>
      <c r="AS1088" s="155"/>
      <c r="AT1088" s="29"/>
      <c r="AU1088" s="55" t="str">
        <f>CONCATENATE(Tabla1[[#This Row],[sem 01]],Tabla1[[#This Row],[sem 02]],Tabla1[[#This Row],[sem 03]])</f>
        <v/>
      </c>
      <c r="AV1088" s="55"/>
      <c r="AW1088" s="55"/>
      <c r="AX1088" s="248" t="str">
        <f>IF(V1088="","",EOMONTH(EDATE(Tabla1[[#This Row],[Fecha Finalización]],2),0))</f>
        <v/>
      </c>
      <c r="AY1088" s="155"/>
      <c r="AZ1088" s="249" t="str">
        <f>IF(V1088="","",EOMONTH(EDATE(Tabla1[[#This Row],[Fecha Finalización]],3),0))</f>
        <v/>
      </c>
      <c r="BA1088" s="39"/>
      <c r="BB1088" s="39"/>
      <c r="BC1088" s="237"/>
      <c r="BD1088" s="233" t="str">
        <f>IF(F1088="","",Tabla1[[#This Row],[sem 01]]&amp;Tabla1[[#This Row],[sem 02]]&amp;Tabla1[[#This Row],[sem 03]])</f>
        <v/>
      </c>
      <c r="BE1088" s="234" t="str">
        <f>+IF(TRIM(F1088)="","",$B$1&amp;"-"&amp;Tabla1[[#This Row],[Mes Inscrito]]&amp;"-"&amp;Tabla1[[#This Row],[Dia de clases Inscrito]]&amp;"-"&amp;Tabla1[[#This Row],[Horario Inscrito]]&amp;"-"&amp;Tabla1[[#This Row],[Fecha Inicio grupo]])</f>
        <v/>
      </c>
      <c r="BF1088" s="251" t="str">
        <f>IF(F1088="","",Tabla1[[#This Row],[Curso]])</f>
        <v/>
      </c>
      <c r="BG1088" s="252" t="str">
        <f>+IF(TRIM(F1088)="","",$B$1&amp;"-"&amp;TRIM(Tabla1[[#This Row],[Mes Inscrito]])&amp;"-"&amp;TRIM(Tabla1[[#This Row],[Dia de clases Inscrito]])&amp;"-"&amp;TRIM(Tabla1[[#This Row],[Horario Inscrito]])&amp;"-"&amp;TRIM(Tabla1[[#This Row],[Fecha Inicio grupo]])&amp;"-"&amp;TRIM(Tabla1[[#This Row],[Tipo Incrito]]))</f>
        <v/>
      </c>
      <c r="BH1088" s="253" t="str">
        <f>IF(F1088="","",OR(IFERROR(SEARCH("CG",Tabla1[[#This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8" s="307" t="str">
        <f>IF(F1088&lt;&gt;"",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8" s="307" t="str">
        <f>IF(F1088&lt;&gt;"",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8" s="307" t="str">
        <f>IF(Tabla1[[#This Row],[Fecha Inicio grupo]]="","",IFERROR(VLOOKUP(Tabla1[[#This Row],[Mes de Alta como miembro]],Parámetros!$AM$2:$AN$16,2,0),"01/01/1900"))</f>
        <v/>
      </c>
    </row>
    <row r="1089" spans="1:63" ht="15" customHeight="1">
      <c r="A1089" s="68">
        <v>1086</v>
      </c>
      <c r="B1089" s="145"/>
      <c r="C1089" s="146"/>
      <c r="D1089" s="42"/>
      <c r="E1089" s="147"/>
      <c r="F1089" s="206"/>
      <c r="G1089" s="45"/>
      <c r="H1089" s="164"/>
      <c r="I1089" s="148"/>
      <c r="J1089" s="146"/>
      <c r="K1089" s="167"/>
      <c r="L1089" s="150"/>
      <c r="M1089" s="149"/>
      <c r="N1089" s="239" t="str">
        <f ca="1">IF(Tabla1[[#This Row],[Fecha de nac]]="","",IF(Tabla1[[#This Row],[Fecha Finalización]] &gt;=TODAY(), DATEDIF(Tabla1[[#This Row],[Fecha de nac]],TODAY(),"y"), ROUNDDOWN((Tabla1[[#This Row],[Fecha Finalización]] -Tabla1[[#This Row],[Fecha de nac]])/365,0)))</f>
        <v/>
      </c>
      <c r="O1089" s="170"/>
      <c r="P1089" s="151"/>
      <c r="Q1089" s="152"/>
      <c r="R1089" s="153"/>
      <c r="S1089" s="153"/>
      <c r="T1089" s="153"/>
      <c r="U1089" s="243" t="str">
        <f>IF(F1089="","",Tabla1[[#This Row],[Fecha Inicio grupo]]+3*7-7)</f>
        <v/>
      </c>
      <c r="V1089" s="244" t="str">
        <f>IF(F1089="","",EDATE(Tabla1[[#This Row],[Fecha Inicio grupo]],3))</f>
        <v/>
      </c>
      <c r="W1089" s="29"/>
      <c r="X1089" s="29"/>
      <c r="Y1089" s="154"/>
      <c r="Z1089" s="154"/>
      <c r="AA1089" s="154"/>
      <c r="AB1089" s="154"/>
      <c r="AC1089" s="154"/>
      <c r="AD1089" s="154"/>
      <c r="AE1089" s="154"/>
      <c r="AF1089" s="154"/>
      <c r="AG1089" s="154"/>
      <c r="AH1089" s="231"/>
      <c r="AI1089" s="231"/>
      <c r="AJ1089" s="232"/>
      <c r="AK1089" s="231"/>
      <c r="AL1089" s="231"/>
      <c r="AM1089" s="231"/>
      <c r="AN1089" s="231"/>
      <c r="AO1089" s="144"/>
      <c r="AP1089" s="246" t="str">
        <f>IF(F1089="","",IFERROR(VLOOKUP(SUBSTITUTE(SUBSTITUTE(Tabla1[[#This Row],[Uso Sistemas]],"T","P"),"N","F"),Parámetros!$M$2:$N$17,2,0),"Completar hasta 3ra sem. para evaluar a Probacionista"))</f>
        <v/>
      </c>
      <c r="AQ1089" s="155"/>
      <c r="AR1089" s="155"/>
      <c r="AS1089" s="155"/>
      <c r="AT1089" s="29"/>
      <c r="AU1089" s="55" t="str">
        <f>CONCATENATE(Tabla1[[#This Row],[sem 01]],Tabla1[[#This Row],[sem 02]],Tabla1[[#This Row],[sem 03]])</f>
        <v/>
      </c>
      <c r="AV1089" s="55"/>
      <c r="AW1089" s="55"/>
      <c r="AX1089" s="248" t="str">
        <f>IF(V1089="","",EOMONTH(EDATE(Tabla1[[#This Row],[Fecha Finalización]],2),0))</f>
        <v/>
      </c>
      <c r="AY1089" s="155"/>
      <c r="AZ1089" s="249" t="str">
        <f>IF(V1089="","",EOMONTH(EDATE(Tabla1[[#This Row],[Fecha Finalización]],3),0))</f>
        <v/>
      </c>
      <c r="BA1089" s="39"/>
      <c r="BB1089" s="39"/>
      <c r="BC1089" s="237"/>
      <c r="BD1089" s="233" t="str">
        <f>IF(F1089="","",Tabla1[[#This Row],[sem 01]]&amp;Tabla1[[#This Row],[sem 02]]&amp;Tabla1[[#This Row],[sem 03]])</f>
        <v/>
      </c>
      <c r="BE1089" s="234" t="str">
        <f>+IF(TRIM(F1089)="","",$B$1&amp;"-"&amp;Tabla1[[#This Row],[Mes Inscrito]]&amp;"-"&amp;Tabla1[[#This Row],[Dia de clases Inscrito]]&amp;"-"&amp;Tabla1[[#This Row],[Horario Inscrito]]&amp;"-"&amp;Tabla1[[#This Row],[Fecha Inicio grupo]])</f>
        <v/>
      </c>
      <c r="BF1089" s="251" t="str">
        <f>IF(F1089="","",Tabla1[[#This Row],[Curso]])</f>
        <v/>
      </c>
      <c r="BG1089" s="252" t="str">
        <f>+IF(TRIM(F1089)="","",$B$1&amp;"-"&amp;TRIM(Tabla1[[#This Row],[Mes Inscrito]])&amp;"-"&amp;TRIM(Tabla1[[#This Row],[Dia de clases Inscrito]])&amp;"-"&amp;TRIM(Tabla1[[#This Row],[Horario Inscrito]])&amp;"-"&amp;TRIM(Tabla1[[#This Row],[Fecha Inicio grupo]])&amp;"-"&amp;TRIM(Tabla1[[#This Row],[Tipo Incrito]]))</f>
        <v/>
      </c>
      <c r="BH1089" s="253" t="str">
        <f>IF(F1089="","",OR(IFERROR(SEARCH("CG",Tabla1[[#This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9" s="307" t="str">
        <f>IF(F1089&lt;&gt;"",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9" s="307" t="str">
        <f>IF(F1089&lt;&gt;"",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9" s="307" t="str">
        <f>IF(Tabla1[[#This Row],[Fecha Inicio grupo]]="","",IFERROR(VLOOKUP(Tabla1[[#This Row],[Mes de Alta como miembro]],Parámetros!$AM$2:$AN$16,2,0),"01/01/1900"))</f>
        <v/>
      </c>
    </row>
    <row r="1090" spans="1:63" ht="15" customHeight="1">
      <c r="A1090" s="68">
        <v>1087</v>
      </c>
      <c r="B1090" s="145"/>
      <c r="C1090" s="146"/>
      <c r="D1090" s="42"/>
      <c r="E1090" s="147"/>
      <c r="F1090" s="206"/>
      <c r="G1090" s="45"/>
      <c r="H1090" s="164"/>
      <c r="I1090" s="148"/>
      <c r="J1090" s="146"/>
      <c r="K1090" s="167"/>
      <c r="L1090" s="150"/>
      <c r="M1090" s="149"/>
      <c r="N1090" s="239" t="str">
        <f ca="1">IF(Tabla1[[#This Row],[Fecha de nac]]="","",IF(Tabla1[[#This Row],[Fecha Finalización]] &gt;=TODAY(), DATEDIF(Tabla1[[#This Row],[Fecha de nac]],TODAY(),"y"), ROUNDDOWN((Tabla1[[#This Row],[Fecha Finalización]] -Tabla1[[#This Row],[Fecha de nac]])/365,0)))</f>
        <v/>
      </c>
      <c r="O1090" s="170"/>
      <c r="P1090" s="151"/>
      <c r="Q1090" s="152"/>
      <c r="R1090" s="153"/>
      <c r="S1090" s="153"/>
      <c r="T1090" s="153"/>
      <c r="U1090" s="243" t="str">
        <f>IF(F1090="","",Tabla1[[#This Row],[Fecha Inicio grupo]]+3*7-7)</f>
        <v/>
      </c>
      <c r="V1090" s="244" t="str">
        <f>IF(F1090="","",EDATE(Tabla1[[#This Row],[Fecha Inicio grupo]],3))</f>
        <v/>
      </c>
      <c r="W1090" s="29"/>
      <c r="X1090" s="29"/>
      <c r="Y1090" s="154"/>
      <c r="Z1090" s="154"/>
      <c r="AA1090" s="154"/>
      <c r="AB1090" s="154"/>
      <c r="AC1090" s="154"/>
      <c r="AD1090" s="154"/>
      <c r="AE1090" s="154"/>
      <c r="AF1090" s="154"/>
      <c r="AG1090" s="154"/>
      <c r="AH1090" s="231"/>
      <c r="AI1090" s="231"/>
      <c r="AJ1090" s="232"/>
      <c r="AK1090" s="231"/>
      <c r="AL1090" s="231"/>
      <c r="AM1090" s="231"/>
      <c r="AN1090" s="231"/>
      <c r="AO1090" s="144"/>
      <c r="AP1090" s="246" t="str">
        <f>IF(F1090="","",IFERROR(VLOOKUP(SUBSTITUTE(SUBSTITUTE(Tabla1[[#This Row],[Uso Sistemas]],"T","P"),"N","F"),Parámetros!$M$2:$N$17,2,0),"Completar hasta 3ra sem. para evaluar a Probacionista"))</f>
        <v/>
      </c>
      <c r="AQ1090" s="155"/>
      <c r="AR1090" s="155"/>
      <c r="AS1090" s="155"/>
      <c r="AT1090" s="29"/>
      <c r="AU1090" s="55" t="str">
        <f>CONCATENATE(Tabla1[[#This Row],[sem 01]],Tabla1[[#This Row],[sem 02]],Tabla1[[#This Row],[sem 03]])</f>
        <v/>
      </c>
      <c r="AV1090" s="55"/>
      <c r="AW1090" s="55"/>
      <c r="AX1090" s="248" t="str">
        <f>IF(V1090="","",EOMONTH(EDATE(Tabla1[[#This Row],[Fecha Finalización]],2),0))</f>
        <v/>
      </c>
      <c r="AY1090" s="155"/>
      <c r="AZ1090" s="249" t="str">
        <f>IF(V1090="","",EOMONTH(EDATE(Tabla1[[#This Row],[Fecha Finalización]],3),0))</f>
        <v/>
      </c>
      <c r="BA1090" s="39"/>
      <c r="BB1090" s="39"/>
      <c r="BC1090" s="237"/>
      <c r="BD1090" s="233" t="str">
        <f>IF(F1090="","",Tabla1[[#This Row],[sem 01]]&amp;Tabla1[[#This Row],[sem 02]]&amp;Tabla1[[#This Row],[sem 03]])</f>
        <v/>
      </c>
      <c r="BE1090" s="234" t="str">
        <f>+IF(TRIM(F1090)="","",$B$1&amp;"-"&amp;Tabla1[[#This Row],[Mes Inscrito]]&amp;"-"&amp;Tabla1[[#This Row],[Dia de clases Inscrito]]&amp;"-"&amp;Tabla1[[#This Row],[Horario Inscrito]]&amp;"-"&amp;Tabla1[[#This Row],[Fecha Inicio grupo]])</f>
        <v/>
      </c>
      <c r="BF1090" s="251" t="str">
        <f>IF(F1090="","",Tabla1[[#This Row],[Curso]])</f>
        <v/>
      </c>
      <c r="BG1090" s="252" t="str">
        <f>+IF(TRIM(F1090)="","",$B$1&amp;"-"&amp;TRIM(Tabla1[[#This Row],[Mes Inscrito]])&amp;"-"&amp;TRIM(Tabla1[[#This Row],[Dia de clases Inscrito]])&amp;"-"&amp;TRIM(Tabla1[[#This Row],[Horario Inscrito]])&amp;"-"&amp;TRIM(Tabla1[[#This Row],[Fecha Inicio grupo]])&amp;"-"&amp;TRIM(Tabla1[[#This Row],[Tipo Incrito]]))</f>
        <v/>
      </c>
      <c r="BH1090" s="253" t="str">
        <f>IF(F1090="","",OR(IFERROR(SEARCH("CG",Tabla1[[#This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0" s="307" t="str">
        <f>IF(F1090&lt;&gt;"",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0" s="307" t="str">
        <f>IF(F1090&lt;&gt;"",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0" s="307" t="str">
        <f>IF(Tabla1[[#This Row],[Fecha Inicio grupo]]="","",IFERROR(VLOOKUP(Tabla1[[#This Row],[Mes de Alta como miembro]],Parámetros!$AM$2:$AN$16,2,0),"01/01/1900"))</f>
        <v/>
      </c>
    </row>
    <row r="1091" spans="1:63" ht="15" customHeight="1">
      <c r="A1091" s="68">
        <v>1088</v>
      </c>
      <c r="B1091" s="145"/>
      <c r="C1091" s="146"/>
      <c r="D1091" s="42"/>
      <c r="E1091" s="147"/>
      <c r="F1091" s="206"/>
      <c r="G1091" s="45"/>
      <c r="H1091" s="164"/>
      <c r="I1091" s="148"/>
      <c r="J1091" s="146"/>
      <c r="K1091" s="167"/>
      <c r="L1091" s="150"/>
      <c r="M1091" s="149"/>
      <c r="N1091" s="239" t="str">
        <f ca="1">IF(Tabla1[[#This Row],[Fecha de nac]]="","",IF(Tabla1[[#This Row],[Fecha Finalización]] &gt;=TODAY(), DATEDIF(Tabla1[[#This Row],[Fecha de nac]],TODAY(),"y"), ROUNDDOWN((Tabla1[[#This Row],[Fecha Finalización]] -Tabla1[[#This Row],[Fecha de nac]])/365,0)))</f>
        <v/>
      </c>
      <c r="O1091" s="170"/>
      <c r="P1091" s="151"/>
      <c r="Q1091" s="152"/>
      <c r="R1091" s="153"/>
      <c r="S1091" s="153"/>
      <c r="T1091" s="153"/>
      <c r="U1091" s="243" t="str">
        <f>IF(F1091="","",Tabla1[[#This Row],[Fecha Inicio grupo]]+3*7-7)</f>
        <v/>
      </c>
      <c r="V1091" s="244" t="str">
        <f>IF(F1091="","",EDATE(Tabla1[[#This Row],[Fecha Inicio grupo]],3))</f>
        <v/>
      </c>
      <c r="W1091" s="29"/>
      <c r="X1091" s="29"/>
      <c r="Y1091" s="154"/>
      <c r="Z1091" s="154"/>
      <c r="AA1091" s="154"/>
      <c r="AB1091" s="154"/>
      <c r="AC1091" s="154"/>
      <c r="AD1091" s="154"/>
      <c r="AE1091" s="154"/>
      <c r="AF1091" s="154"/>
      <c r="AG1091" s="154"/>
      <c r="AH1091" s="231"/>
      <c r="AI1091" s="231"/>
      <c r="AJ1091" s="232"/>
      <c r="AK1091" s="231"/>
      <c r="AL1091" s="231"/>
      <c r="AM1091" s="231"/>
      <c r="AN1091" s="231"/>
      <c r="AO1091" s="144"/>
      <c r="AP1091" s="246" t="str">
        <f>IF(F1091="","",IFERROR(VLOOKUP(SUBSTITUTE(SUBSTITUTE(Tabla1[[#This Row],[Uso Sistemas]],"T","P"),"N","F"),Parámetros!$M$2:$N$17,2,0),"Completar hasta 3ra sem. para evaluar a Probacionista"))</f>
        <v/>
      </c>
      <c r="AQ1091" s="155"/>
      <c r="AR1091" s="155"/>
      <c r="AS1091" s="155"/>
      <c r="AT1091" s="29"/>
      <c r="AU1091" s="55" t="str">
        <f>CONCATENATE(Tabla1[[#This Row],[sem 01]],Tabla1[[#This Row],[sem 02]],Tabla1[[#This Row],[sem 03]])</f>
        <v/>
      </c>
      <c r="AV1091" s="55"/>
      <c r="AW1091" s="55"/>
      <c r="AX1091" s="248" t="str">
        <f>IF(V1091="","",EOMONTH(EDATE(Tabla1[[#This Row],[Fecha Finalización]],2),0))</f>
        <v/>
      </c>
      <c r="AY1091" s="155"/>
      <c r="AZ1091" s="249" t="str">
        <f>IF(V1091="","",EOMONTH(EDATE(Tabla1[[#This Row],[Fecha Finalización]],3),0))</f>
        <v/>
      </c>
      <c r="BA1091" s="39"/>
      <c r="BB1091" s="39"/>
      <c r="BC1091" s="237"/>
      <c r="BD1091" s="233" t="str">
        <f>IF(F1091="","",Tabla1[[#This Row],[sem 01]]&amp;Tabla1[[#This Row],[sem 02]]&amp;Tabla1[[#This Row],[sem 03]])</f>
        <v/>
      </c>
      <c r="BE1091" s="234" t="str">
        <f>+IF(TRIM(F1091)="","",$B$1&amp;"-"&amp;Tabla1[[#This Row],[Mes Inscrito]]&amp;"-"&amp;Tabla1[[#This Row],[Dia de clases Inscrito]]&amp;"-"&amp;Tabla1[[#This Row],[Horario Inscrito]]&amp;"-"&amp;Tabla1[[#This Row],[Fecha Inicio grupo]])</f>
        <v/>
      </c>
      <c r="BF1091" s="251" t="str">
        <f>IF(F1091="","",Tabla1[[#This Row],[Curso]])</f>
        <v/>
      </c>
      <c r="BG1091" s="252" t="str">
        <f>+IF(TRIM(F1091)="","",$B$1&amp;"-"&amp;TRIM(Tabla1[[#This Row],[Mes Inscrito]])&amp;"-"&amp;TRIM(Tabla1[[#This Row],[Dia de clases Inscrito]])&amp;"-"&amp;TRIM(Tabla1[[#This Row],[Horario Inscrito]])&amp;"-"&amp;TRIM(Tabla1[[#This Row],[Fecha Inicio grupo]])&amp;"-"&amp;TRIM(Tabla1[[#This Row],[Tipo Incrito]]))</f>
        <v/>
      </c>
      <c r="BH1091" s="253" t="str">
        <f>IF(F1091="","",OR(IFERROR(SEARCH("CG",Tabla1[[#This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1" s="307" t="str">
        <f>IF(F1091&lt;&gt;"",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1" s="307" t="str">
        <f>IF(F1091&lt;&gt;"",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1" s="307" t="str">
        <f>IF(Tabla1[[#This Row],[Fecha Inicio grupo]]="","",IFERROR(VLOOKUP(Tabla1[[#This Row],[Mes de Alta como miembro]],Parámetros!$AM$2:$AN$16,2,0),"01/01/1900"))</f>
        <v/>
      </c>
    </row>
    <row r="1092" spans="1:63" ht="15" customHeight="1">
      <c r="A1092" s="68">
        <v>1089</v>
      </c>
      <c r="B1092" s="145"/>
      <c r="C1092" s="146"/>
      <c r="D1092" s="42"/>
      <c r="E1092" s="147"/>
      <c r="F1092" s="206"/>
      <c r="G1092" s="45"/>
      <c r="H1092" s="164"/>
      <c r="I1092" s="148"/>
      <c r="J1092" s="146"/>
      <c r="K1092" s="167"/>
      <c r="L1092" s="150"/>
      <c r="M1092" s="149"/>
      <c r="N1092" s="239" t="str">
        <f ca="1">IF(Tabla1[[#This Row],[Fecha de nac]]="","",IF(Tabla1[[#This Row],[Fecha Finalización]] &gt;=TODAY(), DATEDIF(Tabla1[[#This Row],[Fecha de nac]],TODAY(),"y"), ROUNDDOWN((Tabla1[[#This Row],[Fecha Finalización]] -Tabla1[[#This Row],[Fecha de nac]])/365,0)))</f>
        <v/>
      </c>
      <c r="O1092" s="170"/>
      <c r="P1092" s="151"/>
      <c r="Q1092" s="152"/>
      <c r="R1092" s="153"/>
      <c r="S1092" s="153"/>
      <c r="T1092" s="153"/>
      <c r="U1092" s="243" t="str">
        <f>IF(F1092="","",Tabla1[[#This Row],[Fecha Inicio grupo]]+3*7-7)</f>
        <v/>
      </c>
      <c r="V1092" s="244" t="str">
        <f>IF(F1092="","",EDATE(Tabla1[[#This Row],[Fecha Inicio grupo]],3))</f>
        <v/>
      </c>
      <c r="W1092" s="29"/>
      <c r="X1092" s="29"/>
      <c r="Y1092" s="154"/>
      <c r="Z1092" s="154"/>
      <c r="AA1092" s="154"/>
      <c r="AB1092" s="154"/>
      <c r="AC1092" s="154"/>
      <c r="AD1092" s="154"/>
      <c r="AE1092" s="154"/>
      <c r="AF1092" s="154"/>
      <c r="AG1092" s="154"/>
      <c r="AH1092" s="231"/>
      <c r="AI1092" s="231"/>
      <c r="AJ1092" s="232"/>
      <c r="AK1092" s="231"/>
      <c r="AL1092" s="231"/>
      <c r="AM1092" s="231"/>
      <c r="AN1092" s="231"/>
      <c r="AO1092" s="144"/>
      <c r="AP1092" s="246" t="str">
        <f>IF(F1092="","",IFERROR(VLOOKUP(SUBSTITUTE(SUBSTITUTE(Tabla1[[#This Row],[Uso Sistemas]],"T","P"),"N","F"),Parámetros!$M$2:$N$17,2,0),"Completar hasta 3ra sem. para evaluar a Probacionista"))</f>
        <v/>
      </c>
      <c r="AQ1092" s="155"/>
      <c r="AR1092" s="155"/>
      <c r="AS1092" s="155"/>
      <c r="AT1092" s="29"/>
      <c r="AU1092" s="55" t="str">
        <f>CONCATENATE(Tabla1[[#This Row],[sem 01]],Tabla1[[#This Row],[sem 02]],Tabla1[[#This Row],[sem 03]])</f>
        <v/>
      </c>
      <c r="AV1092" s="55"/>
      <c r="AW1092" s="55"/>
      <c r="AX1092" s="248" t="str">
        <f>IF(V1092="","",EOMONTH(EDATE(Tabla1[[#This Row],[Fecha Finalización]],2),0))</f>
        <v/>
      </c>
      <c r="AY1092" s="155"/>
      <c r="AZ1092" s="249" t="str">
        <f>IF(V1092="","",EOMONTH(EDATE(Tabla1[[#This Row],[Fecha Finalización]],3),0))</f>
        <v/>
      </c>
      <c r="BA1092" s="39"/>
      <c r="BB1092" s="39"/>
      <c r="BC1092" s="237"/>
      <c r="BD1092" s="233" t="str">
        <f>IF(F1092="","",Tabla1[[#This Row],[sem 01]]&amp;Tabla1[[#This Row],[sem 02]]&amp;Tabla1[[#This Row],[sem 03]])</f>
        <v/>
      </c>
      <c r="BE1092" s="234" t="str">
        <f>+IF(TRIM(F1092)="","",$B$1&amp;"-"&amp;Tabla1[[#This Row],[Mes Inscrito]]&amp;"-"&amp;Tabla1[[#This Row],[Dia de clases Inscrito]]&amp;"-"&amp;Tabla1[[#This Row],[Horario Inscrito]]&amp;"-"&amp;Tabla1[[#This Row],[Fecha Inicio grupo]])</f>
        <v/>
      </c>
      <c r="BF1092" s="251" t="str">
        <f>IF(F1092="","",Tabla1[[#This Row],[Curso]])</f>
        <v/>
      </c>
      <c r="BG1092" s="252" t="str">
        <f>+IF(TRIM(F1092)="","",$B$1&amp;"-"&amp;TRIM(Tabla1[[#This Row],[Mes Inscrito]])&amp;"-"&amp;TRIM(Tabla1[[#This Row],[Dia de clases Inscrito]])&amp;"-"&amp;TRIM(Tabla1[[#This Row],[Horario Inscrito]])&amp;"-"&amp;TRIM(Tabla1[[#This Row],[Fecha Inicio grupo]])&amp;"-"&amp;TRIM(Tabla1[[#This Row],[Tipo Incrito]]))</f>
        <v/>
      </c>
      <c r="BH1092" s="253" t="str">
        <f>IF(F1092="","",OR(IFERROR(SEARCH("CG",Tabla1[[#This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2" s="307" t="str">
        <f>IF(F1092&lt;&gt;"",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2" s="307" t="str">
        <f>IF(F1092&lt;&gt;"",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2" s="307" t="str">
        <f>IF(Tabla1[[#This Row],[Fecha Inicio grupo]]="","",IFERROR(VLOOKUP(Tabla1[[#This Row],[Mes de Alta como miembro]],Parámetros!$AM$2:$AN$16,2,0),"01/01/1900"))</f>
        <v/>
      </c>
    </row>
    <row r="1093" spans="1:63" ht="15" customHeight="1">
      <c r="A1093" s="68">
        <v>1090</v>
      </c>
      <c r="B1093" s="145"/>
      <c r="C1093" s="146"/>
      <c r="D1093" s="42"/>
      <c r="E1093" s="147"/>
      <c r="F1093" s="206"/>
      <c r="G1093" s="45"/>
      <c r="H1093" s="164"/>
      <c r="I1093" s="148"/>
      <c r="J1093" s="146"/>
      <c r="K1093" s="167"/>
      <c r="L1093" s="150"/>
      <c r="M1093" s="149"/>
      <c r="N1093" s="239" t="str">
        <f ca="1">IF(Tabla1[[#This Row],[Fecha de nac]]="","",IF(Tabla1[[#This Row],[Fecha Finalización]] &gt;=TODAY(), DATEDIF(Tabla1[[#This Row],[Fecha de nac]],TODAY(),"y"), ROUNDDOWN((Tabla1[[#This Row],[Fecha Finalización]] -Tabla1[[#This Row],[Fecha de nac]])/365,0)))</f>
        <v/>
      </c>
      <c r="O1093" s="170"/>
      <c r="P1093" s="151"/>
      <c r="Q1093" s="152"/>
      <c r="R1093" s="153"/>
      <c r="S1093" s="153"/>
      <c r="T1093" s="153"/>
      <c r="U1093" s="243" t="str">
        <f>IF(F1093="","",Tabla1[[#This Row],[Fecha Inicio grupo]]+3*7-7)</f>
        <v/>
      </c>
      <c r="V1093" s="244" t="str">
        <f>IF(F1093="","",EDATE(Tabla1[[#This Row],[Fecha Inicio grupo]],3))</f>
        <v/>
      </c>
      <c r="W1093" s="29"/>
      <c r="X1093" s="29"/>
      <c r="Y1093" s="154"/>
      <c r="Z1093" s="154"/>
      <c r="AA1093" s="154"/>
      <c r="AB1093" s="154"/>
      <c r="AC1093" s="154"/>
      <c r="AD1093" s="154"/>
      <c r="AE1093" s="154"/>
      <c r="AF1093" s="154"/>
      <c r="AG1093" s="154"/>
      <c r="AH1093" s="231"/>
      <c r="AI1093" s="231"/>
      <c r="AJ1093" s="232"/>
      <c r="AK1093" s="231"/>
      <c r="AL1093" s="231"/>
      <c r="AM1093" s="231"/>
      <c r="AN1093" s="231"/>
      <c r="AO1093" s="144"/>
      <c r="AP1093" s="246" t="str">
        <f>IF(F1093="","",IFERROR(VLOOKUP(SUBSTITUTE(SUBSTITUTE(Tabla1[[#This Row],[Uso Sistemas]],"T","P"),"N","F"),Parámetros!$M$2:$N$17,2,0),"Completar hasta 3ra sem. para evaluar a Probacionista"))</f>
        <v/>
      </c>
      <c r="AQ1093" s="155"/>
      <c r="AR1093" s="155"/>
      <c r="AS1093" s="155"/>
      <c r="AT1093" s="29"/>
      <c r="AU1093" s="55" t="str">
        <f>CONCATENATE(Tabla1[[#This Row],[sem 01]],Tabla1[[#This Row],[sem 02]],Tabla1[[#This Row],[sem 03]])</f>
        <v/>
      </c>
      <c r="AV1093" s="55"/>
      <c r="AW1093" s="55"/>
      <c r="AX1093" s="248" t="str">
        <f>IF(V1093="","",EOMONTH(EDATE(Tabla1[[#This Row],[Fecha Finalización]],2),0))</f>
        <v/>
      </c>
      <c r="AY1093" s="155"/>
      <c r="AZ1093" s="249" t="str">
        <f>IF(V1093="","",EOMONTH(EDATE(Tabla1[[#This Row],[Fecha Finalización]],3),0))</f>
        <v/>
      </c>
      <c r="BA1093" s="39"/>
      <c r="BB1093" s="39"/>
      <c r="BC1093" s="237"/>
      <c r="BD1093" s="233" t="str">
        <f>IF(F1093="","",Tabla1[[#This Row],[sem 01]]&amp;Tabla1[[#This Row],[sem 02]]&amp;Tabla1[[#This Row],[sem 03]])</f>
        <v/>
      </c>
      <c r="BE1093" s="234" t="str">
        <f>+IF(TRIM(F1093)="","",$B$1&amp;"-"&amp;Tabla1[[#This Row],[Mes Inscrito]]&amp;"-"&amp;Tabla1[[#This Row],[Dia de clases Inscrito]]&amp;"-"&amp;Tabla1[[#This Row],[Horario Inscrito]]&amp;"-"&amp;Tabla1[[#This Row],[Fecha Inicio grupo]])</f>
        <v/>
      </c>
      <c r="BF1093" s="251" t="str">
        <f>IF(F1093="","",Tabla1[[#This Row],[Curso]])</f>
        <v/>
      </c>
      <c r="BG1093" s="252" t="str">
        <f>+IF(TRIM(F1093)="","",$B$1&amp;"-"&amp;TRIM(Tabla1[[#This Row],[Mes Inscrito]])&amp;"-"&amp;TRIM(Tabla1[[#This Row],[Dia de clases Inscrito]])&amp;"-"&amp;TRIM(Tabla1[[#This Row],[Horario Inscrito]])&amp;"-"&amp;TRIM(Tabla1[[#This Row],[Fecha Inicio grupo]])&amp;"-"&amp;TRIM(Tabla1[[#This Row],[Tipo Incrito]]))</f>
        <v/>
      </c>
      <c r="BH1093" s="253" t="str">
        <f>IF(F1093="","",OR(IFERROR(SEARCH("CG",Tabla1[[#This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3" s="307" t="str">
        <f>IF(F1093&lt;&gt;"",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3" s="307" t="str">
        <f>IF(F1093&lt;&gt;"",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3" s="307" t="str">
        <f>IF(Tabla1[[#This Row],[Fecha Inicio grupo]]="","",IFERROR(VLOOKUP(Tabla1[[#This Row],[Mes de Alta como miembro]],Parámetros!$AM$2:$AN$16,2,0),"01/01/1900"))</f>
        <v/>
      </c>
    </row>
    <row r="1094" spans="1:63" ht="15" customHeight="1">
      <c r="A1094" s="68">
        <v>1091</v>
      </c>
      <c r="B1094" s="145"/>
      <c r="C1094" s="146"/>
      <c r="D1094" s="42"/>
      <c r="E1094" s="147"/>
      <c r="F1094" s="206"/>
      <c r="G1094" s="45"/>
      <c r="H1094" s="164"/>
      <c r="I1094" s="148"/>
      <c r="J1094" s="146"/>
      <c r="K1094" s="167"/>
      <c r="L1094" s="150"/>
      <c r="M1094" s="149"/>
      <c r="N1094" s="239" t="str">
        <f ca="1">IF(Tabla1[[#This Row],[Fecha de nac]]="","",IF(Tabla1[[#This Row],[Fecha Finalización]] &gt;=TODAY(), DATEDIF(Tabla1[[#This Row],[Fecha de nac]],TODAY(),"y"), ROUNDDOWN((Tabla1[[#This Row],[Fecha Finalización]] -Tabla1[[#This Row],[Fecha de nac]])/365,0)))</f>
        <v/>
      </c>
      <c r="O1094" s="170"/>
      <c r="P1094" s="151"/>
      <c r="Q1094" s="152"/>
      <c r="R1094" s="153"/>
      <c r="S1094" s="153"/>
      <c r="T1094" s="153"/>
      <c r="U1094" s="243" t="str">
        <f>IF(F1094="","",Tabla1[[#This Row],[Fecha Inicio grupo]]+3*7-7)</f>
        <v/>
      </c>
      <c r="V1094" s="244" t="str">
        <f>IF(F1094="","",EDATE(Tabla1[[#This Row],[Fecha Inicio grupo]],3))</f>
        <v/>
      </c>
      <c r="W1094" s="29"/>
      <c r="X1094" s="29"/>
      <c r="Y1094" s="154"/>
      <c r="Z1094" s="154"/>
      <c r="AA1094" s="154"/>
      <c r="AB1094" s="154"/>
      <c r="AC1094" s="154"/>
      <c r="AD1094" s="154"/>
      <c r="AE1094" s="154"/>
      <c r="AF1094" s="154"/>
      <c r="AG1094" s="154"/>
      <c r="AH1094" s="231"/>
      <c r="AI1094" s="231"/>
      <c r="AJ1094" s="232"/>
      <c r="AK1094" s="231"/>
      <c r="AL1094" s="231"/>
      <c r="AM1094" s="231"/>
      <c r="AN1094" s="231"/>
      <c r="AO1094" s="144"/>
      <c r="AP1094" s="246" t="str">
        <f>IF(F1094="","",IFERROR(VLOOKUP(SUBSTITUTE(SUBSTITUTE(Tabla1[[#This Row],[Uso Sistemas]],"T","P"),"N","F"),Parámetros!$M$2:$N$17,2,0),"Completar hasta 3ra sem. para evaluar a Probacionista"))</f>
        <v/>
      </c>
      <c r="AQ1094" s="155"/>
      <c r="AR1094" s="155"/>
      <c r="AS1094" s="155"/>
      <c r="AT1094" s="29"/>
      <c r="AU1094" s="55" t="str">
        <f>CONCATENATE(Tabla1[[#This Row],[sem 01]],Tabla1[[#This Row],[sem 02]],Tabla1[[#This Row],[sem 03]])</f>
        <v/>
      </c>
      <c r="AV1094" s="55"/>
      <c r="AW1094" s="55"/>
      <c r="AX1094" s="248" t="str">
        <f>IF(V1094="","",EOMONTH(EDATE(Tabla1[[#This Row],[Fecha Finalización]],2),0))</f>
        <v/>
      </c>
      <c r="AY1094" s="155"/>
      <c r="AZ1094" s="249" t="str">
        <f>IF(V1094="","",EOMONTH(EDATE(Tabla1[[#This Row],[Fecha Finalización]],3),0))</f>
        <v/>
      </c>
      <c r="BA1094" s="39"/>
      <c r="BB1094" s="39"/>
      <c r="BC1094" s="237"/>
      <c r="BD1094" s="233" t="str">
        <f>IF(F1094="","",Tabla1[[#This Row],[sem 01]]&amp;Tabla1[[#This Row],[sem 02]]&amp;Tabla1[[#This Row],[sem 03]])</f>
        <v/>
      </c>
      <c r="BE1094" s="234" t="str">
        <f>+IF(TRIM(F1094)="","",$B$1&amp;"-"&amp;Tabla1[[#This Row],[Mes Inscrito]]&amp;"-"&amp;Tabla1[[#This Row],[Dia de clases Inscrito]]&amp;"-"&amp;Tabla1[[#This Row],[Horario Inscrito]]&amp;"-"&amp;Tabla1[[#This Row],[Fecha Inicio grupo]])</f>
        <v/>
      </c>
      <c r="BF1094" s="251" t="str">
        <f>IF(F1094="","",Tabla1[[#This Row],[Curso]])</f>
        <v/>
      </c>
      <c r="BG1094" s="252" t="str">
        <f>+IF(TRIM(F1094)="","",$B$1&amp;"-"&amp;TRIM(Tabla1[[#This Row],[Mes Inscrito]])&amp;"-"&amp;TRIM(Tabla1[[#This Row],[Dia de clases Inscrito]])&amp;"-"&amp;TRIM(Tabla1[[#This Row],[Horario Inscrito]])&amp;"-"&amp;TRIM(Tabla1[[#This Row],[Fecha Inicio grupo]])&amp;"-"&amp;TRIM(Tabla1[[#This Row],[Tipo Incrito]]))</f>
        <v/>
      </c>
      <c r="BH1094" s="253" t="str">
        <f>IF(F1094="","",OR(IFERROR(SEARCH("CG",Tabla1[[#This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4" s="307" t="str">
        <f>IF(F1094&lt;&gt;"",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4" s="307" t="str">
        <f>IF(F1094&lt;&gt;"",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4" s="307" t="str">
        <f>IF(Tabla1[[#This Row],[Fecha Inicio grupo]]="","",IFERROR(VLOOKUP(Tabla1[[#This Row],[Mes de Alta como miembro]],Parámetros!$AM$2:$AN$16,2,0),"01/01/1900"))</f>
        <v/>
      </c>
    </row>
    <row r="1095" spans="1:63" ht="15" customHeight="1">
      <c r="A1095" s="68">
        <v>1092</v>
      </c>
      <c r="B1095" s="145"/>
      <c r="C1095" s="146"/>
      <c r="D1095" s="42"/>
      <c r="E1095" s="147"/>
      <c r="F1095" s="206"/>
      <c r="G1095" s="45"/>
      <c r="H1095" s="164"/>
      <c r="I1095" s="148"/>
      <c r="J1095" s="146"/>
      <c r="K1095" s="167"/>
      <c r="L1095" s="150"/>
      <c r="M1095" s="149"/>
      <c r="N1095" s="239" t="str">
        <f ca="1">IF(Tabla1[[#This Row],[Fecha de nac]]="","",IF(Tabla1[[#This Row],[Fecha Finalización]] &gt;=TODAY(), DATEDIF(Tabla1[[#This Row],[Fecha de nac]],TODAY(),"y"), ROUNDDOWN((Tabla1[[#This Row],[Fecha Finalización]] -Tabla1[[#This Row],[Fecha de nac]])/365,0)))</f>
        <v/>
      </c>
      <c r="O1095" s="170"/>
      <c r="P1095" s="151"/>
      <c r="Q1095" s="152"/>
      <c r="R1095" s="153"/>
      <c r="S1095" s="153"/>
      <c r="T1095" s="153"/>
      <c r="U1095" s="243" t="str">
        <f>IF(F1095="","",Tabla1[[#This Row],[Fecha Inicio grupo]]+3*7-7)</f>
        <v/>
      </c>
      <c r="V1095" s="244" t="str">
        <f>IF(F1095="","",EDATE(Tabla1[[#This Row],[Fecha Inicio grupo]],3))</f>
        <v/>
      </c>
      <c r="W1095" s="29"/>
      <c r="X1095" s="29"/>
      <c r="Y1095" s="154"/>
      <c r="Z1095" s="154"/>
      <c r="AA1095" s="154"/>
      <c r="AB1095" s="154"/>
      <c r="AC1095" s="154"/>
      <c r="AD1095" s="154"/>
      <c r="AE1095" s="154"/>
      <c r="AF1095" s="154"/>
      <c r="AG1095" s="154"/>
      <c r="AH1095" s="231"/>
      <c r="AI1095" s="231"/>
      <c r="AJ1095" s="232"/>
      <c r="AK1095" s="231"/>
      <c r="AL1095" s="231"/>
      <c r="AM1095" s="231"/>
      <c r="AN1095" s="231"/>
      <c r="AO1095" s="144"/>
      <c r="AP1095" s="246" t="str">
        <f>IF(F1095="","",IFERROR(VLOOKUP(SUBSTITUTE(SUBSTITUTE(Tabla1[[#This Row],[Uso Sistemas]],"T","P"),"N","F"),Parámetros!$M$2:$N$17,2,0),"Completar hasta 3ra sem. para evaluar a Probacionista"))</f>
        <v/>
      </c>
      <c r="AQ1095" s="155"/>
      <c r="AR1095" s="155"/>
      <c r="AS1095" s="155"/>
      <c r="AT1095" s="29"/>
      <c r="AU1095" s="55" t="str">
        <f>CONCATENATE(Tabla1[[#This Row],[sem 01]],Tabla1[[#This Row],[sem 02]],Tabla1[[#This Row],[sem 03]])</f>
        <v/>
      </c>
      <c r="AV1095" s="55"/>
      <c r="AW1095" s="55"/>
      <c r="AX1095" s="248" t="str">
        <f>IF(V1095="","",EOMONTH(EDATE(Tabla1[[#This Row],[Fecha Finalización]],2),0))</f>
        <v/>
      </c>
      <c r="AY1095" s="155"/>
      <c r="AZ1095" s="249" t="str">
        <f>IF(V1095="","",EOMONTH(EDATE(Tabla1[[#This Row],[Fecha Finalización]],3),0))</f>
        <v/>
      </c>
      <c r="BA1095" s="39"/>
      <c r="BB1095" s="39"/>
      <c r="BC1095" s="237"/>
      <c r="BD1095" s="233" t="str">
        <f>IF(F1095="","",Tabla1[[#This Row],[sem 01]]&amp;Tabla1[[#This Row],[sem 02]]&amp;Tabla1[[#This Row],[sem 03]])</f>
        <v/>
      </c>
      <c r="BE1095" s="234" t="str">
        <f>+IF(TRIM(F1095)="","",$B$1&amp;"-"&amp;Tabla1[[#This Row],[Mes Inscrito]]&amp;"-"&amp;Tabla1[[#This Row],[Dia de clases Inscrito]]&amp;"-"&amp;Tabla1[[#This Row],[Horario Inscrito]]&amp;"-"&amp;Tabla1[[#This Row],[Fecha Inicio grupo]])</f>
        <v/>
      </c>
      <c r="BF1095" s="251" t="str">
        <f>IF(F1095="","",Tabla1[[#This Row],[Curso]])</f>
        <v/>
      </c>
      <c r="BG1095" s="252" t="str">
        <f>+IF(TRIM(F1095)="","",$B$1&amp;"-"&amp;TRIM(Tabla1[[#This Row],[Mes Inscrito]])&amp;"-"&amp;TRIM(Tabla1[[#This Row],[Dia de clases Inscrito]])&amp;"-"&amp;TRIM(Tabla1[[#This Row],[Horario Inscrito]])&amp;"-"&amp;TRIM(Tabla1[[#This Row],[Fecha Inicio grupo]])&amp;"-"&amp;TRIM(Tabla1[[#This Row],[Tipo Incrito]]))</f>
        <v/>
      </c>
      <c r="BH1095" s="253" t="str">
        <f>IF(F1095="","",OR(IFERROR(SEARCH("CG",Tabla1[[#This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5" s="307" t="str">
        <f>IF(F1095&lt;&gt;"",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5" s="307" t="str">
        <f>IF(F1095&lt;&gt;"",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5" s="307" t="str">
        <f>IF(Tabla1[[#This Row],[Fecha Inicio grupo]]="","",IFERROR(VLOOKUP(Tabla1[[#This Row],[Mes de Alta como miembro]],Parámetros!$AM$2:$AN$16,2,0),"01/01/1900"))</f>
        <v/>
      </c>
    </row>
    <row r="1096" spans="1:63" ht="15" customHeight="1">
      <c r="A1096" s="68">
        <v>1093</v>
      </c>
      <c r="B1096" s="145"/>
      <c r="C1096" s="146"/>
      <c r="D1096" s="42"/>
      <c r="E1096" s="147"/>
      <c r="F1096" s="206"/>
      <c r="G1096" s="45"/>
      <c r="H1096" s="164"/>
      <c r="I1096" s="148"/>
      <c r="J1096" s="146"/>
      <c r="K1096" s="167"/>
      <c r="L1096" s="150"/>
      <c r="M1096" s="149"/>
      <c r="N1096" s="239" t="str">
        <f ca="1">IF(Tabla1[[#This Row],[Fecha de nac]]="","",IF(Tabla1[[#This Row],[Fecha Finalización]] &gt;=TODAY(), DATEDIF(Tabla1[[#This Row],[Fecha de nac]],TODAY(),"y"), ROUNDDOWN((Tabla1[[#This Row],[Fecha Finalización]] -Tabla1[[#This Row],[Fecha de nac]])/365,0)))</f>
        <v/>
      </c>
      <c r="O1096" s="170"/>
      <c r="P1096" s="151"/>
      <c r="Q1096" s="152"/>
      <c r="R1096" s="153"/>
      <c r="S1096" s="153"/>
      <c r="T1096" s="153"/>
      <c r="U1096" s="243" t="str">
        <f>IF(F1096="","",Tabla1[[#This Row],[Fecha Inicio grupo]]+3*7-7)</f>
        <v/>
      </c>
      <c r="V1096" s="244" t="str">
        <f>IF(F1096="","",EDATE(Tabla1[[#This Row],[Fecha Inicio grupo]],3))</f>
        <v/>
      </c>
      <c r="W1096" s="29"/>
      <c r="X1096" s="29"/>
      <c r="Y1096" s="154"/>
      <c r="Z1096" s="154"/>
      <c r="AA1096" s="154"/>
      <c r="AB1096" s="154"/>
      <c r="AC1096" s="154"/>
      <c r="AD1096" s="154"/>
      <c r="AE1096" s="154"/>
      <c r="AF1096" s="154"/>
      <c r="AG1096" s="154"/>
      <c r="AH1096" s="231"/>
      <c r="AI1096" s="231"/>
      <c r="AJ1096" s="232"/>
      <c r="AK1096" s="231"/>
      <c r="AL1096" s="231"/>
      <c r="AM1096" s="231"/>
      <c r="AN1096" s="231"/>
      <c r="AO1096" s="144"/>
      <c r="AP1096" s="246" t="str">
        <f>IF(F1096="","",IFERROR(VLOOKUP(SUBSTITUTE(SUBSTITUTE(Tabla1[[#This Row],[Uso Sistemas]],"T","P"),"N","F"),Parámetros!$M$2:$N$17,2,0),"Completar hasta 3ra sem. para evaluar a Probacionista"))</f>
        <v/>
      </c>
      <c r="AQ1096" s="155"/>
      <c r="AR1096" s="155"/>
      <c r="AS1096" s="155"/>
      <c r="AT1096" s="29"/>
      <c r="AU1096" s="55" t="str">
        <f>CONCATENATE(Tabla1[[#This Row],[sem 01]],Tabla1[[#This Row],[sem 02]],Tabla1[[#This Row],[sem 03]])</f>
        <v/>
      </c>
      <c r="AV1096" s="55"/>
      <c r="AW1096" s="55"/>
      <c r="AX1096" s="248" t="str">
        <f>IF(V1096="","",EOMONTH(EDATE(Tabla1[[#This Row],[Fecha Finalización]],2),0))</f>
        <v/>
      </c>
      <c r="AY1096" s="155"/>
      <c r="AZ1096" s="249" t="str">
        <f>IF(V1096="","",EOMONTH(EDATE(Tabla1[[#This Row],[Fecha Finalización]],3),0))</f>
        <v/>
      </c>
      <c r="BA1096" s="39"/>
      <c r="BB1096" s="39"/>
      <c r="BC1096" s="237"/>
      <c r="BD1096" s="233" t="str">
        <f>IF(F1096="","",Tabla1[[#This Row],[sem 01]]&amp;Tabla1[[#This Row],[sem 02]]&amp;Tabla1[[#This Row],[sem 03]])</f>
        <v/>
      </c>
      <c r="BE1096" s="234" t="str">
        <f>+IF(TRIM(F1096)="","",$B$1&amp;"-"&amp;Tabla1[[#This Row],[Mes Inscrito]]&amp;"-"&amp;Tabla1[[#This Row],[Dia de clases Inscrito]]&amp;"-"&amp;Tabla1[[#This Row],[Horario Inscrito]]&amp;"-"&amp;Tabla1[[#This Row],[Fecha Inicio grupo]])</f>
        <v/>
      </c>
      <c r="BF1096" s="251" t="str">
        <f>IF(F1096="","",Tabla1[[#This Row],[Curso]])</f>
        <v/>
      </c>
      <c r="BG1096" s="252" t="str">
        <f>+IF(TRIM(F1096)="","",$B$1&amp;"-"&amp;TRIM(Tabla1[[#This Row],[Mes Inscrito]])&amp;"-"&amp;TRIM(Tabla1[[#This Row],[Dia de clases Inscrito]])&amp;"-"&amp;TRIM(Tabla1[[#This Row],[Horario Inscrito]])&amp;"-"&amp;TRIM(Tabla1[[#This Row],[Fecha Inicio grupo]])&amp;"-"&amp;TRIM(Tabla1[[#This Row],[Tipo Incrito]]))</f>
        <v/>
      </c>
      <c r="BH1096" s="253" t="str">
        <f>IF(F1096="","",OR(IFERROR(SEARCH("CG",Tabla1[[#This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6" s="307" t="str">
        <f>IF(F1096&lt;&gt;"",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6" s="307" t="str">
        <f>IF(F1096&lt;&gt;"",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6" s="307" t="str">
        <f>IF(Tabla1[[#This Row],[Fecha Inicio grupo]]="","",IFERROR(VLOOKUP(Tabla1[[#This Row],[Mes de Alta como miembro]],Parámetros!$AM$2:$AN$16,2,0),"01/01/1900"))</f>
        <v/>
      </c>
    </row>
    <row r="1097" spans="1:63" ht="15" customHeight="1">
      <c r="A1097" s="68">
        <v>1094</v>
      </c>
      <c r="B1097" s="145"/>
      <c r="C1097" s="146"/>
      <c r="D1097" s="42"/>
      <c r="E1097" s="147"/>
      <c r="F1097" s="206"/>
      <c r="G1097" s="45"/>
      <c r="H1097" s="164"/>
      <c r="I1097" s="148"/>
      <c r="J1097" s="146"/>
      <c r="K1097" s="167"/>
      <c r="L1097" s="150"/>
      <c r="M1097" s="149"/>
      <c r="N1097" s="239" t="str">
        <f ca="1">IF(Tabla1[[#This Row],[Fecha de nac]]="","",IF(Tabla1[[#This Row],[Fecha Finalización]] &gt;=TODAY(), DATEDIF(Tabla1[[#This Row],[Fecha de nac]],TODAY(),"y"), ROUNDDOWN((Tabla1[[#This Row],[Fecha Finalización]] -Tabla1[[#This Row],[Fecha de nac]])/365,0)))</f>
        <v/>
      </c>
      <c r="O1097" s="170"/>
      <c r="P1097" s="151"/>
      <c r="Q1097" s="152"/>
      <c r="R1097" s="153"/>
      <c r="S1097" s="153"/>
      <c r="T1097" s="153"/>
      <c r="U1097" s="243" t="str">
        <f>IF(F1097="","",Tabla1[[#This Row],[Fecha Inicio grupo]]+3*7-7)</f>
        <v/>
      </c>
      <c r="V1097" s="244" t="str">
        <f>IF(F1097="","",EDATE(Tabla1[[#This Row],[Fecha Inicio grupo]],3))</f>
        <v/>
      </c>
      <c r="W1097" s="29"/>
      <c r="X1097" s="29"/>
      <c r="Y1097" s="154"/>
      <c r="Z1097" s="154"/>
      <c r="AA1097" s="154"/>
      <c r="AB1097" s="154"/>
      <c r="AC1097" s="154"/>
      <c r="AD1097" s="154"/>
      <c r="AE1097" s="154"/>
      <c r="AF1097" s="154"/>
      <c r="AG1097" s="154"/>
      <c r="AH1097" s="231"/>
      <c r="AI1097" s="231"/>
      <c r="AJ1097" s="232"/>
      <c r="AK1097" s="231"/>
      <c r="AL1097" s="231"/>
      <c r="AM1097" s="231"/>
      <c r="AN1097" s="231"/>
      <c r="AO1097" s="144"/>
      <c r="AP1097" s="246" t="str">
        <f>IF(F1097="","",IFERROR(VLOOKUP(SUBSTITUTE(SUBSTITUTE(Tabla1[[#This Row],[Uso Sistemas]],"T","P"),"N","F"),Parámetros!$M$2:$N$17,2,0),"Completar hasta 3ra sem. para evaluar a Probacionista"))</f>
        <v/>
      </c>
      <c r="AQ1097" s="155"/>
      <c r="AR1097" s="155"/>
      <c r="AS1097" s="155"/>
      <c r="AT1097" s="29"/>
      <c r="AU1097" s="55" t="str">
        <f>CONCATENATE(Tabla1[[#This Row],[sem 01]],Tabla1[[#This Row],[sem 02]],Tabla1[[#This Row],[sem 03]])</f>
        <v/>
      </c>
      <c r="AV1097" s="55"/>
      <c r="AW1097" s="55"/>
      <c r="AX1097" s="248" t="str">
        <f>IF(V1097="","",EOMONTH(EDATE(Tabla1[[#This Row],[Fecha Finalización]],2),0))</f>
        <v/>
      </c>
      <c r="AY1097" s="155"/>
      <c r="AZ1097" s="249" t="str">
        <f>IF(V1097="","",EOMONTH(EDATE(Tabla1[[#This Row],[Fecha Finalización]],3),0))</f>
        <v/>
      </c>
      <c r="BA1097" s="39"/>
      <c r="BB1097" s="39"/>
      <c r="BC1097" s="237"/>
      <c r="BD1097" s="233" t="str">
        <f>IF(F1097="","",Tabla1[[#This Row],[sem 01]]&amp;Tabla1[[#This Row],[sem 02]]&amp;Tabla1[[#This Row],[sem 03]])</f>
        <v/>
      </c>
      <c r="BE1097" s="234" t="str">
        <f>+IF(TRIM(F1097)="","",$B$1&amp;"-"&amp;Tabla1[[#This Row],[Mes Inscrito]]&amp;"-"&amp;Tabla1[[#This Row],[Dia de clases Inscrito]]&amp;"-"&amp;Tabla1[[#This Row],[Horario Inscrito]]&amp;"-"&amp;Tabla1[[#This Row],[Fecha Inicio grupo]])</f>
        <v/>
      </c>
      <c r="BF1097" s="251" t="str">
        <f>IF(F1097="","",Tabla1[[#This Row],[Curso]])</f>
        <v/>
      </c>
      <c r="BG1097" s="252" t="str">
        <f>+IF(TRIM(F1097)="","",$B$1&amp;"-"&amp;TRIM(Tabla1[[#This Row],[Mes Inscrito]])&amp;"-"&amp;TRIM(Tabla1[[#This Row],[Dia de clases Inscrito]])&amp;"-"&amp;TRIM(Tabla1[[#This Row],[Horario Inscrito]])&amp;"-"&amp;TRIM(Tabla1[[#This Row],[Fecha Inicio grupo]])&amp;"-"&amp;TRIM(Tabla1[[#This Row],[Tipo Incrito]]))</f>
        <v/>
      </c>
      <c r="BH1097" s="253" t="str">
        <f>IF(F1097="","",OR(IFERROR(SEARCH("CG",Tabla1[[#This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7" s="307" t="str">
        <f>IF(F1097&lt;&gt;"",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7" s="307" t="str">
        <f>IF(F1097&lt;&gt;"",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7" s="307" t="str">
        <f>IF(Tabla1[[#This Row],[Fecha Inicio grupo]]="","",IFERROR(VLOOKUP(Tabla1[[#This Row],[Mes de Alta como miembro]],Parámetros!$AM$2:$AN$16,2,0),"01/01/1900"))</f>
        <v/>
      </c>
    </row>
    <row r="1098" spans="1:63" ht="15" customHeight="1">
      <c r="A1098" s="68">
        <v>1095</v>
      </c>
      <c r="B1098" s="145"/>
      <c r="C1098" s="146"/>
      <c r="D1098" s="42"/>
      <c r="E1098" s="147"/>
      <c r="F1098" s="206"/>
      <c r="G1098" s="45"/>
      <c r="H1098" s="164"/>
      <c r="I1098" s="148"/>
      <c r="J1098" s="146"/>
      <c r="K1098" s="167"/>
      <c r="L1098" s="150"/>
      <c r="M1098" s="149"/>
      <c r="N1098" s="239" t="str">
        <f ca="1">IF(Tabla1[[#This Row],[Fecha de nac]]="","",IF(Tabla1[[#This Row],[Fecha Finalización]] &gt;=TODAY(), DATEDIF(Tabla1[[#This Row],[Fecha de nac]],TODAY(),"y"), ROUNDDOWN((Tabla1[[#This Row],[Fecha Finalización]] -Tabla1[[#This Row],[Fecha de nac]])/365,0)))</f>
        <v/>
      </c>
      <c r="O1098" s="170"/>
      <c r="P1098" s="151"/>
      <c r="Q1098" s="152"/>
      <c r="R1098" s="153"/>
      <c r="S1098" s="153"/>
      <c r="T1098" s="153"/>
      <c r="U1098" s="243" t="str">
        <f>IF(F1098="","",Tabla1[[#This Row],[Fecha Inicio grupo]]+3*7-7)</f>
        <v/>
      </c>
      <c r="V1098" s="244" t="str">
        <f>IF(F1098="","",EDATE(Tabla1[[#This Row],[Fecha Inicio grupo]],3))</f>
        <v/>
      </c>
      <c r="W1098" s="29"/>
      <c r="X1098" s="29"/>
      <c r="Y1098" s="154"/>
      <c r="Z1098" s="154"/>
      <c r="AA1098" s="154"/>
      <c r="AB1098" s="154"/>
      <c r="AC1098" s="154"/>
      <c r="AD1098" s="154"/>
      <c r="AE1098" s="154"/>
      <c r="AF1098" s="154"/>
      <c r="AG1098" s="154"/>
      <c r="AH1098" s="231"/>
      <c r="AI1098" s="231"/>
      <c r="AJ1098" s="232"/>
      <c r="AK1098" s="231"/>
      <c r="AL1098" s="231"/>
      <c r="AM1098" s="231"/>
      <c r="AN1098" s="231"/>
      <c r="AO1098" s="144"/>
      <c r="AP1098" s="246" t="str">
        <f>IF(F1098="","",IFERROR(VLOOKUP(SUBSTITUTE(SUBSTITUTE(Tabla1[[#This Row],[Uso Sistemas]],"T","P"),"N","F"),Parámetros!$M$2:$N$17,2,0),"Completar hasta 3ra sem. para evaluar a Probacionista"))</f>
        <v/>
      </c>
      <c r="AQ1098" s="155"/>
      <c r="AR1098" s="155"/>
      <c r="AS1098" s="155"/>
      <c r="AT1098" s="29"/>
      <c r="AU1098" s="55" t="str">
        <f>CONCATENATE(Tabla1[[#This Row],[sem 01]],Tabla1[[#This Row],[sem 02]],Tabla1[[#This Row],[sem 03]])</f>
        <v/>
      </c>
      <c r="AV1098" s="55"/>
      <c r="AW1098" s="55"/>
      <c r="AX1098" s="248" t="str">
        <f>IF(V1098="","",EOMONTH(EDATE(Tabla1[[#This Row],[Fecha Finalización]],2),0))</f>
        <v/>
      </c>
      <c r="AY1098" s="155"/>
      <c r="AZ1098" s="249" t="str">
        <f>IF(V1098="","",EOMONTH(EDATE(Tabla1[[#This Row],[Fecha Finalización]],3),0))</f>
        <v/>
      </c>
      <c r="BA1098" s="39"/>
      <c r="BB1098" s="39"/>
      <c r="BC1098" s="237"/>
      <c r="BD1098" s="233" t="str">
        <f>IF(F1098="","",Tabla1[[#This Row],[sem 01]]&amp;Tabla1[[#This Row],[sem 02]]&amp;Tabla1[[#This Row],[sem 03]])</f>
        <v/>
      </c>
      <c r="BE1098" s="234" t="str">
        <f>+IF(TRIM(F1098)="","",$B$1&amp;"-"&amp;Tabla1[[#This Row],[Mes Inscrito]]&amp;"-"&amp;Tabla1[[#This Row],[Dia de clases Inscrito]]&amp;"-"&amp;Tabla1[[#This Row],[Horario Inscrito]]&amp;"-"&amp;Tabla1[[#This Row],[Fecha Inicio grupo]])</f>
        <v/>
      </c>
      <c r="BF1098" s="251" t="str">
        <f>IF(F1098="","",Tabla1[[#This Row],[Curso]])</f>
        <v/>
      </c>
      <c r="BG1098" s="252" t="str">
        <f>+IF(TRIM(F1098)="","",$B$1&amp;"-"&amp;TRIM(Tabla1[[#This Row],[Mes Inscrito]])&amp;"-"&amp;TRIM(Tabla1[[#This Row],[Dia de clases Inscrito]])&amp;"-"&amp;TRIM(Tabla1[[#This Row],[Horario Inscrito]])&amp;"-"&amp;TRIM(Tabla1[[#This Row],[Fecha Inicio grupo]])&amp;"-"&amp;TRIM(Tabla1[[#This Row],[Tipo Incrito]]))</f>
        <v/>
      </c>
      <c r="BH1098" s="253" t="str">
        <f>IF(F1098="","",OR(IFERROR(SEARCH("CG",Tabla1[[#This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8" s="307" t="str">
        <f>IF(F1098&lt;&gt;"",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8" s="307" t="str">
        <f>IF(F1098&lt;&gt;"",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8" s="307" t="str">
        <f>IF(Tabla1[[#This Row],[Fecha Inicio grupo]]="","",IFERROR(VLOOKUP(Tabla1[[#This Row],[Mes de Alta como miembro]],Parámetros!$AM$2:$AN$16,2,0),"01/01/1900"))</f>
        <v/>
      </c>
    </row>
    <row r="1099" spans="1:63" ht="15" customHeight="1">
      <c r="A1099" s="68">
        <v>1096</v>
      </c>
      <c r="B1099" s="145"/>
      <c r="C1099" s="146"/>
      <c r="D1099" s="42"/>
      <c r="E1099" s="147"/>
      <c r="F1099" s="206"/>
      <c r="G1099" s="45"/>
      <c r="H1099" s="164"/>
      <c r="I1099" s="148"/>
      <c r="J1099" s="146"/>
      <c r="K1099" s="167"/>
      <c r="L1099" s="150"/>
      <c r="M1099" s="149"/>
      <c r="N1099" s="239" t="str">
        <f ca="1">IF(Tabla1[[#This Row],[Fecha de nac]]="","",IF(Tabla1[[#This Row],[Fecha Finalización]] &gt;=TODAY(), DATEDIF(Tabla1[[#This Row],[Fecha de nac]],TODAY(),"y"), ROUNDDOWN((Tabla1[[#This Row],[Fecha Finalización]] -Tabla1[[#This Row],[Fecha de nac]])/365,0)))</f>
        <v/>
      </c>
      <c r="O1099" s="170"/>
      <c r="P1099" s="151"/>
      <c r="Q1099" s="152"/>
      <c r="R1099" s="153"/>
      <c r="S1099" s="153"/>
      <c r="T1099" s="153"/>
      <c r="U1099" s="243" t="str">
        <f>IF(F1099="","",Tabla1[[#This Row],[Fecha Inicio grupo]]+3*7-7)</f>
        <v/>
      </c>
      <c r="V1099" s="244" t="str">
        <f>IF(F1099="","",EDATE(Tabla1[[#This Row],[Fecha Inicio grupo]],3))</f>
        <v/>
      </c>
      <c r="W1099" s="29"/>
      <c r="X1099" s="29"/>
      <c r="Y1099" s="154"/>
      <c r="Z1099" s="154"/>
      <c r="AA1099" s="154"/>
      <c r="AB1099" s="154"/>
      <c r="AC1099" s="154"/>
      <c r="AD1099" s="154"/>
      <c r="AE1099" s="154"/>
      <c r="AF1099" s="154"/>
      <c r="AG1099" s="154"/>
      <c r="AH1099" s="231"/>
      <c r="AI1099" s="231"/>
      <c r="AJ1099" s="232"/>
      <c r="AK1099" s="231"/>
      <c r="AL1099" s="231"/>
      <c r="AM1099" s="231"/>
      <c r="AN1099" s="231"/>
      <c r="AO1099" s="144"/>
      <c r="AP1099" s="246" t="str">
        <f>IF(F1099="","",IFERROR(VLOOKUP(SUBSTITUTE(SUBSTITUTE(Tabla1[[#This Row],[Uso Sistemas]],"T","P"),"N","F"),Parámetros!$M$2:$N$17,2,0),"Completar hasta 3ra sem. para evaluar a Probacionista"))</f>
        <v/>
      </c>
      <c r="AQ1099" s="155"/>
      <c r="AR1099" s="155"/>
      <c r="AS1099" s="155"/>
      <c r="AT1099" s="29"/>
      <c r="AU1099" s="55" t="str">
        <f>CONCATENATE(Tabla1[[#This Row],[sem 01]],Tabla1[[#This Row],[sem 02]],Tabla1[[#This Row],[sem 03]])</f>
        <v/>
      </c>
      <c r="AV1099" s="55"/>
      <c r="AW1099" s="55"/>
      <c r="AX1099" s="248" t="str">
        <f>IF(V1099="","",EOMONTH(EDATE(Tabla1[[#This Row],[Fecha Finalización]],2),0))</f>
        <v/>
      </c>
      <c r="AY1099" s="155"/>
      <c r="AZ1099" s="249" t="str">
        <f>IF(V1099="","",EOMONTH(EDATE(Tabla1[[#This Row],[Fecha Finalización]],3),0))</f>
        <v/>
      </c>
      <c r="BA1099" s="39"/>
      <c r="BB1099" s="39"/>
      <c r="BC1099" s="237"/>
      <c r="BD1099" s="233" t="str">
        <f>IF(F1099="","",Tabla1[[#This Row],[sem 01]]&amp;Tabla1[[#This Row],[sem 02]]&amp;Tabla1[[#This Row],[sem 03]])</f>
        <v/>
      </c>
      <c r="BE1099" s="234" t="str">
        <f>+IF(TRIM(F1099)="","",$B$1&amp;"-"&amp;Tabla1[[#This Row],[Mes Inscrito]]&amp;"-"&amp;Tabla1[[#This Row],[Dia de clases Inscrito]]&amp;"-"&amp;Tabla1[[#This Row],[Horario Inscrito]]&amp;"-"&amp;Tabla1[[#This Row],[Fecha Inicio grupo]])</f>
        <v/>
      </c>
      <c r="BF1099" s="251" t="str">
        <f>IF(F1099="","",Tabla1[[#This Row],[Curso]])</f>
        <v/>
      </c>
      <c r="BG1099" s="252" t="str">
        <f>+IF(TRIM(F1099)="","",$B$1&amp;"-"&amp;TRIM(Tabla1[[#This Row],[Mes Inscrito]])&amp;"-"&amp;TRIM(Tabla1[[#This Row],[Dia de clases Inscrito]])&amp;"-"&amp;TRIM(Tabla1[[#This Row],[Horario Inscrito]])&amp;"-"&amp;TRIM(Tabla1[[#This Row],[Fecha Inicio grupo]])&amp;"-"&amp;TRIM(Tabla1[[#This Row],[Tipo Incrito]]))</f>
        <v/>
      </c>
      <c r="BH1099" s="253" t="str">
        <f>IF(F1099="","",OR(IFERROR(SEARCH("CG",Tabla1[[#This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9" s="307" t="str">
        <f>IF(F1099&lt;&gt;"",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9" s="307" t="str">
        <f>IF(F1099&lt;&gt;"",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9" s="307" t="str">
        <f>IF(Tabla1[[#This Row],[Fecha Inicio grupo]]="","",IFERROR(VLOOKUP(Tabla1[[#This Row],[Mes de Alta como miembro]],Parámetros!$AM$2:$AN$16,2,0),"01/01/1900"))</f>
        <v/>
      </c>
    </row>
    <row r="1100" spans="1:63" ht="15" customHeight="1">
      <c r="Y1100" s="76"/>
    </row>
    <row r="1101" spans="1:63" ht="15" customHeight="1">
      <c r="Y1101" s="76"/>
    </row>
    <row r="1102" spans="1:63" ht="15" customHeight="1">
      <c r="Y1102" s="76"/>
    </row>
    <row r="1103" spans="1:63" ht="15" customHeight="1">
      <c r="Y1103" s="76"/>
    </row>
    <row r="1104" spans="1:63" ht="15" customHeight="1">
      <c r="Y1104" s="76"/>
    </row>
    <row r="1105" spans="25:25" ht="15" customHeight="1">
      <c r="Y1105" s="76"/>
    </row>
  </sheetData>
  <sheetProtection algorithmName="SHA-512" hashValue="cFBrqRXJEPezRMeyIXnvTiQou2KUq+4x1RSQJTaWe563ylzLlXeByXA9oAQAaXIiDAwtOXeK0nuyg+2a3oGpYQ==" saltValue="xpW7vTJeoSkKqOb8IVJnHg==" spinCount="100000" sheet="1" objects="1" scenarios="1" formatCells="0" insertRows="0" deleteRows="0" sort="0" autoFilter="0"/>
  <protectedRanges>
    <protectedRange sqref="B4:M1099" name="Rango1"/>
    <protectedRange sqref="O4:AO1099" name="Rango4"/>
    <protectedRange sqref="AQ4:BC1099" name="Rango5"/>
  </protectedRanges>
  <mergeCells count="5">
    <mergeCell ref="W2:X2"/>
    <mergeCell ref="BB2:BC2"/>
    <mergeCell ref="C2:F2"/>
    <mergeCell ref="R2:T2"/>
    <mergeCell ref="H2:M2"/>
  </mergeCells>
  <phoneticPr fontId="15" type="noConversion"/>
  <conditionalFormatting sqref="H4:H1099">
    <cfRule type="duplicateValues" dxfId="92" priority="104"/>
  </conditionalFormatting>
  <conditionalFormatting sqref="K4:K1099">
    <cfRule type="duplicateValues" dxfId="91" priority="109"/>
  </conditionalFormatting>
  <conditionalFormatting sqref="L4:L1099">
    <cfRule type="duplicateValues" dxfId="90" priority="110"/>
  </conditionalFormatting>
  <conditionalFormatting sqref="M1 M5:M7">
    <cfRule type="expression" dxfId="89" priority="145">
      <formula>(MONTH(TODAY())=MONTH(M4))*(DAY(TODAY())=DAY(M4))</formula>
    </cfRule>
  </conditionalFormatting>
  <conditionalFormatting sqref="M4 M15">
    <cfRule type="expression" dxfId="88" priority="173">
      <formula>(MONTH(TODAY())=MONTH(M5))*(DAY(TODAY())=DAY(M5))</formula>
    </cfRule>
  </conditionalFormatting>
  <conditionalFormatting sqref="M8 M13:M14">
    <cfRule type="expression" dxfId="87" priority="269">
      <formula>(MONTH(TODAY())=MONTH(#REF!))*(DAY(TODAY())=DAY(#REF!))</formula>
    </cfRule>
  </conditionalFormatting>
  <conditionalFormatting sqref="M9:M10 M17">
    <cfRule type="expression" dxfId="86" priority="134">
      <formula>(MONTH(TODAY())=MONTH(M11))*(DAY(TODAY())=DAY(M11))</formula>
    </cfRule>
  </conditionalFormatting>
  <conditionalFormatting sqref="M11:M12">
    <cfRule type="expression" dxfId="85" priority="284">
      <formula>(MONTH(TODAY())=MONTH(M14))*(DAY(TODAY())=DAY(M14))</formula>
    </cfRule>
  </conditionalFormatting>
  <conditionalFormatting sqref="M16">
    <cfRule type="expression" dxfId="84" priority="277">
      <formula>(MONTH(TODAY())=MONTH(#REF!))*(DAY(TODAY())=DAY(#REF!))</formula>
    </cfRule>
  </conditionalFormatting>
  <conditionalFormatting sqref="M18">
    <cfRule type="expression" dxfId="83" priority="281">
      <formula>(MONTH(TODAY())=MONTH(M370))*(DAY(TODAY())=DAY(M370))</formula>
    </cfRule>
  </conditionalFormatting>
  <conditionalFormatting sqref="M19 M29:M641">
    <cfRule type="expression" dxfId="82" priority="153">
      <formula>(MONTH(TODAY())=MONTH(M372))*(DAY(TODAY())=DAY(M372))</formula>
    </cfRule>
  </conditionalFormatting>
  <conditionalFormatting sqref="M20">
    <cfRule type="expression" dxfId="81" priority="135">
      <formula>(MONTH(TODAY())=MONTH(#REF!))*(DAY(TODAY())=DAY(#REF!))</formula>
    </cfRule>
  </conditionalFormatting>
  <conditionalFormatting sqref="M21:M27">
    <cfRule type="expression" dxfId="80" priority="2">
      <formula>(MONTH(TODAY())=MONTH(M374))*(DAY(TODAY())=DAY(M374))</formula>
    </cfRule>
  </conditionalFormatting>
  <conditionalFormatting sqref="M28">
    <cfRule type="expression" dxfId="79" priority="1">
      <formula>(MONTH(TODAY())=MONTH(M30))*(DAY(TODAY())=DAY(M30))</formula>
    </cfRule>
  </conditionalFormatting>
  <conditionalFormatting sqref="M74:M75 M77">
    <cfRule type="expression" dxfId="78" priority="106">
      <formula>(MONTH(TODAY())=MONTH(K84))*(DAY(TODAY())=DAY(K84))</formula>
    </cfRule>
  </conditionalFormatting>
  <conditionalFormatting sqref="M76">
    <cfRule type="expression" dxfId="77" priority="107">
      <formula>(MONTH(TODAY())=MONTH(K85))*(DAY(TODAY())=DAY(K85))</formula>
    </cfRule>
  </conditionalFormatting>
  <conditionalFormatting sqref="M78:M80">
    <cfRule type="expression" dxfId="76" priority="105">
      <formula>(MONTH(TODAY())=MONTH(K89))*(DAY(TODAY())=DAY(K89))</formula>
    </cfRule>
  </conditionalFormatting>
  <conditionalFormatting sqref="M81">
    <cfRule type="expression" dxfId="75" priority="103">
      <formula>(MONTH(TODAY())=MONTH(K91))*(DAY(TODAY())=DAY(K91))</formula>
    </cfRule>
  </conditionalFormatting>
  <conditionalFormatting sqref="M82">
    <cfRule type="expression" dxfId="74" priority="102">
      <formula>(MONTH(TODAY())=MONTH(#REF!))*(DAY(TODAY())=DAY(#REF!))</formula>
    </cfRule>
  </conditionalFormatting>
  <conditionalFormatting sqref="M642:M1099">
    <cfRule type="expression" dxfId="73" priority="276">
      <formula>(MONTH(TODAY())=MONTH(P1100))*(DAY(TODAY())=DAY(P1100))</formula>
    </cfRule>
  </conditionalFormatting>
  <conditionalFormatting sqref="Y1:AO2 Y3:AN3 Y4:AO1099 X1100:X1048576 AA1100:AS1048576">
    <cfRule type="beginsWith" dxfId="72" priority="138" operator="beginsWith" text="CG">
      <formula>LEFT(X1,LEN("CG"))="CG"</formula>
    </cfRule>
    <cfRule type="beginsWith" dxfId="71" priority="141" operator="beginsWith" text="T">
      <formula>LEFT(X1,LEN("T"))="T"</formula>
    </cfRule>
    <cfRule type="beginsWith" dxfId="70" priority="142" operator="beginsWith" text="P">
      <formula>LEFT(X1,LEN("P"))="P"</formula>
    </cfRule>
  </conditionalFormatting>
  <conditionalFormatting sqref="AP1:AP2 AP4:AP1099 AW1100:AY1048576">
    <cfRule type="beginsWith" dxfId="69" priority="144" operator="beginsWith" text="Asistió">
      <formula>LEFT(AP1,LEN("Asistió"))="Asistió"</formula>
    </cfRule>
  </conditionalFormatting>
  <dataValidations count="3">
    <dataValidation allowBlank="1" showInputMessage="1" showErrorMessage="1" sqref="D1:E1 C1:C3 BD4:BD19 R4:T20 C1100:E1048576 D3:E25 D83:D1099 BE4:BE1099 D74:E82 D26:D33 D39:D73" xr:uid="{00000000-0002-0000-0000-000000000000}"/>
    <dataValidation operator="greaterThan" allowBlank="1" showInputMessage="1" showErrorMessage="1" sqref="S1:T1 R1:R3 S3:T3 AV1206:AV1048576 Q1:Q20 Q21:T1099" xr:uid="{00000000-0002-0000-0000-000001000000}"/>
    <dataValidation type="date" operator="greaterThan" allowBlank="1" showInputMessage="1" showErrorMessage="1" sqref="F4:F1099" xr:uid="{00000000-0002-0000-0000-000002000000}">
      <formula1>44562</formula1>
    </dataValidation>
  </dataValidations>
  <pageMargins left="0.7" right="0.7" top="0.75" bottom="0.75" header="0.3" footer="0.3"/>
  <pageSetup paperSize="9" orientation="portrait" verticalDpi="300" r:id="rId1"/>
  <legacyDrawing r:id="rId2"/>
  <tableParts count="1">
    <tablePart r:id="rId3"/>
  </tableParts>
  <extLst>
    <ext xmlns:x14="http://schemas.microsoft.com/office/spreadsheetml/2009/9/main" uri="{CCE6A557-97BC-4b89-ADB6-D9C93CAAB3DF}">
      <x14:dataValidations xmlns:xm="http://schemas.microsoft.com/office/excel/2006/main" count="22">
        <x14:dataValidation type="list" allowBlank="1" showInputMessage="1" showErrorMessage="1" xr:uid="{00000000-0002-0000-0000-000004000000}">
          <x14:formula1>
            <xm:f>Parámetros!$C$3:$C$9</xm:f>
          </x14:formula1>
          <xm:sqref>BD20:BD1099</xm:sqref>
        </x14:dataValidation>
        <x14:dataValidation type="list" allowBlank="1" showInputMessage="1" showErrorMessage="1" xr:uid="{00000000-0002-0000-0000-000006000000}">
          <x14:formula1>
            <xm:f>Parámetros!$G$2:$G$6</xm:f>
          </x14:formula1>
          <xm:sqref>Z73:AJ73 Z74:AN82 Z83:AJ83 AK16:AN73 Y73:Y83 AK83:AN1099 Y84:AJ1099 Y16:AJ72</xm:sqref>
        </x14:dataValidation>
        <x14:dataValidation type="list" allowBlank="1" showInputMessage="1" showErrorMessage="1" xr:uid="{74F777BB-03EE-444B-ACD9-AF2B846472F1}">
          <x14:formula1>
            <xm:f>Parámetros!$AC$2:$AC$13</xm:f>
          </x14:formula1>
          <xm:sqref>C4:C1099</xm:sqref>
        </x14:dataValidation>
        <x14:dataValidation type="list" allowBlank="1" showInputMessage="1" showErrorMessage="1" xr:uid="{00000000-0002-0000-0000-000005000000}">
          <x14:formula1>
            <xm:f>Parámetros!$U$2:$U$3</xm:f>
          </x14:formula1>
          <xm:sqref>BA4:BA1099 AY4:AY1099</xm:sqref>
        </x14:dataValidation>
        <x14:dataValidation type="list" allowBlank="1" showInputMessage="1" showErrorMessage="1" xr:uid="{00000000-0002-0000-0000-000007000000}">
          <x14:formula1>
            <xm:f>Parámetros!$V$2:$V$7</xm:f>
          </x14:formula1>
          <xm:sqref>AQ4:AQ1099</xm:sqref>
        </x14:dataValidation>
        <x14:dataValidation type="list" allowBlank="1" showInputMessage="1" showErrorMessage="1" xr:uid="{00000000-0002-0000-0000-000009000000}">
          <x14:formula1>
            <xm:f>Parámetros!$P$2:$P$9</xm:f>
          </x14:formula1>
          <xm:sqref>BC4:BC1099</xm:sqref>
        </x14:dataValidation>
        <x14:dataValidation type="list" operator="greaterThan" allowBlank="1" showInputMessage="1" showErrorMessage="1" xr:uid="{00000000-0002-0000-0000-00000B000000}">
          <x14:formula1>
            <xm:f>Parámetros!$E$2:$E$17</xm:f>
          </x14:formula1>
          <xm:sqref>O4:O1099</xm:sqref>
        </x14:dataValidation>
        <x14:dataValidation type="list" allowBlank="1" showInputMessage="1" showErrorMessage="1" xr:uid="{7482530E-0D23-40EA-BFDB-001E67688D1C}">
          <x14:formula1>
            <xm:f>Parámetros!$C$3:$C$31</xm:f>
          </x14:formula1>
          <xm:sqref>Y1100:Z1105</xm:sqref>
        </x14:dataValidation>
        <x14:dataValidation type="list" allowBlank="1" showInputMessage="1" showErrorMessage="1" xr:uid="{0F8774A8-4539-413D-AECE-C7176F3D5E82}">
          <x14:formula1>
            <xm:f>Parámetros!$C$2:$C$31</xm:f>
          </x14:formula1>
          <xm:sqref>W4:X1099</xm:sqref>
        </x14:dataValidation>
        <x14:dataValidation type="list" allowBlank="1" showInputMessage="1" showErrorMessage="1" xr:uid="{00000000-0002-0000-0000-000008000000}">
          <x14:formula1>
            <xm:f>Parámetros!$A$2:$A$5</xm:f>
          </x14:formula1>
          <xm:sqref>B5:B1099</xm:sqref>
        </x14:dataValidation>
        <x14:dataValidation type="list" allowBlank="1" showInputMessage="1" showErrorMessage="1" xr:uid="{5169E392-1739-4DF9-B960-5492037D87FC}">
          <x14:formula1>
            <xm:f>Parámetros!$AA$2:$AA$8</xm:f>
          </x14:formula1>
          <xm:sqref>P16:P1099</xm:sqref>
        </x14:dataValidation>
        <x14:dataValidation type="list" allowBlank="1" showInputMessage="1" showErrorMessage="1" xr:uid="{16F92060-F667-432E-91DA-442EBB9BD1F3}">
          <x14:formula1>
            <xm:f>Parámetros!$AE$2:$AE$15</xm:f>
          </x14:formula1>
          <xm:sqref>D34:D38</xm:sqref>
        </x14:dataValidation>
        <x14:dataValidation type="list" allowBlank="1" showInputMessage="1" showErrorMessage="1" xr:uid="{0F9B7937-B46E-495A-924E-C8A145679BAD}">
          <x14:formula1>
            <xm:f>Parámetros!$AH$2:$AH$15</xm:f>
          </x14:formula1>
          <xm:sqref>E26:E73 E83:E1099</xm:sqref>
        </x14:dataValidation>
        <x14:dataValidation type="list" allowBlank="1" showInputMessage="1" showErrorMessage="1" xr:uid="{46341B2D-2D06-4C1E-A22C-4A067391BDD4}">
          <x14:formula1>
            <xm:f>Parámetros!$U$2:$U$6</xm:f>
          </x14:formula1>
          <xm:sqref>AR4:AR1099</xm:sqref>
        </x14:dataValidation>
        <x14:dataValidation type="list" allowBlank="1" showInputMessage="1" showErrorMessage="1" xr:uid="{09A4509A-5F34-462E-9CAA-BEC949BC59EB}">
          <x14:formula1>
            <xm:f>Parámetros!$U$2:$U$5</xm:f>
          </x14:formula1>
          <xm:sqref>AW4:AW1099</xm:sqref>
        </x14:dataValidation>
        <x14:dataValidation type="list" allowBlank="1" showInputMessage="1" showErrorMessage="1" xr:uid="{FE06D69F-5D0D-452A-B266-A949E3FAC4B4}">
          <x14:formula1>
            <xm:f>Parámetros!$R$2:$R$85</xm:f>
          </x14:formula1>
          <xm:sqref>B1</xm:sqref>
        </x14:dataValidation>
        <x14:dataValidation type="list" allowBlank="1" showInputMessage="1" showErrorMessage="1" xr:uid="{E61FA786-A2FB-4E97-80E2-C6BF9981DA0D}">
          <x14:formula1>
            <xm:f>Parámetros!$W$2:$W$8</xm:f>
          </x14:formula1>
          <xm:sqref>AV1100:AV1205 AT4:AT1099</xm:sqref>
        </x14:dataValidation>
        <x14:dataValidation type="list" allowBlank="1" showInputMessage="1" showErrorMessage="1" xr:uid="{2CDD5E9E-4FB4-4D3B-A50D-674F5E663583}">
          <x14:formula1>
            <xm:f>Parámetros!$A$2:$A$6</xm:f>
          </x14:formula1>
          <xm:sqref>B4</xm:sqref>
        </x14:dataValidation>
        <x14:dataValidation type="list" operator="greaterThan" allowBlank="1" showInputMessage="1" showErrorMessage="1" xr:uid="{B2FB7D8E-3C1F-4C4F-9D18-85046127EBA1}">
          <x14:formula1>
            <xm:f>Parámetros!$D$2:$D$30</xm:f>
          </x14:formula1>
          <xm:sqref>G4:G1099</xm:sqref>
        </x14:dataValidation>
        <x14:dataValidation type="list" allowBlank="1" showInputMessage="1" showErrorMessage="1" xr:uid="{AA52B3EF-D1E6-419D-A913-BFE58F7194FA}">
          <x14:formula1>
            <xm:f>Parámetros!$AA$2:$AA$10</xm:f>
          </x14:formula1>
          <xm:sqref>P4:P15</xm:sqref>
        </x14:dataValidation>
        <x14:dataValidation type="list" allowBlank="1" showInputMessage="1" showErrorMessage="1" xr:uid="{57C597FF-3E45-4F99-A089-84706AEC5DFA}">
          <x14:formula1>
            <xm:f>Parámetros!$G$2:$G$10</xm:f>
          </x14:formula1>
          <xm:sqref>Y4:AN15</xm:sqref>
        </x14:dataValidation>
        <x14:dataValidation type="list" allowBlank="1" showInputMessage="1" showErrorMessage="1" xr:uid="{FEFB2E91-A357-47BD-B766-F1154593EB31}">
          <x14:formula1>
            <xm:f>Parámetros!$AK$2:$AK$16</xm:f>
          </x14:formula1>
          <xm:sqref>AS4:AS1099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EA864-3AC2-409B-B3EE-5AD4F12E0CD0}">
  <sheetPr codeName="Hoja2">
    <tabColor theme="9" tint="-0.499984740745262"/>
  </sheetPr>
  <dimension ref="A1:WVX27"/>
  <sheetViews>
    <sheetView zoomScale="85" zoomScaleNormal="85" workbookViewId="0">
      <selection activeCell="F11" sqref="F11"/>
    </sheetView>
  </sheetViews>
  <sheetFormatPr defaultColWidth="11.42578125" defaultRowHeight="14.45"/>
  <cols>
    <col min="1" max="1" width="6.42578125" customWidth="1"/>
    <col min="2" max="2" width="68.5703125" bestFit="1" customWidth="1"/>
    <col min="3" max="3" width="13.5703125" customWidth="1"/>
    <col min="5" max="5" width="9.85546875" hidden="1" customWidth="1"/>
    <col min="6" max="6" width="6.85546875" customWidth="1"/>
    <col min="7" max="7" width="11" customWidth="1"/>
    <col min="8" max="8" width="6.140625" customWidth="1"/>
    <col min="9" max="9" width="9.85546875" customWidth="1"/>
    <col min="10" max="10" width="5.5703125" bestFit="1" customWidth="1"/>
    <col min="11" max="12" width="6.140625" customWidth="1"/>
    <col min="13" max="13" width="7.7109375" customWidth="1"/>
    <col min="14" max="14" width="9.140625" customWidth="1"/>
    <col min="15" max="17" width="9.42578125" customWidth="1"/>
    <col min="18" max="18" width="12.140625" bestFit="1" customWidth="1"/>
  </cols>
  <sheetData>
    <row r="1" spans="1:16144" ht="16.149999999999999" thickBot="1">
      <c r="A1" s="11"/>
      <c r="B1" s="11" t="str">
        <f>+"FILIAL: "&amp;Probacionistas!$B$1</f>
        <v>FILIAL: Cusco</v>
      </c>
      <c r="C1" s="11"/>
      <c r="D1" s="12"/>
      <c r="E1" s="58"/>
      <c r="F1" s="58"/>
      <c r="G1" s="58"/>
      <c r="H1" s="58"/>
      <c r="I1" s="58"/>
      <c r="J1" s="58"/>
      <c r="K1" s="58"/>
      <c r="L1" s="58"/>
      <c r="M1" s="58"/>
      <c r="N1" s="58"/>
      <c r="O1" s="58"/>
      <c r="P1" s="58"/>
      <c r="Q1" s="58"/>
      <c r="R1" s="278"/>
      <c r="S1" s="326"/>
      <c r="T1" s="326"/>
      <c r="U1" s="326"/>
      <c r="V1" s="326"/>
      <c r="W1" s="326"/>
      <c r="X1" s="326"/>
      <c r="Y1" s="326"/>
      <c r="Z1" s="326"/>
      <c r="AA1" s="326"/>
      <c r="AB1" s="326"/>
      <c r="AC1" s="326"/>
      <c r="AD1" s="326"/>
      <c r="AE1" s="326"/>
      <c r="AF1" s="326"/>
      <c r="AG1" s="326"/>
      <c r="AH1" s="326"/>
      <c r="AI1" s="326"/>
      <c r="AJ1" s="326"/>
      <c r="AK1" s="326"/>
      <c r="AL1" s="326"/>
      <c r="AM1" s="326"/>
      <c r="AN1" s="326"/>
      <c r="AO1" s="326"/>
      <c r="AP1" s="326"/>
      <c r="AQ1" s="326"/>
      <c r="AR1" s="326"/>
      <c r="AS1" s="326"/>
      <c r="AT1" s="326"/>
      <c r="AU1" s="326"/>
      <c r="AV1" s="326"/>
      <c r="AW1" s="326"/>
      <c r="AX1" s="326"/>
      <c r="AY1" s="326"/>
      <c r="AZ1" s="326"/>
      <c r="BA1" s="326"/>
      <c r="BB1" s="326"/>
      <c r="BC1" s="326"/>
      <c r="BD1" s="326"/>
      <c r="BE1" s="326"/>
      <c r="BF1" s="326"/>
      <c r="BG1" s="326"/>
      <c r="BH1" s="326"/>
      <c r="BI1" s="326"/>
      <c r="BJ1" s="326"/>
      <c r="BK1" s="326"/>
      <c r="BL1" s="326"/>
      <c r="BM1" s="326"/>
      <c r="BN1" s="326"/>
      <c r="BO1" s="326"/>
      <c r="BP1" s="326"/>
      <c r="BQ1" s="326"/>
      <c r="BR1" s="326"/>
      <c r="BS1" s="326"/>
      <c r="BT1" s="326"/>
      <c r="BU1" s="326"/>
      <c r="BV1" s="326"/>
      <c r="BW1" s="326"/>
      <c r="BX1" s="326"/>
      <c r="BY1" s="326"/>
      <c r="BZ1" s="326"/>
      <c r="CA1" s="326"/>
      <c r="CB1" s="326"/>
      <c r="CC1" s="326"/>
      <c r="CD1" s="326"/>
      <c r="CE1" s="326"/>
      <c r="CF1" s="326"/>
      <c r="CG1" s="326"/>
      <c r="CH1" s="326"/>
      <c r="CI1" s="326"/>
      <c r="CJ1" s="326"/>
      <c r="CK1" s="326"/>
      <c r="CL1" s="326"/>
      <c r="CM1" s="326"/>
      <c r="CN1" s="326"/>
      <c r="CO1" s="326"/>
      <c r="CP1" s="326"/>
      <c r="CQ1" s="326"/>
      <c r="CR1" s="326"/>
      <c r="CS1" s="326"/>
      <c r="CT1" s="326"/>
      <c r="CU1" s="326"/>
      <c r="CV1" s="326"/>
      <c r="CW1" s="326"/>
      <c r="CX1" s="326"/>
      <c r="CY1" s="326"/>
      <c r="CZ1" s="326"/>
      <c r="DA1" s="326"/>
      <c r="DB1" s="326"/>
      <c r="DC1" s="326"/>
      <c r="DD1" s="326"/>
      <c r="DE1" s="326"/>
      <c r="DF1" s="326"/>
      <c r="DG1" s="326"/>
      <c r="DH1" s="326"/>
      <c r="DI1" s="326"/>
      <c r="DJ1" s="326"/>
      <c r="DK1" s="326"/>
      <c r="DL1" s="326"/>
      <c r="DM1" s="326"/>
      <c r="DN1" s="326"/>
      <c r="DO1" s="326"/>
      <c r="DP1" s="326"/>
      <c r="DQ1" s="326"/>
      <c r="DR1" s="326"/>
      <c r="DS1" s="326"/>
      <c r="DT1" s="326"/>
      <c r="DU1" s="326"/>
      <c r="DV1" s="326"/>
      <c r="DW1" s="326"/>
      <c r="DX1" s="326"/>
      <c r="DY1" s="326"/>
      <c r="DZ1" s="326"/>
      <c r="EA1" s="326"/>
      <c r="EB1" s="326"/>
      <c r="EC1" s="326"/>
      <c r="ED1" s="326"/>
      <c r="EE1" s="326"/>
      <c r="EF1" s="326"/>
      <c r="EG1" s="326"/>
      <c r="EH1" s="326"/>
      <c r="EI1" s="326"/>
      <c r="EJ1" s="326"/>
      <c r="EK1" s="326"/>
      <c r="EL1" s="326"/>
      <c r="EM1" s="326"/>
      <c r="EN1" s="326"/>
      <c r="EO1" s="326"/>
      <c r="EP1" s="326"/>
      <c r="EQ1" s="326"/>
      <c r="ER1" s="326"/>
      <c r="ES1" s="326"/>
      <c r="ET1" s="326"/>
      <c r="EU1" s="326"/>
      <c r="EV1" s="326"/>
      <c r="EW1" s="326"/>
      <c r="EX1" s="326"/>
      <c r="EY1" s="326"/>
      <c r="EZ1" s="326"/>
      <c r="FA1" s="326"/>
      <c r="FB1" s="326"/>
      <c r="FC1" s="326"/>
      <c r="FD1" s="326"/>
      <c r="FE1" s="326"/>
      <c r="FF1" s="326"/>
      <c r="FG1" s="326"/>
      <c r="FH1" s="326"/>
      <c r="FI1" s="326"/>
      <c r="FJ1" s="326"/>
      <c r="FK1" s="326"/>
      <c r="FL1" s="326"/>
      <c r="FM1" s="326"/>
      <c r="FN1" s="326"/>
      <c r="FO1" s="326"/>
      <c r="FP1" s="326"/>
      <c r="FQ1" s="326"/>
      <c r="FR1" s="326"/>
      <c r="FS1" s="326"/>
      <c r="FT1" s="326"/>
      <c r="FU1" s="326"/>
      <c r="FV1" s="326"/>
      <c r="FW1" s="278"/>
      <c r="FX1" s="278"/>
      <c r="FY1" s="278"/>
      <c r="FZ1" s="278"/>
      <c r="GA1" s="278"/>
      <c r="GB1" s="278"/>
      <c r="GC1" s="278"/>
      <c r="GD1" s="278"/>
      <c r="GE1" s="278"/>
      <c r="GF1" s="278"/>
      <c r="GG1" s="278"/>
      <c r="GH1" s="278"/>
      <c r="GI1" s="278"/>
      <c r="GJ1" s="278"/>
      <c r="GK1" s="278"/>
      <c r="GL1" s="278"/>
      <c r="GM1" s="278"/>
      <c r="GN1" s="278"/>
      <c r="GO1" s="278"/>
      <c r="GP1" s="278"/>
      <c r="GQ1" s="278"/>
      <c r="GR1" s="278"/>
      <c r="GS1" s="278"/>
      <c r="GT1" s="278"/>
      <c r="GU1" s="278"/>
      <c r="GV1" s="278"/>
      <c r="GW1" s="278"/>
      <c r="GX1" s="278"/>
      <c r="GY1" s="278"/>
      <c r="GZ1" s="278"/>
      <c r="HA1" s="278"/>
      <c r="HB1" s="278"/>
      <c r="HC1" s="278"/>
      <c r="HD1" s="278"/>
      <c r="HE1" s="278"/>
      <c r="HF1" s="278"/>
      <c r="HG1" s="278"/>
      <c r="HH1" s="278"/>
      <c r="HI1" s="278"/>
      <c r="HJ1" s="278"/>
      <c r="HK1" s="278"/>
      <c r="HL1" s="278"/>
      <c r="HM1" s="278"/>
      <c r="HN1" s="278"/>
      <c r="HO1" s="278"/>
      <c r="HP1" s="278"/>
      <c r="HQ1" s="278"/>
      <c r="HR1" s="278"/>
      <c r="HS1" s="278"/>
      <c r="HT1" s="278"/>
      <c r="HU1" s="278"/>
      <c r="HV1" s="278"/>
      <c r="HW1" s="278"/>
      <c r="HX1" s="278"/>
      <c r="HY1" s="278"/>
      <c r="HZ1" s="278"/>
      <c r="IA1" s="278"/>
      <c r="IB1" s="278"/>
      <c r="IC1" s="278"/>
      <c r="ID1" s="278"/>
      <c r="IE1" s="278"/>
      <c r="IF1" s="278"/>
      <c r="IG1" s="278"/>
      <c r="IH1" s="278"/>
      <c r="II1" s="278"/>
      <c r="IJ1" s="278"/>
      <c r="IK1" s="278"/>
      <c r="IL1" s="278"/>
      <c r="IM1" s="278"/>
      <c r="IN1" s="278"/>
      <c r="IO1" s="278"/>
      <c r="IP1" s="278"/>
      <c r="IQ1" s="278"/>
      <c r="IR1" s="278"/>
      <c r="IS1" s="278"/>
      <c r="IT1" s="278"/>
      <c r="IU1" s="278"/>
      <c r="IV1" s="278"/>
      <c r="IW1" s="278"/>
      <c r="IX1" s="278"/>
      <c r="IY1" s="278"/>
      <c r="IZ1" s="278"/>
      <c r="JA1" s="278"/>
      <c r="JB1" s="278"/>
      <c r="JC1" s="278"/>
      <c r="JD1" s="278"/>
      <c r="JE1" s="278"/>
      <c r="JF1" s="278"/>
      <c r="JG1" s="278"/>
      <c r="JH1" s="278"/>
      <c r="JI1" s="278"/>
      <c r="JJ1" s="278"/>
      <c r="JK1" s="278"/>
      <c r="JL1" s="326"/>
      <c r="JM1" s="326"/>
      <c r="JN1" s="326"/>
      <c r="JO1" s="326"/>
      <c r="JP1" s="326"/>
      <c r="JQ1" s="326"/>
      <c r="JR1" s="326"/>
      <c r="JS1" s="326"/>
      <c r="JT1" s="326"/>
      <c r="JU1" s="326"/>
      <c r="JV1" s="326"/>
      <c r="JW1" s="326"/>
      <c r="JX1" s="326"/>
      <c r="JY1" s="326"/>
      <c r="JZ1" s="326"/>
      <c r="KA1" s="326"/>
      <c r="KB1" s="326"/>
      <c r="KC1" s="326"/>
      <c r="KD1" s="326"/>
      <c r="KE1" s="326"/>
      <c r="KF1" s="326"/>
      <c r="KG1" s="326"/>
      <c r="KH1" s="326"/>
      <c r="KI1" s="326"/>
      <c r="KJ1" s="326"/>
      <c r="KK1" s="326"/>
      <c r="KL1" s="326"/>
      <c r="KM1" s="326"/>
      <c r="KN1" s="326"/>
      <c r="KO1" s="326"/>
      <c r="KP1" s="326"/>
      <c r="KQ1" s="326"/>
      <c r="KR1" s="326"/>
      <c r="KS1" s="326"/>
      <c r="KT1" s="326"/>
      <c r="KU1" s="326"/>
      <c r="KV1" s="326"/>
      <c r="KW1" s="326"/>
      <c r="KX1" s="326"/>
      <c r="KY1" s="326"/>
      <c r="KZ1" s="326"/>
      <c r="LA1" s="326"/>
      <c r="LB1" s="326"/>
      <c r="LC1" s="326"/>
      <c r="LD1" s="326"/>
      <c r="LE1" s="326"/>
      <c r="LF1" s="326"/>
      <c r="LG1" s="326"/>
      <c r="LH1" s="326"/>
      <c r="LI1" s="326"/>
      <c r="LJ1" s="326"/>
      <c r="LK1" s="326"/>
      <c r="LL1" s="326"/>
      <c r="LM1" s="326"/>
      <c r="LN1" s="326"/>
      <c r="LO1" s="326"/>
      <c r="LP1" s="326"/>
      <c r="LQ1" s="326"/>
      <c r="LR1" s="326"/>
      <c r="LS1" s="326"/>
      <c r="LT1" s="326"/>
      <c r="LU1" s="326"/>
      <c r="LV1" s="326"/>
      <c r="LW1" s="326"/>
      <c r="LX1" s="326"/>
      <c r="LY1" s="326"/>
      <c r="LZ1" s="326"/>
      <c r="MA1" s="326"/>
      <c r="MB1" s="326"/>
      <c r="MC1" s="326"/>
      <c r="MD1" s="326"/>
      <c r="ME1" s="326"/>
      <c r="MF1" s="326"/>
      <c r="MG1" s="326"/>
      <c r="MH1" s="326"/>
      <c r="MI1" s="326"/>
      <c r="MJ1" s="326"/>
      <c r="MK1" s="326"/>
      <c r="ML1" s="326"/>
      <c r="MM1" s="326"/>
      <c r="MN1" s="326"/>
      <c r="MO1" s="326"/>
      <c r="MP1" s="326"/>
      <c r="MQ1" s="326"/>
      <c r="MR1" s="326"/>
      <c r="MS1" s="326"/>
      <c r="MT1" s="326"/>
      <c r="MU1" s="326"/>
      <c r="MV1" s="326"/>
      <c r="MW1" s="326"/>
      <c r="MX1" s="326"/>
      <c r="MY1" s="326"/>
      <c r="MZ1" s="326"/>
      <c r="NA1" s="326"/>
      <c r="NB1" s="326"/>
      <c r="NC1" s="326"/>
      <c r="ND1" s="326"/>
      <c r="NE1" s="326"/>
      <c r="NF1" s="326"/>
      <c r="NG1" s="326"/>
      <c r="NH1" s="326"/>
      <c r="NI1" s="326"/>
      <c r="NJ1" s="326"/>
      <c r="NK1" s="326"/>
      <c r="NL1" s="326"/>
      <c r="NM1" s="326"/>
      <c r="NN1" s="326"/>
      <c r="NO1" s="326"/>
      <c r="NP1" s="326"/>
      <c r="NQ1" s="326"/>
      <c r="NR1" s="326"/>
      <c r="NS1" s="326"/>
      <c r="NT1" s="326"/>
      <c r="NU1" s="326"/>
      <c r="NV1" s="326"/>
      <c r="NW1" s="326"/>
      <c r="NX1" s="326"/>
      <c r="NY1" s="326"/>
      <c r="NZ1" s="326"/>
      <c r="OA1" s="326"/>
      <c r="OB1" s="326"/>
      <c r="OC1" s="326"/>
      <c r="OD1" s="326"/>
      <c r="OE1" s="326"/>
      <c r="OF1" s="326"/>
      <c r="OG1" s="326"/>
      <c r="OH1" s="326"/>
      <c r="OI1" s="326"/>
      <c r="OJ1" s="326"/>
      <c r="OK1" s="326"/>
      <c r="OL1" s="326"/>
      <c r="OM1" s="326"/>
      <c r="ON1" s="326"/>
      <c r="OO1" s="326"/>
      <c r="OP1" s="326"/>
      <c r="OQ1" s="326"/>
      <c r="OR1" s="326"/>
      <c r="OS1" s="326"/>
      <c r="OT1" s="326"/>
      <c r="OU1" s="326"/>
      <c r="OV1" s="326"/>
      <c r="OW1" s="326"/>
      <c r="OX1" s="326"/>
      <c r="OY1" s="326"/>
      <c r="OZ1" s="326"/>
      <c r="PA1" s="326"/>
      <c r="PB1" s="326"/>
      <c r="PC1" s="326"/>
      <c r="PD1" s="326"/>
      <c r="PE1" s="326"/>
      <c r="PF1" s="326"/>
      <c r="PG1" s="326"/>
      <c r="PH1" s="326"/>
      <c r="PI1" s="326"/>
      <c r="PJ1" s="326"/>
      <c r="PK1" s="326"/>
      <c r="PL1" s="326"/>
      <c r="PM1" s="326"/>
      <c r="PN1" s="326"/>
      <c r="PO1" s="326"/>
      <c r="PP1" s="326"/>
      <c r="PQ1" s="326"/>
      <c r="PR1" s="326"/>
      <c r="PS1" s="326"/>
      <c r="PT1" s="278"/>
      <c r="PU1" s="278"/>
      <c r="PV1" s="278"/>
      <c r="PW1" s="278"/>
      <c r="PX1" s="278"/>
      <c r="PY1" s="278"/>
      <c r="PZ1" s="278"/>
      <c r="QA1" s="278"/>
      <c r="QB1" s="278"/>
      <c r="QC1" s="278"/>
      <c r="QD1" s="278"/>
      <c r="QE1" s="278"/>
      <c r="QF1" s="278"/>
      <c r="QG1" s="278"/>
      <c r="QH1" s="278"/>
      <c r="QI1" s="278"/>
      <c r="QJ1" s="278"/>
      <c r="QK1" s="278"/>
      <c r="QL1" s="278"/>
      <c r="QM1" s="278"/>
      <c r="QN1" s="278"/>
      <c r="QO1" s="278"/>
      <c r="QP1" s="278"/>
      <c r="QQ1" s="278"/>
      <c r="QR1" s="278"/>
      <c r="QS1" s="278"/>
      <c r="QT1" s="278"/>
      <c r="QU1" s="278"/>
      <c r="QV1" s="278"/>
      <c r="QW1" s="278"/>
      <c r="QX1" s="278"/>
      <c r="QY1" s="278"/>
      <c r="QZ1" s="278"/>
      <c r="RA1" s="278"/>
      <c r="RB1" s="278"/>
      <c r="RC1" s="278"/>
      <c r="RD1" s="278"/>
      <c r="RE1" s="278"/>
      <c r="RF1" s="278"/>
      <c r="RG1" s="278"/>
      <c r="RH1" s="278"/>
      <c r="RI1" s="278"/>
      <c r="RJ1" s="278"/>
      <c r="RK1" s="278"/>
      <c r="RL1" s="278"/>
      <c r="RM1" s="278"/>
      <c r="RN1" s="278"/>
      <c r="RO1" s="278"/>
      <c r="RP1" s="278"/>
      <c r="RQ1" s="278"/>
      <c r="RR1" s="278"/>
      <c r="RS1" s="278"/>
      <c r="RT1" s="278"/>
      <c r="RU1" s="278"/>
      <c r="RV1" s="278"/>
      <c r="RW1" s="278"/>
      <c r="RX1" s="278"/>
      <c r="RY1" s="278"/>
      <c r="RZ1" s="278"/>
      <c r="SA1" s="278"/>
      <c r="SB1" s="278"/>
      <c r="SC1" s="278"/>
      <c r="SD1" s="278"/>
      <c r="SE1" s="278"/>
      <c r="SF1" s="278"/>
      <c r="SG1" s="278"/>
      <c r="SH1" s="278"/>
      <c r="SI1" s="278"/>
      <c r="SJ1" s="278"/>
      <c r="SK1" s="278"/>
      <c r="SL1" s="278"/>
      <c r="SM1" s="278"/>
      <c r="SN1" s="278"/>
      <c r="SO1" s="278"/>
      <c r="SP1" s="278"/>
      <c r="SQ1" s="278"/>
      <c r="SR1" s="278"/>
      <c r="SS1" s="278"/>
      <c r="ST1" s="278"/>
      <c r="SU1" s="278"/>
      <c r="SV1" s="278"/>
      <c r="SW1" s="278"/>
      <c r="SX1" s="278"/>
      <c r="SY1" s="278"/>
      <c r="SZ1" s="278"/>
      <c r="TA1" s="278"/>
      <c r="TB1" s="278"/>
      <c r="TC1" s="278"/>
      <c r="TD1" s="278"/>
      <c r="TE1" s="278"/>
      <c r="TF1" s="278"/>
      <c r="TG1" s="278"/>
      <c r="TH1" s="326"/>
      <c r="TI1" s="326"/>
      <c r="TJ1" s="326"/>
      <c r="TK1" s="326"/>
      <c r="TL1" s="326"/>
      <c r="TM1" s="326"/>
      <c r="TN1" s="326"/>
      <c r="TO1" s="326"/>
      <c r="TP1" s="326"/>
      <c r="TQ1" s="326"/>
      <c r="TR1" s="326"/>
      <c r="TS1" s="326"/>
      <c r="TT1" s="326"/>
      <c r="TU1" s="326"/>
      <c r="TV1" s="326"/>
      <c r="TW1" s="326"/>
      <c r="TX1" s="326"/>
      <c r="TY1" s="326"/>
      <c r="TZ1" s="326"/>
      <c r="UA1" s="326"/>
      <c r="UB1" s="326"/>
      <c r="UC1" s="326"/>
      <c r="UD1" s="326"/>
      <c r="UE1" s="326"/>
      <c r="UF1" s="326"/>
      <c r="UG1" s="326"/>
      <c r="UH1" s="326"/>
      <c r="UI1" s="326"/>
      <c r="UJ1" s="326"/>
      <c r="UK1" s="326"/>
      <c r="UL1" s="326"/>
      <c r="UM1" s="326"/>
      <c r="UN1" s="326"/>
      <c r="UO1" s="326"/>
      <c r="UP1" s="326"/>
      <c r="UQ1" s="326"/>
      <c r="UR1" s="326"/>
      <c r="US1" s="326"/>
      <c r="UT1" s="326"/>
      <c r="UU1" s="326"/>
      <c r="UV1" s="326"/>
      <c r="UW1" s="326"/>
      <c r="UX1" s="326"/>
      <c r="UY1" s="326"/>
      <c r="UZ1" s="326"/>
      <c r="VA1" s="326"/>
      <c r="VB1" s="326"/>
      <c r="VC1" s="326"/>
      <c r="VD1" s="326"/>
      <c r="VE1" s="326"/>
      <c r="VF1" s="326"/>
      <c r="VG1" s="326"/>
      <c r="VH1" s="326"/>
      <c r="VI1" s="326"/>
      <c r="VJ1" s="326"/>
      <c r="VK1" s="326"/>
      <c r="VL1" s="326"/>
      <c r="VM1" s="326"/>
      <c r="VN1" s="326"/>
      <c r="VO1" s="326"/>
      <c r="VP1" s="326"/>
      <c r="VQ1" s="326"/>
      <c r="VR1" s="326"/>
      <c r="VS1" s="326"/>
      <c r="VT1" s="326"/>
      <c r="VU1" s="326"/>
      <c r="VV1" s="326"/>
      <c r="VW1" s="326"/>
      <c r="VX1" s="326"/>
      <c r="VY1" s="326"/>
      <c r="VZ1" s="326"/>
      <c r="WA1" s="326"/>
      <c r="WB1" s="326"/>
      <c r="WC1" s="326"/>
      <c r="WD1" s="326"/>
      <c r="WE1" s="326"/>
      <c r="WF1" s="326"/>
      <c r="WG1" s="326"/>
      <c r="WH1" s="326"/>
      <c r="WI1" s="326"/>
      <c r="WJ1" s="326"/>
      <c r="WK1" s="326"/>
      <c r="WL1" s="326"/>
      <c r="WM1" s="326"/>
      <c r="WN1" s="326"/>
      <c r="WO1" s="326"/>
      <c r="WP1" s="326"/>
      <c r="WQ1" s="326"/>
      <c r="WR1" s="326"/>
      <c r="WS1" s="326"/>
      <c r="WT1" s="326"/>
      <c r="WU1" s="326"/>
      <c r="WV1" s="326"/>
      <c r="WW1" s="326"/>
      <c r="WX1" s="326"/>
      <c r="WY1" s="326"/>
      <c r="WZ1" s="326"/>
      <c r="XA1" s="326"/>
      <c r="XB1" s="326"/>
      <c r="XC1" s="326"/>
      <c r="XD1" s="326"/>
      <c r="XE1" s="326"/>
      <c r="XF1" s="326"/>
      <c r="XG1" s="326"/>
      <c r="XH1" s="326"/>
      <c r="XI1" s="326"/>
      <c r="XJ1" s="326"/>
      <c r="XK1" s="326"/>
      <c r="XL1" s="326"/>
      <c r="XM1" s="326"/>
      <c r="XN1" s="326"/>
      <c r="XO1" s="326"/>
      <c r="XP1" s="326"/>
      <c r="XQ1" s="326"/>
      <c r="XR1" s="326"/>
      <c r="XS1" s="326"/>
      <c r="XT1" s="326"/>
      <c r="XU1" s="326"/>
      <c r="XV1" s="326"/>
      <c r="XW1" s="326"/>
      <c r="XX1" s="326"/>
      <c r="XY1" s="326"/>
      <c r="XZ1" s="326"/>
      <c r="YA1" s="326"/>
      <c r="YB1" s="326"/>
      <c r="YC1" s="326"/>
      <c r="YD1" s="326"/>
      <c r="YE1" s="326"/>
      <c r="YF1" s="326"/>
      <c r="YG1" s="326"/>
      <c r="YH1" s="326"/>
      <c r="YI1" s="326"/>
      <c r="YJ1" s="326"/>
      <c r="YK1" s="326"/>
      <c r="YL1" s="326"/>
      <c r="YM1" s="326"/>
      <c r="YN1" s="326"/>
      <c r="YO1" s="326"/>
      <c r="YP1" s="326"/>
      <c r="YQ1" s="326"/>
      <c r="YR1" s="326"/>
      <c r="YS1" s="326"/>
      <c r="YT1" s="326"/>
      <c r="YU1" s="326"/>
      <c r="YV1" s="326"/>
      <c r="YW1" s="326"/>
      <c r="YX1" s="326"/>
      <c r="YY1" s="326"/>
      <c r="YZ1" s="326"/>
      <c r="ZA1" s="326"/>
      <c r="ZB1" s="326"/>
      <c r="ZC1" s="326"/>
      <c r="ZD1" s="326"/>
      <c r="ZE1" s="326"/>
      <c r="ZF1" s="326"/>
      <c r="ZG1" s="326"/>
      <c r="ZH1" s="326"/>
      <c r="ZI1" s="326"/>
      <c r="ZJ1" s="326"/>
      <c r="ZK1" s="326"/>
      <c r="ZL1" s="326"/>
      <c r="ZM1" s="326"/>
      <c r="ZN1" s="326"/>
      <c r="ZO1" s="326"/>
      <c r="ZP1" s="278"/>
      <c r="ZQ1" s="278"/>
      <c r="ZR1" s="278"/>
      <c r="ZS1" s="278"/>
      <c r="ZT1" s="278"/>
      <c r="ZU1" s="278"/>
      <c r="ZV1" s="278"/>
      <c r="ZW1" s="278"/>
      <c r="ZX1" s="278"/>
      <c r="ZY1" s="278"/>
      <c r="ZZ1" s="278"/>
      <c r="AAA1" s="278"/>
      <c r="AAB1" s="278"/>
      <c r="AAC1" s="278"/>
      <c r="AAD1" s="278"/>
      <c r="AAE1" s="278"/>
      <c r="AAF1" s="278"/>
      <c r="AAG1" s="278"/>
      <c r="AAH1" s="278"/>
      <c r="AAI1" s="278"/>
      <c r="AAJ1" s="278"/>
      <c r="AAK1" s="278"/>
      <c r="AAL1" s="278"/>
      <c r="AAM1" s="278"/>
      <c r="AAN1" s="278"/>
      <c r="AAO1" s="278"/>
      <c r="AAP1" s="278"/>
      <c r="AAQ1" s="278"/>
      <c r="AAR1" s="278"/>
      <c r="AAS1" s="278"/>
      <c r="AAT1" s="278"/>
      <c r="AAU1" s="278"/>
      <c r="AAV1" s="278"/>
      <c r="AAW1" s="278"/>
      <c r="AAX1" s="278"/>
      <c r="AAY1" s="278"/>
      <c r="AAZ1" s="278"/>
      <c r="ABA1" s="278"/>
      <c r="ABB1" s="278"/>
      <c r="ABC1" s="278"/>
      <c r="ABD1" s="278"/>
      <c r="ABE1" s="278"/>
      <c r="ABF1" s="278"/>
      <c r="ABG1" s="278"/>
      <c r="ABH1" s="278"/>
      <c r="ABI1" s="278"/>
      <c r="ABJ1" s="278"/>
      <c r="ABK1" s="278"/>
      <c r="ABL1" s="278"/>
      <c r="ABM1" s="278"/>
      <c r="ABN1" s="278"/>
      <c r="ABO1" s="278"/>
      <c r="ABP1" s="278"/>
      <c r="ABQ1" s="278"/>
      <c r="ABR1" s="278"/>
      <c r="ABS1" s="278"/>
      <c r="ABT1" s="278"/>
      <c r="ABU1" s="278"/>
      <c r="ABV1" s="278"/>
      <c r="ABW1" s="278"/>
      <c r="ABX1" s="278"/>
      <c r="ABY1" s="278"/>
      <c r="ABZ1" s="278"/>
      <c r="ACA1" s="278"/>
      <c r="ACB1" s="278"/>
      <c r="ACC1" s="278"/>
      <c r="ACD1" s="278"/>
      <c r="ACE1" s="278"/>
      <c r="ACF1" s="278"/>
      <c r="ACG1" s="278"/>
      <c r="ACH1" s="278"/>
      <c r="ACI1" s="278"/>
      <c r="ACJ1" s="278"/>
      <c r="ACK1" s="278"/>
      <c r="ACL1" s="278"/>
      <c r="ACM1" s="278"/>
      <c r="ACN1" s="278"/>
      <c r="ACO1" s="278"/>
      <c r="ACP1" s="278"/>
      <c r="ACQ1" s="278"/>
      <c r="ACR1" s="278"/>
      <c r="ACS1" s="278"/>
      <c r="ACT1" s="278"/>
      <c r="ACU1" s="278"/>
      <c r="ACV1" s="278"/>
      <c r="ACW1" s="278"/>
      <c r="ACX1" s="278"/>
      <c r="ACY1" s="278"/>
      <c r="ACZ1" s="278"/>
      <c r="ADA1" s="278"/>
      <c r="ADB1" s="278"/>
      <c r="ADC1" s="278"/>
      <c r="ADD1" s="326"/>
      <c r="ADE1" s="326"/>
      <c r="ADF1" s="326"/>
      <c r="ADG1" s="326"/>
      <c r="ADH1" s="326"/>
      <c r="ADI1" s="326"/>
      <c r="ADJ1" s="326"/>
      <c r="ADK1" s="326"/>
      <c r="ADL1" s="326"/>
      <c r="ADM1" s="326"/>
      <c r="ADN1" s="326"/>
      <c r="ADO1" s="326"/>
      <c r="ADP1" s="326"/>
      <c r="ADQ1" s="326"/>
      <c r="ADR1" s="326"/>
      <c r="ADS1" s="326"/>
      <c r="ADT1" s="326"/>
      <c r="ADU1" s="326"/>
      <c r="ADV1" s="326"/>
      <c r="ADW1" s="326"/>
      <c r="ADX1" s="326"/>
      <c r="ADY1" s="326"/>
      <c r="ADZ1" s="326"/>
      <c r="AEA1" s="326"/>
      <c r="AEB1" s="326"/>
      <c r="AEC1" s="326"/>
      <c r="AED1" s="326"/>
      <c r="AEE1" s="326"/>
      <c r="AEF1" s="326"/>
      <c r="AEG1" s="326"/>
      <c r="AEH1" s="326"/>
      <c r="AEI1" s="326"/>
      <c r="AEJ1" s="326"/>
      <c r="AEK1" s="326"/>
      <c r="AEL1" s="326"/>
      <c r="AEM1" s="326"/>
      <c r="AEN1" s="326"/>
      <c r="AEO1" s="326"/>
      <c r="AEP1" s="326"/>
      <c r="AEQ1" s="326"/>
      <c r="AER1" s="326"/>
      <c r="AES1" s="326"/>
      <c r="AET1" s="326"/>
      <c r="AEU1" s="326"/>
      <c r="AEV1" s="326"/>
      <c r="AEW1" s="326"/>
      <c r="AEX1" s="326"/>
      <c r="AEY1" s="326"/>
      <c r="AEZ1" s="326"/>
      <c r="AFA1" s="326"/>
      <c r="AFB1" s="326"/>
      <c r="AFC1" s="326"/>
      <c r="AFD1" s="326"/>
      <c r="AFE1" s="326"/>
      <c r="AFF1" s="326"/>
      <c r="AFG1" s="326"/>
      <c r="AFH1" s="326"/>
      <c r="AFI1" s="326"/>
      <c r="AFJ1" s="326"/>
      <c r="AFK1" s="326"/>
      <c r="AFL1" s="326"/>
      <c r="AFM1" s="326"/>
      <c r="AFN1" s="326"/>
      <c r="AFO1" s="326"/>
      <c r="AFP1" s="326"/>
      <c r="AFQ1" s="326"/>
      <c r="AFR1" s="326"/>
      <c r="AFS1" s="326"/>
      <c r="AFT1" s="326"/>
      <c r="AFU1" s="326"/>
      <c r="AFV1" s="326"/>
      <c r="AFW1" s="326"/>
      <c r="AFX1" s="326"/>
      <c r="AFY1" s="326"/>
      <c r="AFZ1" s="326"/>
      <c r="AGA1" s="326"/>
      <c r="AGB1" s="326"/>
      <c r="AGC1" s="326"/>
      <c r="AGD1" s="326"/>
      <c r="AGE1" s="326"/>
      <c r="AGF1" s="326"/>
      <c r="AGG1" s="326"/>
      <c r="AGH1" s="326"/>
      <c r="AGI1" s="326"/>
      <c r="AGJ1" s="326"/>
      <c r="AGK1" s="326"/>
      <c r="AGL1" s="326"/>
      <c r="AGM1" s="326"/>
      <c r="AGN1" s="326"/>
      <c r="AGO1" s="326"/>
      <c r="AGP1" s="326"/>
      <c r="AGQ1" s="326"/>
      <c r="AGR1" s="326"/>
      <c r="AGS1" s="326"/>
      <c r="AGT1" s="326"/>
      <c r="AGU1" s="326"/>
      <c r="AGV1" s="326"/>
      <c r="AGW1" s="326"/>
      <c r="AGX1" s="326"/>
      <c r="AGY1" s="326"/>
      <c r="AGZ1" s="326"/>
      <c r="AHA1" s="326"/>
      <c r="AHB1" s="326"/>
      <c r="AHC1" s="326"/>
      <c r="AHD1" s="326"/>
      <c r="AHE1" s="326"/>
      <c r="AHF1" s="326"/>
      <c r="AHG1" s="326"/>
      <c r="AHH1" s="326"/>
      <c r="AHI1" s="326"/>
      <c r="AHJ1" s="326"/>
      <c r="AHK1" s="326"/>
      <c r="AHL1" s="326"/>
      <c r="AHM1" s="326"/>
      <c r="AHN1" s="326"/>
      <c r="AHO1" s="326"/>
      <c r="AHP1" s="326"/>
      <c r="AHQ1" s="326"/>
      <c r="AHR1" s="326"/>
      <c r="AHS1" s="326"/>
      <c r="AHT1" s="326"/>
      <c r="AHU1" s="326"/>
      <c r="AHV1" s="326"/>
      <c r="AHW1" s="326"/>
      <c r="AHX1" s="326"/>
      <c r="AHY1" s="326"/>
      <c r="AHZ1" s="326"/>
      <c r="AIA1" s="326"/>
      <c r="AIB1" s="326"/>
      <c r="AIC1" s="326"/>
      <c r="AID1" s="326"/>
      <c r="AIE1" s="326"/>
      <c r="AIF1" s="326"/>
      <c r="AIG1" s="326"/>
      <c r="AIH1" s="326"/>
      <c r="AII1" s="326"/>
      <c r="AIJ1" s="326"/>
      <c r="AIK1" s="326"/>
      <c r="AIL1" s="326"/>
      <c r="AIM1" s="326"/>
      <c r="AIN1" s="326"/>
      <c r="AIO1" s="326"/>
      <c r="AIP1" s="326"/>
      <c r="AIQ1" s="326"/>
      <c r="AIR1" s="326"/>
      <c r="AIS1" s="326"/>
      <c r="AIT1" s="326"/>
      <c r="AIU1" s="326"/>
      <c r="AIV1" s="326"/>
      <c r="AIW1" s="326"/>
      <c r="AIX1" s="326"/>
      <c r="AIY1" s="326"/>
      <c r="AIZ1" s="326"/>
      <c r="AJA1" s="326"/>
      <c r="AJB1" s="326"/>
      <c r="AJC1" s="326"/>
      <c r="AJD1" s="326"/>
      <c r="AJE1" s="326"/>
      <c r="AJF1" s="326"/>
      <c r="AJG1" s="326"/>
      <c r="AJH1" s="326"/>
      <c r="AJI1" s="326"/>
      <c r="AJJ1" s="326"/>
      <c r="AJK1" s="326"/>
      <c r="AJL1" s="278"/>
      <c r="AJM1" s="278"/>
      <c r="AJN1" s="278"/>
      <c r="AJO1" s="278"/>
      <c r="AJP1" s="278"/>
      <c r="AJQ1" s="278"/>
      <c r="AJR1" s="278"/>
      <c r="AJS1" s="278"/>
      <c r="AJT1" s="278"/>
      <c r="AJU1" s="278"/>
      <c r="AJV1" s="278"/>
      <c r="AJW1" s="278"/>
      <c r="AJX1" s="278"/>
      <c r="AJY1" s="278"/>
      <c r="AJZ1" s="278"/>
      <c r="AKA1" s="278"/>
      <c r="AKB1" s="278"/>
      <c r="AKC1" s="278"/>
      <c r="AKD1" s="278"/>
      <c r="AKE1" s="278"/>
      <c r="AKF1" s="278"/>
      <c r="AKG1" s="278"/>
      <c r="AKH1" s="278"/>
      <c r="AKI1" s="278"/>
      <c r="AKJ1" s="278"/>
      <c r="AKK1" s="278"/>
      <c r="AKL1" s="278"/>
      <c r="AKM1" s="278"/>
      <c r="AKN1" s="278"/>
      <c r="AKO1" s="278"/>
      <c r="AKP1" s="278"/>
      <c r="AKQ1" s="278"/>
      <c r="AKR1" s="278"/>
      <c r="AKS1" s="278"/>
      <c r="AKT1" s="278"/>
      <c r="AKU1" s="278"/>
      <c r="AKV1" s="278"/>
      <c r="AKW1" s="278"/>
      <c r="AKX1" s="278"/>
      <c r="AKY1" s="278"/>
      <c r="AKZ1" s="278"/>
      <c r="ALA1" s="278"/>
      <c r="ALB1" s="278"/>
      <c r="ALC1" s="278"/>
      <c r="ALD1" s="278"/>
      <c r="ALE1" s="278"/>
      <c r="ALF1" s="278"/>
      <c r="ALG1" s="278"/>
      <c r="ALH1" s="278"/>
      <c r="ALI1" s="278"/>
      <c r="ALJ1" s="278"/>
      <c r="ALK1" s="278"/>
      <c r="ALL1" s="278"/>
      <c r="ALM1" s="278"/>
      <c r="ALN1" s="278"/>
      <c r="ALO1" s="278"/>
      <c r="ALP1" s="278"/>
      <c r="ALQ1" s="278"/>
      <c r="ALR1" s="278"/>
      <c r="ALS1" s="278"/>
      <c r="ALT1" s="278"/>
      <c r="ALU1" s="278"/>
      <c r="ALV1" s="278"/>
      <c r="ALW1" s="278"/>
      <c r="ALX1" s="278"/>
      <c r="ALY1" s="278"/>
      <c r="ALZ1" s="278"/>
      <c r="AMA1" s="278"/>
      <c r="AMB1" s="278"/>
      <c r="AMC1" s="278"/>
      <c r="AMD1" s="278"/>
      <c r="AME1" s="278"/>
      <c r="AMF1" s="278"/>
      <c r="AMG1" s="278"/>
      <c r="AMH1" s="278"/>
      <c r="AMI1" s="278"/>
      <c r="AMJ1" s="278"/>
      <c r="AMK1" s="278"/>
      <c r="AML1" s="278"/>
      <c r="AMM1" s="278"/>
      <c r="AMN1" s="278"/>
      <c r="AMO1" s="278"/>
      <c r="AMP1" s="278"/>
      <c r="AMQ1" s="278"/>
      <c r="AMR1" s="278"/>
      <c r="AMS1" s="278"/>
      <c r="AMT1" s="278"/>
      <c r="AMU1" s="278"/>
      <c r="AMV1" s="278"/>
      <c r="AMW1" s="278"/>
      <c r="AMX1" s="278"/>
      <c r="AMY1" s="278"/>
      <c r="AMZ1" s="326"/>
      <c r="ANA1" s="326"/>
      <c r="ANB1" s="326"/>
      <c r="ANC1" s="326"/>
      <c r="AND1" s="326"/>
      <c r="ANE1" s="326"/>
      <c r="ANF1" s="326"/>
      <c r="ANG1" s="326"/>
      <c r="ANH1" s="326"/>
      <c r="ANI1" s="326"/>
      <c r="ANJ1" s="326"/>
      <c r="ANK1" s="326"/>
      <c r="ANL1" s="326"/>
      <c r="ANM1" s="326"/>
      <c r="ANN1" s="326"/>
      <c r="ANO1" s="326"/>
      <c r="ANP1" s="326"/>
      <c r="ANQ1" s="326"/>
      <c r="ANR1" s="326"/>
      <c r="ANS1" s="326"/>
      <c r="ANT1" s="326"/>
      <c r="ANU1" s="326"/>
      <c r="ANV1" s="326"/>
      <c r="ANW1" s="326"/>
      <c r="ANX1" s="326"/>
      <c r="ANY1" s="326"/>
      <c r="ANZ1" s="326"/>
      <c r="AOA1" s="326"/>
      <c r="AOB1" s="326"/>
      <c r="AOC1" s="326"/>
      <c r="AOD1" s="326"/>
      <c r="AOE1" s="326"/>
      <c r="AOF1" s="326"/>
      <c r="AOG1" s="326"/>
      <c r="AOH1" s="326"/>
      <c r="AOI1" s="326"/>
      <c r="AOJ1" s="326"/>
      <c r="AOK1" s="326"/>
      <c r="AOL1" s="326"/>
      <c r="AOM1" s="326"/>
      <c r="AON1" s="326"/>
      <c r="AOO1" s="326"/>
      <c r="AOP1" s="326"/>
      <c r="AOQ1" s="326"/>
      <c r="AOR1" s="326"/>
      <c r="AOS1" s="326"/>
      <c r="AOT1" s="326"/>
      <c r="AOU1" s="326"/>
      <c r="AOV1" s="326"/>
      <c r="AOW1" s="326"/>
      <c r="AOX1" s="326"/>
      <c r="AOY1" s="326"/>
      <c r="AOZ1" s="326"/>
      <c r="APA1" s="326"/>
      <c r="APB1" s="326"/>
      <c r="APC1" s="326"/>
      <c r="APD1" s="326"/>
      <c r="APE1" s="326"/>
      <c r="APF1" s="326"/>
      <c r="APG1" s="326"/>
      <c r="APH1" s="326"/>
      <c r="API1" s="326"/>
      <c r="APJ1" s="326"/>
      <c r="APK1" s="326"/>
      <c r="APL1" s="326"/>
      <c r="APM1" s="326"/>
      <c r="APN1" s="326"/>
      <c r="APO1" s="326"/>
      <c r="APP1" s="326"/>
      <c r="APQ1" s="326"/>
      <c r="APR1" s="326"/>
      <c r="APS1" s="326"/>
      <c r="APT1" s="326"/>
      <c r="APU1" s="326"/>
      <c r="APV1" s="326"/>
      <c r="APW1" s="326"/>
      <c r="APX1" s="326"/>
      <c r="APY1" s="326"/>
      <c r="APZ1" s="326"/>
      <c r="AQA1" s="326"/>
      <c r="AQB1" s="326"/>
      <c r="AQC1" s="326"/>
      <c r="AQD1" s="326"/>
      <c r="AQE1" s="326"/>
      <c r="AQF1" s="326"/>
      <c r="AQG1" s="326"/>
      <c r="AQH1" s="326"/>
      <c r="AQI1" s="326"/>
      <c r="AQJ1" s="326"/>
      <c r="AQK1" s="326"/>
      <c r="AQL1" s="326"/>
      <c r="AQM1" s="326"/>
      <c r="AQN1" s="326"/>
      <c r="AQO1" s="326"/>
      <c r="AQP1" s="326"/>
      <c r="AQQ1" s="326"/>
      <c r="AQR1" s="326"/>
      <c r="AQS1" s="326"/>
      <c r="AQT1" s="326"/>
      <c r="AQU1" s="326"/>
      <c r="AQV1" s="326"/>
      <c r="AQW1" s="326"/>
      <c r="AQX1" s="326"/>
      <c r="AQY1" s="326"/>
      <c r="AQZ1" s="326"/>
      <c r="ARA1" s="326"/>
      <c r="ARB1" s="326"/>
      <c r="ARC1" s="326"/>
      <c r="ARD1" s="326"/>
      <c r="ARE1" s="326"/>
      <c r="ARF1" s="326"/>
      <c r="ARG1" s="326"/>
      <c r="ARH1" s="326"/>
      <c r="ARI1" s="326"/>
      <c r="ARJ1" s="326"/>
      <c r="ARK1" s="326"/>
      <c r="ARL1" s="326"/>
      <c r="ARM1" s="326"/>
      <c r="ARN1" s="326"/>
      <c r="ARO1" s="326"/>
      <c r="ARP1" s="326"/>
      <c r="ARQ1" s="326"/>
      <c r="ARR1" s="326"/>
      <c r="ARS1" s="326"/>
      <c r="ART1" s="326"/>
      <c r="ARU1" s="326"/>
      <c r="ARV1" s="326"/>
      <c r="ARW1" s="326"/>
      <c r="ARX1" s="326"/>
      <c r="ARY1" s="326"/>
      <c r="ARZ1" s="326"/>
      <c r="ASA1" s="326"/>
      <c r="ASB1" s="326"/>
      <c r="ASC1" s="326"/>
      <c r="ASD1" s="326"/>
      <c r="ASE1" s="326"/>
      <c r="ASF1" s="326"/>
      <c r="ASG1" s="326"/>
      <c r="ASH1" s="326"/>
      <c r="ASI1" s="326"/>
      <c r="ASJ1" s="326"/>
      <c r="ASK1" s="326"/>
      <c r="ASL1" s="326"/>
      <c r="ASM1" s="326"/>
      <c r="ASN1" s="326"/>
      <c r="ASO1" s="326"/>
      <c r="ASP1" s="326"/>
      <c r="ASQ1" s="326"/>
      <c r="ASR1" s="326"/>
      <c r="ASS1" s="326"/>
      <c r="AST1" s="326"/>
      <c r="ASU1" s="326"/>
      <c r="ASV1" s="326"/>
      <c r="ASW1" s="326"/>
      <c r="ASX1" s="326"/>
      <c r="ASY1" s="326"/>
      <c r="ASZ1" s="326"/>
      <c r="ATA1" s="326"/>
      <c r="ATB1" s="326"/>
      <c r="ATC1" s="326"/>
      <c r="ATD1" s="326"/>
      <c r="ATE1" s="326"/>
      <c r="ATF1" s="326"/>
      <c r="ATG1" s="326"/>
      <c r="ATH1" s="278"/>
      <c r="ATI1" s="278"/>
      <c r="ATJ1" s="278"/>
      <c r="ATK1" s="278"/>
      <c r="ATL1" s="278"/>
      <c r="ATM1" s="278"/>
      <c r="ATN1" s="278"/>
      <c r="ATO1" s="278"/>
      <c r="ATP1" s="278"/>
      <c r="ATQ1" s="278"/>
      <c r="ATR1" s="278"/>
      <c r="ATS1" s="278"/>
      <c r="ATT1" s="278"/>
      <c r="ATU1" s="278"/>
      <c r="ATV1" s="278"/>
      <c r="ATW1" s="278"/>
      <c r="ATX1" s="278"/>
      <c r="ATY1" s="278"/>
      <c r="ATZ1" s="278"/>
      <c r="AUA1" s="278"/>
      <c r="AUB1" s="278"/>
      <c r="AUC1" s="278"/>
      <c r="AUD1" s="278"/>
      <c r="AUE1" s="278"/>
      <c r="AUF1" s="278"/>
      <c r="AUG1" s="278"/>
      <c r="AUH1" s="278"/>
      <c r="AUI1" s="278"/>
      <c r="AUJ1" s="278"/>
      <c r="AUK1" s="278"/>
      <c r="AUL1" s="278"/>
      <c r="AUM1" s="278"/>
      <c r="AUN1" s="278"/>
      <c r="AUO1" s="278"/>
      <c r="AUP1" s="278"/>
      <c r="AUQ1" s="278"/>
      <c r="AUR1" s="278"/>
      <c r="AUS1" s="278"/>
      <c r="AUT1" s="278"/>
      <c r="AUU1" s="278"/>
      <c r="AUV1" s="278"/>
      <c r="AUW1" s="278"/>
      <c r="AUX1" s="278"/>
      <c r="AUY1" s="278"/>
      <c r="AUZ1" s="278"/>
      <c r="AVA1" s="278"/>
      <c r="AVB1" s="278"/>
      <c r="AVC1" s="278"/>
      <c r="AVD1" s="278"/>
      <c r="AVE1" s="278"/>
      <c r="AVF1" s="278"/>
      <c r="AVG1" s="278"/>
      <c r="AVH1" s="278"/>
      <c r="AVI1" s="278"/>
      <c r="AVJ1" s="278"/>
      <c r="AVK1" s="278"/>
      <c r="AVL1" s="278"/>
      <c r="AVM1" s="278"/>
      <c r="AVN1" s="278"/>
      <c r="AVO1" s="278"/>
      <c r="AVP1" s="278"/>
      <c r="AVQ1" s="278"/>
      <c r="AVR1" s="278"/>
      <c r="AVS1" s="278"/>
      <c r="AVT1" s="278"/>
      <c r="AVU1" s="278"/>
      <c r="AVV1" s="278"/>
      <c r="AVW1" s="278"/>
      <c r="AVX1" s="278"/>
      <c r="AVY1" s="278"/>
      <c r="AVZ1" s="278"/>
      <c r="AWA1" s="278"/>
      <c r="AWB1" s="278"/>
      <c r="AWC1" s="278"/>
      <c r="AWD1" s="278"/>
      <c r="AWE1" s="278"/>
      <c r="AWF1" s="278"/>
      <c r="AWG1" s="278"/>
      <c r="AWH1" s="278"/>
      <c r="AWI1" s="278"/>
      <c r="AWJ1" s="278"/>
      <c r="AWK1" s="278"/>
      <c r="AWL1" s="278"/>
      <c r="AWM1" s="278"/>
      <c r="AWN1" s="278"/>
      <c r="AWO1" s="278"/>
      <c r="AWP1" s="278"/>
      <c r="AWQ1" s="278"/>
      <c r="AWR1" s="278"/>
      <c r="AWS1" s="278"/>
      <c r="AWT1" s="278"/>
      <c r="AWU1" s="278"/>
      <c r="AWV1" s="326"/>
      <c r="AWW1" s="326"/>
      <c r="AWX1" s="326"/>
      <c r="AWY1" s="326"/>
      <c r="AWZ1" s="326"/>
      <c r="AXA1" s="326"/>
      <c r="AXB1" s="326"/>
      <c r="AXC1" s="326"/>
      <c r="AXD1" s="326"/>
      <c r="AXE1" s="326"/>
      <c r="AXF1" s="326"/>
      <c r="AXG1" s="326"/>
      <c r="AXH1" s="326"/>
      <c r="AXI1" s="326"/>
      <c r="AXJ1" s="326"/>
      <c r="AXK1" s="326"/>
      <c r="AXL1" s="326"/>
      <c r="AXM1" s="326"/>
      <c r="AXN1" s="326"/>
      <c r="AXO1" s="326"/>
      <c r="AXP1" s="326"/>
      <c r="AXQ1" s="326"/>
      <c r="AXR1" s="326"/>
      <c r="AXS1" s="326"/>
      <c r="AXT1" s="326"/>
      <c r="AXU1" s="326"/>
      <c r="AXV1" s="326"/>
      <c r="AXW1" s="326"/>
      <c r="AXX1" s="326"/>
      <c r="AXY1" s="326"/>
      <c r="AXZ1" s="326"/>
      <c r="AYA1" s="326"/>
      <c r="AYB1" s="326"/>
      <c r="AYC1" s="326"/>
      <c r="AYD1" s="326"/>
      <c r="AYE1" s="326"/>
      <c r="AYF1" s="326"/>
      <c r="AYG1" s="326"/>
      <c r="AYH1" s="326"/>
      <c r="AYI1" s="326"/>
      <c r="AYJ1" s="326"/>
      <c r="AYK1" s="326"/>
      <c r="AYL1" s="326"/>
      <c r="AYM1" s="326"/>
      <c r="AYN1" s="326"/>
      <c r="AYO1" s="326"/>
      <c r="AYP1" s="326"/>
      <c r="AYQ1" s="326"/>
      <c r="AYR1" s="326"/>
      <c r="AYS1" s="326"/>
      <c r="AYT1" s="326"/>
      <c r="AYU1" s="326"/>
      <c r="AYV1" s="326"/>
      <c r="AYW1" s="326"/>
      <c r="AYX1" s="326"/>
      <c r="AYY1" s="326"/>
      <c r="AYZ1" s="326"/>
      <c r="AZA1" s="326"/>
      <c r="AZB1" s="326"/>
      <c r="AZC1" s="326"/>
      <c r="AZD1" s="326"/>
      <c r="AZE1" s="326"/>
      <c r="AZF1" s="326"/>
      <c r="AZG1" s="326"/>
      <c r="AZH1" s="326"/>
      <c r="AZI1" s="326"/>
      <c r="AZJ1" s="326"/>
      <c r="AZK1" s="326"/>
      <c r="AZL1" s="326"/>
      <c r="AZM1" s="326"/>
      <c r="AZN1" s="326"/>
      <c r="AZO1" s="326"/>
      <c r="AZP1" s="326"/>
      <c r="AZQ1" s="326"/>
      <c r="AZR1" s="326"/>
      <c r="AZS1" s="326"/>
      <c r="AZT1" s="326"/>
      <c r="AZU1" s="326"/>
      <c r="AZV1" s="326"/>
      <c r="AZW1" s="326"/>
      <c r="AZX1" s="326"/>
      <c r="AZY1" s="326"/>
      <c r="AZZ1" s="326"/>
      <c r="BAA1" s="326"/>
      <c r="BAB1" s="326"/>
      <c r="BAC1" s="326"/>
      <c r="BAD1" s="326"/>
      <c r="BAE1" s="326"/>
      <c r="BAF1" s="326"/>
      <c r="BAG1" s="326"/>
      <c r="BAH1" s="326"/>
      <c r="BAI1" s="326"/>
      <c r="BAJ1" s="326"/>
      <c r="BAK1" s="326"/>
      <c r="BAL1" s="326"/>
      <c r="BAM1" s="326"/>
      <c r="BAN1" s="326"/>
      <c r="BAO1" s="326"/>
      <c r="BAP1" s="326"/>
      <c r="BAQ1" s="326"/>
      <c r="BAR1" s="326"/>
      <c r="BAS1" s="326"/>
      <c r="BAT1" s="326"/>
      <c r="BAU1" s="326"/>
      <c r="BAV1" s="326"/>
      <c r="BAW1" s="326"/>
      <c r="BAX1" s="326"/>
      <c r="BAY1" s="326"/>
      <c r="BAZ1" s="326"/>
      <c r="BBA1" s="326"/>
      <c r="BBB1" s="326"/>
      <c r="BBC1" s="326"/>
      <c r="BBD1" s="326"/>
      <c r="BBE1" s="326"/>
      <c r="BBF1" s="326"/>
      <c r="BBG1" s="326"/>
      <c r="BBH1" s="326"/>
      <c r="BBI1" s="326"/>
      <c r="BBJ1" s="326"/>
      <c r="BBK1" s="326"/>
      <c r="BBL1" s="326"/>
      <c r="BBM1" s="326"/>
      <c r="BBN1" s="326"/>
      <c r="BBO1" s="326"/>
      <c r="BBP1" s="326"/>
      <c r="BBQ1" s="326"/>
      <c r="BBR1" s="326"/>
      <c r="BBS1" s="326"/>
      <c r="BBT1" s="326"/>
      <c r="BBU1" s="326"/>
      <c r="BBV1" s="326"/>
      <c r="BBW1" s="326"/>
      <c r="BBX1" s="326"/>
      <c r="BBY1" s="326"/>
      <c r="BBZ1" s="326"/>
      <c r="BCA1" s="326"/>
      <c r="BCB1" s="326"/>
      <c r="BCC1" s="326"/>
      <c r="BCD1" s="326"/>
      <c r="BCE1" s="326"/>
      <c r="BCF1" s="326"/>
      <c r="BCG1" s="326"/>
      <c r="BCH1" s="326"/>
      <c r="BCI1" s="326"/>
      <c r="BCJ1" s="326"/>
      <c r="BCK1" s="326"/>
      <c r="BCL1" s="326"/>
      <c r="BCM1" s="326"/>
      <c r="BCN1" s="326"/>
      <c r="BCO1" s="326"/>
      <c r="BCP1" s="326"/>
      <c r="BCQ1" s="326"/>
      <c r="BCR1" s="326"/>
      <c r="BCS1" s="326"/>
      <c r="BCT1" s="326"/>
      <c r="BCU1" s="326"/>
      <c r="BCV1" s="326"/>
      <c r="BCW1" s="326"/>
      <c r="BCX1" s="326"/>
      <c r="BCY1" s="326"/>
      <c r="BCZ1" s="326"/>
      <c r="BDA1" s="326"/>
      <c r="BDB1" s="326"/>
      <c r="BDC1" s="326"/>
      <c r="BDD1" s="278"/>
      <c r="BDE1" s="278"/>
      <c r="BDF1" s="278"/>
      <c r="BDG1" s="278"/>
      <c r="BDH1" s="278"/>
      <c r="BDI1" s="278"/>
      <c r="BDJ1" s="278"/>
      <c r="BDK1" s="278"/>
      <c r="BDL1" s="278"/>
      <c r="BDM1" s="278"/>
      <c r="BDN1" s="278"/>
      <c r="BDO1" s="278"/>
      <c r="BDP1" s="278"/>
      <c r="BDQ1" s="278"/>
      <c r="BDR1" s="278"/>
      <c r="BDS1" s="278"/>
      <c r="BDT1" s="278"/>
      <c r="BDU1" s="278"/>
      <c r="BDV1" s="278"/>
      <c r="BDW1" s="278"/>
      <c r="BDX1" s="278"/>
      <c r="BDY1" s="278"/>
      <c r="BDZ1" s="278"/>
      <c r="BEA1" s="278"/>
      <c r="BEB1" s="278"/>
      <c r="BEC1" s="278"/>
      <c r="BED1" s="278"/>
      <c r="BEE1" s="278"/>
      <c r="BEF1" s="278"/>
      <c r="BEG1" s="278"/>
      <c r="BEH1" s="278"/>
      <c r="BEI1" s="278"/>
      <c r="BEJ1" s="278"/>
      <c r="BEK1" s="278"/>
      <c r="BEL1" s="278"/>
      <c r="BEM1" s="278"/>
      <c r="BEN1" s="278"/>
      <c r="BEO1" s="278"/>
      <c r="BEP1" s="278"/>
      <c r="BEQ1" s="278"/>
      <c r="BER1" s="278"/>
      <c r="BES1" s="278"/>
      <c r="BET1" s="278"/>
      <c r="BEU1" s="278"/>
      <c r="BEV1" s="278"/>
      <c r="BEW1" s="278"/>
      <c r="BEX1" s="278"/>
      <c r="BEY1" s="278"/>
      <c r="BEZ1" s="278"/>
      <c r="BFA1" s="278"/>
      <c r="BFB1" s="278"/>
      <c r="BFC1" s="278"/>
      <c r="BFD1" s="278"/>
      <c r="BFE1" s="278"/>
      <c r="BFF1" s="278"/>
      <c r="BFG1" s="278"/>
      <c r="BFH1" s="278"/>
      <c r="BFI1" s="278"/>
      <c r="BFJ1" s="278"/>
      <c r="BFK1" s="278"/>
      <c r="BFL1" s="278"/>
      <c r="BFM1" s="278"/>
      <c r="BFN1" s="278"/>
      <c r="BFO1" s="278"/>
      <c r="BFP1" s="278"/>
      <c r="BFQ1" s="278"/>
      <c r="BFR1" s="278"/>
      <c r="BFS1" s="278"/>
      <c r="BFT1" s="278"/>
      <c r="BFU1" s="278"/>
      <c r="BFV1" s="278"/>
      <c r="BFW1" s="278"/>
      <c r="BFX1" s="278"/>
      <c r="BFY1" s="278"/>
      <c r="BFZ1" s="278"/>
      <c r="BGA1" s="278"/>
      <c r="BGB1" s="278"/>
      <c r="BGC1" s="278"/>
      <c r="BGD1" s="278"/>
      <c r="BGE1" s="278"/>
      <c r="BGF1" s="278"/>
      <c r="BGG1" s="278"/>
      <c r="BGH1" s="278"/>
      <c r="BGI1" s="278"/>
      <c r="BGJ1" s="278"/>
      <c r="BGK1" s="278"/>
      <c r="BGL1" s="278"/>
      <c r="BGM1" s="278"/>
      <c r="BGN1" s="278"/>
      <c r="BGO1" s="278"/>
      <c r="BGP1" s="278"/>
      <c r="BGQ1" s="278"/>
      <c r="BGR1" s="326"/>
      <c r="BGS1" s="326"/>
      <c r="BGT1" s="326"/>
      <c r="BGU1" s="326"/>
      <c r="BGV1" s="326"/>
      <c r="BGW1" s="326"/>
      <c r="BGX1" s="326"/>
      <c r="BGY1" s="326"/>
      <c r="BGZ1" s="326"/>
      <c r="BHA1" s="326"/>
      <c r="BHB1" s="326"/>
      <c r="BHC1" s="326"/>
      <c r="BHD1" s="326"/>
      <c r="BHE1" s="326"/>
      <c r="BHF1" s="326"/>
      <c r="BHG1" s="326"/>
      <c r="BHH1" s="326"/>
      <c r="BHI1" s="326"/>
      <c r="BHJ1" s="326"/>
      <c r="BHK1" s="326"/>
      <c r="BHL1" s="326"/>
      <c r="BHM1" s="326"/>
      <c r="BHN1" s="326"/>
      <c r="BHO1" s="326"/>
      <c r="BHP1" s="326"/>
      <c r="BHQ1" s="326"/>
      <c r="BHR1" s="326"/>
      <c r="BHS1" s="326"/>
      <c r="BHT1" s="326"/>
      <c r="BHU1" s="326"/>
      <c r="BHV1" s="326"/>
      <c r="BHW1" s="326"/>
      <c r="BHX1" s="326"/>
      <c r="BHY1" s="326"/>
      <c r="BHZ1" s="326"/>
      <c r="BIA1" s="326"/>
      <c r="BIB1" s="326"/>
      <c r="BIC1" s="326"/>
      <c r="BID1" s="326"/>
      <c r="BIE1" s="326"/>
      <c r="BIF1" s="326"/>
      <c r="BIG1" s="326"/>
      <c r="BIH1" s="326"/>
      <c r="BII1" s="326"/>
      <c r="BIJ1" s="326"/>
      <c r="BIK1" s="326"/>
      <c r="BIL1" s="326"/>
      <c r="BIM1" s="326"/>
      <c r="BIN1" s="326"/>
      <c r="BIO1" s="326"/>
      <c r="BIP1" s="326"/>
      <c r="BIQ1" s="326"/>
      <c r="BIR1" s="326"/>
      <c r="BIS1" s="326"/>
      <c r="BIT1" s="326"/>
      <c r="BIU1" s="326"/>
      <c r="BIV1" s="326"/>
      <c r="BIW1" s="326"/>
      <c r="BIX1" s="326"/>
      <c r="BIY1" s="326"/>
      <c r="BIZ1" s="326"/>
      <c r="BJA1" s="326"/>
      <c r="BJB1" s="326"/>
      <c r="BJC1" s="326"/>
      <c r="BJD1" s="326"/>
      <c r="BJE1" s="326"/>
      <c r="BJF1" s="326"/>
      <c r="BJG1" s="326"/>
      <c r="BJH1" s="326"/>
      <c r="BJI1" s="326"/>
      <c r="BJJ1" s="326"/>
      <c r="BJK1" s="326"/>
      <c r="BJL1" s="326"/>
      <c r="BJM1" s="326"/>
      <c r="BJN1" s="326"/>
      <c r="BJO1" s="326"/>
      <c r="BJP1" s="326"/>
      <c r="BJQ1" s="326"/>
      <c r="BJR1" s="326"/>
      <c r="BJS1" s="326"/>
      <c r="BJT1" s="326"/>
      <c r="BJU1" s="326"/>
      <c r="BJV1" s="326"/>
      <c r="BJW1" s="326"/>
      <c r="BJX1" s="326"/>
      <c r="BJY1" s="326"/>
      <c r="BJZ1" s="326"/>
      <c r="BKA1" s="326"/>
      <c r="BKB1" s="326"/>
      <c r="BKC1" s="326"/>
      <c r="BKD1" s="326"/>
      <c r="BKE1" s="326"/>
      <c r="BKF1" s="326"/>
      <c r="BKG1" s="326"/>
      <c r="BKH1" s="326"/>
      <c r="BKI1" s="326"/>
      <c r="BKJ1" s="326"/>
      <c r="BKK1" s="326"/>
      <c r="BKL1" s="326"/>
      <c r="BKM1" s="326"/>
      <c r="BKN1" s="326"/>
      <c r="BKO1" s="326"/>
      <c r="BKP1" s="326"/>
      <c r="BKQ1" s="326"/>
      <c r="BKR1" s="326"/>
      <c r="BKS1" s="326"/>
      <c r="BKT1" s="326"/>
      <c r="BKU1" s="326"/>
      <c r="BKV1" s="326"/>
      <c r="BKW1" s="326"/>
      <c r="BKX1" s="326"/>
      <c r="BKY1" s="326"/>
      <c r="BKZ1" s="326"/>
      <c r="BLA1" s="326"/>
      <c r="BLB1" s="326"/>
      <c r="BLC1" s="326"/>
      <c r="BLD1" s="326"/>
      <c r="BLE1" s="326"/>
      <c r="BLF1" s="326"/>
      <c r="BLG1" s="326"/>
      <c r="BLH1" s="326"/>
      <c r="BLI1" s="326"/>
      <c r="BLJ1" s="326"/>
      <c r="BLK1" s="326"/>
      <c r="BLL1" s="326"/>
      <c r="BLM1" s="326"/>
      <c r="BLN1" s="326"/>
      <c r="BLO1" s="326"/>
      <c r="BLP1" s="326"/>
      <c r="BLQ1" s="326"/>
      <c r="BLR1" s="326"/>
      <c r="BLS1" s="326"/>
      <c r="BLT1" s="326"/>
      <c r="BLU1" s="326"/>
      <c r="BLV1" s="326"/>
      <c r="BLW1" s="326"/>
      <c r="BLX1" s="326"/>
      <c r="BLY1" s="326"/>
      <c r="BLZ1" s="326"/>
      <c r="BMA1" s="326"/>
      <c r="BMB1" s="326"/>
      <c r="BMC1" s="326"/>
      <c r="BMD1" s="326"/>
      <c r="BME1" s="326"/>
      <c r="BMF1" s="326"/>
      <c r="BMG1" s="326"/>
      <c r="BMH1" s="326"/>
      <c r="BMI1" s="326"/>
      <c r="BMJ1" s="326"/>
      <c r="BMK1" s="326"/>
      <c r="BML1" s="326"/>
      <c r="BMM1" s="326"/>
      <c r="BMN1" s="326"/>
      <c r="BMO1" s="326"/>
      <c r="BMP1" s="326"/>
      <c r="BMQ1" s="326"/>
      <c r="BMR1" s="326"/>
      <c r="BMS1" s="326"/>
      <c r="BMT1" s="326"/>
      <c r="BMU1" s="326"/>
      <c r="BMV1" s="326"/>
      <c r="BMW1" s="326"/>
      <c r="BMX1" s="326"/>
      <c r="BMY1" s="326"/>
      <c r="BMZ1" s="278"/>
      <c r="BNA1" s="278"/>
      <c r="BNB1" s="278"/>
      <c r="BNC1" s="278"/>
      <c r="BND1" s="278"/>
      <c r="BNE1" s="278"/>
      <c r="BNF1" s="278"/>
      <c r="BNG1" s="278"/>
      <c r="BNH1" s="278"/>
      <c r="BNI1" s="278"/>
      <c r="BNJ1" s="278"/>
      <c r="BNK1" s="278"/>
      <c r="BNL1" s="278"/>
      <c r="BNM1" s="278"/>
      <c r="BNN1" s="278"/>
      <c r="BNO1" s="278"/>
      <c r="BNP1" s="278"/>
      <c r="BNQ1" s="278"/>
      <c r="BNR1" s="278"/>
      <c r="BNS1" s="278"/>
      <c r="BNT1" s="278"/>
      <c r="BNU1" s="278"/>
      <c r="BNV1" s="278"/>
      <c r="BNW1" s="278"/>
      <c r="BNX1" s="278"/>
      <c r="BNY1" s="278"/>
      <c r="BNZ1" s="278"/>
      <c r="BOA1" s="278"/>
      <c r="BOB1" s="278"/>
      <c r="BOC1" s="278"/>
      <c r="BOD1" s="278"/>
      <c r="BOE1" s="278"/>
      <c r="BOF1" s="278"/>
      <c r="BOG1" s="278"/>
      <c r="BOH1" s="278"/>
      <c r="BOI1" s="278"/>
      <c r="BOJ1" s="278"/>
      <c r="BOK1" s="278"/>
      <c r="BOL1" s="278"/>
      <c r="BOM1" s="278"/>
      <c r="BON1" s="278"/>
      <c r="BOO1" s="278"/>
      <c r="BOP1" s="278"/>
      <c r="BOQ1" s="278"/>
      <c r="BOR1" s="278"/>
      <c r="BOS1" s="278"/>
      <c r="BOT1" s="278"/>
      <c r="BOU1" s="278"/>
      <c r="BOV1" s="278"/>
      <c r="BOW1" s="278"/>
      <c r="BOX1" s="278"/>
      <c r="BOY1" s="278"/>
      <c r="BOZ1" s="278"/>
      <c r="BPA1" s="278"/>
      <c r="BPB1" s="278"/>
      <c r="BPC1" s="278"/>
      <c r="BPD1" s="278"/>
      <c r="BPE1" s="278"/>
      <c r="BPF1" s="278"/>
      <c r="BPG1" s="278"/>
      <c r="BPH1" s="278"/>
      <c r="BPI1" s="278"/>
      <c r="BPJ1" s="278"/>
      <c r="BPK1" s="278"/>
      <c r="BPL1" s="278"/>
      <c r="BPM1" s="278"/>
      <c r="BPN1" s="278"/>
      <c r="BPO1" s="278"/>
      <c r="BPP1" s="278"/>
      <c r="BPQ1" s="278"/>
      <c r="BPR1" s="278"/>
      <c r="BPS1" s="278"/>
      <c r="BPT1" s="278"/>
      <c r="BPU1" s="278"/>
      <c r="BPV1" s="278"/>
      <c r="BPW1" s="278"/>
      <c r="BPX1" s="278"/>
      <c r="BPY1" s="278"/>
      <c r="BPZ1" s="278"/>
      <c r="BQA1" s="278"/>
      <c r="BQB1" s="278"/>
      <c r="BQC1" s="278"/>
      <c r="BQD1" s="278"/>
      <c r="BQE1" s="278"/>
      <c r="BQF1" s="278"/>
      <c r="BQG1" s="278"/>
      <c r="BQH1" s="278"/>
      <c r="BQI1" s="278"/>
      <c r="BQJ1" s="278"/>
      <c r="BQK1" s="278"/>
      <c r="BQL1" s="278"/>
      <c r="BQM1" s="278"/>
      <c r="BQN1" s="326"/>
      <c r="BQO1" s="326"/>
      <c r="BQP1" s="326"/>
      <c r="BQQ1" s="326"/>
      <c r="BQR1" s="326"/>
      <c r="BQS1" s="326"/>
      <c r="BQT1" s="326"/>
      <c r="BQU1" s="326"/>
      <c r="BQV1" s="326"/>
      <c r="BQW1" s="326"/>
      <c r="BQX1" s="326"/>
      <c r="BQY1" s="326"/>
      <c r="BQZ1" s="326"/>
      <c r="BRA1" s="326"/>
      <c r="BRB1" s="326"/>
      <c r="BRC1" s="326"/>
      <c r="BRD1" s="326"/>
      <c r="BRE1" s="326"/>
      <c r="BRF1" s="326"/>
      <c r="BRG1" s="326"/>
      <c r="BRH1" s="326"/>
      <c r="BRI1" s="326"/>
      <c r="BRJ1" s="326"/>
      <c r="BRK1" s="326"/>
      <c r="BRL1" s="326"/>
      <c r="BRM1" s="326"/>
      <c r="BRN1" s="326"/>
      <c r="BRO1" s="326"/>
      <c r="BRP1" s="326"/>
      <c r="BRQ1" s="326"/>
      <c r="BRR1" s="326"/>
      <c r="BRS1" s="326"/>
      <c r="BRT1" s="326"/>
      <c r="BRU1" s="326"/>
      <c r="BRV1" s="326"/>
      <c r="BRW1" s="326"/>
      <c r="BRX1" s="326"/>
      <c r="BRY1" s="326"/>
      <c r="BRZ1" s="326"/>
      <c r="BSA1" s="326"/>
      <c r="BSB1" s="326"/>
      <c r="BSC1" s="326"/>
      <c r="BSD1" s="326"/>
      <c r="BSE1" s="326"/>
      <c r="BSF1" s="326"/>
      <c r="BSG1" s="326"/>
      <c r="BSH1" s="326"/>
      <c r="BSI1" s="326"/>
      <c r="BSJ1" s="326"/>
      <c r="BSK1" s="326"/>
      <c r="BSL1" s="326"/>
      <c r="BSM1" s="326"/>
      <c r="BSN1" s="326"/>
      <c r="BSO1" s="326"/>
      <c r="BSP1" s="326"/>
      <c r="BSQ1" s="326"/>
      <c r="BSR1" s="326"/>
      <c r="BSS1" s="326"/>
      <c r="BST1" s="326"/>
      <c r="BSU1" s="326"/>
      <c r="BSV1" s="326"/>
      <c r="BSW1" s="326"/>
      <c r="BSX1" s="326"/>
      <c r="BSY1" s="326"/>
      <c r="BSZ1" s="326"/>
      <c r="BTA1" s="326"/>
      <c r="BTB1" s="326"/>
      <c r="BTC1" s="326"/>
      <c r="BTD1" s="326"/>
      <c r="BTE1" s="326"/>
      <c r="BTF1" s="326"/>
      <c r="BTG1" s="326"/>
      <c r="BTH1" s="326"/>
      <c r="BTI1" s="326"/>
      <c r="BTJ1" s="326"/>
      <c r="BTK1" s="326"/>
      <c r="BTL1" s="326"/>
      <c r="BTM1" s="326"/>
      <c r="BTN1" s="326"/>
      <c r="BTO1" s="326"/>
      <c r="BTP1" s="326"/>
      <c r="BTQ1" s="326"/>
      <c r="BTR1" s="326"/>
      <c r="BTS1" s="326"/>
      <c r="BTT1" s="326"/>
      <c r="BTU1" s="326"/>
      <c r="BTV1" s="326"/>
      <c r="BTW1" s="326"/>
      <c r="BTX1" s="326"/>
      <c r="BTY1" s="326"/>
      <c r="BTZ1" s="326"/>
      <c r="BUA1" s="326"/>
      <c r="BUB1" s="326"/>
      <c r="BUC1" s="326"/>
      <c r="BUD1" s="326"/>
      <c r="BUE1" s="326"/>
      <c r="BUF1" s="326"/>
      <c r="BUG1" s="326"/>
      <c r="BUH1" s="326"/>
      <c r="BUI1" s="326"/>
      <c r="BUJ1" s="326"/>
      <c r="BUK1" s="326"/>
      <c r="BUL1" s="326"/>
      <c r="BUM1" s="326"/>
      <c r="BUN1" s="326"/>
      <c r="BUO1" s="326"/>
      <c r="BUP1" s="326"/>
      <c r="BUQ1" s="326"/>
      <c r="BUR1" s="326"/>
      <c r="BUS1" s="326"/>
      <c r="BUT1" s="326"/>
      <c r="BUU1" s="326"/>
      <c r="BUV1" s="326"/>
      <c r="BUW1" s="326"/>
      <c r="BUX1" s="326"/>
      <c r="BUY1" s="326"/>
      <c r="BUZ1" s="326"/>
      <c r="BVA1" s="326"/>
      <c r="BVB1" s="326"/>
      <c r="BVC1" s="326"/>
      <c r="BVD1" s="326"/>
      <c r="BVE1" s="326"/>
      <c r="BVF1" s="326"/>
      <c r="BVG1" s="326"/>
      <c r="BVH1" s="326"/>
      <c r="BVI1" s="326"/>
      <c r="BVJ1" s="326"/>
      <c r="BVK1" s="326"/>
      <c r="BVL1" s="326"/>
      <c r="BVM1" s="326"/>
      <c r="BVN1" s="326"/>
      <c r="BVO1" s="326"/>
      <c r="BVP1" s="326"/>
      <c r="BVQ1" s="326"/>
      <c r="BVR1" s="326"/>
      <c r="BVS1" s="326"/>
      <c r="BVT1" s="326"/>
      <c r="BVU1" s="326"/>
      <c r="BVV1" s="326"/>
      <c r="BVW1" s="326"/>
      <c r="BVX1" s="326"/>
      <c r="BVY1" s="326"/>
      <c r="BVZ1" s="326"/>
      <c r="BWA1" s="326"/>
      <c r="BWB1" s="326"/>
      <c r="BWC1" s="326"/>
      <c r="BWD1" s="326"/>
      <c r="BWE1" s="326"/>
      <c r="BWF1" s="326"/>
      <c r="BWG1" s="326"/>
      <c r="BWH1" s="326"/>
      <c r="BWI1" s="326"/>
      <c r="BWJ1" s="326"/>
      <c r="BWK1" s="326"/>
      <c r="BWL1" s="326"/>
      <c r="BWM1" s="326"/>
      <c r="BWN1" s="326"/>
      <c r="BWO1" s="326"/>
      <c r="BWP1" s="326"/>
      <c r="BWQ1" s="326"/>
      <c r="BWR1" s="326"/>
      <c r="BWS1" s="326"/>
      <c r="BWT1" s="326"/>
      <c r="BWU1" s="326"/>
      <c r="BWV1" s="278"/>
      <c r="BWW1" s="278"/>
      <c r="BWX1" s="278"/>
      <c r="BWY1" s="278"/>
      <c r="BWZ1" s="278"/>
      <c r="BXA1" s="278"/>
      <c r="BXB1" s="278"/>
      <c r="BXC1" s="278"/>
      <c r="BXD1" s="278"/>
      <c r="BXE1" s="278"/>
      <c r="BXF1" s="278"/>
      <c r="BXG1" s="278"/>
      <c r="BXH1" s="278"/>
      <c r="BXI1" s="278"/>
      <c r="BXJ1" s="278"/>
      <c r="BXK1" s="278"/>
      <c r="BXL1" s="278"/>
      <c r="BXM1" s="278"/>
      <c r="BXN1" s="278"/>
      <c r="BXO1" s="278"/>
      <c r="BXP1" s="278"/>
      <c r="BXQ1" s="278"/>
      <c r="BXR1" s="278"/>
      <c r="BXS1" s="278"/>
      <c r="BXT1" s="278"/>
      <c r="BXU1" s="278"/>
      <c r="BXV1" s="278"/>
      <c r="BXW1" s="278"/>
      <c r="BXX1" s="278"/>
      <c r="BXY1" s="278"/>
      <c r="BXZ1" s="278"/>
      <c r="BYA1" s="278"/>
      <c r="BYB1" s="278"/>
      <c r="BYC1" s="278"/>
      <c r="BYD1" s="278"/>
      <c r="BYE1" s="278"/>
      <c r="BYF1" s="278"/>
      <c r="BYG1" s="278"/>
      <c r="BYH1" s="278"/>
      <c r="BYI1" s="278"/>
      <c r="BYJ1" s="278"/>
      <c r="BYK1" s="278"/>
      <c r="BYL1" s="278"/>
      <c r="BYM1" s="278"/>
      <c r="BYN1" s="278"/>
      <c r="BYO1" s="278"/>
      <c r="BYP1" s="278"/>
      <c r="BYQ1" s="278"/>
      <c r="BYR1" s="278"/>
      <c r="BYS1" s="278"/>
      <c r="BYT1" s="278"/>
      <c r="BYU1" s="278"/>
      <c r="BYV1" s="278"/>
      <c r="BYW1" s="278"/>
      <c r="BYX1" s="278"/>
      <c r="BYY1" s="278"/>
      <c r="BYZ1" s="278"/>
      <c r="BZA1" s="278"/>
      <c r="BZB1" s="278"/>
      <c r="BZC1" s="278"/>
      <c r="BZD1" s="278"/>
      <c r="BZE1" s="278"/>
      <c r="BZF1" s="278"/>
      <c r="BZG1" s="278"/>
      <c r="BZH1" s="278"/>
      <c r="BZI1" s="278"/>
      <c r="BZJ1" s="278"/>
      <c r="BZK1" s="278"/>
      <c r="BZL1" s="278"/>
      <c r="BZM1" s="278"/>
      <c r="BZN1" s="278"/>
      <c r="BZO1" s="278"/>
      <c r="BZP1" s="278"/>
      <c r="BZQ1" s="278"/>
      <c r="BZR1" s="278"/>
      <c r="BZS1" s="278"/>
      <c r="BZT1" s="278"/>
      <c r="BZU1" s="278"/>
      <c r="BZV1" s="278"/>
      <c r="BZW1" s="278"/>
      <c r="BZX1" s="278"/>
      <c r="BZY1" s="278"/>
      <c r="BZZ1" s="278"/>
      <c r="CAA1" s="278"/>
      <c r="CAB1" s="278"/>
      <c r="CAC1" s="278"/>
      <c r="CAD1" s="278"/>
      <c r="CAE1" s="278"/>
      <c r="CAF1" s="278"/>
      <c r="CAG1" s="278"/>
      <c r="CAH1" s="278"/>
      <c r="CAI1" s="278"/>
      <c r="CAJ1" s="326"/>
      <c r="CAK1" s="326"/>
      <c r="CAL1" s="326"/>
      <c r="CAM1" s="326"/>
      <c r="CAN1" s="326"/>
      <c r="CAO1" s="326"/>
      <c r="CAP1" s="326"/>
      <c r="CAQ1" s="326"/>
      <c r="CAR1" s="326"/>
      <c r="CAS1" s="326"/>
      <c r="CAT1" s="326"/>
      <c r="CAU1" s="326"/>
      <c r="CAV1" s="326"/>
      <c r="CAW1" s="326"/>
      <c r="CAX1" s="326"/>
      <c r="CAY1" s="326"/>
      <c r="CAZ1" s="326"/>
      <c r="CBA1" s="326"/>
      <c r="CBB1" s="326"/>
      <c r="CBC1" s="326"/>
      <c r="CBD1" s="326"/>
      <c r="CBE1" s="326"/>
      <c r="CBF1" s="326"/>
      <c r="CBG1" s="326"/>
      <c r="CBH1" s="326"/>
      <c r="CBI1" s="326"/>
      <c r="CBJ1" s="326"/>
      <c r="CBK1" s="326"/>
      <c r="CBL1" s="326"/>
      <c r="CBM1" s="326"/>
      <c r="CBN1" s="326"/>
      <c r="CBO1" s="326"/>
      <c r="CBP1" s="326"/>
      <c r="CBQ1" s="326"/>
      <c r="CBR1" s="326"/>
      <c r="CBS1" s="326"/>
      <c r="CBT1" s="326"/>
      <c r="CBU1" s="326"/>
      <c r="CBV1" s="326"/>
      <c r="CBW1" s="326"/>
      <c r="CBX1" s="326"/>
      <c r="CBY1" s="326"/>
      <c r="CBZ1" s="326"/>
      <c r="CCA1" s="326"/>
      <c r="CCB1" s="326"/>
      <c r="CCC1" s="326"/>
      <c r="CCD1" s="326"/>
      <c r="CCE1" s="326"/>
      <c r="CCF1" s="326"/>
      <c r="CCG1" s="326"/>
      <c r="CCH1" s="326"/>
      <c r="CCI1" s="326"/>
      <c r="CCJ1" s="326"/>
      <c r="CCK1" s="326"/>
      <c r="CCL1" s="326"/>
      <c r="CCM1" s="326"/>
      <c r="CCN1" s="326"/>
      <c r="CCO1" s="326"/>
      <c r="CCP1" s="326"/>
      <c r="CCQ1" s="326"/>
      <c r="CCR1" s="326"/>
      <c r="CCS1" s="326"/>
      <c r="CCT1" s="326"/>
      <c r="CCU1" s="326"/>
      <c r="CCV1" s="326"/>
      <c r="CCW1" s="326"/>
      <c r="CCX1" s="326"/>
      <c r="CCY1" s="326"/>
      <c r="CCZ1" s="326"/>
      <c r="CDA1" s="326"/>
      <c r="CDB1" s="326"/>
      <c r="CDC1" s="326"/>
      <c r="CDD1" s="326"/>
      <c r="CDE1" s="326"/>
      <c r="CDF1" s="326"/>
      <c r="CDG1" s="326"/>
      <c r="CDH1" s="326"/>
      <c r="CDI1" s="326"/>
      <c r="CDJ1" s="326"/>
      <c r="CDK1" s="326"/>
      <c r="CDL1" s="326"/>
      <c r="CDM1" s="326"/>
      <c r="CDN1" s="326"/>
      <c r="CDO1" s="326"/>
      <c r="CDP1" s="326"/>
      <c r="CDQ1" s="326"/>
      <c r="CDR1" s="326"/>
      <c r="CDS1" s="326"/>
      <c r="CDT1" s="326"/>
      <c r="CDU1" s="326"/>
      <c r="CDV1" s="326"/>
      <c r="CDW1" s="326"/>
      <c r="CDX1" s="326"/>
      <c r="CDY1" s="326"/>
      <c r="CDZ1" s="326"/>
      <c r="CEA1" s="326"/>
      <c r="CEB1" s="326"/>
      <c r="CEC1" s="326"/>
      <c r="CED1" s="326"/>
      <c r="CEE1" s="326"/>
      <c r="CEF1" s="326"/>
      <c r="CEG1" s="326"/>
      <c r="CEH1" s="326"/>
      <c r="CEI1" s="326"/>
      <c r="CEJ1" s="326"/>
      <c r="CEK1" s="326"/>
      <c r="CEL1" s="326"/>
      <c r="CEM1" s="326"/>
      <c r="CEN1" s="326"/>
      <c r="CEO1" s="326"/>
      <c r="CEP1" s="326"/>
      <c r="CEQ1" s="326"/>
      <c r="CER1" s="326"/>
      <c r="CES1" s="326"/>
      <c r="CET1" s="326"/>
      <c r="CEU1" s="326"/>
      <c r="CEV1" s="326"/>
      <c r="CEW1" s="326"/>
      <c r="CEX1" s="326"/>
      <c r="CEY1" s="326"/>
      <c r="CEZ1" s="326"/>
      <c r="CFA1" s="326"/>
      <c r="CFB1" s="326"/>
      <c r="CFC1" s="326"/>
      <c r="CFD1" s="326"/>
      <c r="CFE1" s="326"/>
      <c r="CFF1" s="326"/>
      <c r="CFG1" s="326"/>
      <c r="CFH1" s="326"/>
      <c r="CFI1" s="326"/>
      <c r="CFJ1" s="326"/>
      <c r="CFK1" s="326"/>
      <c r="CFL1" s="326"/>
      <c r="CFM1" s="326"/>
      <c r="CFN1" s="326"/>
      <c r="CFO1" s="326"/>
      <c r="CFP1" s="326"/>
      <c r="CFQ1" s="326"/>
      <c r="CFR1" s="326"/>
      <c r="CFS1" s="326"/>
      <c r="CFT1" s="326"/>
      <c r="CFU1" s="326"/>
      <c r="CFV1" s="326"/>
      <c r="CFW1" s="326"/>
      <c r="CFX1" s="326"/>
      <c r="CFY1" s="326"/>
      <c r="CFZ1" s="326"/>
      <c r="CGA1" s="326"/>
      <c r="CGB1" s="326"/>
      <c r="CGC1" s="326"/>
      <c r="CGD1" s="326"/>
      <c r="CGE1" s="326"/>
      <c r="CGF1" s="326"/>
      <c r="CGG1" s="326"/>
      <c r="CGH1" s="326"/>
      <c r="CGI1" s="326"/>
      <c r="CGJ1" s="326"/>
      <c r="CGK1" s="326"/>
      <c r="CGL1" s="326"/>
      <c r="CGM1" s="326"/>
      <c r="CGN1" s="326"/>
      <c r="CGO1" s="326"/>
      <c r="CGP1" s="326"/>
      <c r="CGQ1" s="326"/>
      <c r="CGR1" s="278"/>
      <c r="CGS1" s="278"/>
      <c r="CGT1" s="278"/>
      <c r="CGU1" s="278"/>
      <c r="CGV1" s="278"/>
      <c r="CGW1" s="278"/>
      <c r="CGX1" s="278"/>
      <c r="CGY1" s="278"/>
      <c r="CGZ1" s="278"/>
      <c r="CHA1" s="278"/>
      <c r="CHB1" s="278"/>
      <c r="CHC1" s="278"/>
      <c r="CHD1" s="278"/>
      <c r="CHE1" s="278"/>
      <c r="CHF1" s="278"/>
      <c r="CHG1" s="278"/>
      <c r="CHH1" s="278"/>
      <c r="CHI1" s="278"/>
      <c r="CHJ1" s="278"/>
      <c r="CHK1" s="278"/>
      <c r="CHL1" s="278"/>
      <c r="CHM1" s="278"/>
      <c r="CHN1" s="278"/>
      <c r="CHO1" s="278"/>
      <c r="CHP1" s="278"/>
      <c r="CHQ1" s="278"/>
      <c r="CHR1" s="278"/>
      <c r="CHS1" s="278"/>
      <c r="CHT1" s="278"/>
      <c r="CHU1" s="278"/>
      <c r="CHV1" s="278"/>
      <c r="CHW1" s="278"/>
      <c r="CHX1" s="278"/>
      <c r="CHY1" s="278"/>
      <c r="CHZ1" s="278"/>
      <c r="CIA1" s="278"/>
      <c r="CIB1" s="278"/>
      <c r="CIC1" s="278"/>
      <c r="CID1" s="278"/>
      <c r="CIE1" s="278"/>
      <c r="CIF1" s="278"/>
      <c r="CIG1" s="278"/>
      <c r="CIH1" s="278"/>
      <c r="CII1" s="278"/>
      <c r="CIJ1" s="278"/>
      <c r="CIK1" s="278"/>
      <c r="CIL1" s="278"/>
      <c r="CIM1" s="278"/>
      <c r="CIN1" s="278"/>
      <c r="CIO1" s="278"/>
      <c r="CIP1" s="278"/>
      <c r="CIQ1" s="278"/>
      <c r="CIR1" s="278"/>
      <c r="CIS1" s="278"/>
      <c r="CIT1" s="278"/>
      <c r="CIU1" s="278"/>
      <c r="CIV1" s="278"/>
      <c r="CIW1" s="278"/>
      <c r="CIX1" s="278"/>
      <c r="CIY1" s="278"/>
      <c r="CIZ1" s="278"/>
      <c r="CJA1" s="278"/>
      <c r="CJB1" s="278"/>
      <c r="CJC1" s="278"/>
      <c r="CJD1" s="278"/>
      <c r="CJE1" s="278"/>
      <c r="CJF1" s="278"/>
      <c r="CJG1" s="278"/>
      <c r="CJH1" s="278"/>
      <c r="CJI1" s="278"/>
      <c r="CJJ1" s="278"/>
      <c r="CJK1" s="278"/>
      <c r="CJL1" s="278"/>
      <c r="CJM1" s="278"/>
      <c r="CJN1" s="278"/>
      <c r="CJO1" s="278"/>
      <c r="CJP1" s="278"/>
      <c r="CJQ1" s="278"/>
      <c r="CJR1" s="278"/>
      <c r="CJS1" s="278"/>
      <c r="CJT1" s="278"/>
      <c r="CJU1" s="278"/>
      <c r="CJV1" s="278"/>
      <c r="CJW1" s="278"/>
      <c r="CJX1" s="278"/>
      <c r="CJY1" s="278"/>
      <c r="CJZ1" s="278"/>
      <c r="CKA1" s="278"/>
      <c r="CKB1" s="278"/>
      <c r="CKC1" s="278"/>
      <c r="CKD1" s="278"/>
      <c r="CKE1" s="278"/>
      <c r="CKF1" s="326"/>
      <c r="CKG1" s="326"/>
      <c r="CKH1" s="326"/>
      <c r="CKI1" s="326"/>
      <c r="CKJ1" s="326"/>
      <c r="CKK1" s="326"/>
      <c r="CKL1" s="326"/>
      <c r="CKM1" s="326"/>
      <c r="CKN1" s="326"/>
      <c r="CKO1" s="326"/>
      <c r="CKP1" s="326"/>
      <c r="CKQ1" s="326"/>
      <c r="CKR1" s="326"/>
      <c r="CKS1" s="326"/>
      <c r="CKT1" s="326"/>
      <c r="CKU1" s="326"/>
      <c r="CKV1" s="326"/>
      <c r="CKW1" s="326"/>
      <c r="CKX1" s="326"/>
      <c r="CKY1" s="326"/>
      <c r="CKZ1" s="326"/>
      <c r="CLA1" s="326"/>
      <c r="CLB1" s="326"/>
      <c r="CLC1" s="326"/>
      <c r="CLD1" s="326"/>
      <c r="CLE1" s="326"/>
      <c r="CLF1" s="326"/>
      <c r="CLG1" s="326"/>
      <c r="CLH1" s="326"/>
      <c r="CLI1" s="326"/>
      <c r="CLJ1" s="326"/>
      <c r="CLK1" s="326"/>
      <c r="CLL1" s="326"/>
      <c r="CLM1" s="326"/>
      <c r="CLN1" s="326"/>
      <c r="CLO1" s="326"/>
      <c r="CLP1" s="326"/>
      <c r="CLQ1" s="326"/>
      <c r="CLR1" s="326"/>
      <c r="CLS1" s="326"/>
      <c r="CLT1" s="326"/>
      <c r="CLU1" s="326"/>
      <c r="CLV1" s="326"/>
      <c r="CLW1" s="326"/>
      <c r="CLX1" s="326"/>
      <c r="CLY1" s="326"/>
      <c r="CLZ1" s="326"/>
      <c r="CMA1" s="326"/>
      <c r="CMB1" s="326"/>
      <c r="CMC1" s="326"/>
      <c r="CMD1" s="326"/>
      <c r="CME1" s="326"/>
      <c r="CMF1" s="326"/>
      <c r="CMG1" s="326"/>
      <c r="CMH1" s="326"/>
      <c r="CMI1" s="326"/>
      <c r="CMJ1" s="326"/>
      <c r="CMK1" s="326"/>
      <c r="CML1" s="326"/>
      <c r="CMM1" s="326"/>
      <c r="CMN1" s="326"/>
      <c r="CMO1" s="326"/>
      <c r="CMP1" s="326"/>
      <c r="CMQ1" s="326"/>
      <c r="CMR1" s="326"/>
      <c r="CMS1" s="326"/>
      <c r="CMT1" s="326"/>
      <c r="CMU1" s="326"/>
      <c r="CMV1" s="326"/>
      <c r="CMW1" s="326"/>
      <c r="CMX1" s="326"/>
      <c r="CMY1" s="326"/>
      <c r="CMZ1" s="326"/>
      <c r="CNA1" s="326"/>
      <c r="CNB1" s="326"/>
      <c r="CNC1" s="326"/>
      <c r="CND1" s="326"/>
      <c r="CNE1" s="326"/>
      <c r="CNF1" s="326"/>
      <c r="CNG1" s="326"/>
      <c r="CNH1" s="326"/>
      <c r="CNI1" s="326"/>
      <c r="CNJ1" s="326"/>
      <c r="CNK1" s="326"/>
      <c r="CNL1" s="326"/>
      <c r="CNM1" s="326"/>
      <c r="CNN1" s="326"/>
      <c r="CNO1" s="326"/>
      <c r="CNP1" s="326"/>
      <c r="CNQ1" s="326"/>
      <c r="CNR1" s="326"/>
      <c r="CNS1" s="326"/>
      <c r="CNT1" s="326"/>
      <c r="CNU1" s="326"/>
      <c r="CNV1" s="326"/>
      <c r="CNW1" s="326"/>
      <c r="CNX1" s="326"/>
      <c r="CNY1" s="326"/>
      <c r="CNZ1" s="326"/>
      <c r="COA1" s="326"/>
      <c r="COB1" s="326"/>
      <c r="COC1" s="326"/>
      <c r="COD1" s="326"/>
      <c r="COE1" s="326"/>
      <c r="COF1" s="326"/>
      <c r="COG1" s="326"/>
      <c r="COH1" s="326"/>
      <c r="COI1" s="326"/>
      <c r="COJ1" s="326"/>
      <c r="COK1" s="326"/>
      <c r="COL1" s="326"/>
      <c r="COM1" s="326"/>
      <c r="CON1" s="326"/>
      <c r="COO1" s="326"/>
      <c r="COP1" s="326"/>
      <c r="COQ1" s="326"/>
      <c r="COR1" s="326"/>
      <c r="COS1" s="326"/>
      <c r="COT1" s="326"/>
      <c r="COU1" s="326"/>
      <c r="COV1" s="326"/>
      <c r="COW1" s="326"/>
      <c r="COX1" s="326"/>
      <c r="COY1" s="326"/>
      <c r="COZ1" s="326"/>
      <c r="CPA1" s="326"/>
      <c r="CPB1" s="326"/>
      <c r="CPC1" s="326"/>
      <c r="CPD1" s="326"/>
      <c r="CPE1" s="326"/>
      <c r="CPF1" s="326"/>
      <c r="CPG1" s="326"/>
      <c r="CPH1" s="326"/>
      <c r="CPI1" s="326"/>
      <c r="CPJ1" s="326"/>
      <c r="CPK1" s="326"/>
      <c r="CPL1" s="326"/>
      <c r="CPM1" s="326"/>
      <c r="CPN1" s="326"/>
      <c r="CPO1" s="326"/>
      <c r="CPP1" s="326"/>
      <c r="CPQ1" s="326"/>
      <c r="CPR1" s="326"/>
      <c r="CPS1" s="326"/>
      <c r="CPT1" s="326"/>
      <c r="CPU1" s="326"/>
      <c r="CPV1" s="326"/>
      <c r="CPW1" s="326"/>
      <c r="CPX1" s="326"/>
      <c r="CPY1" s="326"/>
      <c r="CPZ1" s="326"/>
      <c r="CQA1" s="326"/>
      <c r="CQB1" s="326"/>
      <c r="CQC1" s="326"/>
      <c r="CQD1" s="326"/>
      <c r="CQE1" s="326"/>
      <c r="CQF1" s="326"/>
      <c r="CQG1" s="326"/>
      <c r="CQH1" s="326"/>
      <c r="CQI1" s="326"/>
      <c r="CQJ1" s="326"/>
      <c r="CQK1" s="326"/>
      <c r="CQL1" s="326"/>
      <c r="CQM1" s="326"/>
      <c r="CQN1" s="278"/>
      <c r="CQO1" s="278"/>
      <c r="CQP1" s="278"/>
      <c r="CQQ1" s="278"/>
      <c r="CQR1" s="278"/>
      <c r="CQS1" s="278"/>
      <c r="CQT1" s="278"/>
      <c r="CQU1" s="278"/>
      <c r="CQV1" s="278"/>
      <c r="CQW1" s="278"/>
      <c r="CQX1" s="278"/>
      <c r="CQY1" s="278"/>
      <c r="CQZ1" s="278"/>
      <c r="CRA1" s="278"/>
      <c r="CRB1" s="278"/>
      <c r="CRC1" s="278"/>
      <c r="CRD1" s="278"/>
      <c r="CRE1" s="278"/>
      <c r="CRF1" s="278"/>
      <c r="CRG1" s="278"/>
      <c r="CRH1" s="278"/>
      <c r="CRI1" s="278"/>
      <c r="CRJ1" s="278"/>
      <c r="CRK1" s="278"/>
      <c r="CRL1" s="278"/>
      <c r="CRM1" s="278"/>
      <c r="CRN1" s="278"/>
      <c r="CRO1" s="278"/>
      <c r="CRP1" s="278"/>
      <c r="CRQ1" s="278"/>
      <c r="CRR1" s="278"/>
      <c r="CRS1" s="278"/>
      <c r="CRT1" s="278"/>
      <c r="CRU1" s="278"/>
      <c r="CRV1" s="278"/>
      <c r="CRW1" s="278"/>
      <c r="CRX1" s="278"/>
      <c r="CRY1" s="278"/>
      <c r="CRZ1" s="278"/>
      <c r="CSA1" s="278"/>
      <c r="CSB1" s="278"/>
      <c r="CSC1" s="278"/>
      <c r="CSD1" s="278"/>
      <c r="CSE1" s="278"/>
      <c r="CSF1" s="278"/>
      <c r="CSG1" s="278"/>
      <c r="CSH1" s="278"/>
      <c r="CSI1" s="278"/>
      <c r="CSJ1" s="278"/>
      <c r="CSK1" s="278"/>
      <c r="CSL1" s="278"/>
      <c r="CSM1" s="278"/>
      <c r="CSN1" s="278"/>
      <c r="CSO1" s="278"/>
      <c r="CSP1" s="278"/>
      <c r="CSQ1" s="278"/>
      <c r="CSR1" s="278"/>
      <c r="CSS1" s="278"/>
      <c r="CST1" s="278"/>
      <c r="CSU1" s="278"/>
      <c r="CSV1" s="278"/>
      <c r="CSW1" s="278"/>
      <c r="CSX1" s="278"/>
      <c r="CSY1" s="278"/>
      <c r="CSZ1" s="278"/>
      <c r="CTA1" s="278"/>
      <c r="CTB1" s="278"/>
      <c r="CTC1" s="278"/>
      <c r="CTD1" s="278"/>
      <c r="CTE1" s="278"/>
      <c r="CTF1" s="278"/>
      <c r="CTG1" s="278"/>
      <c r="CTH1" s="278"/>
      <c r="CTI1" s="278"/>
      <c r="CTJ1" s="278"/>
      <c r="CTK1" s="278"/>
      <c r="CTL1" s="278"/>
      <c r="CTM1" s="278"/>
      <c r="CTN1" s="278"/>
      <c r="CTO1" s="278"/>
      <c r="CTP1" s="278"/>
      <c r="CTQ1" s="278"/>
      <c r="CTR1" s="278"/>
      <c r="CTS1" s="278"/>
      <c r="CTT1" s="278"/>
      <c r="CTU1" s="278"/>
      <c r="CTV1" s="278"/>
      <c r="CTW1" s="278"/>
      <c r="CTX1" s="278"/>
      <c r="CTY1" s="278"/>
      <c r="CTZ1" s="278"/>
      <c r="CUA1" s="278"/>
      <c r="CUB1" s="326"/>
      <c r="CUC1" s="326"/>
      <c r="CUD1" s="326"/>
      <c r="CUE1" s="326"/>
      <c r="CUF1" s="326"/>
      <c r="CUG1" s="326"/>
      <c r="CUH1" s="326"/>
      <c r="CUI1" s="326"/>
      <c r="CUJ1" s="326"/>
      <c r="CUK1" s="326"/>
      <c r="CUL1" s="326"/>
      <c r="CUM1" s="326"/>
      <c r="CUN1" s="326"/>
      <c r="CUO1" s="326"/>
      <c r="CUP1" s="326"/>
      <c r="CUQ1" s="326"/>
      <c r="CUR1" s="326"/>
      <c r="CUS1" s="326"/>
      <c r="CUT1" s="326"/>
      <c r="CUU1" s="326"/>
      <c r="CUV1" s="326"/>
      <c r="CUW1" s="326"/>
      <c r="CUX1" s="326"/>
      <c r="CUY1" s="326"/>
      <c r="CUZ1" s="326"/>
      <c r="CVA1" s="326"/>
      <c r="CVB1" s="326"/>
      <c r="CVC1" s="326"/>
      <c r="CVD1" s="326"/>
      <c r="CVE1" s="326"/>
      <c r="CVF1" s="326"/>
      <c r="CVG1" s="326"/>
      <c r="CVH1" s="326"/>
      <c r="CVI1" s="326"/>
      <c r="CVJ1" s="326"/>
      <c r="CVK1" s="326"/>
      <c r="CVL1" s="326"/>
      <c r="CVM1" s="326"/>
      <c r="CVN1" s="326"/>
      <c r="CVO1" s="326"/>
      <c r="CVP1" s="326"/>
      <c r="CVQ1" s="326"/>
      <c r="CVR1" s="326"/>
      <c r="CVS1" s="326"/>
      <c r="CVT1" s="326"/>
      <c r="CVU1" s="326"/>
      <c r="CVV1" s="326"/>
      <c r="CVW1" s="326"/>
      <c r="CVX1" s="326"/>
      <c r="CVY1" s="326"/>
      <c r="CVZ1" s="326"/>
      <c r="CWA1" s="326"/>
      <c r="CWB1" s="326"/>
      <c r="CWC1" s="326"/>
      <c r="CWD1" s="326"/>
      <c r="CWE1" s="326"/>
      <c r="CWF1" s="326"/>
      <c r="CWG1" s="326"/>
      <c r="CWH1" s="326"/>
      <c r="CWI1" s="326"/>
      <c r="CWJ1" s="326"/>
      <c r="CWK1" s="326"/>
      <c r="CWL1" s="326"/>
      <c r="CWM1" s="326"/>
      <c r="CWN1" s="326"/>
      <c r="CWO1" s="326"/>
      <c r="CWP1" s="326"/>
      <c r="CWQ1" s="326"/>
      <c r="CWR1" s="326"/>
      <c r="CWS1" s="326"/>
      <c r="CWT1" s="326"/>
      <c r="CWU1" s="326"/>
      <c r="CWV1" s="326"/>
      <c r="CWW1" s="326"/>
      <c r="CWX1" s="326"/>
      <c r="CWY1" s="326"/>
      <c r="CWZ1" s="326"/>
      <c r="CXA1" s="326"/>
      <c r="CXB1" s="326"/>
      <c r="CXC1" s="326"/>
      <c r="CXD1" s="326"/>
      <c r="CXE1" s="326"/>
      <c r="CXF1" s="326"/>
      <c r="CXG1" s="326"/>
      <c r="CXH1" s="326"/>
      <c r="CXI1" s="326"/>
      <c r="CXJ1" s="326"/>
      <c r="CXK1" s="326"/>
      <c r="CXL1" s="326"/>
      <c r="CXM1" s="326"/>
      <c r="CXN1" s="326"/>
      <c r="CXO1" s="326"/>
      <c r="CXP1" s="326"/>
      <c r="CXQ1" s="326"/>
      <c r="CXR1" s="326"/>
      <c r="CXS1" s="326"/>
      <c r="CXT1" s="326"/>
      <c r="CXU1" s="326"/>
      <c r="CXV1" s="326"/>
      <c r="CXW1" s="326"/>
      <c r="CXX1" s="326"/>
      <c r="CXY1" s="326"/>
      <c r="CXZ1" s="326"/>
      <c r="CYA1" s="326"/>
      <c r="CYB1" s="326"/>
      <c r="CYC1" s="326"/>
      <c r="CYD1" s="326"/>
      <c r="CYE1" s="326"/>
      <c r="CYF1" s="326"/>
      <c r="CYG1" s="326"/>
      <c r="CYH1" s="326"/>
      <c r="CYI1" s="326"/>
      <c r="CYJ1" s="326"/>
      <c r="CYK1" s="326"/>
      <c r="CYL1" s="326"/>
      <c r="CYM1" s="326"/>
      <c r="CYN1" s="326"/>
      <c r="CYO1" s="326"/>
      <c r="CYP1" s="326"/>
      <c r="CYQ1" s="326"/>
      <c r="CYR1" s="326"/>
      <c r="CYS1" s="326"/>
      <c r="CYT1" s="326"/>
      <c r="CYU1" s="326"/>
      <c r="CYV1" s="326"/>
      <c r="CYW1" s="326"/>
      <c r="CYX1" s="326"/>
      <c r="CYY1" s="326"/>
      <c r="CYZ1" s="326"/>
      <c r="CZA1" s="326"/>
      <c r="CZB1" s="326"/>
      <c r="CZC1" s="326"/>
      <c r="CZD1" s="326"/>
      <c r="CZE1" s="326"/>
      <c r="CZF1" s="326"/>
      <c r="CZG1" s="326"/>
      <c r="CZH1" s="326"/>
      <c r="CZI1" s="326"/>
      <c r="CZJ1" s="326"/>
      <c r="CZK1" s="326"/>
      <c r="CZL1" s="326"/>
      <c r="CZM1" s="326"/>
      <c r="CZN1" s="326"/>
      <c r="CZO1" s="326"/>
      <c r="CZP1" s="326"/>
      <c r="CZQ1" s="326"/>
      <c r="CZR1" s="326"/>
      <c r="CZS1" s="326"/>
      <c r="CZT1" s="326"/>
      <c r="CZU1" s="326"/>
      <c r="CZV1" s="326"/>
      <c r="CZW1" s="326"/>
      <c r="CZX1" s="326"/>
      <c r="CZY1" s="326"/>
      <c r="CZZ1" s="326"/>
      <c r="DAA1" s="326"/>
      <c r="DAB1" s="326"/>
      <c r="DAC1" s="326"/>
      <c r="DAD1" s="326"/>
      <c r="DAE1" s="326"/>
      <c r="DAF1" s="326"/>
      <c r="DAG1" s="326"/>
      <c r="DAH1" s="326"/>
      <c r="DAI1" s="326"/>
      <c r="DAJ1" s="278"/>
      <c r="DAK1" s="278"/>
      <c r="DAL1" s="278"/>
      <c r="DAM1" s="278"/>
      <c r="DAN1" s="278"/>
      <c r="DAO1" s="278"/>
      <c r="DAP1" s="278"/>
      <c r="DAQ1" s="278"/>
      <c r="DAR1" s="278"/>
      <c r="DAS1" s="278"/>
      <c r="DAT1" s="278"/>
      <c r="DAU1" s="278"/>
      <c r="DAV1" s="278"/>
      <c r="DAW1" s="278"/>
      <c r="DAX1" s="278"/>
      <c r="DAY1" s="278"/>
      <c r="DAZ1" s="278"/>
      <c r="DBA1" s="278"/>
      <c r="DBB1" s="278"/>
      <c r="DBC1" s="278"/>
      <c r="DBD1" s="278"/>
      <c r="DBE1" s="278"/>
      <c r="DBF1" s="278"/>
      <c r="DBG1" s="278"/>
      <c r="DBH1" s="278"/>
      <c r="DBI1" s="278"/>
      <c r="DBJ1" s="278"/>
      <c r="DBK1" s="278"/>
      <c r="DBL1" s="278"/>
      <c r="DBM1" s="278"/>
      <c r="DBN1" s="278"/>
      <c r="DBO1" s="278"/>
      <c r="DBP1" s="278"/>
      <c r="DBQ1" s="278"/>
      <c r="DBR1" s="278"/>
      <c r="DBS1" s="278"/>
      <c r="DBT1" s="278"/>
      <c r="DBU1" s="278"/>
      <c r="DBV1" s="278"/>
      <c r="DBW1" s="278"/>
      <c r="DBX1" s="278"/>
      <c r="DBY1" s="278"/>
      <c r="DBZ1" s="278"/>
      <c r="DCA1" s="278"/>
      <c r="DCB1" s="278"/>
      <c r="DCC1" s="278"/>
      <c r="DCD1" s="278"/>
      <c r="DCE1" s="278"/>
      <c r="DCF1" s="278"/>
      <c r="DCG1" s="278"/>
      <c r="DCH1" s="278"/>
      <c r="DCI1" s="278"/>
      <c r="DCJ1" s="278"/>
      <c r="DCK1" s="278"/>
      <c r="DCL1" s="278"/>
      <c r="DCM1" s="278"/>
      <c r="DCN1" s="278"/>
      <c r="DCO1" s="278"/>
      <c r="DCP1" s="278"/>
      <c r="DCQ1" s="278"/>
      <c r="DCR1" s="278"/>
      <c r="DCS1" s="278"/>
      <c r="DCT1" s="278"/>
      <c r="DCU1" s="278"/>
      <c r="DCV1" s="278"/>
      <c r="DCW1" s="278"/>
      <c r="DCX1" s="278"/>
      <c r="DCY1" s="278"/>
      <c r="DCZ1" s="278"/>
      <c r="DDA1" s="278"/>
      <c r="DDB1" s="278"/>
      <c r="DDC1" s="278"/>
      <c r="DDD1" s="278"/>
      <c r="DDE1" s="278"/>
      <c r="DDF1" s="278"/>
      <c r="DDG1" s="278"/>
      <c r="DDH1" s="278"/>
      <c r="DDI1" s="278"/>
      <c r="DDJ1" s="278"/>
      <c r="DDK1" s="278"/>
      <c r="DDL1" s="278"/>
      <c r="DDM1" s="278"/>
      <c r="DDN1" s="278"/>
      <c r="DDO1" s="278"/>
      <c r="DDP1" s="278"/>
      <c r="DDQ1" s="278"/>
      <c r="DDR1" s="278"/>
      <c r="DDS1" s="278"/>
      <c r="DDT1" s="278"/>
      <c r="DDU1" s="278"/>
      <c r="DDV1" s="278"/>
      <c r="DDW1" s="278"/>
      <c r="DDX1" s="326"/>
      <c r="DDY1" s="326"/>
      <c r="DDZ1" s="326"/>
      <c r="DEA1" s="326"/>
      <c r="DEB1" s="326"/>
      <c r="DEC1" s="326"/>
      <c r="DED1" s="326"/>
      <c r="DEE1" s="326"/>
      <c r="DEF1" s="326"/>
      <c r="DEG1" s="326"/>
      <c r="DEH1" s="326"/>
      <c r="DEI1" s="326"/>
      <c r="DEJ1" s="326"/>
      <c r="DEK1" s="326"/>
      <c r="DEL1" s="326"/>
      <c r="DEM1" s="326"/>
      <c r="DEN1" s="326"/>
      <c r="DEO1" s="326"/>
      <c r="DEP1" s="326"/>
      <c r="DEQ1" s="326"/>
      <c r="DER1" s="326"/>
      <c r="DES1" s="326"/>
      <c r="DET1" s="326"/>
      <c r="DEU1" s="326"/>
      <c r="DEV1" s="326"/>
      <c r="DEW1" s="326"/>
      <c r="DEX1" s="326"/>
      <c r="DEY1" s="326"/>
      <c r="DEZ1" s="326"/>
      <c r="DFA1" s="326"/>
      <c r="DFB1" s="326"/>
      <c r="DFC1" s="326"/>
      <c r="DFD1" s="326"/>
      <c r="DFE1" s="326"/>
      <c r="DFF1" s="326"/>
      <c r="DFG1" s="326"/>
      <c r="DFH1" s="326"/>
      <c r="DFI1" s="326"/>
      <c r="DFJ1" s="326"/>
      <c r="DFK1" s="326"/>
      <c r="DFL1" s="326"/>
      <c r="DFM1" s="326"/>
      <c r="DFN1" s="326"/>
      <c r="DFO1" s="326"/>
      <c r="DFP1" s="326"/>
      <c r="DFQ1" s="326"/>
      <c r="DFR1" s="326"/>
      <c r="DFS1" s="326"/>
      <c r="DFT1" s="326"/>
      <c r="DFU1" s="326"/>
      <c r="DFV1" s="326"/>
      <c r="DFW1" s="326"/>
      <c r="DFX1" s="326"/>
      <c r="DFY1" s="326"/>
      <c r="DFZ1" s="326"/>
      <c r="DGA1" s="326"/>
      <c r="DGB1" s="326"/>
      <c r="DGC1" s="326"/>
      <c r="DGD1" s="326"/>
      <c r="DGE1" s="326"/>
      <c r="DGF1" s="326"/>
      <c r="DGG1" s="326"/>
      <c r="DGH1" s="326"/>
      <c r="DGI1" s="326"/>
      <c r="DGJ1" s="326"/>
      <c r="DGK1" s="326"/>
      <c r="DGL1" s="326"/>
      <c r="DGM1" s="326"/>
      <c r="DGN1" s="326"/>
      <c r="DGO1" s="326"/>
      <c r="DGP1" s="326"/>
      <c r="DGQ1" s="326"/>
      <c r="DGR1" s="326"/>
      <c r="DGS1" s="326"/>
      <c r="DGT1" s="326"/>
      <c r="DGU1" s="326"/>
      <c r="DGV1" s="326"/>
      <c r="DGW1" s="326"/>
      <c r="DGX1" s="326"/>
      <c r="DGY1" s="326"/>
      <c r="DGZ1" s="326"/>
      <c r="DHA1" s="326"/>
      <c r="DHB1" s="326"/>
      <c r="DHC1" s="326"/>
      <c r="DHD1" s="326"/>
      <c r="DHE1" s="326"/>
      <c r="DHF1" s="326"/>
      <c r="DHG1" s="326"/>
      <c r="DHH1" s="326"/>
      <c r="DHI1" s="326"/>
      <c r="DHJ1" s="326"/>
      <c r="DHK1" s="326"/>
      <c r="DHL1" s="326"/>
      <c r="DHM1" s="326"/>
      <c r="DHN1" s="326"/>
      <c r="DHO1" s="326"/>
      <c r="DHP1" s="326"/>
      <c r="DHQ1" s="326"/>
      <c r="DHR1" s="326"/>
      <c r="DHS1" s="326"/>
      <c r="DHT1" s="326"/>
      <c r="DHU1" s="326"/>
      <c r="DHV1" s="326"/>
      <c r="DHW1" s="326"/>
      <c r="DHX1" s="326"/>
      <c r="DHY1" s="326"/>
      <c r="DHZ1" s="326"/>
      <c r="DIA1" s="326"/>
      <c r="DIB1" s="326"/>
      <c r="DIC1" s="326"/>
      <c r="DID1" s="326"/>
      <c r="DIE1" s="326"/>
      <c r="DIF1" s="326"/>
      <c r="DIG1" s="326"/>
      <c r="DIH1" s="326"/>
      <c r="DII1" s="326"/>
      <c r="DIJ1" s="326"/>
      <c r="DIK1" s="326"/>
      <c r="DIL1" s="326"/>
      <c r="DIM1" s="326"/>
      <c r="DIN1" s="326"/>
      <c r="DIO1" s="326"/>
      <c r="DIP1" s="326"/>
      <c r="DIQ1" s="326"/>
      <c r="DIR1" s="326"/>
      <c r="DIS1" s="326"/>
      <c r="DIT1" s="326"/>
      <c r="DIU1" s="326"/>
      <c r="DIV1" s="326"/>
      <c r="DIW1" s="326"/>
      <c r="DIX1" s="326"/>
      <c r="DIY1" s="326"/>
      <c r="DIZ1" s="326"/>
      <c r="DJA1" s="326"/>
      <c r="DJB1" s="326"/>
      <c r="DJC1" s="326"/>
      <c r="DJD1" s="326"/>
      <c r="DJE1" s="326"/>
      <c r="DJF1" s="326"/>
      <c r="DJG1" s="326"/>
      <c r="DJH1" s="326"/>
      <c r="DJI1" s="326"/>
      <c r="DJJ1" s="326"/>
      <c r="DJK1" s="326"/>
      <c r="DJL1" s="326"/>
      <c r="DJM1" s="326"/>
      <c r="DJN1" s="326"/>
      <c r="DJO1" s="326"/>
      <c r="DJP1" s="326"/>
      <c r="DJQ1" s="326"/>
      <c r="DJR1" s="326"/>
      <c r="DJS1" s="326"/>
      <c r="DJT1" s="326"/>
      <c r="DJU1" s="326"/>
      <c r="DJV1" s="326"/>
      <c r="DJW1" s="326"/>
      <c r="DJX1" s="326"/>
      <c r="DJY1" s="326"/>
      <c r="DJZ1" s="326"/>
      <c r="DKA1" s="326"/>
      <c r="DKB1" s="326"/>
      <c r="DKC1" s="326"/>
      <c r="DKD1" s="326"/>
      <c r="DKE1" s="326"/>
      <c r="DKF1" s="278"/>
      <c r="DKG1" s="278"/>
      <c r="DKH1" s="278"/>
      <c r="DKI1" s="278"/>
      <c r="DKJ1" s="278"/>
      <c r="DKK1" s="278"/>
      <c r="DKL1" s="278"/>
      <c r="DKM1" s="278"/>
      <c r="DKN1" s="278"/>
      <c r="DKO1" s="278"/>
      <c r="DKP1" s="278"/>
      <c r="DKQ1" s="278"/>
      <c r="DKR1" s="278"/>
      <c r="DKS1" s="278"/>
      <c r="DKT1" s="278"/>
      <c r="DKU1" s="278"/>
      <c r="DKV1" s="278"/>
      <c r="DKW1" s="278"/>
      <c r="DKX1" s="278"/>
      <c r="DKY1" s="278"/>
      <c r="DKZ1" s="278"/>
      <c r="DLA1" s="278"/>
      <c r="DLB1" s="278"/>
      <c r="DLC1" s="278"/>
      <c r="DLD1" s="278"/>
      <c r="DLE1" s="278"/>
      <c r="DLF1" s="278"/>
      <c r="DLG1" s="278"/>
      <c r="DLH1" s="278"/>
      <c r="DLI1" s="278"/>
      <c r="DLJ1" s="278"/>
      <c r="DLK1" s="278"/>
      <c r="DLL1" s="278"/>
      <c r="DLM1" s="278"/>
      <c r="DLN1" s="278"/>
      <c r="DLO1" s="278"/>
      <c r="DLP1" s="278"/>
      <c r="DLQ1" s="278"/>
      <c r="DLR1" s="278"/>
      <c r="DLS1" s="278"/>
      <c r="DLT1" s="278"/>
      <c r="DLU1" s="278"/>
      <c r="DLV1" s="278"/>
      <c r="DLW1" s="278"/>
      <c r="DLX1" s="278"/>
      <c r="DLY1" s="278"/>
      <c r="DLZ1" s="278"/>
      <c r="DMA1" s="278"/>
      <c r="DMB1" s="278"/>
      <c r="DMC1" s="278"/>
      <c r="DMD1" s="278"/>
      <c r="DME1" s="278"/>
      <c r="DMF1" s="278"/>
      <c r="DMG1" s="278"/>
      <c r="DMH1" s="278"/>
      <c r="DMI1" s="278"/>
      <c r="DMJ1" s="278"/>
      <c r="DMK1" s="278"/>
      <c r="DML1" s="278"/>
      <c r="DMM1" s="278"/>
      <c r="DMN1" s="278"/>
      <c r="DMO1" s="278"/>
      <c r="DMP1" s="278"/>
      <c r="DMQ1" s="278"/>
      <c r="DMR1" s="278"/>
      <c r="DMS1" s="278"/>
      <c r="DMT1" s="278"/>
      <c r="DMU1" s="278"/>
      <c r="DMV1" s="278"/>
      <c r="DMW1" s="278"/>
      <c r="DMX1" s="278"/>
      <c r="DMY1" s="278"/>
      <c r="DMZ1" s="278"/>
      <c r="DNA1" s="278"/>
      <c r="DNB1" s="278"/>
      <c r="DNC1" s="278"/>
      <c r="DND1" s="278"/>
      <c r="DNE1" s="278"/>
      <c r="DNF1" s="278"/>
      <c r="DNG1" s="278"/>
      <c r="DNH1" s="278"/>
      <c r="DNI1" s="278"/>
      <c r="DNJ1" s="278"/>
      <c r="DNK1" s="278"/>
      <c r="DNL1" s="278"/>
      <c r="DNM1" s="278"/>
      <c r="DNN1" s="278"/>
      <c r="DNO1" s="278"/>
      <c r="DNP1" s="278"/>
      <c r="DNQ1" s="278"/>
      <c r="DNR1" s="278"/>
      <c r="DNS1" s="278"/>
      <c r="DNT1" s="326"/>
      <c r="DNU1" s="326"/>
      <c r="DNV1" s="326"/>
      <c r="DNW1" s="326"/>
      <c r="DNX1" s="326"/>
      <c r="DNY1" s="326"/>
      <c r="DNZ1" s="326"/>
      <c r="DOA1" s="326"/>
      <c r="DOB1" s="326"/>
      <c r="DOC1" s="326"/>
      <c r="DOD1" s="326"/>
      <c r="DOE1" s="326"/>
      <c r="DOF1" s="326"/>
      <c r="DOG1" s="326"/>
      <c r="DOH1" s="326"/>
      <c r="DOI1" s="326"/>
      <c r="DOJ1" s="326"/>
      <c r="DOK1" s="326"/>
      <c r="DOL1" s="326"/>
      <c r="DOM1" s="326"/>
      <c r="DON1" s="326"/>
      <c r="DOO1" s="326"/>
      <c r="DOP1" s="326"/>
      <c r="DOQ1" s="326"/>
      <c r="DOR1" s="326"/>
      <c r="DOS1" s="326"/>
      <c r="DOT1" s="326"/>
      <c r="DOU1" s="326"/>
      <c r="DOV1" s="326"/>
      <c r="DOW1" s="326"/>
      <c r="DOX1" s="326"/>
      <c r="DOY1" s="326"/>
      <c r="DOZ1" s="326"/>
      <c r="DPA1" s="326"/>
      <c r="DPB1" s="326"/>
      <c r="DPC1" s="326"/>
      <c r="DPD1" s="326"/>
      <c r="DPE1" s="326"/>
      <c r="DPF1" s="326"/>
      <c r="DPG1" s="326"/>
      <c r="DPH1" s="326"/>
      <c r="DPI1" s="326"/>
      <c r="DPJ1" s="326"/>
      <c r="DPK1" s="326"/>
      <c r="DPL1" s="326"/>
      <c r="DPM1" s="326"/>
      <c r="DPN1" s="326"/>
      <c r="DPO1" s="326"/>
      <c r="DPP1" s="326"/>
      <c r="DPQ1" s="326"/>
      <c r="DPR1" s="326"/>
      <c r="DPS1" s="326"/>
      <c r="DPT1" s="326"/>
      <c r="DPU1" s="326"/>
      <c r="DPV1" s="326"/>
      <c r="DPW1" s="326"/>
      <c r="DPX1" s="326"/>
      <c r="DPY1" s="326"/>
      <c r="DPZ1" s="326"/>
      <c r="DQA1" s="326"/>
      <c r="DQB1" s="326"/>
      <c r="DQC1" s="326"/>
      <c r="DQD1" s="326"/>
      <c r="DQE1" s="326"/>
      <c r="DQF1" s="326"/>
      <c r="DQG1" s="326"/>
      <c r="DQH1" s="326"/>
      <c r="DQI1" s="326"/>
      <c r="DQJ1" s="326"/>
      <c r="DQK1" s="326"/>
      <c r="DQL1" s="326"/>
      <c r="DQM1" s="326"/>
      <c r="DQN1" s="326"/>
      <c r="DQO1" s="326"/>
      <c r="DQP1" s="326"/>
      <c r="DQQ1" s="326"/>
      <c r="DQR1" s="326"/>
      <c r="DQS1" s="326"/>
      <c r="DQT1" s="326"/>
      <c r="DQU1" s="326"/>
      <c r="DQV1" s="326"/>
      <c r="DQW1" s="326"/>
      <c r="DQX1" s="326"/>
      <c r="DQY1" s="326"/>
      <c r="DQZ1" s="326"/>
      <c r="DRA1" s="326"/>
      <c r="DRB1" s="326"/>
      <c r="DRC1" s="326"/>
      <c r="DRD1" s="326"/>
      <c r="DRE1" s="326"/>
      <c r="DRF1" s="326"/>
      <c r="DRG1" s="326"/>
      <c r="DRH1" s="326"/>
      <c r="DRI1" s="326"/>
      <c r="DRJ1" s="326"/>
      <c r="DRK1" s="326"/>
      <c r="DRL1" s="326"/>
      <c r="DRM1" s="326"/>
      <c r="DRN1" s="326"/>
      <c r="DRO1" s="326"/>
      <c r="DRP1" s="326"/>
      <c r="DRQ1" s="326"/>
      <c r="DRR1" s="326"/>
      <c r="DRS1" s="326"/>
      <c r="DRT1" s="326"/>
      <c r="DRU1" s="326"/>
      <c r="DRV1" s="326"/>
      <c r="DRW1" s="326"/>
      <c r="DRX1" s="326"/>
      <c r="DRY1" s="326"/>
      <c r="DRZ1" s="326"/>
      <c r="DSA1" s="326"/>
      <c r="DSB1" s="326"/>
      <c r="DSC1" s="326"/>
      <c r="DSD1" s="326"/>
      <c r="DSE1" s="326"/>
      <c r="DSF1" s="326"/>
      <c r="DSG1" s="326"/>
      <c r="DSH1" s="326"/>
      <c r="DSI1" s="326"/>
      <c r="DSJ1" s="326"/>
      <c r="DSK1" s="326"/>
      <c r="DSL1" s="326"/>
      <c r="DSM1" s="326"/>
      <c r="DSN1" s="326"/>
      <c r="DSO1" s="326"/>
      <c r="DSP1" s="326"/>
      <c r="DSQ1" s="326"/>
      <c r="DSR1" s="326"/>
      <c r="DSS1" s="326"/>
      <c r="DST1" s="326"/>
      <c r="DSU1" s="326"/>
      <c r="DSV1" s="326"/>
      <c r="DSW1" s="326"/>
      <c r="DSX1" s="326"/>
      <c r="DSY1" s="326"/>
      <c r="DSZ1" s="326"/>
      <c r="DTA1" s="326"/>
      <c r="DTB1" s="326"/>
      <c r="DTC1" s="326"/>
      <c r="DTD1" s="326"/>
      <c r="DTE1" s="326"/>
      <c r="DTF1" s="326"/>
      <c r="DTG1" s="326"/>
      <c r="DTH1" s="326"/>
      <c r="DTI1" s="326"/>
      <c r="DTJ1" s="326"/>
      <c r="DTK1" s="326"/>
      <c r="DTL1" s="326"/>
      <c r="DTM1" s="326"/>
      <c r="DTN1" s="326"/>
      <c r="DTO1" s="326"/>
      <c r="DTP1" s="326"/>
      <c r="DTQ1" s="326"/>
      <c r="DTR1" s="326"/>
      <c r="DTS1" s="326"/>
      <c r="DTT1" s="326"/>
      <c r="DTU1" s="326"/>
      <c r="DTV1" s="326"/>
      <c r="DTW1" s="326"/>
      <c r="DTX1" s="326"/>
      <c r="DTY1" s="326"/>
      <c r="DTZ1" s="326"/>
      <c r="DUA1" s="326"/>
      <c r="DUB1" s="278"/>
      <c r="DUC1" s="278"/>
      <c r="DUD1" s="278"/>
      <c r="DUE1" s="278"/>
      <c r="DUF1" s="278"/>
      <c r="DUG1" s="278"/>
      <c r="DUH1" s="278"/>
      <c r="DUI1" s="278"/>
      <c r="DUJ1" s="278"/>
      <c r="DUK1" s="278"/>
      <c r="DUL1" s="278"/>
      <c r="DUM1" s="278"/>
      <c r="DUN1" s="278"/>
      <c r="DUO1" s="278"/>
      <c r="DUP1" s="278"/>
      <c r="DUQ1" s="278"/>
      <c r="DUR1" s="278"/>
      <c r="DUS1" s="278"/>
      <c r="DUT1" s="278"/>
      <c r="DUU1" s="278"/>
      <c r="DUV1" s="278"/>
      <c r="DUW1" s="278"/>
      <c r="DUX1" s="278"/>
      <c r="DUY1" s="278"/>
      <c r="DUZ1" s="278"/>
      <c r="DVA1" s="278"/>
      <c r="DVB1" s="278"/>
      <c r="DVC1" s="278"/>
      <c r="DVD1" s="278"/>
      <c r="DVE1" s="278"/>
      <c r="DVF1" s="278"/>
      <c r="DVG1" s="278"/>
      <c r="DVH1" s="278"/>
      <c r="DVI1" s="278"/>
      <c r="DVJ1" s="278"/>
      <c r="DVK1" s="278"/>
      <c r="DVL1" s="278"/>
      <c r="DVM1" s="278"/>
      <c r="DVN1" s="278"/>
      <c r="DVO1" s="278"/>
      <c r="DVP1" s="278"/>
      <c r="DVQ1" s="278"/>
      <c r="DVR1" s="278"/>
      <c r="DVS1" s="278"/>
      <c r="DVT1" s="278"/>
      <c r="DVU1" s="278"/>
      <c r="DVV1" s="278"/>
      <c r="DVW1" s="278"/>
      <c r="DVX1" s="278"/>
      <c r="DVY1" s="278"/>
      <c r="DVZ1" s="278"/>
      <c r="DWA1" s="278"/>
      <c r="DWB1" s="278"/>
      <c r="DWC1" s="278"/>
      <c r="DWD1" s="278"/>
      <c r="DWE1" s="278"/>
      <c r="DWF1" s="278"/>
      <c r="DWG1" s="278"/>
      <c r="DWH1" s="278"/>
      <c r="DWI1" s="278"/>
      <c r="DWJ1" s="278"/>
      <c r="DWK1" s="278"/>
      <c r="DWL1" s="278"/>
      <c r="DWM1" s="278"/>
      <c r="DWN1" s="278"/>
      <c r="DWO1" s="278"/>
      <c r="DWP1" s="278"/>
      <c r="DWQ1" s="278"/>
      <c r="DWR1" s="278"/>
      <c r="DWS1" s="278"/>
      <c r="DWT1" s="278"/>
      <c r="DWU1" s="278"/>
      <c r="DWV1" s="278"/>
      <c r="DWW1" s="278"/>
      <c r="DWX1" s="278"/>
      <c r="DWY1" s="278"/>
      <c r="DWZ1" s="278"/>
      <c r="DXA1" s="278"/>
      <c r="DXB1" s="278"/>
      <c r="DXC1" s="278"/>
      <c r="DXD1" s="278"/>
      <c r="DXE1" s="278"/>
      <c r="DXF1" s="278"/>
      <c r="DXG1" s="278"/>
      <c r="DXH1" s="278"/>
      <c r="DXI1" s="278"/>
      <c r="DXJ1" s="278"/>
      <c r="DXK1" s="278"/>
      <c r="DXL1" s="278"/>
      <c r="DXM1" s="278"/>
      <c r="DXN1" s="278"/>
      <c r="DXO1" s="278"/>
      <c r="DXP1" s="326"/>
      <c r="DXQ1" s="326"/>
      <c r="DXR1" s="326"/>
      <c r="DXS1" s="326"/>
      <c r="DXT1" s="326"/>
      <c r="DXU1" s="326"/>
      <c r="DXV1" s="326"/>
      <c r="DXW1" s="326"/>
      <c r="DXX1" s="326"/>
      <c r="DXY1" s="326"/>
      <c r="DXZ1" s="326"/>
      <c r="DYA1" s="326"/>
      <c r="DYB1" s="326"/>
      <c r="DYC1" s="326"/>
      <c r="DYD1" s="326"/>
      <c r="DYE1" s="326"/>
      <c r="DYF1" s="326"/>
      <c r="DYG1" s="326"/>
      <c r="DYH1" s="326"/>
      <c r="DYI1" s="326"/>
      <c r="DYJ1" s="326"/>
      <c r="DYK1" s="326"/>
      <c r="DYL1" s="326"/>
      <c r="DYM1" s="326"/>
      <c r="DYN1" s="326"/>
      <c r="DYO1" s="326"/>
      <c r="DYP1" s="326"/>
      <c r="DYQ1" s="326"/>
      <c r="DYR1" s="326"/>
      <c r="DYS1" s="326"/>
      <c r="DYT1" s="326"/>
      <c r="DYU1" s="326"/>
      <c r="DYV1" s="326"/>
      <c r="DYW1" s="326"/>
      <c r="DYX1" s="326"/>
      <c r="DYY1" s="326"/>
      <c r="DYZ1" s="326"/>
      <c r="DZA1" s="326"/>
      <c r="DZB1" s="326"/>
      <c r="DZC1" s="326"/>
      <c r="DZD1" s="326"/>
      <c r="DZE1" s="326"/>
      <c r="DZF1" s="326"/>
      <c r="DZG1" s="326"/>
      <c r="DZH1" s="326"/>
      <c r="DZI1" s="326"/>
      <c r="DZJ1" s="326"/>
      <c r="DZK1" s="326"/>
      <c r="DZL1" s="326"/>
      <c r="DZM1" s="326"/>
      <c r="DZN1" s="326"/>
      <c r="DZO1" s="326"/>
      <c r="DZP1" s="326"/>
      <c r="DZQ1" s="326"/>
      <c r="DZR1" s="326"/>
      <c r="DZS1" s="326"/>
      <c r="DZT1" s="326"/>
      <c r="DZU1" s="326"/>
      <c r="DZV1" s="326"/>
      <c r="DZW1" s="326"/>
      <c r="DZX1" s="326"/>
      <c r="DZY1" s="326"/>
      <c r="DZZ1" s="326"/>
      <c r="EAA1" s="326"/>
      <c r="EAB1" s="326"/>
      <c r="EAC1" s="326"/>
      <c r="EAD1" s="326"/>
      <c r="EAE1" s="326"/>
      <c r="EAF1" s="326"/>
      <c r="EAG1" s="326"/>
      <c r="EAH1" s="326"/>
      <c r="EAI1" s="326"/>
      <c r="EAJ1" s="326"/>
      <c r="EAK1" s="326"/>
      <c r="EAL1" s="326"/>
      <c r="EAM1" s="326"/>
      <c r="EAN1" s="326"/>
      <c r="EAO1" s="326"/>
      <c r="EAP1" s="326"/>
      <c r="EAQ1" s="326"/>
      <c r="EAR1" s="326"/>
      <c r="EAS1" s="326"/>
      <c r="EAT1" s="326"/>
      <c r="EAU1" s="326"/>
      <c r="EAV1" s="326"/>
      <c r="EAW1" s="326"/>
      <c r="EAX1" s="326"/>
      <c r="EAY1" s="326"/>
      <c r="EAZ1" s="326"/>
      <c r="EBA1" s="326"/>
      <c r="EBB1" s="326"/>
      <c r="EBC1" s="326"/>
      <c r="EBD1" s="326"/>
      <c r="EBE1" s="326"/>
      <c r="EBF1" s="326"/>
      <c r="EBG1" s="326"/>
      <c r="EBH1" s="326"/>
      <c r="EBI1" s="326"/>
      <c r="EBJ1" s="326"/>
      <c r="EBK1" s="326"/>
      <c r="EBL1" s="326"/>
      <c r="EBM1" s="326"/>
      <c r="EBN1" s="326"/>
      <c r="EBO1" s="326"/>
      <c r="EBP1" s="326"/>
      <c r="EBQ1" s="326"/>
      <c r="EBR1" s="326"/>
      <c r="EBS1" s="326"/>
      <c r="EBT1" s="326"/>
      <c r="EBU1" s="326"/>
      <c r="EBV1" s="326"/>
      <c r="EBW1" s="326"/>
      <c r="EBX1" s="326"/>
      <c r="EBY1" s="326"/>
      <c r="EBZ1" s="326"/>
      <c r="ECA1" s="326"/>
      <c r="ECB1" s="326"/>
      <c r="ECC1" s="326"/>
      <c r="ECD1" s="326"/>
      <c r="ECE1" s="326"/>
      <c r="ECF1" s="326"/>
      <c r="ECG1" s="326"/>
      <c r="ECH1" s="326"/>
      <c r="ECI1" s="326"/>
      <c r="ECJ1" s="326"/>
      <c r="ECK1" s="326"/>
      <c r="ECL1" s="326"/>
      <c r="ECM1" s="326"/>
      <c r="ECN1" s="326"/>
      <c r="ECO1" s="326"/>
      <c r="ECP1" s="326"/>
      <c r="ECQ1" s="326"/>
      <c r="ECR1" s="326"/>
      <c r="ECS1" s="326"/>
      <c r="ECT1" s="326"/>
      <c r="ECU1" s="326"/>
      <c r="ECV1" s="326"/>
      <c r="ECW1" s="326"/>
      <c r="ECX1" s="326"/>
      <c r="ECY1" s="326"/>
      <c r="ECZ1" s="326"/>
      <c r="EDA1" s="326"/>
      <c r="EDB1" s="326"/>
      <c r="EDC1" s="326"/>
      <c r="EDD1" s="326"/>
      <c r="EDE1" s="326"/>
      <c r="EDF1" s="326"/>
      <c r="EDG1" s="326"/>
      <c r="EDH1" s="326"/>
      <c r="EDI1" s="326"/>
      <c r="EDJ1" s="326"/>
      <c r="EDK1" s="326"/>
      <c r="EDL1" s="326"/>
      <c r="EDM1" s="326"/>
      <c r="EDN1" s="326"/>
      <c r="EDO1" s="326"/>
      <c r="EDP1" s="326"/>
      <c r="EDQ1" s="326"/>
      <c r="EDR1" s="326"/>
      <c r="EDS1" s="326"/>
      <c r="EDT1" s="326"/>
      <c r="EDU1" s="326"/>
      <c r="EDV1" s="326"/>
      <c r="EDW1" s="326"/>
      <c r="EDX1" s="278"/>
      <c r="EDY1" s="278"/>
      <c r="EDZ1" s="278"/>
      <c r="EEA1" s="278"/>
      <c r="EEB1" s="278"/>
      <c r="EEC1" s="278"/>
      <c r="EED1" s="278"/>
      <c r="EEE1" s="278"/>
      <c r="EEF1" s="278"/>
      <c r="EEG1" s="278"/>
      <c r="EEH1" s="278"/>
      <c r="EEI1" s="278"/>
      <c r="EEJ1" s="278"/>
      <c r="EEK1" s="278"/>
      <c r="EEL1" s="278"/>
      <c r="EEM1" s="278"/>
      <c r="EEN1" s="278"/>
      <c r="EEO1" s="278"/>
      <c r="EEP1" s="278"/>
      <c r="EEQ1" s="278"/>
      <c r="EER1" s="278"/>
      <c r="EES1" s="278"/>
      <c r="EET1" s="278"/>
      <c r="EEU1" s="278"/>
      <c r="EEV1" s="278"/>
      <c r="EEW1" s="278"/>
      <c r="EEX1" s="278"/>
      <c r="EEY1" s="278"/>
      <c r="EEZ1" s="278"/>
      <c r="EFA1" s="278"/>
      <c r="EFB1" s="278"/>
      <c r="EFC1" s="278"/>
      <c r="EFD1" s="278"/>
      <c r="EFE1" s="278"/>
      <c r="EFF1" s="278"/>
      <c r="EFG1" s="278"/>
      <c r="EFH1" s="278"/>
      <c r="EFI1" s="278"/>
      <c r="EFJ1" s="278"/>
      <c r="EFK1" s="278"/>
      <c r="EFL1" s="278"/>
      <c r="EFM1" s="278"/>
      <c r="EFN1" s="278"/>
      <c r="EFO1" s="278"/>
      <c r="EFP1" s="278"/>
      <c r="EFQ1" s="278"/>
      <c r="EFR1" s="278"/>
      <c r="EFS1" s="278"/>
      <c r="EFT1" s="278"/>
      <c r="EFU1" s="278"/>
      <c r="EFV1" s="278"/>
      <c r="EFW1" s="278"/>
      <c r="EFX1" s="278"/>
      <c r="EFY1" s="278"/>
      <c r="EFZ1" s="278"/>
      <c r="EGA1" s="278"/>
      <c r="EGB1" s="278"/>
      <c r="EGC1" s="278"/>
      <c r="EGD1" s="278"/>
      <c r="EGE1" s="278"/>
      <c r="EGF1" s="278"/>
      <c r="EGG1" s="278"/>
      <c r="EGH1" s="278"/>
      <c r="EGI1" s="278"/>
      <c r="EGJ1" s="278"/>
      <c r="EGK1" s="278"/>
      <c r="EGL1" s="278"/>
      <c r="EGM1" s="278"/>
      <c r="EGN1" s="278"/>
      <c r="EGO1" s="278"/>
      <c r="EGP1" s="278"/>
      <c r="EGQ1" s="278"/>
      <c r="EGR1" s="278"/>
      <c r="EGS1" s="278"/>
      <c r="EGT1" s="278"/>
      <c r="EGU1" s="278"/>
      <c r="EGV1" s="278"/>
      <c r="EGW1" s="278"/>
      <c r="EGX1" s="278"/>
      <c r="EGY1" s="278"/>
      <c r="EGZ1" s="278"/>
      <c r="EHA1" s="278"/>
      <c r="EHB1" s="278"/>
      <c r="EHC1" s="278"/>
      <c r="EHD1" s="278"/>
      <c r="EHE1" s="278"/>
      <c r="EHF1" s="278"/>
      <c r="EHG1" s="278"/>
      <c r="EHH1" s="278"/>
      <c r="EHI1" s="278"/>
      <c r="EHJ1" s="278"/>
      <c r="EHK1" s="278"/>
      <c r="EHL1" s="326"/>
      <c r="EHM1" s="326"/>
      <c r="EHN1" s="326"/>
      <c r="EHO1" s="326"/>
      <c r="EHP1" s="326"/>
      <c r="EHQ1" s="326"/>
      <c r="EHR1" s="326"/>
      <c r="EHS1" s="326"/>
      <c r="EHT1" s="326"/>
      <c r="EHU1" s="326"/>
      <c r="EHV1" s="326"/>
      <c r="EHW1" s="326"/>
      <c r="EHX1" s="326"/>
      <c r="EHY1" s="326"/>
      <c r="EHZ1" s="326"/>
      <c r="EIA1" s="326"/>
      <c r="EIB1" s="326"/>
      <c r="EIC1" s="326"/>
      <c r="EID1" s="326"/>
      <c r="EIE1" s="326"/>
      <c r="EIF1" s="326"/>
      <c r="EIG1" s="326"/>
      <c r="EIH1" s="326"/>
      <c r="EII1" s="326"/>
      <c r="EIJ1" s="326"/>
      <c r="EIK1" s="326"/>
      <c r="EIL1" s="326"/>
      <c r="EIM1" s="326"/>
      <c r="EIN1" s="326"/>
      <c r="EIO1" s="326"/>
      <c r="EIP1" s="326"/>
      <c r="EIQ1" s="326"/>
      <c r="EIR1" s="326"/>
      <c r="EIS1" s="326"/>
      <c r="EIT1" s="326"/>
      <c r="EIU1" s="326"/>
      <c r="EIV1" s="326"/>
      <c r="EIW1" s="326"/>
      <c r="EIX1" s="326"/>
      <c r="EIY1" s="326"/>
      <c r="EIZ1" s="326"/>
      <c r="EJA1" s="326"/>
      <c r="EJB1" s="326"/>
      <c r="EJC1" s="326"/>
      <c r="EJD1" s="326"/>
      <c r="EJE1" s="326"/>
      <c r="EJF1" s="326"/>
      <c r="EJG1" s="326"/>
      <c r="EJH1" s="326"/>
      <c r="EJI1" s="326"/>
      <c r="EJJ1" s="326"/>
      <c r="EJK1" s="326"/>
      <c r="EJL1" s="326"/>
      <c r="EJM1" s="326"/>
      <c r="EJN1" s="326"/>
      <c r="EJO1" s="326"/>
      <c r="EJP1" s="326"/>
      <c r="EJQ1" s="326"/>
      <c r="EJR1" s="326"/>
      <c r="EJS1" s="326"/>
      <c r="EJT1" s="326"/>
      <c r="EJU1" s="326"/>
      <c r="EJV1" s="326"/>
      <c r="EJW1" s="326"/>
      <c r="EJX1" s="326"/>
      <c r="EJY1" s="326"/>
      <c r="EJZ1" s="326"/>
      <c r="EKA1" s="326"/>
      <c r="EKB1" s="326"/>
      <c r="EKC1" s="326"/>
      <c r="EKD1" s="326"/>
      <c r="EKE1" s="326"/>
      <c r="EKF1" s="326"/>
      <c r="EKG1" s="326"/>
      <c r="EKH1" s="326"/>
      <c r="EKI1" s="326"/>
      <c r="EKJ1" s="326"/>
      <c r="EKK1" s="326"/>
      <c r="EKL1" s="326"/>
      <c r="EKM1" s="326"/>
      <c r="EKN1" s="326"/>
      <c r="EKO1" s="326"/>
      <c r="EKP1" s="326"/>
      <c r="EKQ1" s="326"/>
      <c r="EKR1" s="326"/>
      <c r="EKS1" s="326"/>
      <c r="EKT1" s="326"/>
      <c r="EKU1" s="326"/>
      <c r="EKV1" s="326"/>
      <c r="EKW1" s="326"/>
      <c r="EKX1" s="326"/>
      <c r="EKY1" s="326"/>
      <c r="EKZ1" s="326"/>
      <c r="ELA1" s="326"/>
      <c r="ELB1" s="326"/>
      <c r="ELC1" s="326"/>
      <c r="ELD1" s="326"/>
      <c r="ELE1" s="326"/>
      <c r="ELF1" s="326"/>
      <c r="ELG1" s="326"/>
      <c r="ELH1" s="326"/>
      <c r="ELI1" s="326"/>
      <c r="ELJ1" s="326"/>
      <c r="ELK1" s="326"/>
      <c r="ELL1" s="326"/>
      <c r="ELM1" s="326"/>
      <c r="ELN1" s="326"/>
      <c r="ELO1" s="326"/>
      <c r="ELP1" s="326"/>
      <c r="ELQ1" s="326"/>
      <c r="ELR1" s="326"/>
      <c r="ELS1" s="326"/>
      <c r="ELT1" s="326"/>
      <c r="ELU1" s="326"/>
      <c r="ELV1" s="326"/>
      <c r="ELW1" s="326"/>
      <c r="ELX1" s="326"/>
      <c r="ELY1" s="326"/>
      <c r="ELZ1" s="326"/>
      <c r="EMA1" s="326"/>
      <c r="EMB1" s="326"/>
      <c r="EMC1" s="326"/>
      <c r="EMD1" s="326"/>
      <c r="EME1" s="326"/>
      <c r="EMF1" s="326"/>
      <c r="EMG1" s="326"/>
      <c r="EMH1" s="326"/>
      <c r="EMI1" s="326"/>
      <c r="EMJ1" s="326"/>
      <c r="EMK1" s="326"/>
      <c r="EML1" s="326"/>
      <c r="EMM1" s="326"/>
      <c r="EMN1" s="326"/>
      <c r="EMO1" s="326"/>
      <c r="EMP1" s="326"/>
      <c r="EMQ1" s="326"/>
      <c r="EMR1" s="326"/>
      <c r="EMS1" s="326"/>
      <c r="EMT1" s="326"/>
      <c r="EMU1" s="326"/>
      <c r="EMV1" s="326"/>
      <c r="EMW1" s="326"/>
      <c r="EMX1" s="326"/>
      <c r="EMY1" s="326"/>
      <c r="EMZ1" s="326"/>
      <c r="ENA1" s="326"/>
      <c r="ENB1" s="326"/>
      <c r="ENC1" s="326"/>
      <c r="END1" s="326"/>
      <c r="ENE1" s="326"/>
      <c r="ENF1" s="326"/>
      <c r="ENG1" s="326"/>
      <c r="ENH1" s="326"/>
      <c r="ENI1" s="326"/>
      <c r="ENJ1" s="326"/>
      <c r="ENK1" s="326"/>
      <c r="ENL1" s="326"/>
      <c r="ENM1" s="326"/>
      <c r="ENN1" s="326"/>
      <c r="ENO1" s="326"/>
      <c r="ENP1" s="326"/>
      <c r="ENQ1" s="326"/>
      <c r="ENR1" s="326"/>
      <c r="ENS1" s="326"/>
      <c r="ENT1" s="278"/>
      <c r="ENU1" s="278"/>
      <c r="ENV1" s="278"/>
      <c r="ENW1" s="278"/>
      <c r="ENX1" s="278"/>
      <c r="ENY1" s="278"/>
      <c r="ENZ1" s="278"/>
      <c r="EOA1" s="278"/>
      <c r="EOB1" s="278"/>
      <c r="EOC1" s="278"/>
      <c r="EOD1" s="278"/>
      <c r="EOE1" s="278"/>
      <c r="EOF1" s="278"/>
      <c r="EOG1" s="278"/>
      <c r="EOH1" s="278"/>
      <c r="EOI1" s="278"/>
      <c r="EOJ1" s="278"/>
      <c r="EOK1" s="278"/>
      <c r="EOL1" s="278"/>
      <c r="EOM1" s="278"/>
      <c r="EON1" s="278"/>
      <c r="EOO1" s="278"/>
      <c r="EOP1" s="278"/>
      <c r="EOQ1" s="278"/>
      <c r="EOR1" s="278"/>
      <c r="EOS1" s="278"/>
      <c r="EOT1" s="278"/>
      <c r="EOU1" s="278"/>
      <c r="EOV1" s="278"/>
      <c r="EOW1" s="278"/>
      <c r="EOX1" s="278"/>
      <c r="EOY1" s="278"/>
      <c r="EOZ1" s="278"/>
      <c r="EPA1" s="278"/>
      <c r="EPB1" s="278"/>
      <c r="EPC1" s="278"/>
      <c r="EPD1" s="278"/>
      <c r="EPE1" s="278"/>
      <c r="EPF1" s="278"/>
      <c r="EPG1" s="278"/>
      <c r="EPH1" s="278"/>
      <c r="EPI1" s="278"/>
      <c r="EPJ1" s="278"/>
      <c r="EPK1" s="278"/>
      <c r="EPL1" s="278"/>
      <c r="EPM1" s="278"/>
      <c r="EPN1" s="278"/>
      <c r="EPO1" s="278"/>
      <c r="EPP1" s="278"/>
      <c r="EPQ1" s="278"/>
      <c r="EPR1" s="278"/>
      <c r="EPS1" s="278"/>
      <c r="EPT1" s="278"/>
      <c r="EPU1" s="278"/>
      <c r="EPV1" s="278"/>
      <c r="EPW1" s="278"/>
      <c r="EPX1" s="278"/>
      <c r="EPY1" s="278"/>
      <c r="EPZ1" s="278"/>
      <c r="EQA1" s="278"/>
      <c r="EQB1" s="278"/>
      <c r="EQC1" s="278"/>
      <c r="EQD1" s="278"/>
      <c r="EQE1" s="278"/>
      <c r="EQF1" s="278"/>
      <c r="EQG1" s="278"/>
      <c r="EQH1" s="278"/>
      <c r="EQI1" s="278"/>
      <c r="EQJ1" s="278"/>
      <c r="EQK1" s="278"/>
      <c r="EQL1" s="278"/>
      <c r="EQM1" s="278"/>
      <c r="EQN1" s="278"/>
      <c r="EQO1" s="278"/>
      <c r="EQP1" s="278"/>
      <c r="EQQ1" s="278"/>
      <c r="EQR1" s="278"/>
      <c r="EQS1" s="278"/>
      <c r="EQT1" s="278"/>
      <c r="EQU1" s="278"/>
      <c r="EQV1" s="278"/>
      <c r="EQW1" s="278"/>
      <c r="EQX1" s="278"/>
      <c r="EQY1" s="278"/>
      <c r="EQZ1" s="278"/>
      <c r="ERA1" s="278"/>
      <c r="ERB1" s="278"/>
      <c r="ERC1" s="278"/>
      <c r="ERD1" s="278"/>
      <c r="ERE1" s="278"/>
      <c r="ERF1" s="278"/>
      <c r="ERG1" s="278"/>
      <c r="ERH1" s="326"/>
      <c r="ERI1" s="326"/>
      <c r="ERJ1" s="326"/>
      <c r="ERK1" s="326"/>
      <c r="ERL1" s="326"/>
      <c r="ERM1" s="326"/>
      <c r="ERN1" s="326"/>
      <c r="ERO1" s="326"/>
      <c r="ERP1" s="326"/>
      <c r="ERQ1" s="326"/>
      <c r="ERR1" s="326"/>
      <c r="ERS1" s="326"/>
      <c r="ERT1" s="326"/>
      <c r="ERU1" s="326"/>
      <c r="ERV1" s="326"/>
      <c r="ERW1" s="326"/>
      <c r="ERX1" s="326"/>
      <c r="ERY1" s="326"/>
      <c r="ERZ1" s="326"/>
      <c r="ESA1" s="326"/>
      <c r="ESB1" s="326"/>
      <c r="ESC1" s="326"/>
      <c r="ESD1" s="326"/>
      <c r="ESE1" s="326"/>
      <c r="ESF1" s="326"/>
      <c r="ESG1" s="326"/>
      <c r="ESH1" s="326"/>
      <c r="ESI1" s="326"/>
      <c r="ESJ1" s="326"/>
      <c r="ESK1" s="326"/>
      <c r="ESL1" s="326"/>
      <c r="ESM1" s="326"/>
      <c r="ESN1" s="326"/>
      <c r="ESO1" s="326"/>
      <c r="ESP1" s="326"/>
      <c r="ESQ1" s="326"/>
      <c r="ESR1" s="326"/>
      <c r="ESS1" s="326"/>
      <c r="EST1" s="326"/>
      <c r="ESU1" s="326"/>
      <c r="ESV1" s="326"/>
      <c r="ESW1" s="326"/>
      <c r="ESX1" s="326"/>
      <c r="ESY1" s="326"/>
      <c r="ESZ1" s="326"/>
      <c r="ETA1" s="326"/>
      <c r="ETB1" s="326"/>
      <c r="ETC1" s="326"/>
      <c r="ETD1" s="326"/>
      <c r="ETE1" s="326"/>
      <c r="ETF1" s="326"/>
      <c r="ETG1" s="326"/>
      <c r="ETH1" s="326"/>
      <c r="ETI1" s="326"/>
      <c r="ETJ1" s="326"/>
      <c r="ETK1" s="326"/>
      <c r="ETL1" s="326"/>
      <c r="ETM1" s="326"/>
      <c r="ETN1" s="326"/>
      <c r="ETO1" s="326"/>
      <c r="ETP1" s="326"/>
      <c r="ETQ1" s="326"/>
      <c r="ETR1" s="326"/>
      <c r="ETS1" s="326"/>
      <c r="ETT1" s="326"/>
      <c r="ETU1" s="326"/>
      <c r="ETV1" s="326"/>
      <c r="ETW1" s="326"/>
      <c r="ETX1" s="326"/>
      <c r="ETY1" s="326"/>
      <c r="ETZ1" s="326"/>
      <c r="EUA1" s="326"/>
      <c r="EUB1" s="326"/>
      <c r="EUC1" s="326"/>
      <c r="EUD1" s="326"/>
      <c r="EUE1" s="326"/>
      <c r="EUF1" s="326"/>
      <c r="EUG1" s="326"/>
      <c r="EUH1" s="326"/>
      <c r="EUI1" s="326"/>
      <c r="EUJ1" s="326"/>
      <c r="EUK1" s="326"/>
      <c r="EUL1" s="326"/>
      <c r="EUM1" s="326"/>
      <c r="EUN1" s="326"/>
      <c r="EUO1" s="326"/>
      <c r="EUP1" s="326"/>
      <c r="EUQ1" s="326"/>
      <c r="EUR1" s="326"/>
      <c r="EUS1" s="326"/>
      <c r="EUT1" s="326"/>
      <c r="EUU1" s="326"/>
      <c r="EUV1" s="326"/>
      <c r="EUW1" s="326"/>
      <c r="EUX1" s="326"/>
      <c r="EUY1" s="326"/>
      <c r="EUZ1" s="326"/>
      <c r="EVA1" s="326"/>
      <c r="EVB1" s="326"/>
      <c r="EVC1" s="326"/>
      <c r="EVD1" s="326"/>
      <c r="EVE1" s="326"/>
      <c r="EVF1" s="326"/>
      <c r="EVG1" s="326"/>
      <c r="EVH1" s="326"/>
      <c r="EVI1" s="326"/>
      <c r="EVJ1" s="326"/>
      <c r="EVK1" s="326"/>
      <c r="EVL1" s="326"/>
      <c r="EVM1" s="326"/>
      <c r="EVN1" s="326"/>
      <c r="EVO1" s="326"/>
      <c r="EVP1" s="326"/>
      <c r="EVQ1" s="326"/>
      <c r="EVR1" s="326"/>
      <c r="EVS1" s="326"/>
      <c r="EVT1" s="326"/>
      <c r="EVU1" s="326"/>
      <c r="EVV1" s="326"/>
      <c r="EVW1" s="326"/>
      <c r="EVX1" s="326"/>
      <c r="EVY1" s="326"/>
      <c r="EVZ1" s="326"/>
      <c r="EWA1" s="326"/>
      <c r="EWB1" s="326"/>
      <c r="EWC1" s="326"/>
      <c r="EWD1" s="326"/>
      <c r="EWE1" s="326"/>
      <c r="EWF1" s="326"/>
      <c r="EWG1" s="326"/>
      <c r="EWH1" s="326"/>
      <c r="EWI1" s="326"/>
      <c r="EWJ1" s="326"/>
      <c r="EWK1" s="326"/>
      <c r="EWL1" s="326"/>
      <c r="EWM1" s="326"/>
      <c r="EWN1" s="326"/>
      <c r="EWO1" s="326"/>
      <c r="EWP1" s="326"/>
      <c r="EWQ1" s="326"/>
      <c r="EWR1" s="326"/>
      <c r="EWS1" s="326"/>
      <c r="EWT1" s="326"/>
      <c r="EWU1" s="326"/>
      <c r="EWV1" s="326"/>
      <c r="EWW1" s="326"/>
      <c r="EWX1" s="326"/>
      <c r="EWY1" s="326"/>
      <c r="EWZ1" s="326"/>
      <c r="EXA1" s="326"/>
      <c r="EXB1" s="326"/>
      <c r="EXC1" s="326"/>
      <c r="EXD1" s="326"/>
      <c r="EXE1" s="326"/>
      <c r="EXF1" s="326"/>
      <c r="EXG1" s="326"/>
      <c r="EXH1" s="326"/>
      <c r="EXI1" s="326"/>
      <c r="EXJ1" s="326"/>
      <c r="EXK1" s="326"/>
      <c r="EXL1" s="326"/>
      <c r="EXM1" s="326"/>
      <c r="EXN1" s="326"/>
      <c r="EXO1" s="326"/>
      <c r="EXP1" s="278"/>
      <c r="EXQ1" s="278"/>
      <c r="EXR1" s="278"/>
      <c r="EXS1" s="278"/>
      <c r="EXT1" s="278"/>
      <c r="EXU1" s="278"/>
      <c r="EXV1" s="278"/>
      <c r="EXW1" s="278"/>
      <c r="EXX1" s="278"/>
      <c r="EXY1" s="278"/>
      <c r="EXZ1" s="278"/>
      <c r="EYA1" s="278"/>
      <c r="EYB1" s="278"/>
      <c r="EYC1" s="278"/>
      <c r="EYD1" s="278"/>
      <c r="EYE1" s="278"/>
      <c r="EYF1" s="278"/>
      <c r="EYG1" s="278"/>
      <c r="EYH1" s="278"/>
      <c r="EYI1" s="278"/>
      <c r="EYJ1" s="278"/>
      <c r="EYK1" s="278"/>
      <c r="EYL1" s="278"/>
      <c r="EYM1" s="278"/>
      <c r="EYN1" s="278"/>
      <c r="EYO1" s="278"/>
      <c r="EYP1" s="278"/>
      <c r="EYQ1" s="278"/>
      <c r="EYR1" s="278"/>
      <c r="EYS1" s="278"/>
      <c r="EYT1" s="278"/>
      <c r="EYU1" s="278"/>
      <c r="EYV1" s="278"/>
      <c r="EYW1" s="278"/>
      <c r="EYX1" s="278"/>
      <c r="EYY1" s="278"/>
      <c r="EYZ1" s="278"/>
      <c r="EZA1" s="278"/>
      <c r="EZB1" s="278"/>
      <c r="EZC1" s="278"/>
      <c r="EZD1" s="278"/>
      <c r="EZE1" s="278"/>
      <c r="EZF1" s="278"/>
      <c r="EZG1" s="278"/>
      <c r="EZH1" s="278"/>
      <c r="EZI1" s="278"/>
      <c r="EZJ1" s="278"/>
      <c r="EZK1" s="278"/>
      <c r="EZL1" s="278"/>
      <c r="EZM1" s="278"/>
      <c r="EZN1" s="278"/>
      <c r="EZO1" s="278"/>
      <c r="EZP1" s="278"/>
      <c r="EZQ1" s="278"/>
      <c r="EZR1" s="278"/>
      <c r="EZS1" s="278"/>
      <c r="EZT1" s="278"/>
      <c r="EZU1" s="278"/>
      <c r="EZV1" s="278"/>
      <c r="EZW1" s="278"/>
      <c r="EZX1" s="278"/>
      <c r="EZY1" s="278"/>
      <c r="EZZ1" s="278"/>
      <c r="FAA1" s="278"/>
      <c r="FAB1" s="278"/>
      <c r="FAC1" s="278"/>
      <c r="FAD1" s="278"/>
      <c r="FAE1" s="278"/>
      <c r="FAF1" s="278"/>
      <c r="FAG1" s="278"/>
      <c r="FAH1" s="278"/>
      <c r="FAI1" s="278"/>
      <c r="FAJ1" s="278"/>
      <c r="FAK1" s="278"/>
      <c r="FAL1" s="278"/>
      <c r="FAM1" s="278"/>
      <c r="FAN1" s="278"/>
      <c r="FAO1" s="278"/>
      <c r="FAP1" s="278"/>
      <c r="FAQ1" s="278"/>
      <c r="FAR1" s="278"/>
      <c r="FAS1" s="278"/>
      <c r="FAT1" s="278"/>
      <c r="FAU1" s="278"/>
      <c r="FAV1" s="278"/>
      <c r="FAW1" s="278"/>
      <c r="FAX1" s="278"/>
      <c r="FAY1" s="278"/>
      <c r="FAZ1" s="278"/>
      <c r="FBA1" s="278"/>
      <c r="FBB1" s="278"/>
      <c r="FBC1" s="278"/>
      <c r="FBD1" s="326"/>
      <c r="FBE1" s="326"/>
      <c r="FBF1" s="326"/>
      <c r="FBG1" s="326"/>
      <c r="FBH1" s="326"/>
      <c r="FBI1" s="326"/>
      <c r="FBJ1" s="326"/>
      <c r="FBK1" s="326"/>
      <c r="FBL1" s="326"/>
      <c r="FBM1" s="326"/>
      <c r="FBN1" s="326"/>
      <c r="FBO1" s="326"/>
      <c r="FBP1" s="326"/>
      <c r="FBQ1" s="326"/>
      <c r="FBR1" s="326"/>
      <c r="FBS1" s="326"/>
      <c r="FBT1" s="326"/>
      <c r="FBU1" s="326"/>
      <c r="FBV1" s="326"/>
      <c r="FBW1" s="326"/>
      <c r="FBX1" s="326"/>
      <c r="FBY1" s="326"/>
      <c r="FBZ1" s="326"/>
      <c r="FCA1" s="326"/>
      <c r="FCB1" s="326"/>
      <c r="FCC1" s="326"/>
      <c r="FCD1" s="326"/>
      <c r="FCE1" s="326"/>
      <c r="FCF1" s="326"/>
      <c r="FCG1" s="326"/>
      <c r="FCH1" s="326"/>
      <c r="FCI1" s="326"/>
      <c r="FCJ1" s="326"/>
      <c r="FCK1" s="326"/>
      <c r="FCL1" s="326"/>
      <c r="FCM1" s="326"/>
      <c r="FCN1" s="326"/>
      <c r="FCO1" s="326"/>
      <c r="FCP1" s="326"/>
      <c r="FCQ1" s="326"/>
      <c r="FCR1" s="326"/>
      <c r="FCS1" s="326"/>
      <c r="FCT1" s="326"/>
      <c r="FCU1" s="326"/>
      <c r="FCV1" s="326"/>
      <c r="FCW1" s="326"/>
      <c r="FCX1" s="326"/>
      <c r="FCY1" s="326"/>
      <c r="FCZ1" s="326"/>
      <c r="FDA1" s="326"/>
      <c r="FDB1" s="326"/>
      <c r="FDC1" s="326"/>
      <c r="FDD1" s="326"/>
      <c r="FDE1" s="326"/>
      <c r="FDF1" s="326"/>
      <c r="FDG1" s="326"/>
      <c r="FDH1" s="326"/>
      <c r="FDI1" s="326"/>
      <c r="FDJ1" s="326"/>
      <c r="FDK1" s="326"/>
      <c r="FDL1" s="326"/>
      <c r="FDM1" s="326"/>
      <c r="FDN1" s="326"/>
      <c r="FDO1" s="326"/>
      <c r="FDP1" s="326"/>
      <c r="FDQ1" s="326"/>
      <c r="FDR1" s="326"/>
      <c r="FDS1" s="326"/>
      <c r="FDT1" s="326"/>
      <c r="FDU1" s="326"/>
      <c r="FDV1" s="326"/>
      <c r="FDW1" s="326"/>
      <c r="FDX1" s="326"/>
      <c r="FDY1" s="326"/>
      <c r="FDZ1" s="326"/>
      <c r="FEA1" s="326"/>
      <c r="FEB1" s="326"/>
      <c r="FEC1" s="326"/>
      <c r="FED1" s="326"/>
      <c r="FEE1" s="326"/>
      <c r="FEF1" s="326"/>
      <c r="FEG1" s="326"/>
      <c r="FEH1" s="326"/>
      <c r="FEI1" s="326"/>
      <c r="FEJ1" s="326"/>
      <c r="FEK1" s="326"/>
      <c r="FEL1" s="326"/>
      <c r="FEM1" s="326"/>
      <c r="FEN1" s="326"/>
      <c r="FEO1" s="326"/>
      <c r="FEP1" s="326"/>
      <c r="FEQ1" s="326"/>
      <c r="FER1" s="326"/>
      <c r="FES1" s="326"/>
      <c r="FET1" s="326"/>
      <c r="FEU1" s="326"/>
      <c r="FEV1" s="326"/>
      <c r="FEW1" s="326"/>
      <c r="FEX1" s="326"/>
      <c r="FEY1" s="326"/>
      <c r="FEZ1" s="326"/>
      <c r="FFA1" s="326"/>
      <c r="FFB1" s="326"/>
      <c r="FFC1" s="326"/>
      <c r="FFD1" s="326"/>
      <c r="FFE1" s="326"/>
      <c r="FFF1" s="326"/>
      <c r="FFG1" s="326"/>
      <c r="FFH1" s="326"/>
      <c r="FFI1" s="326"/>
      <c r="FFJ1" s="326"/>
      <c r="FFK1" s="326"/>
      <c r="FFL1" s="326"/>
      <c r="FFM1" s="326"/>
      <c r="FFN1" s="326"/>
      <c r="FFO1" s="326"/>
      <c r="FFP1" s="326"/>
      <c r="FFQ1" s="326"/>
      <c r="FFR1" s="326"/>
      <c r="FFS1" s="326"/>
      <c r="FFT1" s="326"/>
      <c r="FFU1" s="326"/>
      <c r="FFV1" s="326"/>
      <c r="FFW1" s="326"/>
      <c r="FFX1" s="326"/>
      <c r="FFY1" s="326"/>
      <c r="FFZ1" s="326"/>
      <c r="FGA1" s="326"/>
      <c r="FGB1" s="326"/>
      <c r="FGC1" s="326"/>
      <c r="FGD1" s="326"/>
      <c r="FGE1" s="326"/>
      <c r="FGF1" s="326"/>
      <c r="FGG1" s="326"/>
      <c r="FGH1" s="326"/>
      <c r="FGI1" s="326"/>
      <c r="FGJ1" s="326"/>
      <c r="FGK1" s="326"/>
      <c r="FGL1" s="326"/>
      <c r="FGM1" s="326"/>
      <c r="FGN1" s="326"/>
      <c r="FGO1" s="326"/>
      <c r="FGP1" s="326"/>
      <c r="FGQ1" s="326"/>
      <c r="FGR1" s="326"/>
      <c r="FGS1" s="326"/>
      <c r="FGT1" s="326"/>
      <c r="FGU1" s="326"/>
      <c r="FGV1" s="326"/>
      <c r="FGW1" s="326"/>
      <c r="FGX1" s="326"/>
      <c r="FGY1" s="326"/>
      <c r="FGZ1" s="326"/>
      <c r="FHA1" s="326"/>
      <c r="FHB1" s="326"/>
      <c r="FHC1" s="326"/>
      <c r="FHD1" s="326"/>
      <c r="FHE1" s="326"/>
      <c r="FHF1" s="326"/>
      <c r="FHG1" s="326"/>
      <c r="FHH1" s="326"/>
      <c r="FHI1" s="326"/>
      <c r="FHJ1" s="326"/>
      <c r="FHK1" s="326"/>
      <c r="FHL1" s="278"/>
      <c r="FHM1" s="278"/>
      <c r="FHN1" s="278"/>
      <c r="FHO1" s="278"/>
      <c r="FHP1" s="278"/>
      <c r="FHQ1" s="278"/>
      <c r="FHR1" s="278"/>
      <c r="FHS1" s="278"/>
      <c r="FHT1" s="278"/>
      <c r="FHU1" s="278"/>
      <c r="FHV1" s="278"/>
      <c r="FHW1" s="278"/>
      <c r="FHX1" s="278"/>
      <c r="FHY1" s="278"/>
      <c r="FHZ1" s="278"/>
      <c r="FIA1" s="278"/>
      <c r="FIB1" s="278"/>
      <c r="FIC1" s="278"/>
      <c r="FID1" s="278"/>
      <c r="FIE1" s="278"/>
      <c r="FIF1" s="278"/>
      <c r="FIG1" s="278"/>
      <c r="FIH1" s="278"/>
      <c r="FII1" s="278"/>
      <c r="FIJ1" s="278"/>
      <c r="FIK1" s="278"/>
      <c r="FIL1" s="278"/>
      <c r="FIM1" s="278"/>
      <c r="FIN1" s="278"/>
      <c r="FIO1" s="278"/>
      <c r="FIP1" s="278"/>
      <c r="FIQ1" s="278"/>
      <c r="FIR1" s="278"/>
      <c r="FIS1" s="278"/>
      <c r="FIT1" s="278"/>
      <c r="FIU1" s="278"/>
      <c r="FIV1" s="278"/>
      <c r="FIW1" s="278"/>
      <c r="FIX1" s="278"/>
      <c r="FIY1" s="278"/>
      <c r="FIZ1" s="278"/>
      <c r="FJA1" s="278"/>
      <c r="FJB1" s="278"/>
      <c r="FJC1" s="278"/>
      <c r="FJD1" s="278"/>
      <c r="FJE1" s="278"/>
      <c r="FJF1" s="278"/>
      <c r="FJG1" s="278"/>
      <c r="FJH1" s="278"/>
      <c r="FJI1" s="278"/>
      <c r="FJJ1" s="278"/>
      <c r="FJK1" s="278"/>
      <c r="FJL1" s="278"/>
      <c r="FJM1" s="278"/>
      <c r="FJN1" s="278"/>
      <c r="FJO1" s="278"/>
      <c r="FJP1" s="278"/>
      <c r="FJQ1" s="278"/>
      <c r="FJR1" s="278"/>
      <c r="FJS1" s="278"/>
      <c r="FJT1" s="278"/>
      <c r="FJU1" s="278"/>
      <c r="FJV1" s="278"/>
      <c r="FJW1" s="278"/>
      <c r="FJX1" s="278"/>
      <c r="FJY1" s="278"/>
      <c r="FJZ1" s="278"/>
      <c r="FKA1" s="278"/>
      <c r="FKB1" s="278"/>
      <c r="FKC1" s="278"/>
      <c r="FKD1" s="278"/>
      <c r="FKE1" s="278"/>
      <c r="FKF1" s="278"/>
      <c r="FKG1" s="278"/>
      <c r="FKH1" s="278"/>
      <c r="FKI1" s="278"/>
      <c r="FKJ1" s="278"/>
      <c r="FKK1" s="278"/>
      <c r="FKL1" s="278"/>
      <c r="FKM1" s="278"/>
      <c r="FKN1" s="278"/>
      <c r="FKO1" s="278"/>
      <c r="FKP1" s="278"/>
      <c r="FKQ1" s="278"/>
      <c r="FKR1" s="278"/>
      <c r="FKS1" s="278"/>
      <c r="FKT1" s="278"/>
      <c r="FKU1" s="278"/>
      <c r="FKV1" s="278"/>
      <c r="FKW1" s="278"/>
      <c r="FKX1" s="278"/>
      <c r="FKY1" s="278"/>
      <c r="FKZ1" s="326"/>
      <c r="FLA1" s="326"/>
      <c r="FLB1" s="326"/>
      <c r="FLC1" s="326"/>
      <c r="FLD1" s="326"/>
      <c r="FLE1" s="326"/>
      <c r="FLF1" s="326"/>
      <c r="FLG1" s="326"/>
      <c r="FLH1" s="326"/>
      <c r="FLI1" s="326"/>
      <c r="FLJ1" s="326"/>
      <c r="FLK1" s="326"/>
      <c r="FLL1" s="326"/>
      <c r="FLM1" s="326"/>
      <c r="FLN1" s="326"/>
      <c r="FLO1" s="326"/>
      <c r="FLP1" s="326"/>
      <c r="FLQ1" s="326"/>
      <c r="FLR1" s="326"/>
      <c r="FLS1" s="326"/>
      <c r="FLT1" s="326"/>
      <c r="FLU1" s="326"/>
      <c r="FLV1" s="326"/>
      <c r="FLW1" s="326"/>
      <c r="FLX1" s="326"/>
      <c r="FLY1" s="326"/>
      <c r="FLZ1" s="326"/>
      <c r="FMA1" s="326"/>
      <c r="FMB1" s="326"/>
      <c r="FMC1" s="326"/>
      <c r="FMD1" s="326"/>
      <c r="FME1" s="326"/>
      <c r="FMF1" s="326"/>
      <c r="FMG1" s="326"/>
      <c r="FMH1" s="326"/>
      <c r="FMI1" s="326"/>
      <c r="FMJ1" s="326"/>
      <c r="FMK1" s="326"/>
      <c r="FML1" s="326"/>
      <c r="FMM1" s="326"/>
      <c r="FMN1" s="326"/>
      <c r="FMO1" s="326"/>
      <c r="FMP1" s="326"/>
      <c r="FMQ1" s="326"/>
      <c r="FMR1" s="326"/>
      <c r="FMS1" s="326"/>
      <c r="FMT1" s="326"/>
      <c r="FMU1" s="326"/>
      <c r="FMV1" s="326"/>
      <c r="FMW1" s="326"/>
      <c r="FMX1" s="326"/>
      <c r="FMY1" s="326"/>
      <c r="FMZ1" s="326"/>
      <c r="FNA1" s="326"/>
      <c r="FNB1" s="326"/>
      <c r="FNC1" s="326"/>
      <c r="FND1" s="326"/>
      <c r="FNE1" s="326"/>
      <c r="FNF1" s="326"/>
      <c r="FNG1" s="326"/>
      <c r="FNH1" s="326"/>
      <c r="FNI1" s="326"/>
      <c r="FNJ1" s="326"/>
      <c r="FNK1" s="326"/>
      <c r="FNL1" s="326"/>
      <c r="FNM1" s="326"/>
      <c r="FNN1" s="326"/>
      <c r="FNO1" s="326"/>
      <c r="FNP1" s="326"/>
      <c r="FNQ1" s="326"/>
      <c r="FNR1" s="326"/>
      <c r="FNS1" s="326"/>
      <c r="FNT1" s="326"/>
      <c r="FNU1" s="326"/>
      <c r="FNV1" s="326"/>
      <c r="FNW1" s="326"/>
      <c r="FNX1" s="326"/>
      <c r="FNY1" s="326"/>
      <c r="FNZ1" s="326"/>
      <c r="FOA1" s="326"/>
      <c r="FOB1" s="326"/>
      <c r="FOC1" s="326"/>
      <c r="FOD1" s="326"/>
      <c r="FOE1" s="326"/>
      <c r="FOF1" s="326"/>
      <c r="FOG1" s="326"/>
      <c r="FOH1" s="326"/>
      <c r="FOI1" s="326"/>
      <c r="FOJ1" s="326"/>
      <c r="FOK1" s="326"/>
      <c r="FOL1" s="326"/>
      <c r="FOM1" s="326"/>
      <c r="FON1" s="326"/>
      <c r="FOO1" s="326"/>
      <c r="FOP1" s="326"/>
      <c r="FOQ1" s="326"/>
      <c r="FOR1" s="326"/>
      <c r="FOS1" s="326"/>
      <c r="FOT1" s="326"/>
      <c r="FOU1" s="326"/>
      <c r="FOV1" s="326"/>
      <c r="FOW1" s="326"/>
      <c r="FOX1" s="326"/>
      <c r="FOY1" s="326"/>
      <c r="FOZ1" s="326"/>
      <c r="FPA1" s="326"/>
      <c r="FPB1" s="326"/>
      <c r="FPC1" s="326"/>
      <c r="FPD1" s="326"/>
      <c r="FPE1" s="326"/>
      <c r="FPF1" s="326"/>
      <c r="FPG1" s="326"/>
      <c r="FPH1" s="326"/>
      <c r="FPI1" s="326"/>
      <c r="FPJ1" s="326"/>
      <c r="FPK1" s="326"/>
      <c r="FPL1" s="326"/>
      <c r="FPM1" s="326"/>
      <c r="FPN1" s="326"/>
      <c r="FPO1" s="326"/>
      <c r="FPP1" s="326"/>
      <c r="FPQ1" s="326"/>
      <c r="FPR1" s="326"/>
      <c r="FPS1" s="326"/>
      <c r="FPT1" s="326"/>
      <c r="FPU1" s="326"/>
      <c r="FPV1" s="326"/>
      <c r="FPW1" s="326"/>
      <c r="FPX1" s="326"/>
      <c r="FPY1" s="326"/>
      <c r="FPZ1" s="326"/>
      <c r="FQA1" s="326"/>
      <c r="FQB1" s="326"/>
      <c r="FQC1" s="326"/>
      <c r="FQD1" s="326"/>
      <c r="FQE1" s="326"/>
      <c r="FQF1" s="326"/>
      <c r="FQG1" s="326"/>
      <c r="FQH1" s="326"/>
      <c r="FQI1" s="326"/>
      <c r="FQJ1" s="326"/>
      <c r="FQK1" s="326"/>
      <c r="FQL1" s="326"/>
      <c r="FQM1" s="326"/>
      <c r="FQN1" s="326"/>
      <c r="FQO1" s="326"/>
      <c r="FQP1" s="326"/>
      <c r="FQQ1" s="326"/>
      <c r="FQR1" s="326"/>
      <c r="FQS1" s="326"/>
      <c r="FQT1" s="326"/>
      <c r="FQU1" s="326"/>
      <c r="FQV1" s="326"/>
      <c r="FQW1" s="326"/>
      <c r="FQX1" s="326"/>
      <c r="FQY1" s="326"/>
      <c r="FQZ1" s="326"/>
      <c r="FRA1" s="326"/>
      <c r="FRB1" s="326"/>
      <c r="FRC1" s="326"/>
      <c r="FRD1" s="326"/>
      <c r="FRE1" s="326"/>
      <c r="FRF1" s="326"/>
      <c r="FRG1" s="326"/>
      <c r="FRH1" s="278"/>
      <c r="FRI1" s="278"/>
      <c r="FRJ1" s="278"/>
      <c r="FRK1" s="278"/>
      <c r="FRL1" s="278"/>
      <c r="FRM1" s="278"/>
      <c r="FRN1" s="278"/>
      <c r="FRO1" s="278"/>
      <c r="FRP1" s="278"/>
      <c r="FRQ1" s="278"/>
      <c r="FRR1" s="278"/>
      <c r="FRS1" s="278"/>
      <c r="FRT1" s="278"/>
      <c r="FRU1" s="278"/>
      <c r="FRV1" s="278"/>
      <c r="FRW1" s="278"/>
      <c r="FRX1" s="278"/>
      <c r="FRY1" s="278"/>
      <c r="FRZ1" s="278"/>
      <c r="FSA1" s="278"/>
      <c r="FSB1" s="278"/>
      <c r="FSC1" s="278"/>
      <c r="FSD1" s="278"/>
      <c r="FSE1" s="278"/>
      <c r="FSF1" s="278"/>
      <c r="FSG1" s="278"/>
      <c r="FSH1" s="278"/>
      <c r="FSI1" s="278"/>
      <c r="FSJ1" s="278"/>
      <c r="FSK1" s="278"/>
      <c r="FSL1" s="278"/>
      <c r="FSM1" s="278"/>
      <c r="FSN1" s="278"/>
      <c r="FSO1" s="278"/>
      <c r="FSP1" s="278"/>
      <c r="FSQ1" s="278"/>
      <c r="FSR1" s="278"/>
      <c r="FSS1" s="278"/>
      <c r="FST1" s="278"/>
      <c r="FSU1" s="278"/>
      <c r="FSV1" s="278"/>
      <c r="FSW1" s="278"/>
      <c r="FSX1" s="278"/>
      <c r="FSY1" s="278"/>
      <c r="FSZ1" s="278"/>
      <c r="FTA1" s="278"/>
      <c r="FTB1" s="278"/>
      <c r="FTC1" s="278"/>
      <c r="FTD1" s="278"/>
      <c r="FTE1" s="278"/>
      <c r="FTF1" s="278"/>
      <c r="FTG1" s="278"/>
      <c r="FTH1" s="278"/>
      <c r="FTI1" s="278"/>
      <c r="FTJ1" s="278"/>
      <c r="FTK1" s="278"/>
      <c r="FTL1" s="278"/>
      <c r="FTM1" s="278"/>
      <c r="FTN1" s="278"/>
      <c r="FTO1" s="278"/>
      <c r="FTP1" s="278"/>
      <c r="FTQ1" s="278"/>
      <c r="FTR1" s="278"/>
      <c r="FTS1" s="278"/>
      <c r="FTT1" s="278"/>
      <c r="FTU1" s="278"/>
      <c r="FTV1" s="278"/>
      <c r="FTW1" s="278"/>
      <c r="FTX1" s="278"/>
      <c r="FTY1" s="278"/>
      <c r="FTZ1" s="278"/>
      <c r="FUA1" s="278"/>
      <c r="FUB1" s="278"/>
      <c r="FUC1" s="278"/>
      <c r="FUD1" s="278"/>
      <c r="FUE1" s="278"/>
      <c r="FUF1" s="278"/>
      <c r="FUG1" s="278"/>
      <c r="FUH1" s="278"/>
      <c r="FUI1" s="278"/>
      <c r="FUJ1" s="278"/>
      <c r="FUK1" s="278"/>
      <c r="FUL1" s="278"/>
      <c r="FUM1" s="278"/>
      <c r="FUN1" s="278"/>
      <c r="FUO1" s="278"/>
      <c r="FUP1" s="278"/>
      <c r="FUQ1" s="278"/>
      <c r="FUR1" s="278"/>
      <c r="FUS1" s="278"/>
      <c r="FUT1" s="278"/>
      <c r="FUU1" s="278"/>
      <c r="FUV1" s="326"/>
      <c r="FUW1" s="326"/>
      <c r="FUX1" s="326"/>
      <c r="FUY1" s="326"/>
      <c r="FUZ1" s="326"/>
      <c r="FVA1" s="326"/>
      <c r="FVB1" s="326"/>
      <c r="FVC1" s="326"/>
      <c r="FVD1" s="326"/>
      <c r="FVE1" s="326"/>
      <c r="FVF1" s="326"/>
      <c r="FVG1" s="326"/>
      <c r="FVH1" s="326"/>
      <c r="FVI1" s="326"/>
      <c r="FVJ1" s="326"/>
      <c r="FVK1" s="326"/>
      <c r="FVL1" s="326"/>
      <c r="FVM1" s="326"/>
      <c r="FVN1" s="326"/>
      <c r="FVO1" s="326"/>
      <c r="FVP1" s="326"/>
      <c r="FVQ1" s="326"/>
      <c r="FVR1" s="326"/>
      <c r="FVS1" s="326"/>
      <c r="FVT1" s="326"/>
      <c r="FVU1" s="326"/>
      <c r="FVV1" s="326"/>
      <c r="FVW1" s="326"/>
      <c r="FVX1" s="326"/>
      <c r="FVY1" s="326"/>
      <c r="FVZ1" s="326"/>
      <c r="FWA1" s="326"/>
      <c r="FWB1" s="326"/>
      <c r="FWC1" s="326"/>
      <c r="FWD1" s="326"/>
      <c r="FWE1" s="326"/>
      <c r="FWF1" s="326"/>
      <c r="FWG1" s="326"/>
      <c r="FWH1" s="326"/>
      <c r="FWI1" s="326"/>
      <c r="FWJ1" s="326"/>
      <c r="FWK1" s="326"/>
      <c r="FWL1" s="326"/>
      <c r="FWM1" s="326"/>
      <c r="FWN1" s="326"/>
      <c r="FWO1" s="326"/>
      <c r="FWP1" s="326"/>
      <c r="FWQ1" s="326"/>
      <c r="FWR1" s="326"/>
      <c r="FWS1" s="326"/>
      <c r="FWT1" s="326"/>
      <c r="FWU1" s="326"/>
      <c r="FWV1" s="326"/>
      <c r="FWW1" s="326"/>
      <c r="FWX1" s="326"/>
      <c r="FWY1" s="326"/>
      <c r="FWZ1" s="326"/>
      <c r="FXA1" s="326"/>
      <c r="FXB1" s="326"/>
      <c r="FXC1" s="326"/>
      <c r="FXD1" s="326"/>
      <c r="FXE1" s="326"/>
      <c r="FXF1" s="326"/>
      <c r="FXG1" s="326"/>
      <c r="FXH1" s="326"/>
      <c r="FXI1" s="326"/>
      <c r="FXJ1" s="326"/>
      <c r="FXK1" s="326"/>
      <c r="FXL1" s="326"/>
      <c r="FXM1" s="326"/>
      <c r="FXN1" s="326"/>
      <c r="FXO1" s="326"/>
      <c r="FXP1" s="326"/>
      <c r="FXQ1" s="326"/>
      <c r="FXR1" s="326"/>
      <c r="FXS1" s="326"/>
      <c r="FXT1" s="326"/>
      <c r="FXU1" s="326"/>
      <c r="FXV1" s="326"/>
      <c r="FXW1" s="326"/>
      <c r="FXX1" s="326"/>
      <c r="FXY1" s="326"/>
      <c r="FXZ1" s="326"/>
      <c r="FYA1" s="326"/>
      <c r="FYB1" s="326"/>
      <c r="FYC1" s="326"/>
      <c r="FYD1" s="326"/>
      <c r="FYE1" s="326"/>
      <c r="FYF1" s="326"/>
      <c r="FYG1" s="326"/>
      <c r="FYH1" s="326"/>
      <c r="FYI1" s="326"/>
      <c r="FYJ1" s="326"/>
      <c r="FYK1" s="326"/>
      <c r="FYL1" s="326"/>
      <c r="FYM1" s="326"/>
      <c r="FYN1" s="326"/>
      <c r="FYO1" s="326"/>
      <c r="FYP1" s="326"/>
      <c r="FYQ1" s="326"/>
      <c r="FYR1" s="326"/>
      <c r="FYS1" s="326"/>
      <c r="FYT1" s="326"/>
      <c r="FYU1" s="326"/>
      <c r="FYV1" s="326"/>
      <c r="FYW1" s="326"/>
      <c r="FYX1" s="326"/>
      <c r="FYY1" s="326"/>
      <c r="FYZ1" s="326"/>
      <c r="FZA1" s="326"/>
      <c r="FZB1" s="326"/>
      <c r="FZC1" s="326"/>
      <c r="FZD1" s="326"/>
      <c r="FZE1" s="326"/>
      <c r="FZF1" s="326"/>
      <c r="FZG1" s="326"/>
      <c r="FZH1" s="326"/>
      <c r="FZI1" s="326"/>
      <c r="FZJ1" s="326"/>
      <c r="FZK1" s="326"/>
      <c r="FZL1" s="326"/>
      <c r="FZM1" s="326"/>
      <c r="FZN1" s="326"/>
      <c r="FZO1" s="326"/>
      <c r="FZP1" s="326"/>
      <c r="FZQ1" s="326"/>
      <c r="FZR1" s="326"/>
      <c r="FZS1" s="326"/>
      <c r="FZT1" s="326"/>
      <c r="FZU1" s="326"/>
      <c r="FZV1" s="326"/>
      <c r="FZW1" s="326"/>
      <c r="FZX1" s="326"/>
      <c r="FZY1" s="326"/>
      <c r="FZZ1" s="326"/>
      <c r="GAA1" s="326"/>
      <c r="GAB1" s="326"/>
      <c r="GAC1" s="326"/>
      <c r="GAD1" s="326"/>
      <c r="GAE1" s="326"/>
      <c r="GAF1" s="326"/>
      <c r="GAG1" s="326"/>
      <c r="GAH1" s="326"/>
      <c r="GAI1" s="326"/>
      <c r="GAJ1" s="326"/>
      <c r="GAK1" s="326"/>
      <c r="GAL1" s="326"/>
      <c r="GAM1" s="326"/>
      <c r="GAN1" s="326"/>
      <c r="GAO1" s="326"/>
      <c r="GAP1" s="326"/>
      <c r="GAQ1" s="326"/>
      <c r="GAR1" s="326"/>
      <c r="GAS1" s="326"/>
      <c r="GAT1" s="326"/>
      <c r="GAU1" s="326"/>
      <c r="GAV1" s="326"/>
      <c r="GAW1" s="326"/>
      <c r="GAX1" s="326"/>
      <c r="GAY1" s="326"/>
      <c r="GAZ1" s="326"/>
      <c r="GBA1" s="326"/>
      <c r="GBB1" s="326"/>
      <c r="GBC1" s="326"/>
      <c r="GBD1" s="278"/>
      <c r="GBE1" s="278"/>
      <c r="GBF1" s="278"/>
      <c r="GBG1" s="278"/>
      <c r="GBH1" s="278"/>
      <c r="GBI1" s="278"/>
      <c r="GBJ1" s="278"/>
      <c r="GBK1" s="278"/>
      <c r="GBL1" s="278"/>
      <c r="GBM1" s="278"/>
      <c r="GBN1" s="278"/>
      <c r="GBO1" s="278"/>
      <c r="GBP1" s="278"/>
      <c r="GBQ1" s="278"/>
      <c r="GBR1" s="278"/>
      <c r="GBS1" s="278"/>
      <c r="GBT1" s="278"/>
      <c r="GBU1" s="278"/>
      <c r="GBV1" s="278"/>
      <c r="GBW1" s="278"/>
      <c r="GBX1" s="278"/>
      <c r="GBY1" s="278"/>
      <c r="GBZ1" s="278"/>
      <c r="GCA1" s="278"/>
      <c r="GCB1" s="278"/>
      <c r="GCC1" s="278"/>
      <c r="GCD1" s="278"/>
      <c r="GCE1" s="278"/>
      <c r="GCF1" s="278"/>
      <c r="GCG1" s="278"/>
      <c r="GCH1" s="278"/>
      <c r="GCI1" s="278"/>
      <c r="GCJ1" s="278"/>
      <c r="GCK1" s="278"/>
      <c r="GCL1" s="278"/>
      <c r="GCM1" s="278"/>
      <c r="GCN1" s="278"/>
      <c r="GCO1" s="278"/>
      <c r="GCP1" s="278"/>
      <c r="GCQ1" s="278"/>
      <c r="GCR1" s="278"/>
      <c r="GCS1" s="278"/>
      <c r="GCT1" s="278"/>
      <c r="GCU1" s="278"/>
      <c r="GCV1" s="278"/>
      <c r="GCW1" s="278"/>
      <c r="GCX1" s="278"/>
      <c r="GCY1" s="278"/>
      <c r="GCZ1" s="278"/>
      <c r="GDA1" s="278"/>
      <c r="GDB1" s="278"/>
      <c r="GDC1" s="278"/>
      <c r="GDD1" s="278"/>
      <c r="GDE1" s="278"/>
      <c r="GDF1" s="278"/>
      <c r="GDG1" s="278"/>
      <c r="GDH1" s="278"/>
      <c r="GDI1" s="278"/>
      <c r="GDJ1" s="278"/>
      <c r="GDK1" s="278"/>
      <c r="GDL1" s="278"/>
      <c r="GDM1" s="278"/>
      <c r="GDN1" s="278"/>
      <c r="GDO1" s="278"/>
      <c r="GDP1" s="278"/>
      <c r="GDQ1" s="278"/>
      <c r="GDR1" s="278"/>
      <c r="GDS1" s="278"/>
      <c r="GDT1" s="278"/>
      <c r="GDU1" s="278"/>
      <c r="GDV1" s="278"/>
      <c r="GDW1" s="278"/>
      <c r="GDX1" s="278"/>
      <c r="GDY1" s="278"/>
      <c r="GDZ1" s="278"/>
      <c r="GEA1" s="278"/>
      <c r="GEB1" s="278"/>
      <c r="GEC1" s="278"/>
      <c r="GED1" s="278"/>
      <c r="GEE1" s="278"/>
      <c r="GEF1" s="278"/>
      <c r="GEG1" s="278"/>
      <c r="GEH1" s="278"/>
      <c r="GEI1" s="278"/>
      <c r="GEJ1" s="278"/>
      <c r="GEK1" s="278"/>
      <c r="GEL1" s="278"/>
      <c r="GEM1" s="278"/>
      <c r="GEN1" s="278"/>
      <c r="GEO1" s="278"/>
      <c r="GEP1" s="278"/>
      <c r="GEQ1" s="278"/>
      <c r="GER1" s="326"/>
      <c r="GES1" s="326"/>
      <c r="GET1" s="326"/>
      <c r="GEU1" s="326"/>
      <c r="GEV1" s="326"/>
      <c r="GEW1" s="326"/>
      <c r="GEX1" s="326"/>
      <c r="GEY1" s="326"/>
      <c r="GEZ1" s="326"/>
      <c r="GFA1" s="326"/>
      <c r="GFB1" s="326"/>
      <c r="GFC1" s="326"/>
      <c r="GFD1" s="326"/>
      <c r="GFE1" s="326"/>
      <c r="GFF1" s="326"/>
      <c r="GFG1" s="326"/>
      <c r="GFH1" s="326"/>
      <c r="GFI1" s="326"/>
      <c r="GFJ1" s="326"/>
      <c r="GFK1" s="326"/>
      <c r="GFL1" s="326"/>
      <c r="GFM1" s="326"/>
      <c r="GFN1" s="326"/>
      <c r="GFO1" s="326"/>
      <c r="GFP1" s="326"/>
      <c r="GFQ1" s="326"/>
      <c r="GFR1" s="326"/>
      <c r="GFS1" s="326"/>
      <c r="GFT1" s="326"/>
      <c r="GFU1" s="326"/>
      <c r="GFV1" s="326"/>
      <c r="GFW1" s="326"/>
      <c r="GFX1" s="326"/>
      <c r="GFY1" s="326"/>
      <c r="GFZ1" s="326"/>
      <c r="GGA1" s="326"/>
      <c r="GGB1" s="326"/>
      <c r="GGC1" s="326"/>
      <c r="GGD1" s="326"/>
      <c r="GGE1" s="326"/>
      <c r="GGF1" s="326"/>
      <c r="GGG1" s="326"/>
      <c r="GGH1" s="326"/>
      <c r="GGI1" s="326"/>
      <c r="GGJ1" s="326"/>
      <c r="GGK1" s="326"/>
      <c r="GGL1" s="326"/>
      <c r="GGM1" s="326"/>
      <c r="GGN1" s="326"/>
      <c r="GGO1" s="326"/>
      <c r="GGP1" s="326"/>
      <c r="GGQ1" s="326"/>
      <c r="GGR1" s="326"/>
      <c r="GGS1" s="326"/>
      <c r="GGT1" s="326"/>
      <c r="GGU1" s="326"/>
      <c r="GGV1" s="326"/>
      <c r="GGW1" s="326"/>
      <c r="GGX1" s="326"/>
      <c r="GGY1" s="326"/>
      <c r="GGZ1" s="326"/>
      <c r="GHA1" s="326"/>
      <c r="GHB1" s="326"/>
      <c r="GHC1" s="326"/>
      <c r="GHD1" s="326"/>
      <c r="GHE1" s="326"/>
      <c r="GHF1" s="326"/>
      <c r="GHG1" s="326"/>
      <c r="GHH1" s="326"/>
      <c r="GHI1" s="326"/>
      <c r="GHJ1" s="326"/>
      <c r="GHK1" s="326"/>
      <c r="GHL1" s="326"/>
      <c r="GHM1" s="326"/>
      <c r="GHN1" s="326"/>
      <c r="GHO1" s="326"/>
      <c r="GHP1" s="326"/>
      <c r="GHQ1" s="326"/>
      <c r="GHR1" s="326"/>
      <c r="GHS1" s="326"/>
      <c r="GHT1" s="326"/>
      <c r="GHU1" s="326"/>
      <c r="GHV1" s="326"/>
      <c r="GHW1" s="326"/>
      <c r="GHX1" s="326"/>
      <c r="GHY1" s="326"/>
      <c r="GHZ1" s="326"/>
      <c r="GIA1" s="326"/>
      <c r="GIB1" s="326"/>
      <c r="GIC1" s="326"/>
      <c r="GID1" s="326"/>
      <c r="GIE1" s="326"/>
      <c r="GIF1" s="326"/>
      <c r="GIG1" s="326"/>
      <c r="GIH1" s="326"/>
      <c r="GII1" s="326"/>
      <c r="GIJ1" s="326"/>
      <c r="GIK1" s="326"/>
      <c r="GIL1" s="326"/>
      <c r="GIM1" s="326"/>
      <c r="GIN1" s="326"/>
      <c r="GIO1" s="326"/>
      <c r="GIP1" s="326"/>
      <c r="GIQ1" s="326"/>
      <c r="GIR1" s="326"/>
      <c r="GIS1" s="326"/>
      <c r="GIT1" s="326"/>
      <c r="GIU1" s="326"/>
      <c r="GIV1" s="326"/>
      <c r="GIW1" s="326"/>
      <c r="GIX1" s="326"/>
      <c r="GIY1" s="326"/>
      <c r="GIZ1" s="326"/>
      <c r="GJA1" s="326"/>
      <c r="GJB1" s="326"/>
      <c r="GJC1" s="326"/>
      <c r="GJD1" s="326"/>
      <c r="GJE1" s="326"/>
      <c r="GJF1" s="326"/>
      <c r="GJG1" s="326"/>
      <c r="GJH1" s="326"/>
      <c r="GJI1" s="326"/>
      <c r="GJJ1" s="326"/>
      <c r="GJK1" s="326"/>
      <c r="GJL1" s="326"/>
      <c r="GJM1" s="326"/>
      <c r="GJN1" s="326"/>
      <c r="GJO1" s="326"/>
      <c r="GJP1" s="326"/>
      <c r="GJQ1" s="326"/>
      <c r="GJR1" s="326"/>
      <c r="GJS1" s="326"/>
      <c r="GJT1" s="326"/>
      <c r="GJU1" s="326"/>
      <c r="GJV1" s="326"/>
      <c r="GJW1" s="326"/>
      <c r="GJX1" s="326"/>
      <c r="GJY1" s="326"/>
      <c r="GJZ1" s="326"/>
      <c r="GKA1" s="326"/>
      <c r="GKB1" s="326"/>
      <c r="GKC1" s="326"/>
      <c r="GKD1" s="326"/>
      <c r="GKE1" s="326"/>
      <c r="GKF1" s="326"/>
      <c r="GKG1" s="326"/>
      <c r="GKH1" s="326"/>
      <c r="GKI1" s="326"/>
      <c r="GKJ1" s="326"/>
      <c r="GKK1" s="326"/>
      <c r="GKL1" s="326"/>
      <c r="GKM1" s="326"/>
      <c r="GKN1" s="326"/>
      <c r="GKO1" s="326"/>
      <c r="GKP1" s="326"/>
      <c r="GKQ1" s="326"/>
      <c r="GKR1" s="326"/>
      <c r="GKS1" s="326"/>
      <c r="GKT1" s="326"/>
      <c r="GKU1" s="326"/>
      <c r="GKV1" s="326"/>
      <c r="GKW1" s="326"/>
      <c r="GKX1" s="326"/>
      <c r="GKY1" s="326"/>
      <c r="GKZ1" s="278"/>
      <c r="GLA1" s="278"/>
      <c r="GLB1" s="278"/>
      <c r="GLC1" s="278"/>
      <c r="GLD1" s="278"/>
      <c r="GLE1" s="278"/>
      <c r="GLF1" s="278"/>
      <c r="GLG1" s="278"/>
      <c r="GLH1" s="278"/>
      <c r="GLI1" s="278"/>
      <c r="GLJ1" s="278"/>
      <c r="GLK1" s="278"/>
      <c r="GLL1" s="278"/>
      <c r="GLM1" s="278"/>
      <c r="GLN1" s="278"/>
      <c r="GLO1" s="278"/>
      <c r="GLP1" s="278"/>
      <c r="GLQ1" s="278"/>
      <c r="GLR1" s="278"/>
      <c r="GLS1" s="278"/>
      <c r="GLT1" s="278"/>
      <c r="GLU1" s="278"/>
      <c r="GLV1" s="278"/>
      <c r="GLW1" s="278"/>
      <c r="GLX1" s="278"/>
      <c r="GLY1" s="278"/>
      <c r="GLZ1" s="278"/>
      <c r="GMA1" s="278"/>
      <c r="GMB1" s="278"/>
      <c r="GMC1" s="278"/>
      <c r="GMD1" s="278"/>
      <c r="GME1" s="278"/>
      <c r="GMF1" s="278"/>
      <c r="GMG1" s="278"/>
      <c r="GMH1" s="278"/>
      <c r="GMI1" s="278"/>
      <c r="GMJ1" s="278"/>
      <c r="GMK1" s="278"/>
      <c r="GML1" s="278"/>
      <c r="GMM1" s="278"/>
      <c r="GMN1" s="278"/>
      <c r="GMO1" s="278"/>
      <c r="GMP1" s="278"/>
      <c r="GMQ1" s="278"/>
      <c r="GMR1" s="278"/>
      <c r="GMS1" s="278"/>
      <c r="GMT1" s="278"/>
      <c r="GMU1" s="278"/>
      <c r="GMV1" s="278"/>
      <c r="GMW1" s="278"/>
      <c r="GMX1" s="278"/>
      <c r="GMY1" s="278"/>
      <c r="GMZ1" s="278"/>
      <c r="GNA1" s="278"/>
      <c r="GNB1" s="278"/>
      <c r="GNC1" s="278"/>
      <c r="GND1" s="278"/>
      <c r="GNE1" s="278"/>
      <c r="GNF1" s="278"/>
      <c r="GNG1" s="278"/>
      <c r="GNH1" s="278"/>
      <c r="GNI1" s="278"/>
      <c r="GNJ1" s="278"/>
      <c r="GNK1" s="278"/>
      <c r="GNL1" s="278"/>
      <c r="GNM1" s="278"/>
      <c r="GNN1" s="278"/>
      <c r="GNO1" s="278"/>
      <c r="GNP1" s="278"/>
      <c r="GNQ1" s="278"/>
      <c r="GNR1" s="278"/>
      <c r="GNS1" s="278"/>
      <c r="GNT1" s="278"/>
      <c r="GNU1" s="278"/>
      <c r="GNV1" s="278"/>
      <c r="GNW1" s="278"/>
      <c r="GNX1" s="278"/>
      <c r="GNY1" s="278"/>
      <c r="GNZ1" s="278"/>
      <c r="GOA1" s="278"/>
      <c r="GOB1" s="278"/>
      <c r="GOC1" s="278"/>
      <c r="GOD1" s="278"/>
      <c r="GOE1" s="278"/>
      <c r="GOF1" s="278"/>
      <c r="GOG1" s="278"/>
      <c r="GOH1" s="278"/>
      <c r="GOI1" s="278"/>
      <c r="GOJ1" s="278"/>
      <c r="GOK1" s="278"/>
      <c r="GOL1" s="278"/>
      <c r="GOM1" s="278"/>
      <c r="GON1" s="326"/>
      <c r="GOO1" s="326"/>
      <c r="GOP1" s="326"/>
      <c r="GOQ1" s="326"/>
      <c r="GOR1" s="326"/>
      <c r="GOS1" s="326"/>
      <c r="GOT1" s="326"/>
      <c r="GOU1" s="326"/>
      <c r="GOV1" s="326"/>
      <c r="GOW1" s="326"/>
      <c r="GOX1" s="326"/>
      <c r="GOY1" s="326"/>
      <c r="GOZ1" s="326"/>
      <c r="GPA1" s="326"/>
      <c r="GPB1" s="326"/>
      <c r="GPC1" s="326"/>
      <c r="GPD1" s="326"/>
      <c r="GPE1" s="326"/>
      <c r="GPF1" s="326"/>
      <c r="GPG1" s="326"/>
      <c r="GPH1" s="326"/>
      <c r="GPI1" s="326"/>
      <c r="GPJ1" s="326"/>
      <c r="GPK1" s="326"/>
      <c r="GPL1" s="326"/>
      <c r="GPM1" s="326"/>
      <c r="GPN1" s="326"/>
      <c r="GPO1" s="326"/>
      <c r="GPP1" s="326"/>
      <c r="GPQ1" s="326"/>
      <c r="GPR1" s="326"/>
      <c r="GPS1" s="326"/>
      <c r="GPT1" s="326"/>
      <c r="GPU1" s="326"/>
      <c r="GPV1" s="326"/>
      <c r="GPW1" s="326"/>
      <c r="GPX1" s="326"/>
      <c r="GPY1" s="326"/>
      <c r="GPZ1" s="326"/>
      <c r="GQA1" s="326"/>
      <c r="GQB1" s="326"/>
      <c r="GQC1" s="326"/>
      <c r="GQD1" s="326"/>
      <c r="GQE1" s="326"/>
      <c r="GQF1" s="326"/>
      <c r="GQG1" s="326"/>
      <c r="GQH1" s="326"/>
      <c r="GQI1" s="326"/>
      <c r="GQJ1" s="326"/>
      <c r="GQK1" s="326"/>
      <c r="GQL1" s="326"/>
      <c r="GQM1" s="326"/>
      <c r="GQN1" s="326"/>
      <c r="GQO1" s="326"/>
      <c r="GQP1" s="326"/>
      <c r="GQQ1" s="326"/>
      <c r="GQR1" s="326"/>
      <c r="GQS1" s="326"/>
      <c r="GQT1" s="326"/>
      <c r="GQU1" s="326"/>
      <c r="GQV1" s="326"/>
      <c r="GQW1" s="326"/>
      <c r="GQX1" s="326"/>
      <c r="GQY1" s="326"/>
      <c r="GQZ1" s="326"/>
      <c r="GRA1" s="326"/>
      <c r="GRB1" s="326"/>
      <c r="GRC1" s="326"/>
      <c r="GRD1" s="326"/>
      <c r="GRE1" s="326"/>
      <c r="GRF1" s="326"/>
      <c r="GRG1" s="326"/>
      <c r="GRH1" s="326"/>
      <c r="GRI1" s="326"/>
      <c r="GRJ1" s="326"/>
      <c r="GRK1" s="326"/>
      <c r="GRL1" s="326"/>
      <c r="GRM1" s="326"/>
      <c r="GRN1" s="326"/>
      <c r="GRO1" s="326"/>
      <c r="GRP1" s="326"/>
      <c r="GRQ1" s="326"/>
      <c r="GRR1" s="326"/>
      <c r="GRS1" s="326"/>
      <c r="GRT1" s="326"/>
      <c r="GRU1" s="326"/>
      <c r="GRV1" s="326"/>
      <c r="GRW1" s="326"/>
      <c r="GRX1" s="326"/>
      <c r="GRY1" s="326"/>
      <c r="GRZ1" s="326"/>
      <c r="GSA1" s="326"/>
      <c r="GSB1" s="326"/>
      <c r="GSC1" s="326"/>
      <c r="GSD1" s="326"/>
      <c r="GSE1" s="326"/>
      <c r="GSF1" s="326"/>
      <c r="GSG1" s="326"/>
      <c r="GSH1" s="326"/>
      <c r="GSI1" s="326"/>
      <c r="GSJ1" s="326"/>
      <c r="GSK1" s="326"/>
      <c r="GSL1" s="326"/>
      <c r="GSM1" s="326"/>
      <c r="GSN1" s="326"/>
      <c r="GSO1" s="326"/>
      <c r="GSP1" s="326"/>
      <c r="GSQ1" s="326"/>
      <c r="GSR1" s="326"/>
      <c r="GSS1" s="326"/>
      <c r="GST1" s="326"/>
      <c r="GSU1" s="326"/>
      <c r="GSV1" s="326"/>
      <c r="GSW1" s="326"/>
      <c r="GSX1" s="326"/>
      <c r="GSY1" s="326"/>
      <c r="GSZ1" s="326"/>
      <c r="GTA1" s="326"/>
      <c r="GTB1" s="326"/>
      <c r="GTC1" s="326"/>
      <c r="GTD1" s="326"/>
      <c r="GTE1" s="326"/>
      <c r="GTF1" s="326"/>
      <c r="GTG1" s="326"/>
      <c r="GTH1" s="326"/>
      <c r="GTI1" s="326"/>
      <c r="GTJ1" s="326"/>
      <c r="GTK1" s="326"/>
      <c r="GTL1" s="326"/>
      <c r="GTM1" s="326"/>
      <c r="GTN1" s="326"/>
      <c r="GTO1" s="326"/>
      <c r="GTP1" s="326"/>
      <c r="GTQ1" s="326"/>
      <c r="GTR1" s="326"/>
      <c r="GTS1" s="326"/>
      <c r="GTT1" s="326"/>
      <c r="GTU1" s="326"/>
      <c r="GTV1" s="326"/>
      <c r="GTW1" s="326"/>
      <c r="GTX1" s="326"/>
      <c r="GTY1" s="326"/>
      <c r="GTZ1" s="326"/>
      <c r="GUA1" s="326"/>
      <c r="GUB1" s="326"/>
      <c r="GUC1" s="326"/>
      <c r="GUD1" s="326"/>
      <c r="GUE1" s="326"/>
      <c r="GUF1" s="326"/>
      <c r="GUG1" s="326"/>
      <c r="GUH1" s="326"/>
      <c r="GUI1" s="326"/>
      <c r="GUJ1" s="326"/>
      <c r="GUK1" s="326"/>
      <c r="GUL1" s="326"/>
      <c r="GUM1" s="326"/>
      <c r="GUN1" s="326"/>
      <c r="GUO1" s="326"/>
      <c r="GUP1" s="326"/>
      <c r="GUQ1" s="326"/>
      <c r="GUR1" s="326"/>
      <c r="GUS1" s="326"/>
      <c r="GUT1" s="326"/>
      <c r="GUU1" s="326"/>
      <c r="GUV1" s="278"/>
      <c r="GUW1" s="278"/>
      <c r="GUX1" s="278"/>
      <c r="GUY1" s="278"/>
      <c r="GUZ1" s="278"/>
      <c r="GVA1" s="278"/>
      <c r="GVB1" s="278"/>
      <c r="GVC1" s="278"/>
      <c r="GVD1" s="278"/>
      <c r="GVE1" s="278"/>
      <c r="GVF1" s="278"/>
      <c r="GVG1" s="278"/>
      <c r="GVH1" s="278"/>
      <c r="GVI1" s="278"/>
      <c r="GVJ1" s="278"/>
      <c r="GVK1" s="278"/>
      <c r="GVL1" s="278"/>
      <c r="GVM1" s="278"/>
      <c r="GVN1" s="278"/>
      <c r="GVO1" s="278"/>
      <c r="GVP1" s="278"/>
      <c r="GVQ1" s="278"/>
      <c r="GVR1" s="278"/>
      <c r="GVS1" s="278"/>
      <c r="GVT1" s="278"/>
      <c r="GVU1" s="278"/>
      <c r="GVV1" s="278"/>
      <c r="GVW1" s="278"/>
      <c r="GVX1" s="278"/>
      <c r="GVY1" s="278"/>
      <c r="GVZ1" s="278"/>
      <c r="GWA1" s="278"/>
      <c r="GWB1" s="278"/>
      <c r="GWC1" s="278"/>
      <c r="GWD1" s="278"/>
      <c r="GWE1" s="278"/>
      <c r="GWF1" s="278"/>
      <c r="GWG1" s="278"/>
      <c r="GWH1" s="278"/>
      <c r="GWI1" s="278"/>
      <c r="GWJ1" s="278"/>
      <c r="GWK1" s="278"/>
      <c r="GWL1" s="278"/>
      <c r="GWM1" s="278"/>
      <c r="GWN1" s="278"/>
      <c r="GWO1" s="278"/>
      <c r="GWP1" s="278"/>
      <c r="GWQ1" s="278"/>
      <c r="GWR1" s="278"/>
      <c r="GWS1" s="278"/>
      <c r="GWT1" s="278"/>
      <c r="GWU1" s="278"/>
      <c r="GWV1" s="278"/>
      <c r="GWW1" s="278"/>
      <c r="GWX1" s="278"/>
      <c r="GWY1" s="278"/>
      <c r="GWZ1" s="278"/>
      <c r="GXA1" s="278"/>
      <c r="GXB1" s="278"/>
      <c r="GXC1" s="278"/>
      <c r="GXD1" s="278"/>
      <c r="GXE1" s="278"/>
      <c r="GXF1" s="278"/>
      <c r="GXG1" s="278"/>
      <c r="GXH1" s="278"/>
      <c r="GXI1" s="278"/>
      <c r="GXJ1" s="278"/>
      <c r="GXK1" s="278"/>
      <c r="GXL1" s="278"/>
      <c r="GXM1" s="278"/>
      <c r="GXN1" s="278"/>
      <c r="GXO1" s="278"/>
      <c r="GXP1" s="278"/>
      <c r="GXQ1" s="278"/>
      <c r="GXR1" s="278"/>
      <c r="GXS1" s="278"/>
      <c r="GXT1" s="278"/>
      <c r="GXU1" s="278"/>
      <c r="GXV1" s="278"/>
      <c r="GXW1" s="278"/>
      <c r="GXX1" s="278"/>
      <c r="GXY1" s="278"/>
      <c r="GXZ1" s="278"/>
      <c r="GYA1" s="278"/>
      <c r="GYB1" s="278"/>
      <c r="GYC1" s="278"/>
      <c r="GYD1" s="278"/>
      <c r="GYE1" s="278"/>
      <c r="GYF1" s="278"/>
      <c r="GYG1" s="278"/>
      <c r="GYH1" s="278"/>
      <c r="GYI1" s="278"/>
      <c r="GYJ1" s="326"/>
      <c r="GYK1" s="326"/>
      <c r="GYL1" s="326"/>
      <c r="GYM1" s="326"/>
      <c r="GYN1" s="326"/>
      <c r="GYO1" s="326"/>
      <c r="GYP1" s="326"/>
      <c r="GYQ1" s="326"/>
      <c r="GYR1" s="326"/>
      <c r="GYS1" s="326"/>
      <c r="GYT1" s="326"/>
      <c r="GYU1" s="326"/>
      <c r="GYV1" s="326"/>
      <c r="GYW1" s="326"/>
      <c r="GYX1" s="326"/>
      <c r="GYY1" s="326"/>
      <c r="GYZ1" s="326"/>
      <c r="GZA1" s="326"/>
      <c r="GZB1" s="326"/>
      <c r="GZC1" s="326"/>
      <c r="GZD1" s="326"/>
      <c r="GZE1" s="326"/>
      <c r="GZF1" s="326"/>
      <c r="GZG1" s="326"/>
      <c r="GZH1" s="326"/>
      <c r="GZI1" s="326"/>
      <c r="GZJ1" s="326"/>
      <c r="GZK1" s="326"/>
      <c r="GZL1" s="326"/>
      <c r="GZM1" s="326"/>
      <c r="GZN1" s="326"/>
      <c r="GZO1" s="326"/>
      <c r="GZP1" s="326"/>
      <c r="GZQ1" s="326"/>
      <c r="GZR1" s="326"/>
      <c r="GZS1" s="326"/>
      <c r="GZT1" s="326"/>
      <c r="GZU1" s="326"/>
      <c r="GZV1" s="326"/>
      <c r="GZW1" s="326"/>
      <c r="GZX1" s="326"/>
      <c r="GZY1" s="326"/>
      <c r="GZZ1" s="326"/>
      <c r="HAA1" s="326"/>
      <c r="HAB1" s="326"/>
      <c r="HAC1" s="326"/>
      <c r="HAD1" s="326"/>
      <c r="HAE1" s="326"/>
      <c r="HAF1" s="326"/>
      <c r="HAG1" s="326"/>
      <c r="HAH1" s="326"/>
      <c r="HAI1" s="326"/>
      <c r="HAJ1" s="326"/>
      <c r="HAK1" s="326"/>
      <c r="HAL1" s="326"/>
      <c r="HAM1" s="326"/>
      <c r="HAN1" s="326"/>
      <c r="HAO1" s="326"/>
      <c r="HAP1" s="326"/>
      <c r="HAQ1" s="326"/>
      <c r="HAR1" s="326"/>
      <c r="HAS1" s="326"/>
      <c r="HAT1" s="326"/>
      <c r="HAU1" s="326"/>
      <c r="HAV1" s="326"/>
      <c r="HAW1" s="326"/>
      <c r="HAX1" s="326"/>
      <c r="HAY1" s="326"/>
      <c r="HAZ1" s="326"/>
      <c r="HBA1" s="326"/>
      <c r="HBB1" s="326"/>
      <c r="HBC1" s="326"/>
      <c r="HBD1" s="326"/>
      <c r="HBE1" s="326"/>
      <c r="HBF1" s="326"/>
      <c r="HBG1" s="326"/>
      <c r="HBH1" s="326"/>
      <c r="HBI1" s="326"/>
      <c r="HBJ1" s="326"/>
      <c r="HBK1" s="326"/>
      <c r="HBL1" s="326"/>
      <c r="HBM1" s="326"/>
      <c r="HBN1" s="326"/>
      <c r="HBO1" s="326"/>
      <c r="HBP1" s="326"/>
      <c r="HBQ1" s="326"/>
      <c r="HBR1" s="326"/>
      <c r="HBS1" s="326"/>
      <c r="HBT1" s="326"/>
      <c r="HBU1" s="326"/>
      <c r="HBV1" s="326"/>
      <c r="HBW1" s="326"/>
      <c r="HBX1" s="326"/>
      <c r="HBY1" s="326"/>
      <c r="HBZ1" s="326"/>
      <c r="HCA1" s="326"/>
      <c r="HCB1" s="326"/>
      <c r="HCC1" s="326"/>
      <c r="HCD1" s="326"/>
      <c r="HCE1" s="326"/>
      <c r="HCF1" s="326"/>
      <c r="HCG1" s="326"/>
      <c r="HCH1" s="326"/>
      <c r="HCI1" s="326"/>
      <c r="HCJ1" s="326"/>
      <c r="HCK1" s="326"/>
      <c r="HCL1" s="326"/>
      <c r="HCM1" s="326"/>
      <c r="HCN1" s="326"/>
      <c r="HCO1" s="326"/>
      <c r="HCP1" s="326"/>
      <c r="HCQ1" s="326"/>
      <c r="HCR1" s="326"/>
      <c r="HCS1" s="326"/>
      <c r="HCT1" s="326"/>
      <c r="HCU1" s="326"/>
      <c r="HCV1" s="326"/>
      <c r="HCW1" s="326"/>
      <c r="HCX1" s="326"/>
      <c r="HCY1" s="326"/>
      <c r="HCZ1" s="326"/>
      <c r="HDA1" s="326"/>
      <c r="HDB1" s="326"/>
      <c r="HDC1" s="326"/>
      <c r="HDD1" s="326"/>
      <c r="HDE1" s="326"/>
      <c r="HDF1" s="326"/>
      <c r="HDG1" s="326"/>
      <c r="HDH1" s="326"/>
      <c r="HDI1" s="326"/>
      <c r="HDJ1" s="326"/>
      <c r="HDK1" s="326"/>
      <c r="HDL1" s="326"/>
      <c r="HDM1" s="326"/>
      <c r="HDN1" s="326"/>
      <c r="HDO1" s="326"/>
      <c r="HDP1" s="326"/>
      <c r="HDQ1" s="326"/>
      <c r="HDR1" s="326"/>
      <c r="HDS1" s="326"/>
      <c r="HDT1" s="326"/>
      <c r="HDU1" s="326"/>
      <c r="HDV1" s="326"/>
      <c r="HDW1" s="326"/>
      <c r="HDX1" s="326"/>
      <c r="HDY1" s="326"/>
      <c r="HDZ1" s="326"/>
      <c r="HEA1" s="326"/>
      <c r="HEB1" s="326"/>
      <c r="HEC1" s="326"/>
      <c r="HED1" s="326"/>
      <c r="HEE1" s="326"/>
      <c r="HEF1" s="326"/>
      <c r="HEG1" s="326"/>
      <c r="HEH1" s="326"/>
      <c r="HEI1" s="326"/>
      <c r="HEJ1" s="326"/>
      <c r="HEK1" s="326"/>
      <c r="HEL1" s="326"/>
      <c r="HEM1" s="326"/>
      <c r="HEN1" s="326"/>
      <c r="HEO1" s="326"/>
      <c r="HEP1" s="326"/>
      <c r="HEQ1" s="326"/>
      <c r="HER1" s="278"/>
      <c r="HES1" s="278"/>
      <c r="HET1" s="278"/>
      <c r="HEU1" s="278"/>
      <c r="HEV1" s="278"/>
      <c r="HEW1" s="278"/>
      <c r="HEX1" s="278"/>
      <c r="HEY1" s="278"/>
      <c r="HEZ1" s="278"/>
      <c r="HFA1" s="278"/>
      <c r="HFB1" s="278"/>
      <c r="HFC1" s="278"/>
      <c r="HFD1" s="278"/>
      <c r="HFE1" s="278"/>
      <c r="HFF1" s="278"/>
      <c r="HFG1" s="278"/>
      <c r="HFH1" s="278"/>
      <c r="HFI1" s="278"/>
      <c r="HFJ1" s="278"/>
      <c r="HFK1" s="278"/>
      <c r="HFL1" s="278"/>
      <c r="HFM1" s="278"/>
      <c r="HFN1" s="278"/>
      <c r="HFO1" s="278"/>
      <c r="HFP1" s="278"/>
      <c r="HFQ1" s="278"/>
      <c r="HFR1" s="278"/>
      <c r="HFS1" s="278"/>
      <c r="HFT1" s="278"/>
      <c r="HFU1" s="278"/>
      <c r="HFV1" s="278"/>
      <c r="HFW1" s="278"/>
      <c r="HFX1" s="278"/>
      <c r="HFY1" s="278"/>
      <c r="HFZ1" s="278"/>
      <c r="HGA1" s="278"/>
      <c r="HGB1" s="278"/>
      <c r="HGC1" s="278"/>
      <c r="HGD1" s="278"/>
      <c r="HGE1" s="278"/>
      <c r="HGF1" s="278"/>
      <c r="HGG1" s="278"/>
      <c r="HGH1" s="278"/>
      <c r="HGI1" s="278"/>
      <c r="HGJ1" s="278"/>
      <c r="HGK1" s="278"/>
      <c r="HGL1" s="278"/>
      <c r="HGM1" s="278"/>
      <c r="HGN1" s="278"/>
      <c r="HGO1" s="278"/>
      <c r="HGP1" s="278"/>
      <c r="HGQ1" s="278"/>
      <c r="HGR1" s="278"/>
      <c r="HGS1" s="278"/>
      <c r="HGT1" s="278"/>
      <c r="HGU1" s="278"/>
      <c r="HGV1" s="278"/>
      <c r="HGW1" s="278"/>
      <c r="HGX1" s="278"/>
      <c r="HGY1" s="278"/>
      <c r="HGZ1" s="278"/>
      <c r="HHA1" s="278"/>
      <c r="HHB1" s="278"/>
      <c r="HHC1" s="278"/>
      <c r="HHD1" s="278"/>
      <c r="HHE1" s="278"/>
      <c r="HHF1" s="278"/>
      <c r="HHG1" s="278"/>
      <c r="HHH1" s="278"/>
      <c r="HHI1" s="278"/>
      <c r="HHJ1" s="278"/>
      <c r="HHK1" s="278"/>
      <c r="HHL1" s="278"/>
      <c r="HHM1" s="278"/>
      <c r="HHN1" s="278"/>
      <c r="HHO1" s="278"/>
      <c r="HHP1" s="278"/>
      <c r="HHQ1" s="278"/>
      <c r="HHR1" s="278"/>
      <c r="HHS1" s="278"/>
      <c r="HHT1" s="278"/>
      <c r="HHU1" s="278"/>
      <c r="HHV1" s="278"/>
      <c r="HHW1" s="278"/>
      <c r="HHX1" s="278"/>
      <c r="HHY1" s="278"/>
      <c r="HHZ1" s="278"/>
      <c r="HIA1" s="278"/>
      <c r="HIB1" s="278"/>
      <c r="HIC1" s="278"/>
      <c r="HID1" s="278"/>
      <c r="HIE1" s="278"/>
      <c r="HIF1" s="326"/>
      <c r="HIG1" s="326"/>
      <c r="HIH1" s="326"/>
      <c r="HII1" s="326"/>
      <c r="HIJ1" s="326"/>
      <c r="HIK1" s="326"/>
      <c r="HIL1" s="326"/>
      <c r="HIM1" s="326"/>
      <c r="HIN1" s="326"/>
      <c r="HIO1" s="326"/>
      <c r="HIP1" s="326"/>
      <c r="HIQ1" s="326"/>
      <c r="HIR1" s="326"/>
      <c r="HIS1" s="326"/>
      <c r="HIT1" s="326"/>
      <c r="HIU1" s="326"/>
      <c r="HIV1" s="326"/>
      <c r="HIW1" s="326"/>
      <c r="HIX1" s="326"/>
      <c r="HIY1" s="326"/>
      <c r="HIZ1" s="326"/>
      <c r="HJA1" s="326"/>
      <c r="HJB1" s="326"/>
      <c r="HJC1" s="326"/>
      <c r="HJD1" s="326"/>
      <c r="HJE1" s="326"/>
      <c r="HJF1" s="326"/>
      <c r="HJG1" s="326"/>
      <c r="HJH1" s="326"/>
      <c r="HJI1" s="326"/>
      <c r="HJJ1" s="326"/>
      <c r="HJK1" s="326"/>
      <c r="HJL1" s="326"/>
      <c r="HJM1" s="326"/>
      <c r="HJN1" s="326"/>
      <c r="HJO1" s="326"/>
      <c r="HJP1" s="326"/>
      <c r="HJQ1" s="326"/>
      <c r="HJR1" s="326"/>
      <c r="HJS1" s="326"/>
      <c r="HJT1" s="326"/>
      <c r="HJU1" s="326"/>
      <c r="HJV1" s="326"/>
      <c r="HJW1" s="326"/>
      <c r="HJX1" s="326"/>
      <c r="HJY1" s="326"/>
      <c r="HJZ1" s="326"/>
      <c r="HKA1" s="326"/>
      <c r="HKB1" s="326"/>
      <c r="HKC1" s="326"/>
      <c r="HKD1" s="326"/>
      <c r="HKE1" s="326"/>
      <c r="HKF1" s="326"/>
      <c r="HKG1" s="326"/>
      <c r="HKH1" s="326"/>
      <c r="HKI1" s="326"/>
      <c r="HKJ1" s="326"/>
      <c r="HKK1" s="326"/>
      <c r="HKL1" s="326"/>
      <c r="HKM1" s="326"/>
      <c r="HKN1" s="326"/>
      <c r="HKO1" s="326"/>
      <c r="HKP1" s="326"/>
      <c r="HKQ1" s="326"/>
      <c r="HKR1" s="326"/>
      <c r="HKS1" s="326"/>
      <c r="HKT1" s="326"/>
      <c r="HKU1" s="326"/>
      <c r="HKV1" s="326"/>
      <c r="HKW1" s="326"/>
      <c r="HKX1" s="326"/>
      <c r="HKY1" s="326"/>
      <c r="HKZ1" s="326"/>
      <c r="HLA1" s="326"/>
      <c r="HLB1" s="326"/>
      <c r="HLC1" s="326"/>
      <c r="HLD1" s="326"/>
      <c r="HLE1" s="326"/>
      <c r="HLF1" s="326"/>
      <c r="HLG1" s="326"/>
      <c r="HLH1" s="326"/>
      <c r="HLI1" s="326"/>
      <c r="HLJ1" s="326"/>
      <c r="HLK1" s="326"/>
      <c r="HLL1" s="326"/>
      <c r="HLM1" s="326"/>
      <c r="HLN1" s="326"/>
      <c r="HLO1" s="326"/>
      <c r="HLP1" s="326"/>
      <c r="HLQ1" s="326"/>
      <c r="HLR1" s="326"/>
      <c r="HLS1" s="326"/>
      <c r="HLT1" s="326"/>
      <c r="HLU1" s="326"/>
      <c r="HLV1" s="326"/>
      <c r="HLW1" s="326"/>
      <c r="HLX1" s="326"/>
      <c r="HLY1" s="326"/>
      <c r="HLZ1" s="326"/>
      <c r="HMA1" s="326"/>
      <c r="HMB1" s="326"/>
      <c r="HMC1" s="326"/>
      <c r="HMD1" s="326"/>
      <c r="HME1" s="326"/>
      <c r="HMF1" s="326"/>
      <c r="HMG1" s="326"/>
      <c r="HMH1" s="326"/>
      <c r="HMI1" s="326"/>
      <c r="HMJ1" s="326"/>
      <c r="HMK1" s="326"/>
      <c r="HML1" s="326"/>
      <c r="HMM1" s="326"/>
      <c r="HMN1" s="326"/>
      <c r="HMO1" s="326"/>
      <c r="HMP1" s="326"/>
      <c r="HMQ1" s="326"/>
      <c r="HMR1" s="326"/>
      <c r="HMS1" s="326"/>
      <c r="HMT1" s="326"/>
      <c r="HMU1" s="326"/>
      <c r="HMV1" s="326"/>
      <c r="HMW1" s="326"/>
      <c r="HMX1" s="326"/>
      <c r="HMY1" s="326"/>
      <c r="HMZ1" s="326"/>
      <c r="HNA1" s="326"/>
      <c r="HNB1" s="326"/>
      <c r="HNC1" s="326"/>
      <c r="HND1" s="326"/>
      <c r="HNE1" s="326"/>
      <c r="HNF1" s="326"/>
      <c r="HNG1" s="326"/>
      <c r="HNH1" s="326"/>
      <c r="HNI1" s="326"/>
      <c r="HNJ1" s="326"/>
      <c r="HNK1" s="326"/>
      <c r="HNL1" s="326"/>
      <c r="HNM1" s="326"/>
      <c r="HNN1" s="326"/>
      <c r="HNO1" s="326"/>
      <c r="HNP1" s="326"/>
      <c r="HNQ1" s="326"/>
      <c r="HNR1" s="326"/>
      <c r="HNS1" s="326"/>
      <c r="HNT1" s="326"/>
      <c r="HNU1" s="326"/>
      <c r="HNV1" s="326"/>
      <c r="HNW1" s="326"/>
      <c r="HNX1" s="326"/>
      <c r="HNY1" s="326"/>
      <c r="HNZ1" s="326"/>
      <c r="HOA1" s="326"/>
      <c r="HOB1" s="326"/>
      <c r="HOC1" s="326"/>
      <c r="HOD1" s="326"/>
      <c r="HOE1" s="326"/>
      <c r="HOF1" s="326"/>
      <c r="HOG1" s="326"/>
      <c r="HOH1" s="326"/>
      <c r="HOI1" s="326"/>
      <c r="HOJ1" s="326"/>
      <c r="HOK1" s="326"/>
      <c r="HOL1" s="326"/>
      <c r="HOM1" s="326"/>
      <c r="HON1" s="278"/>
      <c r="HOO1" s="278"/>
      <c r="HOP1" s="278"/>
      <c r="HOQ1" s="278"/>
      <c r="HOR1" s="278"/>
      <c r="HOS1" s="278"/>
      <c r="HOT1" s="278"/>
      <c r="HOU1" s="278"/>
      <c r="HOV1" s="278"/>
      <c r="HOW1" s="278"/>
      <c r="HOX1" s="278"/>
      <c r="HOY1" s="278"/>
      <c r="HOZ1" s="278"/>
      <c r="HPA1" s="278"/>
      <c r="HPB1" s="278"/>
      <c r="HPC1" s="278"/>
      <c r="HPD1" s="278"/>
      <c r="HPE1" s="278"/>
      <c r="HPF1" s="278"/>
      <c r="HPG1" s="278"/>
      <c r="HPH1" s="278"/>
      <c r="HPI1" s="278"/>
      <c r="HPJ1" s="278"/>
      <c r="HPK1" s="278"/>
      <c r="HPL1" s="278"/>
      <c r="HPM1" s="278"/>
      <c r="HPN1" s="278"/>
      <c r="HPO1" s="278"/>
      <c r="HPP1" s="278"/>
      <c r="HPQ1" s="278"/>
      <c r="HPR1" s="278"/>
      <c r="HPS1" s="278"/>
      <c r="HPT1" s="278"/>
      <c r="HPU1" s="278"/>
      <c r="HPV1" s="278"/>
      <c r="HPW1" s="278"/>
      <c r="HPX1" s="278"/>
      <c r="HPY1" s="278"/>
      <c r="HPZ1" s="278"/>
      <c r="HQA1" s="278"/>
      <c r="HQB1" s="278"/>
      <c r="HQC1" s="278"/>
      <c r="HQD1" s="278"/>
      <c r="HQE1" s="278"/>
      <c r="HQF1" s="278"/>
      <c r="HQG1" s="278"/>
      <c r="HQH1" s="278"/>
      <c r="HQI1" s="278"/>
      <c r="HQJ1" s="278"/>
      <c r="HQK1" s="278"/>
      <c r="HQL1" s="278"/>
      <c r="HQM1" s="278"/>
      <c r="HQN1" s="278"/>
      <c r="HQO1" s="278"/>
      <c r="HQP1" s="278"/>
      <c r="HQQ1" s="278"/>
      <c r="HQR1" s="278"/>
      <c r="HQS1" s="278"/>
      <c r="HQT1" s="278"/>
      <c r="HQU1" s="278"/>
      <c r="HQV1" s="278"/>
      <c r="HQW1" s="278"/>
      <c r="HQX1" s="278"/>
      <c r="HQY1" s="278"/>
      <c r="HQZ1" s="278"/>
      <c r="HRA1" s="278"/>
      <c r="HRB1" s="278"/>
      <c r="HRC1" s="278"/>
      <c r="HRD1" s="278"/>
      <c r="HRE1" s="278"/>
      <c r="HRF1" s="278"/>
      <c r="HRG1" s="278"/>
      <c r="HRH1" s="278"/>
      <c r="HRI1" s="278"/>
      <c r="HRJ1" s="278"/>
      <c r="HRK1" s="278"/>
      <c r="HRL1" s="278"/>
      <c r="HRM1" s="278"/>
      <c r="HRN1" s="278"/>
      <c r="HRO1" s="278"/>
      <c r="HRP1" s="278"/>
      <c r="HRQ1" s="278"/>
      <c r="HRR1" s="278"/>
      <c r="HRS1" s="278"/>
      <c r="HRT1" s="278"/>
      <c r="HRU1" s="278"/>
      <c r="HRV1" s="278"/>
      <c r="HRW1" s="278"/>
      <c r="HRX1" s="278"/>
      <c r="HRY1" s="278"/>
      <c r="HRZ1" s="278"/>
      <c r="HSA1" s="278"/>
      <c r="HSB1" s="326"/>
      <c r="HSC1" s="326"/>
      <c r="HSD1" s="326"/>
      <c r="HSE1" s="326"/>
      <c r="HSF1" s="326"/>
      <c r="HSG1" s="326"/>
      <c r="HSH1" s="326"/>
      <c r="HSI1" s="326"/>
      <c r="HSJ1" s="326"/>
      <c r="HSK1" s="326"/>
      <c r="HSL1" s="326"/>
      <c r="HSM1" s="326"/>
      <c r="HSN1" s="326"/>
      <c r="HSO1" s="326"/>
      <c r="HSP1" s="326"/>
      <c r="HSQ1" s="326"/>
      <c r="HSR1" s="326"/>
      <c r="HSS1" s="326"/>
      <c r="HST1" s="326"/>
      <c r="HSU1" s="326"/>
      <c r="HSV1" s="326"/>
      <c r="HSW1" s="326"/>
      <c r="HSX1" s="326"/>
      <c r="HSY1" s="326"/>
      <c r="HSZ1" s="326"/>
      <c r="HTA1" s="326"/>
      <c r="HTB1" s="326"/>
      <c r="HTC1" s="326"/>
      <c r="HTD1" s="326"/>
      <c r="HTE1" s="326"/>
      <c r="HTF1" s="326"/>
      <c r="HTG1" s="326"/>
      <c r="HTH1" s="326"/>
      <c r="HTI1" s="326"/>
      <c r="HTJ1" s="326"/>
      <c r="HTK1" s="326"/>
      <c r="HTL1" s="326"/>
      <c r="HTM1" s="326"/>
      <c r="HTN1" s="326"/>
      <c r="HTO1" s="326"/>
      <c r="HTP1" s="326"/>
      <c r="HTQ1" s="326"/>
      <c r="HTR1" s="326"/>
      <c r="HTS1" s="326"/>
      <c r="HTT1" s="326"/>
      <c r="HTU1" s="326"/>
      <c r="HTV1" s="326"/>
      <c r="HTW1" s="326"/>
      <c r="HTX1" s="326"/>
      <c r="HTY1" s="326"/>
      <c r="HTZ1" s="326"/>
      <c r="HUA1" s="326"/>
      <c r="HUB1" s="326"/>
      <c r="HUC1" s="326"/>
      <c r="HUD1" s="326"/>
      <c r="HUE1" s="326"/>
      <c r="HUF1" s="326"/>
      <c r="HUG1" s="326"/>
      <c r="HUH1" s="326"/>
      <c r="HUI1" s="326"/>
      <c r="HUJ1" s="326"/>
      <c r="HUK1" s="326"/>
      <c r="HUL1" s="326"/>
      <c r="HUM1" s="326"/>
      <c r="HUN1" s="326"/>
      <c r="HUO1" s="326"/>
      <c r="HUP1" s="326"/>
      <c r="HUQ1" s="326"/>
      <c r="HUR1" s="326"/>
      <c r="HUS1" s="326"/>
      <c r="HUT1" s="326"/>
      <c r="HUU1" s="326"/>
      <c r="HUV1" s="326"/>
      <c r="HUW1" s="326"/>
      <c r="HUX1" s="326"/>
      <c r="HUY1" s="326"/>
      <c r="HUZ1" s="326"/>
      <c r="HVA1" s="326"/>
      <c r="HVB1" s="326"/>
      <c r="HVC1" s="326"/>
      <c r="HVD1" s="326"/>
      <c r="HVE1" s="326"/>
      <c r="HVF1" s="326"/>
      <c r="HVG1" s="326"/>
      <c r="HVH1" s="326"/>
      <c r="HVI1" s="326"/>
      <c r="HVJ1" s="326"/>
      <c r="HVK1" s="326"/>
      <c r="HVL1" s="326"/>
      <c r="HVM1" s="326"/>
      <c r="HVN1" s="326"/>
      <c r="HVO1" s="326"/>
      <c r="HVP1" s="326"/>
      <c r="HVQ1" s="326"/>
      <c r="HVR1" s="326"/>
      <c r="HVS1" s="326"/>
      <c r="HVT1" s="326"/>
      <c r="HVU1" s="326"/>
      <c r="HVV1" s="326"/>
      <c r="HVW1" s="326"/>
      <c r="HVX1" s="326"/>
      <c r="HVY1" s="326"/>
      <c r="HVZ1" s="326"/>
      <c r="HWA1" s="326"/>
      <c r="HWB1" s="326"/>
      <c r="HWC1" s="326"/>
      <c r="HWD1" s="326"/>
      <c r="HWE1" s="326"/>
      <c r="HWF1" s="326"/>
      <c r="HWG1" s="326"/>
      <c r="HWH1" s="326"/>
      <c r="HWI1" s="326"/>
      <c r="HWJ1" s="326"/>
      <c r="HWK1" s="326"/>
      <c r="HWL1" s="326"/>
      <c r="HWM1" s="326"/>
      <c r="HWN1" s="326"/>
      <c r="HWO1" s="326"/>
      <c r="HWP1" s="326"/>
      <c r="HWQ1" s="326"/>
      <c r="HWR1" s="326"/>
      <c r="HWS1" s="326"/>
      <c r="HWT1" s="326"/>
      <c r="HWU1" s="326"/>
      <c r="HWV1" s="326"/>
      <c r="HWW1" s="326"/>
      <c r="HWX1" s="326"/>
      <c r="HWY1" s="326"/>
      <c r="HWZ1" s="326"/>
      <c r="HXA1" s="326"/>
      <c r="HXB1" s="326"/>
      <c r="HXC1" s="326"/>
      <c r="HXD1" s="326"/>
      <c r="HXE1" s="326"/>
      <c r="HXF1" s="326"/>
      <c r="HXG1" s="326"/>
      <c r="HXH1" s="326"/>
      <c r="HXI1" s="326"/>
      <c r="HXJ1" s="326"/>
      <c r="HXK1" s="326"/>
      <c r="HXL1" s="326"/>
      <c r="HXM1" s="326"/>
      <c r="HXN1" s="326"/>
      <c r="HXO1" s="326"/>
      <c r="HXP1" s="326"/>
      <c r="HXQ1" s="326"/>
      <c r="HXR1" s="326"/>
      <c r="HXS1" s="326"/>
      <c r="HXT1" s="326"/>
      <c r="HXU1" s="326"/>
      <c r="HXV1" s="326"/>
      <c r="HXW1" s="326"/>
      <c r="HXX1" s="326"/>
      <c r="HXY1" s="326"/>
      <c r="HXZ1" s="326"/>
      <c r="HYA1" s="326"/>
      <c r="HYB1" s="326"/>
      <c r="HYC1" s="326"/>
      <c r="HYD1" s="326"/>
      <c r="HYE1" s="326"/>
      <c r="HYF1" s="326"/>
      <c r="HYG1" s="326"/>
      <c r="HYH1" s="326"/>
      <c r="HYI1" s="326"/>
      <c r="HYJ1" s="278"/>
      <c r="HYK1" s="278"/>
      <c r="HYL1" s="278"/>
      <c r="HYM1" s="278"/>
      <c r="HYN1" s="278"/>
      <c r="HYO1" s="278"/>
      <c r="HYP1" s="278"/>
      <c r="HYQ1" s="278"/>
      <c r="HYR1" s="278"/>
      <c r="HYS1" s="278"/>
      <c r="HYT1" s="278"/>
      <c r="HYU1" s="278"/>
      <c r="HYV1" s="278"/>
      <c r="HYW1" s="278"/>
      <c r="HYX1" s="278"/>
      <c r="HYY1" s="278"/>
      <c r="HYZ1" s="278"/>
      <c r="HZA1" s="278"/>
      <c r="HZB1" s="278"/>
      <c r="HZC1" s="278"/>
      <c r="HZD1" s="278"/>
      <c r="HZE1" s="278"/>
      <c r="HZF1" s="278"/>
      <c r="HZG1" s="278"/>
      <c r="HZH1" s="278"/>
      <c r="HZI1" s="278"/>
      <c r="HZJ1" s="278"/>
      <c r="HZK1" s="278"/>
      <c r="HZL1" s="278"/>
      <c r="HZM1" s="278"/>
      <c r="HZN1" s="278"/>
      <c r="HZO1" s="278"/>
      <c r="HZP1" s="278"/>
      <c r="HZQ1" s="278"/>
      <c r="HZR1" s="278"/>
      <c r="HZS1" s="278"/>
      <c r="HZT1" s="278"/>
      <c r="HZU1" s="278"/>
      <c r="HZV1" s="278"/>
      <c r="HZW1" s="278"/>
      <c r="HZX1" s="278"/>
      <c r="HZY1" s="278"/>
      <c r="HZZ1" s="278"/>
      <c r="IAA1" s="278"/>
      <c r="IAB1" s="278"/>
      <c r="IAC1" s="278"/>
      <c r="IAD1" s="278"/>
      <c r="IAE1" s="278"/>
      <c r="IAF1" s="278"/>
      <c r="IAG1" s="278"/>
      <c r="IAH1" s="278"/>
      <c r="IAI1" s="278"/>
      <c r="IAJ1" s="278"/>
      <c r="IAK1" s="278"/>
      <c r="IAL1" s="278"/>
      <c r="IAM1" s="278"/>
      <c r="IAN1" s="278"/>
      <c r="IAO1" s="278"/>
      <c r="IAP1" s="278"/>
      <c r="IAQ1" s="278"/>
      <c r="IAR1" s="278"/>
      <c r="IAS1" s="278"/>
      <c r="IAT1" s="278"/>
      <c r="IAU1" s="278"/>
      <c r="IAV1" s="278"/>
      <c r="IAW1" s="278"/>
      <c r="IAX1" s="278"/>
      <c r="IAY1" s="278"/>
      <c r="IAZ1" s="278"/>
      <c r="IBA1" s="278"/>
      <c r="IBB1" s="278"/>
      <c r="IBC1" s="278"/>
      <c r="IBD1" s="278"/>
      <c r="IBE1" s="278"/>
      <c r="IBF1" s="278"/>
      <c r="IBG1" s="278"/>
      <c r="IBH1" s="278"/>
      <c r="IBI1" s="278"/>
      <c r="IBJ1" s="278"/>
      <c r="IBK1" s="278"/>
      <c r="IBL1" s="278"/>
      <c r="IBM1" s="278"/>
      <c r="IBN1" s="278"/>
      <c r="IBO1" s="278"/>
      <c r="IBP1" s="278"/>
      <c r="IBQ1" s="278"/>
      <c r="IBR1" s="278"/>
      <c r="IBS1" s="278"/>
      <c r="IBT1" s="278"/>
      <c r="IBU1" s="278"/>
      <c r="IBV1" s="278"/>
      <c r="IBW1" s="278"/>
      <c r="IBX1" s="326"/>
      <c r="IBY1" s="326"/>
      <c r="IBZ1" s="326"/>
      <c r="ICA1" s="326"/>
      <c r="ICB1" s="326"/>
      <c r="ICC1" s="326"/>
      <c r="ICD1" s="326"/>
      <c r="ICE1" s="326"/>
      <c r="ICF1" s="326"/>
      <c r="ICG1" s="326"/>
      <c r="ICH1" s="326"/>
      <c r="ICI1" s="326"/>
      <c r="ICJ1" s="326"/>
      <c r="ICK1" s="326"/>
      <c r="ICL1" s="326"/>
      <c r="ICM1" s="326"/>
      <c r="ICN1" s="326"/>
      <c r="ICO1" s="326"/>
      <c r="ICP1" s="326"/>
      <c r="ICQ1" s="326"/>
      <c r="ICR1" s="326"/>
      <c r="ICS1" s="326"/>
      <c r="ICT1" s="326"/>
      <c r="ICU1" s="326"/>
      <c r="ICV1" s="326"/>
      <c r="ICW1" s="326"/>
      <c r="ICX1" s="326"/>
      <c r="ICY1" s="326"/>
      <c r="ICZ1" s="326"/>
      <c r="IDA1" s="326"/>
      <c r="IDB1" s="326"/>
      <c r="IDC1" s="326"/>
      <c r="IDD1" s="326"/>
      <c r="IDE1" s="326"/>
      <c r="IDF1" s="326"/>
      <c r="IDG1" s="326"/>
      <c r="IDH1" s="326"/>
      <c r="IDI1" s="326"/>
      <c r="IDJ1" s="326"/>
      <c r="IDK1" s="326"/>
      <c r="IDL1" s="326"/>
      <c r="IDM1" s="326"/>
      <c r="IDN1" s="326"/>
      <c r="IDO1" s="326"/>
      <c r="IDP1" s="326"/>
      <c r="IDQ1" s="326"/>
      <c r="IDR1" s="326"/>
      <c r="IDS1" s="326"/>
      <c r="IDT1" s="326"/>
      <c r="IDU1" s="326"/>
      <c r="IDV1" s="326"/>
      <c r="IDW1" s="326"/>
      <c r="IDX1" s="326"/>
      <c r="IDY1" s="326"/>
      <c r="IDZ1" s="326"/>
      <c r="IEA1" s="326"/>
      <c r="IEB1" s="326"/>
      <c r="IEC1" s="326"/>
      <c r="IED1" s="326"/>
      <c r="IEE1" s="326"/>
      <c r="IEF1" s="326"/>
      <c r="IEG1" s="326"/>
      <c r="IEH1" s="326"/>
      <c r="IEI1" s="326"/>
      <c r="IEJ1" s="326"/>
      <c r="IEK1" s="326"/>
      <c r="IEL1" s="326"/>
      <c r="IEM1" s="326"/>
      <c r="IEN1" s="326"/>
      <c r="IEO1" s="326"/>
      <c r="IEP1" s="326"/>
      <c r="IEQ1" s="326"/>
      <c r="IER1" s="326"/>
      <c r="IES1" s="326"/>
      <c r="IET1" s="326"/>
      <c r="IEU1" s="326"/>
      <c r="IEV1" s="326"/>
      <c r="IEW1" s="326"/>
      <c r="IEX1" s="326"/>
      <c r="IEY1" s="326"/>
      <c r="IEZ1" s="326"/>
      <c r="IFA1" s="326"/>
      <c r="IFB1" s="326"/>
      <c r="IFC1" s="326"/>
      <c r="IFD1" s="326"/>
      <c r="IFE1" s="326"/>
      <c r="IFF1" s="326"/>
      <c r="IFG1" s="326"/>
      <c r="IFH1" s="326"/>
      <c r="IFI1" s="326"/>
      <c r="IFJ1" s="326"/>
      <c r="IFK1" s="326"/>
      <c r="IFL1" s="326"/>
      <c r="IFM1" s="326"/>
      <c r="IFN1" s="326"/>
      <c r="IFO1" s="326"/>
      <c r="IFP1" s="326"/>
      <c r="IFQ1" s="326"/>
      <c r="IFR1" s="326"/>
      <c r="IFS1" s="326"/>
      <c r="IFT1" s="326"/>
      <c r="IFU1" s="326"/>
      <c r="IFV1" s="326"/>
      <c r="IFW1" s="326"/>
      <c r="IFX1" s="326"/>
      <c r="IFY1" s="326"/>
      <c r="IFZ1" s="326"/>
      <c r="IGA1" s="326"/>
      <c r="IGB1" s="326"/>
      <c r="IGC1" s="326"/>
      <c r="IGD1" s="326"/>
      <c r="IGE1" s="326"/>
      <c r="IGF1" s="326"/>
      <c r="IGG1" s="326"/>
      <c r="IGH1" s="326"/>
      <c r="IGI1" s="326"/>
      <c r="IGJ1" s="326"/>
      <c r="IGK1" s="326"/>
      <c r="IGL1" s="326"/>
      <c r="IGM1" s="326"/>
      <c r="IGN1" s="326"/>
      <c r="IGO1" s="326"/>
      <c r="IGP1" s="326"/>
      <c r="IGQ1" s="326"/>
      <c r="IGR1" s="326"/>
      <c r="IGS1" s="326"/>
      <c r="IGT1" s="326"/>
      <c r="IGU1" s="326"/>
      <c r="IGV1" s="326"/>
      <c r="IGW1" s="326"/>
      <c r="IGX1" s="326"/>
      <c r="IGY1" s="326"/>
      <c r="IGZ1" s="326"/>
      <c r="IHA1" s="326"/>
      <c r="IHB1" s="326"/>
      <c r="IHC1" s="326"/>
      <c r="IHD1" s="326"/>
      <c r="IHE1" s="326"/>
      <c r="IHF1" s="326"/>
      <c r="IHG1" s="326"/>
      <c r="IHH1" s="326"/>
      <c r="IHI1" s="326"/>
      <c r="IHJ1" s="326"/>
      <c r="IHK1" s="326"/>
      <c r="IHL1" s="326"/>
      <c r="IHM1" s="326"/>
      <c r="IHN1" s="326"/>
      <c r="IHO1" s="326"/>
      <c r="IHP1" s="326"/>
      <c r="IHQ1" s="326"/>
      <c r="IHR1" s="326"/>
      <c r="IHS1" s="326"/>
      <c r="IHT1" s="326"/>
      <c r="IHU1" s="326"/>
      <c r="IHV1" s="326"/>
      <c r="IHW1" s="326"/>
      <c r="IHX1" s="326"/>
      <c r="IHY1" s="326"/>
      <c r="IHZ1" s="326"/>
      <c r="IIA1" s="326"/>
      <c r="IIB1" s="326"/>
      <c r="IIC1" s="326"/>
      <c r="IID1" s="326"/>
      <c r="IIE1" s="326"/>
      <c r="IIF1" s="278"/>
      <c r="IIG1" s="278"/>
      <c r="IIH1" s="278"/>
      <c r="III1" s="278"/>
      <c r="IIJ1" s="278"/>
      <c r="IIK1" s="278"/>
      <c r="IIL1" s="278"/>
      <c r="IIM1" s="278"/>
      <c r="IIN1" s="278"/>
      <c r="IIO1" s="278"/>
      <c r="IIP1" s="278"/>
      <c r="IIQ1" s="278"/>
      <c r="IIR1" s="278"/>
      <c r="IIS1" s="278"/>
      <c r="IIT1" s="278"/>
      <c r="IIU1" s="278"/>
      <c r="IIV1" s="278"/>
      <c r="IIW1" s="278"/>
      <c r="IIX1" s="278"/>
      <c r="IIY1" s="278"/>
      <c r="IIZ1" s="278"/>
      <c r="IJA1" s="278"/>
      <c r="IJB1" s="278"/>
      <c r="IJC1" s="278"/>
      <c r="IJD1" s="278"/>
      <c r="IJE1" s="278"/>
      <c r="IJF1" s="278"/>
      <c r="IJG1" s="278"/>
      <c r="IJH1" s="278"/>
      <c r="IJI1" s="278"/>
      <c r="IJJ1" s="278"/>
      <c r="IJK1" s="278"/>
      <c r="IJL1" s="278"/>
      <c r="IJM1" s="278"/>
      <c r="IJN1" s="278"/>
      <c r="IJO1" s="278"/>
      <c r="IJP1" s="278"/>
      <c r="IJQ1" s="278"/>
      <c r="IJR1" s="278"/>
      <c r="IJS1" s="278"/>
      <c r="IJT1" s="278"/>
      <c r="IJU1" s="278"/>
      <c r="IJV1" s="278"/>
      <c r="IJW1" s="278"/>
      <c r="IJX1" s="278"/>
      <c r="IJY1" s="278"/>
      <c r="IJZ1" s="278"/>
      <c r="IKA1" s="278"/>
      <c r="IKB1" s="278"/>
      <c r="IKC1" s="278"/>
      <c r="IKD1" s="278"/>
      <c r="IKE1" s="278"/>
      <c r="IKF1" s="278"/>
      <c r="IKG1" s="278"/>
      <c r="IKH1" s="278"/>
      <c r="IKI1" s="278"/>
      <c r="IKJ1" s="278"/>
      <c r="IKK1" s="278"/>
      <c r="IKL1" s="278"/>
      <c r="IKM1" s="278"/>
      <c r="IKN1" s="278"/>
      <c r="IKO1" s="278"/>
      <c r="IKP1" s="278"/>
      <c r="IKQ1" s="278"/>
      <c r="IKR1" s="278"/>
      <c r="IKS1" s="278"/>
      <c r="IKT1" s="278"/>
      <c r="IKU1" s="278"/>
      <c r="IKV1" s="278"/>
      <c r="IKW1" s="278"/>
      <c r="IKX1" s="278"/>
      <c r="IKY1" s="278"/>
      <c r="IKZ1" s="278"/>
      <c r="ILA1" s="278"/>
      <c r="ILB1" s="278"/>
      <c r="ILC1" s="278"/>
      <c r="ILD1" s="278"/>
      <c r="ILE1" s="278"/>
      <c r="ILF1" s="278"/>
      <c r="ILG1" s="278"/>
      <c r="ILH1" s="278"/>
      <c r="ILI1" s="278"/>
      <c r="ILJ1" s="278"/>
      <c r="ILK1" s="278"/>
      <c r="ILL1" s="278"/>
      <c r="ILM1" s="278"/>
      <c r="ILN1" s="278"/>
      <c r="ILO1" s="278"/>
      <c r="ILP1" s="278"/>
      <c r="ILQ1" s="278"/>
      <c r="ILR1" s="278"/>
      <c r="ILS1" s="278"/>
      <c r="ILT1" s="326"/>
      <c r="ILU1" s="326"/>
      <c r="ILV1" s="326"/>
      <c r="ILW1" s="326"/>
      <c r="ILX1" s="326"/>
      <c r="ILY1" s="326"/>
      <c r="ILZ1" s="326"/>
      <c r="IMA1" s="326"/>
      <c r="IMB1" s="326"/>
      <c r="IMC1" s="326"/>
      <c r="IMD1" s="326"/>
      <c r="IME1" s="326"/>
      <c r="IMF1" s="326"/>
      <c r="IMG1" s="326"/>
      <c r="IMH1" s="326"/>
      <c r="IMI1" s="326"/>
      <c r="IMJ1" s="326"/>
      <c r="IMK1" s="326"/>
      <c r="IML1" s="326"/>
      <c r="IMM1" s="326"/>
      <c r="IMN1" s="326"/>
      <c r="IMO1" s="326"/>
      <c r="IMP1" s="326"/>
      <c r="IMQ1" s="326"/>
      <c r="IMR1" s="326"/>
      <c r="IMS1" s="326"/>
      <c r="IMT1" s="326"/>
      <c r="IMU1" s="326"/>
      <c r="IMV1" s="326"/>
      <c r="IMW1" s="326"/>
      <c r="IMX1" s="326"/>
      <c r="IMY1" s="326"/>
      <c r="IMZ1" s="326"/>
      <c r="INA1" s="326"/>
      <c r="INB1" s="326"/>
      <c r="INC1" s="326"/>
      <c r="IND1" s="326"/>
      <c r="INE1" s="326"/>
      <c r="INF1" s="326"/>
      <c r="ING1" s="326"/>
      <c r="INH1" s="326"/>
      <c r="INI1" s="326"/>
      <c r="INJ1" s="326"/>
      <c r="INK1" s="326"/>
      <c r="INL1" s="326"/>
      <c r="INM1" s="326"/>
      <c r="INN1" s="326"/>
      <c r="INO1" s="326"/>
      <c r="INP1" s="326"/>
      <c r="INQ1" s="326"/>
      <c r="INR1" s="326"/>
      <c r="INS1" s="326"/>
      <c r="INT1" s="326"/>
      <c r="INU1" s="326"/>
      <c r="INV1" s="326"/>
      <c r="INW1" s="326"/>
      <c r="INX1" s="326"/>
      <c r="INY1" s="326"/>
      <c r="INZ1" s="326"/>
      <c r="IOA1" s="326"/>
      <c r="IOB1" s="326"/>
      <c r="IOC1" s="326"/>
      <c r="IOD1" s="326"/>
      <c r="IOE1" s="326"/>
      <c r="IOF1" s="326"/>
      <c r="IOG1" s="326"/>
      <c r="IOH1" s="326"/>
      <c r="IOI1" s="326"/>
      <c r="IOJ1" s="326"/>
      <c r="IOK1" s="326"/>
      <c r="IOL1" s="326"/>
      <c r="IOM1" s="326"/>
      <c r="ION1" s="326"/>
      <c r="IOO1" s="326"/>
      <c r="IOP1" s="326"/>
      <c r="IOQ1" s="326"/>
      <c r="IOR1" s="326"/>
      <c r="IOS1" s="326"/>
      <c r="IOT1" s="326"/>
      <c r="IOU1" s="326"/>
      <c r="IOV1" s="326"/>
      <c r="IOW1" s="326"/>
      <c r="IOX1" s="326"/>
      <c r="IOY1" s="326"/>
      <c r="IOZ1" s="326"/>
      <c r="IPA1" s="326"/>
      <c r="IPB1" s="326"/>
      <c r="IPC1" s="326"/>
      <c r="IPD1" s="326"/>
      <c r="IPE1" s="326"/>
      <c r="IPF1" s="326"/>
      <c r="IPG1" s="326"/>
      <c r="IPH1" s="326"/>
      <c r="IPI1" s="326"/>
      <c r="IPJ1" s="326"/>
      <c r="IPK1" s="326"/>
      <c r="IPL1" s="326"/>
      <c r="IPM1" s="326"/>
      <c r="IPN1" s="326"/>
      <c r="IPO1" s="326"/>
      <c r="IPP1" s="326"/>
      <c r="IPQ1" s="326"/>
      <c r="IPR1" s="326"/>
      <c r="IPS1" s="326"/>
      <c r="IPT1" s="326"/>
      <c r="IPU1" s="326"/>
      <c r="IPV1" s="326"/>
      <c r="IPW1" s="326"/>
      <c r="IPX1" s="326"/>
      <c r="IPY1" s="326"/>
      <c r="IPZ1" s="326"/>
      <c r="IQA1" s="326"/>
      <c r="IQB1" s="326"/>
      <c r="IQC1" s="326"/>
      <c r="IQD1" s="326"/>
      <c r="IQE1" s="326"/>
      <c r="IQF1" s="326"/>
      <c r="IQG1" s="326"/>
      <c r="IQH1" s="326"/>
      <c r="IQI1" s="326"/>
      <c r="IQJ1" s="326"/>
      <c r="IQK1" s="326"/>
      <c r="IQL1" s="326"/>
      <c r="IQM1" s="326"/>
      <c r="IQN1" s="326"/>
      <c r="IQO1" s="326"/>
      <c r="IQP1" s="326"/>
      <c r="IQQ1" s="326"/>
      <c r="IQR1" s="326"/>
      <c r="IQS1" s="326"/>
      <c r="IQT1" s="326"/>
      <c r="IQU1" s="326"/>
      <c r="IQV1" s="326"/>
      <c r="IQW1" s="326"/>
      <c r="IQX1" s="326"/>
      <c r="IQY1" s="326"/>
      <c r="IQZ1" s="326"/>
      <c r="IRA1" s="326"/>
      <c r="IRB1" s="326"/>
      <c r="IRC1" s="326"/>
      <c r="IRD1" s="326"/>
      <c r="IRE1" s="326"/>
      <c r="IRF1" s="326"/>
      <c r="IRG1" s="326"/>
      <c r="IRH1" s="326"/>
      <c r="IRI1" s="326"/>
      <c r="IRJ1" s="326"/>
      <c r="IRK1" s="326"/>
      <c r="IRL1" s="326"/>
      <c r="IRM1" s="326"/>
      <c r="IRN1" s="326"/>
      <c r="IRO1" s="326"/>
      <c r="IRP1" s="326"/>
      <c r="IRQ1" s="326"/>
      <c r="IRR1" s="326"/>
      <c r="IRS1" s="326"/>
      <c r="IRT1" s="326"/>
      <c r="IRU1" s="326"/>
      <c r="IRV1" s="326"/>
      <c r="IRW1" s="326"/>
      <c r="IRX1" s="326"/>
      <c r="IRY1" s="326"/>
      <c r="IRZ1" s="326"/>
      <c r="ISA1" s="326"/>
      <c r="ISB1" s="278"/>
      <c r="ISC1" s="278"/>
      <c r="ISD1" s="278"/>
      <c r="ISE1" s="278"/>
      <c r="ISF1" s="278"/>
      <c r="ISG1" s="278"/>
      <c r="ISH1" s="278"/>
      <c r="ISI1" s="278"/>
      <c r="ISJ1" s="278"/>
      <c r="ISK1" s="278"/>
      <c r="ISL1" s="278"/>
      <c r="ISM1" s="278"/>
      <c r="ISN1" s="278"/>
      <c r="ISO1" s="278"/>
      <c r="ISP1" s="278"/>
      <c r="ISQ1" s="278"/>
      <c r="ISR1" s="278"/>
      <c r="ISS1" s="278"/>
      <c r="IST1" s="278"/>
      <c r="ISU1" s="278"/>
      <c r="ISV1" s="278"/>
      <c r="ISW1" s="278"/>
      <c r="ISX1" s="278"/>
      <c r="ISY1" s="278"/>
      <c r="ISZ1" s="278"/>
      <c r="ITA1" s="278"/>
      <c r="ITB1" s="278"/>
      <c r="ITC1" s="278"/>
      <c r="ITD1" s="278"/>
      <c r="ITE1" s="278"/>
      <c r="ITF1" s="278"/>
      <c r="ITG1" s="278"/>
      <c r="ITH1" s="278"/>
      <c r="ITI1" s="278"/>
      <c r="ITJ1" s="278"/>
      <c r="ITK1" s="278"/>
      <c r="ITL1" s="278"/>
      <c r="ITM1" s="278"/>
      <c r="ITN1" s="278"/>
      <c r="ITO1" s="278"/>
      <c r="ITP1" s="278"/>
      <c r="ITQ1" s="278"/>
      <c r="ITR1" s="278"/>
      <c r="ITS1" s="278"/>
      <c r="ITT1" s="278"/>
      <c r="ITU1" s="278"/>
      <c r="ITV1" s="278"/>
      <c r="ITW1" s="278"/>
      <c r="ITX1" s="278"/>
      <c r="ITY1" s="278"/>
      <c r="ITZ1" s="278"/>
      <c r="IUA1" s="278"/>
      <c r="IUB1" s="278"/>
      <c r="IUC1" s="278"/>
      <c r="IUD1" s="278"/>
      <c r="IUE1" s="278"/>
      <c r="IUF1" s="278"/>
      <c r="IUG1" s="278"/>
      <c r="IUH1" s="278"/>
      <c r="IUI1" s="278"/>
      <c r="IUJ1" s="278"/>
      <c r="IUK1" s="278"/>
      <c r="IUL1" s="278"/>
      <c r="IUM1" s="278"/>
      <c r="IUN1" s="278"/>
      <c r="IUO1" s="278"/>
      <c r="IUP1" s="278"/>
      <c r="IUQ1" s="278"/>
      <c r="IUR1" s="278"/>
      <c r="IUS1" s="278"/>
      <c r="IUT1" s="278"/>
      <c r="IUU1" s="278"/>
      <c r="IUV1" s="278"/>
      <c r="IUW1" s="278"/>
      <c r="IUX1" s="278"/>
      <c r="IUY1" s="278"/>
      <c r="IUZ1" s="278"/>
      <c r="IVA1" s="278"/>
      <c r="IVB1" s="278"/>
      <c r="IVC1" s="278"/>
      <c r="IVD1" s="278"/>
      <c r="IVE1" s="278"/>
      <c r="IVF1" s="278"/>
      <c r="IVG1" s="278"/>
      <c r="IVH1" s="278"/>
      <c r="IVI1" s="278"/>
      <c r="IVJ1" s="278"/>
      <c r="IVK1" s="278"/>
      <c r="IVL1" s="278"/>
      <c r="IVM1" s="278"/>
      <c r="IVN1" s="278"/>
      <c r="IVO1" s="278"/>
      <c r="IVP1" s="326"/>
      <c r="IVQ1" s="326"/>
      <c r="IVR1" s="326"/>
      <c r="IVS1" s="326"/>
      <c r="IVT1" s="326"/>
      <c r="IVU1" s="326"/>
      <c r="IVV1" s="326"/>
      <c r="IVW1" s="326"/>
      <c r="IVX1" s="326"/>
      <c r="IVY1" s="326"/>
      <c r="IVZ1" s="326"/>
      <c r="IWA1" s="326"/>
      <c r="IWB1" s="326"/>
      <c r="IWC1" s="326"/>
      <c r="IWD1" s="326"/>
      <c r="IWE1" s="326"/>
      <c r="IWF1" s="326"/>
      <c r="IWG1" s="326"/>
      <c r="IWH1" s="326"/>
      <c r="IWI1" s="326"/>
      <c r="IWJ1" s="326"/>
      <c r="IWK1" s="326"/>
      <c r="IWL1" s="326"/>
      <c r="IWM1" s="326"/>
      <c r="IWN1" s="326"/>
      <c r="IWO1" s="326"/>
      <c r="IWP1" s="326"/>
      <c r="IWQ1" s="326"/>
      <c r="IWR1" s="326"/>
      <c r="IWS1" s="326"/>
      <c r="IWT1" s="326"/>
      <c r="IWU1" s="326"/>
      <c r="IWV1" s="326"/>
      <c r="IWW1" s="326"/>
      <c r="IWX1" s="326"/>
      <c r="IWY1" s="326"/>
      <c r="IWZ1" s="326"/>
      <c r="IXA1" s="326"/>
      <c r="IXB1" s="326"/>
      <c r="IXC1" s="326"/>
      <c r="IXD1" s="326"/>
      <c r="IXE1" s="326"/>
      <c r="IXF1" s="326"/>
      <c r="IXG1" s="326"/>
      <c r="IXH1" s="326"/>
      <c r="IXI1" s="326"/>
      <c r="IXJ1" s="326"/>
      <c r="IXK1" s="326"/>
      <c r="IXL1" s="326"/>
      <c r="IXM1" s="326"/>
      <c r="IXN1" s="326"/>
      <c r="IXO1" s="326"/>
      <c r="IXP1" s="326"/>
      <c r="IXQ1" s="326"/>
      <c r="IXR1" s="326"/>
      <c r="IXS1" s="326"/>
      <c r="IXT1" s="326"/>
      <c r="IXU1" s="326"/>
      <c r="IXV1" s="326"/>
      <c r="IXW1" s="326"/>
      <c r="IXX1" s="326"/>
      <c r="IXY1" s="326"/>
      <c r="IXZ1" s="326"/>
      <c r="IYA1" s="326"/>
      <c r="IYB1" s="326"/>
      <c r="IYC1" s="326"/>
      <c r="IYD1" s="326"/>
      <c r="IYE1" s="326"/>
      <c r="IYF1" s="326"/>
      <c r="IYG1" s="326"/>
      <c r="IYH1" s="326"/>
      <c r="IYI1" s="326"/>
      <c r="IYJ1" s="326"/>
      <c r="IYK1" s="326"/>
      <c r="IYL1" s="326"/>
      <c r="IYM1" s="326"/>
      <c r="IYN1" s="326"/>
      <c r="IYO1" s="326"/>
      <c r="IYP1" s="326"/>
      <c r="IYQ1" s="326"/>
      <c r="IYR1" s="326"/>
      <c r="IYS1" s="326"/>
      <c r="IYT1" s="326"/>
      <c r="IYU1" s="326"/>
      <c r="IYV1" s="326"/>
      <c r="IYW1" s="326"/>
      <c r="IYX1" s="326"/>
      <c r="IYY1" s="326"/>
      <c r="IYZ1" s="326"/>
      <c r="IZA1" s="326"/>
      <c r="IZB1" s="326"/>
      <c r="IZC1" s="326"/>
      <c r="IZD1" s="326"/>
      <c r="IZE1" s="326"/>
      <c r="IZF1" s="326"/>
      <c r="IZG1" s="326"/>
      <c r="IZH1" s="326"/>
      <c r="IZI1" s="326"/>
      <c r="IZJ1" s="326"/>
      <c r="IZK1" s="326"/>
      <c r="IZL1" s="326"/>
      <c r="IZM1" s="326"/>
      <c r="IZN1" s="326"/>
      <c r="IZO1" s="326"/>
      <c r="IZP1" s="326"/>
      <c r="IZQ1" s="326"/>
      <c r="IZR1" s="326"/>
      <c r="IZS1" s="326"/>
      <c r="IZT1" s="326"/>
      <c r="IZU1" s="326"/>
      <c r="IZV1" s="326"/>
      <c r="IZW1" s="326"/>
      <c r="IZX1" s="326"/>
      <c r="IZY1" s="326"/>
      <c r="IZZ1" s="326"/>
      <c r="JAA1" s="326"/>
      <c r="JAB1" s="326"/>
      <c r="JAC1" s="326"/>
      <c r="JAD1" s="326"/>
      <c r="JAE1" s="326"/>
      <c r="JAF1" s="326"/>
      <c r="JAG1" s="326"/>
      <c r="JAH1" s="326"/>
      <c r="JAI1" s="326"/>
      <c r="JAJ1" s="326"/>
      <c r="JAK1" s="326"/>
      <c r="JAL1" s="326"/>
      <c r="JAM1" s="326"/>
      <c r="JAN1" s="326"/>
      <c r="JAO1" s="326"/>
      <c r="JAP1" s="326"/>
      <c r="JAQ1" s="326"/>
      <c r="JAR1" s="326"/>
      <c r="JAS1" s="326"/>
      <c r="JAT1" s="326"/>
      <c r="JAU1" s="326"/>
      <c r="JAV1" s="326"/>
      <c r="JAW1" s="326"/>
      <c r="JAX1" s="326"/>
      <c r="JAY1" s="326"/>
      <c r="JAZ1" s="326"/>
      <c r="JBA1" s="326"/>
      <c r="JBB1" s="326"/>
      <c r="JBC1" s="326"/>
      <c r="JBD1" s="326"/>
      <c r="JBE1" s="326"/>
      <c r="JBF1" s="326"/>
      <c r="JBG1" s="326"/>
      <c r="JBH1" s="326"/>
      <c r="JBI1" s="326"/>
      <c r="JBJ1" s="326"/>
      <c r="JBK1" s="326"/>
      <c r="JBL1" s="326"/>
      <c r="JBM1" s="326"/>
      <c r="JBN1" s="326"/>
      <c r="JBO1" s="326"/>
      <c r="JBP1" s="326"/>
      <c r="JBQ1" s="326"/>
      <c r="JBR1" s="326"/>
      <c r="JBS1" s="326"/>
      <c r="JBT1" s="326"/>
      <c r="JBU1" s="326"/>
      <c r="JBV1" s="326"/>
      <c r="JBW1" s="326"/>
      <c r="JBX1" s="278"/>
      <c r="JBY1" s="278"/>
      <c r="JBZ1" s="278"/>
      <c r="JCA1" s="278"/>
      <c r="JCB1" s="278"/>
      <c r="JCC1" s="278"/>
      <c r="JCD1" s="278"/>
      <c r="JCE1" s="278"/>
      <c r="JCF1" s="278"/>
      <c r="JCG1" s="278"/>
      <c r="JCH1" s="278"/>
      <c r="JCI1" s="278"/>
      <c r="JCJ1" s="278"/>
      <c r="JCK1" s="278"/>
      <c r="JCL1" s="278"/>
      <c r="JCM1" s="278"/>
      <c r="JCN1" s="278"/>
      <c r="JCO1" s="278"/>
      <c r="JCP1" s="278"/>
      <c r="JCQ1" s="278"/>
      <c r="JCR1" s="278"/>
      <c r="JCS1" s="278"/>
      <c r="JCT1" s="278"/>
      <c r="JCU1" s="278"/>
      <c r="JCV1" s="278"/>
      <c r="JCW1" s="278"/>
      <c r="JCX1" s="278"/>
      <c r="JCY1" s="278"/>
      <c r="JCZ1" s="278"/>
      <c r="JDA1" s="278"/>
      <c r="JDB1" s="278"/>
      <c r="JDC1" s="278"/>
      <c r="JDD1" s="278"/>
      <c r="JDE1" s="278"/>
      <c r="JDF1" s="278"/>
      <c r="JDG1" s="278"/>
      <c r="JDH1" s="278"/>
      <c r="JDI1" s="278"/>
      <c r="JDJ1" s="278"/>
      <c r="JDK1" s="278"/>
      <c r="JDL1" s="278"/>
      <c r="JDM1" s="278"/>
      <c r="JDN1" s="278"/>
      <c r="JDO1" s="278"/>
      <c r="JDP1" s="278"/>
      <c r="JDQ1" s="278"/>
      <c r="JDR1" s="278"/>
      <c r="JDS1" s="278"/>
      <c r="JDT1" s="278"/>
      <c r="JDU1" s="278"/>
      <c r="JDV1" s="278"/>
      <c r="JDW1" s="278"/>
      <c r="JDX1" s="278"/>
      <c r="JDY1" s="278"/>
      <c r="JDZ1" s="278"/>
      <c r="JEA1" s="278"/>
      <c r="JEB1" s="278"/>
      <c r="JEC1" s="278"/>
      <c r="JED1" s="278"/>
      <c r="JEE1" s="278"/>
      <c r="JEF1" s="278"/>
      <c r="JEG1" s="278"/>
      <c r="JEH1" s="278"/>
      <c r="JEI1" s="278"/>
      <c r="JEJ1" s="278"/>
      <c r="JEK1" s="278"/>
      <c r="JEL1" s="278"/>
      <c r="JEM1" s="278"/>
      <c r="JEN1" s="278"/>
      <c r="JEO1" s="278"/>
      <c r="JEP1" s="278"/>
      <c r="JEQ1" s="278"/>
      <c r="JER1" s="278"/>
      <c r="JES1" s="278"/>
      <c r="JET1" s="278"/>
      <c r="JEU1" s="278"/>
      <c r="JEV1" s="278"/>
      <c r="JEW1" s="278"/>
      <c r="JEX1" s="278"/>
      <c r="JEY1" s="278"/>
      <c r="JEZ1" s="278"/>
      <c r="JFA1" s="278"/>
      <c r="JFB1" s="278"/>
      <c r="JFC1" s="278"/>
      <c r="JFD1" s="278"/>
      <c r="JFE1" s="278"/>
      <c r="JFF1" s="278"/>
      <c r="JFG1" s="278"/>
      <c r="JFH1" s="278"/>
      <c r="JFI1" s="278"/>
      <c r="JFJ1" s="278"/>
      <c r="JFK1" s="278"/>
      <c r="JFL1" s="326"/>
      <c r="JFM1" s="326"/>
      <c r="JFN1" s="326"/>
      <c r="JFO1" s="326"/>
      <c r="JFP1" s="326"/>
      <c r="JFQ1" s="326"/>
      <c r="JFR1" s="326"/>
      <c r="JFS1" s="326"/>
      <c r="JFT1" s="326"/>
      <c r="JFU1" s="326"/>
      <c r="JFV1" s="326"/>
      <c r="JFW1" s="326"/>
      <c r="JFX1" s="326"/>
      <c r="JFY1" s="326"/>
      <c r="JFZ1" s="326"/>
      <c r="JGA1" s="326"/>
      <c r="JGB1" s="326"/>
      <c r="JGC1" s="326"/>
      <c r="JGD1" s="326"/>
      <c r="JGE1" s="326"/>
      <c r="JGF1" s="326"/>
      <c r="JGG1" s="326"/>
      <c r="JGH1" s="326"/>
      <c r="JGI1" s="326"/>
      <c r="JGJ1" s="326"/>
      <c r="JGK1" s="326"/>
      <c r="JGL1" s="326"/>
      <c r="JGM1" s="326"/>
      <c r="JGN1" s="326"/>
      <c r="JGO1" s="326"/>
      <c r="JGP1" s="326"/>
      <c r="JGQ1" s="326"/>
      <c r="JGR1" s="326"/>
      <c r="JGS1" s="326"/>
      <c r="JGT1" s="326"/>
      <c r="JGU1" s="326"/>
      <c r="JGV1" s="326"/>
      <c r="JGW1" s="326"/>
      <c r="JGX1" s="326"/>
      <c r="JGY1" s="326"/>
      <c r="JGZ1" s="326"/>
      <c r="JHA1" s="326"/>
      <c r="JHB1" s="326"/>
      <c r="JHC1" s="326"/>
      <c r="JHD1" s="326"/>
      <c r="JHE1" s="326"/>
      <c r="JHF1" s="326"/>
      <c r="JHG1" s="326"/>
      <c r="JHH1" s="326"/>
      <c r="JHI1" s="326"/>
      <c r="JHJ1" s="326"/>
      <c r="JHK1" s="326"/>
      <c r="JHL1" s="326"/>
      <c r="JHM1" s="326"/>
      <c r="JHN1" s="326"/>
      <c r="JHO1" s="326"/>
      <c r="JHP1" s="326"/>
      <c r="JHQ1" s="326"/>
      <c r="JHR1" s="326"/>
      <c r="JHS1" s="326"/>
      <c r="JHT1" s="326"/>
      <c r="JHU1" s="326"/>
      <c r="JHV1" s="326"/>
      <c r="JHW1" s="326"/>
      <c r="JHX1" s="326"/>
      <c r="JHY1" s="326"/>
      <c r="JHZ1" s="326"/>
      <c r="JIA1" s="326"/>
      <c r="JIB1" s="326"/>
      <c r="JIC1" s="326"/>
      <c r="JID1" s="326"/>
      <c r="JIE1" s="326"/>
      <c r="JIF1" s="326"/>
      <c r="JIG1" s="326"/>
      <c r="JIH1" s="326"/>
      <c r="JII1" s="326"/>
      <c r="JIJ1" s="326"/>
      <c r="JIK1" s="326"/>
      <c r="JIL1" s="326"/>
      <c r="JIM1" s="326"/>
      <c r="JIN1" s="326"/>
      <c r="JIO1" s="326"/>
      <c r="JIP1" s="326"/>
      <c r="JIQ1" s="326"/>
      <c r="JIR1" s="326"/>
      <c r="JIS1" s="326"/>
      <c r="JIT1" s="326"/>
      <c r="JIU1" s="326"/>
      <c r="JIV1" s="326"/>
      <c r="JIW1" s="326"/>
      <c r="JIX1" s="326"/>
      <c r="JIY1" s="326"/>
      <c r="JIZ1" s="326"/>
      <c r="JJA1" s="326"/>
      <c r="JJB1" s="326"/>
      <c r="JJC1" s="326"/>
      <c r="JJD1" s="326"/>
      <c r="JJE1" s="326"/>
      <c r="JJF1" s="326"/>
      <c r="JJG1" s="326"/>
      <c r="JJH1" s="326"/>
      <c r="JJI1" s="326"/>
      <c r="JJJ1" s="326"/>
      <c r="JJK1" s="326"/>
      <c r="JJL1" s="326"/>
      <c r="JJM1" s="326"/>
      <c r="JJN1" s="326"/>
      <c r="JJO1" s="326"/>
      <c r="JJP1" s="326"/>
      <c r="JJQ1" s="326"/>
      <c r="JJR1" s="326"/>
      <c r="JJS1" s="326"/>
      <c r="JJT1" s="326"/>
      <c r="JJU1" s="326"/>
      <c r="JJV1" s="326"/>
      <c r="JJW1" s="326"/>
      <c r="JJX1" s="326"/>
      <c r="JJY1" s="326"/>
      <c r="JJZ1" s="326"/>
      <c r="JKA1" s="326"/>
      <c r="JKB1" s="326"/>
      <c r="JKC1" s="326"/>
      <c r="JKD1" s="326"/>
      <c r="JKE1" s="326"/>
      <c r="JKF1" s="326"/>
      <c r="JKG1" s="326"/>
      <c r="JKH1" s="326"/>
      <c r="JKI1" s="326"/>
      <c r="JKJ1" s="326"/>
      <c r="JKK1" s="326"/>
      <c r="JKL1" s="326"/>
      <c r="JKM1" s="326"/>
      <c r="JKN1" s="326"/>
      <c r="JKO1" s="326"/>
      <c r="JKP1" s="326"/>
      <c r="JKQ1" s="326"/>
      <c r="JKR1" s="326"/>
      <c r="JKS1" s="326"/>
      <c r="JKT1" s="326"/>
      <c r="JKU1" s="326"/>
      <c r="JKV1" s="326"/>
      <c r="JKW1" s="326"/>
      <c r="JKX1" s="326"/>
      <c r="JKY1" s="326"/>
      <c r="JKZ1" s="326"/>
      <c r="JLA1" s="326"/>
      <c r="JLB1" s="326"/>
      <c r="JLC1" s="326"/>
      <c r="JLD1" s="326"/>
      <c r="JLE1" s="326"/>
      <c r="JLF1" s="326"/>
      <c r="JLG1" s="326"/>
      <c r="JLH1" s="326"/>
      <c r="JLI1" s="326"/>
      <c r="JLJ1" s="326"/>
      <c r="JLK1" s="326"/>
      <c r="JLL1" s="326"/>
      <c r="JLM1" s="326"/>
      <c r="JLN1" s="326"/>
      <c r="JLO1" s="326"/>
      <c r="JLP1" s="326"/>
      <c r="JLQ1" s="326"/>
      <c r="JLR1" s="326"/>
      <c r="JLS1" s="326"/>
      <c r="JLT1" s="278"/>
      <c r="JLU1" s="278"/>
      <c r="JLV1" s="278"/>
      <c r="JLW1" s="278"/>
      <c r="JLX1" s="278"/>
      <c r="JLY1" s="278"/>
      <c r="JLZ1" s="278"/>
      <c r="JMA1" s="278"/>
      <c r="JMB1" s="278"/>
      <c r="JMC1" s="278"/>
      <c r="JMD1" s="278"/>
      <c r="JME1" s="278"/>
      <c r="JMF1" s="278"/>
      <c r="JMG1" s="278"/>
      <c r="JMH1" s="278"/>
      <c r="JMI1" s="278"/>
      <c r="JMJ1" s="278"/>
      <c r="JMK1" s="278"/>
      <c r="JML1" s="278"/>
      <c r="JMM1" s="278"/>
      <c r="JMN1" s="278"/>
      <c r="JMO1" s="278"/>
      <c r="JMP1" s="278"/>
      <c r="JMQ1" s="278"/>
      <c r="JMR1" s="278"/>
      <c r="JMS1" s="278"/>
      <c r="JMT1" s="278"/>
      <c r="JMU1" s="278"/>
      <c r="JMV1" s="278"/>
      <c r="JMW1" s="278"/>
      <c r="JMX1" s="278"/>
      <c r="JMY1" s="278"/>
      <c r="JMZ1" s="278"/>
      <c r="JNA1" s="278"/>
      <c r="JNB1" s="278"/>
      <c r="JNC1" s="278"/>
      <c r="JND1" s="278"/>
      <c r="JNE1" s="278"/>
      <c r="JNF1" s="278"/>
      <c r="JNG1" s="278"/>
      <c r="JNH1" s="278"/>
      <c r="JNI1" s="278"/>
      <c r="JNJ1" s="278"/>
      <c r="JNK1" s="278"/>
      <c r="JNL1" s="278"/>
      <c r="JNM1" s="278"/>
      <c r="JNN1" s="278"/>
      <c r="JNO1" s="278"/>
      <c r="JNP1" s="278"/>
      <c r="JNQ1" s="278"/>
      <c r="JNR1" s="278"/>
      <c r="JNS1" s="278"/>
      <c r="JNT1" s="278"/>
      <c r="JNU1" s="278"/>
      <c r="JNV1" s="278"/>
      <c r="JNW1" s="278"/>
      <c r="JNX1" s="278"/>
      <c r="JNY1" s="278"/>
      <c r="JNZ1" s="278"/>
      <c r="JOA1" s="278"/>
      <c r="JOB1" s="278"/>
      <c r="JOC1" s="278"/>
      <c r="JOD1" s="278"/>
      <c r="JOE1" s="278"/>
      <c r="JOF1" s="278"/>
      <c r="JOG1" s="278"/>
      <c r="JOH1" s="278"/>
      <c r="JOI1" s="278"/>
      <c r="JOJ1" s="278"/>
      <c r="JOK1" s="278"/>
      <c r="JOL1" s="278"/>
      <c r="JOM1" s="278"/>
      <c r="JON1" s="278"/>
      <c r="JOO1" s="278"/>
      <c r="JOP1" s="278"/>
      <c r="JOQ1" s="278"/>
      <c r="JOR1" s="278"/>
      <c r="JOS1" s="278"/>
      <c r="JOT1" s="278"/>
      <c r="JOU1" s="278"/>
      <c r="JOV1" s="278"/>
      <c r="JOW1" s="278"/>
      <c r="JOX1" s="278"/>
      <c r="JOY1" s="278"/>
      <c r="JOZ1" s="278"/>
      <c r="JPA1" s="278"/>
      <c r="JPB1" s="278"/>
      <c r="JPC1" s="278"/>
      <c r="JPD1" s="278"/>
      <c r="JPE1" s="278"/>
      <c r="JPF1" s="278"/>
      <c r="JPG1" s="278"/>
      <c r="JPH1" s="326"/>
      <c r="JPI1" s="326"/>
      <c r="JPJ1" s="326"/>
      <c r="JPK1" s="326"/>
      <c r="JPL1" s="326"/>
      <c r="JPM1" s="326"/>
      <c r="JPN1" s="326"/>
      <c r="JPO1" s="326"/>
      <c r="JPP1" s="326"/>
      <c r="JPQ1" s="326"/>
      <c r="JPR1" s="326"/>
      <c r="JPS1" s="326"/>
      <c r="JPT1" s="326"/>
      <c r="JPU1" s="326"/>
      <c r="JPV1" s="326"/>
      <c r="JPW1" s="326"/>
      <c r="JPX1" s="326"/>
      <c r="JPY1" s="326"/>
      <c r="JPZ1" s="326"/>
      <c r="JQA1" s="326"/>
      <c r="JQB1" s="326"/>
      <c r="JQC1" s="326"/>
      <c r="JQD1" s="326"/>
      <c r="JQE1" s="326"/>
      <c r="JQF1" s="326"/>
      <c r="JQG1" s="326"/>
      <c r="JQH1" s="326"/>
      <c r="JQI1" s="326"/>
      <c r="JQJ1" s="326"/>
      <c r="JQK1" s="326"/>
      <c r="JQL1" s="326"/>
      <c r="JQM1" s="326"/>
      <c r="JQN1" s="326"/>
      <c r="JQO1" s="326"/>
      <c r="JQP1" s="326"/>
      <c r="JQQ1" s="326"/>
      <c r="JQR1" s="326"/>
      <c r="JQS1" s="326"/>
      <c r="JQT1" s="326"/>
      <c r="JQU1" s="326"/>
      <c r="JQV1" s="326"/>
      <c r="JQW1" s="326"/>
      <c r="JQX1" s="326"/>
      <c r="JQY1" s="326"/>
      <c r="JQZ1" s="326"/>
      <c r="JRA1" s="326"/>
      <c r="JRB1" s="326"/>
      <c r="JRC1" s="326"/>
      <c r="JRD1" s="326"/>
      <c r="JRE1" s="326"/>
      <c r="JRF1" s="326"/>
      <c r="JRG1" s="326"/>
      <c r="JRH1" s="326"/>
      <c r="JRI1" s="326"/>
      <c r="JRJ1" s="326"/>
      <c r="JRK1" s="326"/>
      <c r="JRL1" s="326"/>
      <c r="JRM1" s="326"/>
      <c r="JRN1" s="326"/>
      <c r="JRO1" s="326"/>
      <c r="JRP1" s="326"/>
      <c r="JRQ1" s="326"/>
      <c r="JRR1" s="326"/>
      <c r="JRS1" s="326"/>
      <c r="JRT1" s="326"/>
      <c r="JRU1" s="326"/>
      <c r="JRV1" s="326"/>
      <c r="JRW1" s="326"/>
      <c r="JRX1" s="326"/>
      <c r="JRY1" s="326"/>
      <c r="JRZ1" s="326"/>
      <c r="JSA1" s="326"/>
      <c r="JSB1" s="326"/>
      <c r="JSC1" s="326"/>
      <c r="JSD1" s="326"/>
      <c r="JSE1" s="326"/>
      <c r="JSF1" s="326"/>
      <c r="JSG1" s="326"/>
      <c r="JSH1" s="326"/>
      <c r="JSI1" s="326"/>
      <c r="JSJ1" s="326"/>
      <c r="JSK1" s="326"/>
      <c r="JSL1" s="326"/>
      <c r="JSM1" s="326"/>
      <c r="JSN1" s="326"/>
      <c r="JSO1" s="326"/>
      <c r="JSP1" s="326"/>
      <c r="JSQ1" s="326"/>
      <c r="JSR1" s="326"/>
      <c r="JSS1" s="326"/>
      <c r="JST1" s="326"/>
      <c r="JSU1" s="326"/>
      <c r="JSV1" s="326"/>
      <c r="JSW1" s="326"/>
      <c r="JSX1" s="326"/>
      <c r="JSY1" s="326"/>
      <c r="JSZ1" s="326"/>
      <c r="JTA1" s="326"/>
      <c r="JTB1" s="326"/>
      <c r="JTC1" s="326"/>
      <c r="JTD1" s="326"/>
      <c r="JTE1" s="326"/>
      <c r="JTF1" s="326"/>
      <c r="JTG1" s="326"/>
      <c r="JTH1" s="326"/>
      <c r="JTI1" s="326"/>
      <c r="JTJ1" s="326"/>
      <c r="JTK1" s="326"/>
      <c r="JTL1" s="326"/>
      <c r="JTM1" s="326"/>
      <c r="JTN1" s="326"/>
      <c r="JTO1" s="326"/>
      <c r="JTP1" s="326"/>
      <c r="JTQ1" s="326"/>
      <c r="JTR1" s="326"/>
      <c r="JTS1" s="326"/>
      <c r="JTT1" s="326"/>
      <c r="JTU1" s="326"/>
      <c r="JTV1" s="326"/>
      <c r="JTW1" s="326"/>
      <c r="JTX1" s="326"/>
      <c r="JTY1" s="326"/>
      <c r="JTZ1" s="326"/>
      <c r="JUA1" s="326"/>
      <c r="JUB1" s="326"/>
      <c r="JUC1" s="326"/>
      <c r="JUD1" s="326"/>
      <c r="JUE1" s="326"/>
      <c r="JUF1" s="326"/>
      <c r="JUG1" s="326"/>
      <c r="JUH1" s="326"/>
      <c r="JUI1" s="326"/>
      <c r="JUJ1" s="326"/>
      <c r="JUK1" s="326"/>
      <c r="JUL1" s="326"/>
      <c r="JUM1" s="326"/>
      <c r="JUN1" s="326"/>
      <c r="JUO1" s="326"/>
      <c r="JUP1" s="326"/>
      <c r="JUQ1" s="326"/>
      <c r="JUR1" s="326"/>
      <c r="JUS1" s="326"/>
      <c r="JUT1" s="326"/>
      <c r="JUU1" s="326"/>
      <c r="JUV1" s="326"/>
      <c r="JUW1" s="326"/>
      <c r="JUX1" s="326"/>
      <c r="JUY1" s="326"/>
      <c r="JUZ1" s="326"/>
      <c r="JVA1" s="326"/>
      <c r="JVB1" s="326"/>
      <c r="JVC1" s="326"/>
      <c r="JVD1" s="326"/>
      <c r="JVE1" s="326"/>
      <c r="JVF1" s="326"/>
      <c r="JVG1" s="326"/>
      <c r="JVH1" s="326"/>
      <c r="JVI1" s="326"/>
      <c r="JVJ1" s="326"/>
      <c r="JVK1" s="326"/>
      <c r="JVL1" s="326"/>
      <c r="JVM1" s="326"/>
      <c r="JVN1" s="326"/>
      <c r="JVO1" s="326"/>
      <c r="JVP1" s="278"/>
      <c r="JVQ1" s="278"/>
      <c r="JVR1" s="278"/>
      <c r="JVS1" s="278"/>
      <c r="JVT1" s="278"/>
      <c r="JVU1" s="278"/>
      <c r="JVV1" s="278"/>
      <c r="JVW1" s="278"/>
      <c r="JVX1" s="278"/>
      <c r="JVY1" s="278"/>
      <c r="JVZ1" s="278"/>
      <c r="JWA1" s="278"/>
      <c r="JWB1" s="278"/>
      <c r="JWC1" s="278"/>
      <c r="JWD1" s="278"/>
      <c r="JWE1" s="278"/>
      <c r="JWF1" s="278"/>
      <c r="JWG1" s="278"/>
      <c r="JWH1" s="278"/>
      <c r="JWI1" s="278"/>
      <c r="JWJ1" s="278"/>
      <c r="JWK1" s="278"/>
      <c r="JWL1" s="278"/>
      <c r="JWM1" s="278"/>
      <c r="JWN1" s="278"/>
      <c r="JWO1" s="278"/>
      <c r="JWP1" s="278"/>
      <c r="JWQ1" s="278"/>
      <c r="JWR1" s="278"/>
      <c r="JWS1" s="278"/>
      <c r="JWT1" s="278"/>
      <c r="JWU1" s="278"/>
      <c r="JWV1" s="278"/>
      <c r="JWW1" s="278"/>
      <c r="JWX1" s="278"/>
      <c r="JWY1" s="278"/>
      <c r="JWZ1" s="278"/>
      <c r="JXA1" s="278"/>
      <c r="JXB1" s="278"/>
      <c r="JXC1" s="278"/>
      <c r="JXD1" s="278"/>
      <c r="JXE1" s="278"/>
      <c r="JXF1" s="278"/>
      <c r="JXG1" s="278"/>
      <c r="JXH1" s="278"/>
      <c r="JXI1" s="278"/>
      <c r="JXJ1" s="278"/>
      <c r="JXK1" s="278"/>
      <c r="JXL1" s="278"/>
      <c r="JXM1" s="278"/>
      <c r="JXN1" s="278"/>
      <c r="JXO1" s="278"/>
      <c r="JXP1" s="278"/>
      <c r="JXQ1" s="278"/>
      <c r="JXR1" s="278"/>
      <c r="JXS1" s="278"/>
      <c r="JXT1" s="278"/>
      <c r="JXU1" s="278"/>
      <c r="JXV1" s="278"/>
      <c r="JXW1" s="278"/>
      <c r="JXX1" s="278"/>
      <c r="JXY1" s="278"/>
      <c r="JXZ1" s="278"/>
      <c r="JYA1" s="278"/>
      <c r="JYB1" s="278"/>
      <c r="JYC1" s="278"/>
      <c r="JYD1" s="278"/>
      <c r="JYE1" s="278"/>
      <c r="JYF1" s="278"/>
      <c r="JYG1" s="278"/>
      <c r="JYH1" s="278"/>
      <c r="JYI1" s="278"/>
      <c r="JYJ1" s="278"/>
      <c r="JYK1" s="278"/>
      <c r="JYL1" s="278"/>
      <c r="JYM1" s="278"/>
      <c r="JYN1" s="278"/>
      <c r="JYO1" s="278"/>
      <c r="JYP1" s="278"/>
      <c r="JYQ1" s="278"/>
      <c r="JYR1" s="278"/>
      <c r="JYS1" s="278"/>
      <c r="JYT1" s="278"/>
      <c r="JYU1" s="278"/>
      <c r="JYV1" s="278"/>
      <c r="JYW1" s="278"/>
      <c r="JYX1" s="278"/>
      <c r="JYY1" s="278"/>
      <c r="JYZ1" s="278"/>
      <c r="JZA1" s="278"/>
      <c r="JZB1" s="278"/>
      <c r="JZC1" s="278"/>
      <c r="JZD1" s="326"/>
      <c r="JZE1" s="326"/>
      <c r="JZF1" s="326"/>
      <c r="JZG1" s="326"/>
      <c r="JZH1" s="326"/>
      <c r="JZI1" s="326"/>
      <c r="JZJ1" s="326"/>
      <c r="JZK1" s="326"/>
      <c r="JZL1" s="326"/>
      <c r="JZM1" s="326"/>
      <c r="JZN1" s="326"/>
      <c r="JZO1" s="326"/>
      <c r="JZP1" s="326"/>
      <c r="JZQ1" s="326"/>
      <c r="JZR1" s="326"/>
      <c r="JZS1" s="326"/>
      <c r="JZT1" s="326"/>
      <c r="JZU1" s="326"/>
      <c r="JZV1" s="326"/>
      <c r="JZW1" s="326"/>
      <c r="JZX1" s="326"/>
      <c r="JZY1" s="326"/>
      <c r="JZZ1" s="326"/>
      <c r="KAA1" s="326"/>
      <c r="KAB1" s="326"/>
      <c r="KAC1" s="326"/>
      <c r="KAD1" s="326"/>
      <c r="KAE1" s="326"/>
      <c r="KAF1" s="326"/>
      <c r="KAG1" s="326"/>
      <c r="KAH1" s="326"/>
      <c r="KAI1" s="326"/>
      <c r="KAJ1" s="326"/>
      <c r="KAK1" s="326"/>
      <c r="KAL1" s="326"/>
      <c r="KAM1" s="326"/>
      <c r="KAN1" s="326"/>
      <c r="KAO1" s="326"/>
      <c r="KAP1" s="326"/>
      <c r="KAQ1" s="326"/>
      <c r="KAR1" s="326"/>
      <c r="KAS1" s="326"/>
      <c r="KAT1" s="326"/>
      <c r="KAU1" s="326"/>
      <c r="KAV1" s="326"/>
      <c r="KAW1" s="326"/>
      <c r="KAX1" s="326"/>
      <c r="KAY1" s="326"/>
      <c r="KAZ1" s="326"/>
      <c r="KBA1" s="326"/>
      <c r="KBB1" s="326"/>
      <c r="KBC1" s="326"/>
      <c r="KBD1" s="326"/>
      <c r="KBE1" s="326"/>
      <c r="KBF1" s="326"/>
      <c r="KBG1" s="326"/>
      <c r="KBH1" s="326"/>
      <c r="KBI1" s="326"/>
      <c r="KBJ1" s="326"/>
      <c r="KBK1" s="326"/>
      <c r="KBL1" s="326"/>
      <c r="KBM1" s="326"/>
      <c r="KBN1" s="326"/>
      <c r="KBO1" s="326"/>
      <c r="KBP1" s="326"/>
      <c r="KBQ1" s="326"/>
      <c r="KBR1" s="326"/>
      <c r="KBS1" s="326"/>
      <c r="KBT1" s="326"/>
      <c r="KBU1" s="326"/>
      <c r="KBV1" s="326"/>
      <c r="KBW1" s="326"/>
      <c r="KBX1" s="326"/>
      <c r="KBY1" s="326"/>
      <c r="KBZ1" s="326"/>
      <c r="KCA1" s="326"/>
      <c r="KCB1" s="326"/>
      <c r="KCC1" s="326"/>
      <c r="KCD1" s="326"/>
      <c r="KCE1" s="326"/>
      <c r="KCF1" s="326"/>
      <c r="KCG1" s="326"/>
      <c r="KCH1" s="326"/>
      <c r="KCI1" s="326"/>
      <c r="KCJ1" s="326"/>
      <c r="KCK1" s="326"/>
      <c r="KCL1" s="326"/>
      <c r="KCM1" s="326"/>
      <c r="KCN1" s="326"/>
      <c r="KCO1" s="326"/>
      <c r="KCP1" s="326"/>
      <c r="KCQ1" s="326"/>
      <c r="KCR1" s="326"/>
      <c r="KCS1" s="326"/>
      <c r="KCT1" s="326"/>
      <c r="KCU1" s="326"/>
      <c r="KCV1" s="326"/>
      <c r="KCW1" s="326"/>
      <c r="KCX1" s="326"/>
      <c r="KCY1" s="326"/>
      <c r="KCZ1" s="326"/>
      <c r="KDA1" s="326"/>
      <c r="KDB1" s="326"/>
      <c r="KDC1" s="326"/>
      <c r="KDD1" s="326"/>
      <c r="KDE1" s="326"/>
      <c r="KDF1" s="326"/>
      <c r="KDG1" s="326"/>
      <c r="KDH1" s="326"/>
      <c r="KDI1" s="326"/>
      <c r="KDJ1" s="326"/>
      <c r="KDK1" s="326"/>
      <c r="KDL1" s="326"/>
      <c r="KDM1" s="326"/>
      <c r="KDN1" s="326"/>
      <c r="KDO1" s="326"/>
      <c r="KDP1" s="326"/>
      <c r="KDQ1" s="326"/>
      <c r="KDR1" s="326"/>
      <c r="KDS1" s="326"/>
      <c r="KDT1" s="326"/>
      <c r="KDU1" s="326"/>
      <c r="KDV1" s="326"/>
      <c r="KDW1" s="326"/>
      <c r="KDX1" s="326"/>
      <c r="KDY1" s="326"/>
      <c r="KDZ1" s="326"/>
      <c r="KEA1" s="326"/>
      <c r="KEB1" s="326"/>
      <c r="KEC1" s="326"/>
      <c r="KED1" s="326"/>
      <c r="KEE1" s="326"/>
      <c r="KEF1" s="326"/>
      <c r="KEG1" s="326"/>
      <c r="KEH1" s="326"/>
      <c r="KEI1" s="326"/>
      <c r="KEJ1" s="326"/>
      <c r="KEK1" s="326"/>
      <c r="KEL1" s="326"/>
      <c r="KEM1" s="326"/>
      <c r="KEN1" s="326"/>
      <c r="KEO1" s="326"/>
      <c r="KEP1" s="326"/>
      <c r="KEQ1" s="326"/>
      <c r="KER1" s="326"/>
      <c r="KES1" s="326"/>
      <c r="KET1" s="326"/>
      <c r="KEU1" s="326"/>
      <c r="KEV1" s="326"/>
      <c r="KEW1" s="326"/>
      <c r="KEX1" s="326"/>
      <c r="KEY1" s="326"/>
      <c r="KEZ1" s="326"/>
      <c r="KFA1" s="326"/>
      <c r="KFB1" s="326"/>
      <c r="KFC1" s="326"/>
      <c r="KFD1" s="326"/>
      <c r="KFE1" s="326"/>
      <c r="KFF1" s="326"/>
      <c r="KFG1" s="326"/>
      <c r="KFH1" s="326"/>
      <c r="KFI1" s="326"/>
      <c r="KFJ1" s="326"/>
      <c r="KFK1" s="326"/>
      <c r="KFL1" s="278"/>
      <c r="KFM1" s="278"/>
      <c r="KFN1" s="278"/>
      <c r="KFO1" s="278"/>
      <c r="KFP1" s="278"/>
      <c r="KFQ1" s="278"/>
      <c r="KFR1" s="278"/>
      <c r="KFS1" s="278"/>
      <c r="KFT1" s="278"/>
      <c r="KFU1" s="278"/>
      <c r="KFV1" s="278"/>
      <c r="KFW1" s="278"/>
      <c r="KFX1" s="278"/>
      <c r="KFY1" s="278"/>
      <c r="KFZ1" s="278"/>
      <c r="KGA1" s="278"/>
      <c r="KGB1" s="278"/>
      <c r="KGC1" s="278"/>
      <c r="KGD1" s="278"/>
      <c r="KGE1" s="278"/>
      <c r="KGF1" s="278"/>
      <c r="KGG1" s="278"/>
      <c r="KGH1" s="278"/>
      <c r="KGI1" s="278"/>
      <c r="KGJ1" s="278"/>
      <c r="KGK1" s="278"/>
      <c r="KGL1" s="278"/>
      <c r="KGM1" s="278"/>
      <c r="KGN1" s="278"/>
      <c r="KGO1" s="278"/>
      <c r="KGP1" s="278"/>
      <c r="KGQ1" s="278"/>
      <c r="KGR1" s="278"/>
      <c r="KGS1" s="278"/>
      <c r="KGT1" s="278"/>
      <c r="KGU1" s="278"/>
      <c r="KGV1" s="278"/>
      <c r="KGW1" s="278"/>
      <c r="KGX1" s="278"/>
      <c r="KGY1" s="278"/>
      <c r="KGZ1" s="278"/>
      <c r="KHA1" s="278"/>
      <c r="KHB1" s="278"/>
      <c r="KHC1" s="278"/>
      <c r="KHD1" s="278"/>
      <c r="KHE1" s="278"/>
      <c r="KHF1" s="278"/>
      <c r="KHG1" s="278"/>
      <c r="KHH1" s="278"/>
      <c r="KHI1" s="278"/>
      <c r="KHJ1" s="278"/>
      <c r="KHK1" s="278"/>
      <c r="KHL1" s="278"/>
      <c r="KHM1" s="278"/>
      <c r="KHN1" s="278"/>
      <c r="KHO1" s="278"/>
      <c r="KHP1" s="278"/>
      <c r="KHQ1" s="278"/>
      <c r="KHR1" s="278"/>
      <c r="KHS1" s="278"/>
      <c r="KHT1" s="278"/>
      <c r="KHU1" s="278"/>
      <c r="KHV1" s="278"/>
      <c r="KHW1" s="278"/>
      <c r="KHX1" s="278"/>
      <c r="KHY1" s="278"/>
      <c r="KHZ1" s="278"/>
      <c r="KIA1" s="278"/>
      <c r="KIB1" s="278"/>
      <c r="KIC1" s="278"/>
      <c r="KID1" s="278"/>
      <c r="KIE1" s="278"/>
      <c r="KIF1" s="278"/>
      <c r="KIG1" s="278"/>
      <c r="KIH1" s="278"/>
      <c r="KII1" s="278"/>
      <c r="KIJ1" s="278"/>
      <c r="KIK1" s="278"/>
      <c r="KIL1" s="278"/>
      <c r="KIM1" s="278"/>
      <c r="KIN1" s="278"/>
      <c r="KIO1" s="278"/>
      <c r="KIP1" s="278"/>
      <c r="KIQ1" s="278"/>
      <c r="KIR1" s="278"/>
      <c r="KIS1" s="278"/>
      <c r="KIT1" s="278"/>
      <c r="KIU1" s="278"/>
      <c r="KIV1" s="278"/>
      <c r="KIW1" s="278"/>
      <c r="KIX1" s="278"/>
      <c r="KIY1" s="278"/>
      <c r="KIZ1" s="326"/>
      <c r="KJA1" s="326"/>
      <c r="KJB1" s="326"/>
      <c r="KJC1" s="326"/>
      <c r="KJD1" s="326"/>
      <c r="KJE1" s="326"/>
      <c r="KJF1" s="326"/>
      <c r="KJG1" s="326"/>
      <c r="KJH1" s="326"/>
      <c r="KJI1" s="326"/>
      <c r="KJJ1" s="326"/>
      <c r="KJK1" s="326"/>
      <c r="KJL1" s="326"/>
      <c r="KJM1" s="326"/>
      <c r="KJN1" s="326"/>
      <c r="KJO1" s="326"/>
      <c r="KJP1" s="326"/>
      <c r="KJQ1" s="326"/>
      <c r="KJR1" s="326"/>
      <c r="KJS1" s="326"/>
      <c r="KJT1" s="326"/>
      <c r="KJU1" s="326"/>
      <c r="KJV1" s="326"/>
      <c r="KJW1" s="326"/>
      <c r="KJX1" s="326"/>
      <c r="KJY1" s="326"/>
      <c r="KJZ1" s="326"/>
      <c r="KKA1" s="326"/>
      <c r="KKB1" s="326"/>
      <c r="KKC1" s="326"/>
      <c r="KKD1" s="326"/>
      <c r="KKE1" s="326"/>
      <c r="KKF1" s="326"/>
      <c r="KKG1" s="326"/>
      <c r="KKH1" s="326"/>
      <c r="KKI1" s="326"/>
      <c r="KKJ1" s="326"/>
      <c r="KKK1" s="326"/>
      <c r="KKL1" s="326"/>
      <c r="KKM1" s="326"/>
      <c r="KKN1" s="326"/>
      <c r="KKO1" s="326"/>
      <c r="KKP1" s="326"/>
      <c r="KKQ1" s="326"/>
      <c r="KKR1" s="326"/>
      <c r="KKS1" s="326"/>
      <c r="KKT1" s="326"/>
      <c r="KKU1" s="326"/>
      <c r="KKV1" s="326"/>
      <c r="KKW1" s="326"/>
      <c r="KKX1" s="326"/>
      <c r="KKY1" s="326"/>
      <c r="KKZ1" s="326"/>
      <c r="KLA1" s="326"/>
      <c r="KLB1" s="326"/>
      <c r="KLC1" s="326"/>
      <c r="KLD1" s="326"/>
      <c r="KLE1" s="326"/>
      <c r="KLF1" s="326"/>
      <c r="KLG1" s="326"/>
      <c r="KLH1" s="326"/>
      <c r="KLI1" s="326"/>
      <c r="KLJ1" s="326"/>
      <c r="KLK1" s="326"/>
      <c r="KLL1" s="326"/>
      <c r="KLM1" s="326"/>
      <c r="KLN1" s="326"/>
      <c r="KLO1" s="326"/>
      <c r="KLP1" s="326"/>
      <c r="KLQ1" s="326"/>
      <c r="KLR1" s="326"/>
      <c r="KLS1" s="326"/>
      <c r="KLT1" s="326"/>
      <c r="KLU1" s="326"/>
      <c r="KLV1" s="326"/>
      <c r="KLW1" s="326"/>
      <c r="KLX1" s="326"/>
      <c r="KLY1" s="326"/>
      <c r="KLZ1" s="326"/>
      <c r="KMA1" s="326"/>
      <c r="KMB1" s="326"/>
      <c r="KMC1" s="326"/>
      <c r="KMD1" s="326"/>
      <c r="KME1" s="326"/>
      <c r="KMF1" s="326"/>
      <c r="KMG1" s="326"/>
      <c r="KMH1" s="326"/>
      <c r="KMI1" s="326"/>
      <c r="KMJ1" s="326"/>
      <c r="KMK1" s="326"/>
      <c r="KML1" s="326"/>
      <c r="KMM1" s="326"/>
      <c r="KMN1" s="326"/>
      <c r="KMO1" s="326"/>
      <c r="KMP1" s="326"/>
      <c r="KMQ1" s="326"/>
      <c r="KMR1" s="326"/>
      <c r="KMS1" s="326"/>
      <c r="KMT1" s="326"/>
      <c r="KMU1" s="326"/>
      <c r="KMV1" s="326"/>
      <c r="KMW1" s="326"/>
      <c r="KMX1" s="326"/>
      <c r="KMY1" s="326"/>
      <c r="KMZ1" s="326"/>
      <c r="KNA1" s="326"/>
      <c r="KNB1" s="326"/>
      <c r="KNC1" s="326"/>
      <c r="KND1" s="326"/>
      <c r="KNE1" s="326"/>
      <c r="KNF1" s="326"/>
      <c r="KNG1" s="326"/>
      <c r="KNH1" s="326"/>
      <c r="KNI1" s="326"/>
      <c r="KNJ1" s="326"/>
      <c r="KNK1" s="326"/>
      <c r="KNL1" s="326"/>
      <c r="KNM1" s="326"/>
      <c r="KNN1" s="326"/>
      <c r="KNO1" s="326"/>
      <c r="KNP1" s="326"/>
      <c r="KNQ1" s="326"/>
      <c r="KNR1" s="326"/>
      <c r="KNS1" s="326"/>
      <c r="KNT1" s="326"/>
      <c r="KNU1" s="326"/>
      <c r="KNV1" s="326"/>
      <c r="KNW1" s="326"/>
      <c r="KNX1" s="326"/>
      <c r="KNY1" s="326"/>
      <c r="KNZ1" s="326"/>
      <c r="KOA1" s="326"/>
      <c r="KOB1" s="326"/>
      <c r="KOC1" s="326"/>
      <c r="KOD1" s="326"/>
      <c r="KOE1" s="326"/>
      <c r="KOF1" s="326"/>
      <c r="KOG1" s="326"/>
      <c r="KOH1" s="326"/>
      <c r="KOI1" s="326"/>
      <c r="KOJ1" s="326"/>
      <c r="KOK1" s="326"/>
      <c r="KOL1" s="326"/>
      <c r="KOM1" s="326"/>
      <c r="KON1" s="326"/>
      <c r="KOO1" s="326"/>
      <c r="KOP1" s="326"/>
      <c r="KOQ1" s="326"/>
      <c r="KOR1" s="326"/>
      <c r="KOS1" s="326"/>
      <c r="KOT1" s="326"/>
      <c r="KOU1" s="326"/>
      <c r="KOV1" s="326"/>
      <c r="KOW1" s="326"/>
      <c r="KOX1" s="326"/>
      <c r="KOY1" s="326"/>
      <c r="KOZ1" s="326"/>
      <c r="KPA1" s="326"/>
      <c r="KPB1" s="326"/>
      <c r="KPC1" s="326"/>
      <c r="KPD1" s="326"/>
      <c r="KPE1" s="326"/>
      <c r="KPF1" s="326"/>
      <c r="KPG1" s="326"/>
      <c r="KPH1" s="278"/>
      <c r="KPI1" s="278"/>
      <c r="KPJ1" s="278"/>
      <c r="KPK1" s="278"/>
      <c r="KPL1" s="278"/>
      <c r="KPM1" s="278"/>
      <c r="KPN1" s="278"/>
      <c r="KPO1" s="278"/>
      <c r="KPP1" s="278"/>
      <c r="KPQ1" s="278"/>
      <c r="KPR1" s="278"/>
      <c r="KPS1" s="278"/>
      <c r="KPT1" s="278"/>
      <c r="KPU1" s="278"/>
      <c r="KPV1" s="278"/>
      <c r="KPW1" s="278"/>
      <c r="KPX1" s="278"/>
      <c r="KPY1" s="278"/>
      <c r="KPZ1" s="278"/>
      <c r="KQA1" s="278"/>
      <c r="KQB1" s="278"/>
      <c r="KQC1" s="278"/>
      <c r="KQD1" s="278"/>
      <c r="KQE1" s="278"/>
      <c r="KQF1" s="278"/>
      <c r="KQG1" s="278"/>
      <c r="KQH1" s="278"/>
      <c r="KQI1" s="278"/>
      <c r="KQJ1" s="278"/>
      <c r="KQK1" s="278"/>
      <c r="KQL1" s="278"/>
      <c r="KQM1" s="278"/>
      <c r="KQN1" s="278"/>
      <c r="KQO1" s="278"/>
      <c r="KQP1" s="278"/>
      <c r="KQQ1" s="278"/>
      <c r="KQR1" s="278"/>
      <c r="KQS1" s="278"/>
      <c r="KQT1" s="278"/>
      <c r="KQU1" s="278"/>
      <c r="KQV1" s="278"/>
      <c r="KQW1" s="278"/>
      <c r="KQX1" s="278"/>
      <c r="KQY1" s="278"/>
      <c r="KQZ1" s="278"/>
      <c r="KRA1" s="278"/>
      <c r="KRB1" s="278"/>
      <c r="KRC1" s="278"/>
      <c r="KRD1" s="278"/>
      <c r="KRE1" s="278"/>
      <c r="KRF1" s="278"/>
      <c r="KRG1" s="278"/>
      <c r="KRH1" s="278"/>
      <c r="KRI1" s="278"/>
      <c r="KRJ1" s="278"/>
      <c r="KRK1" s="278"/>
      <c r="KRL1" s="278"/>
      <c r="KRM1" s="278"/>
      <c r="KRN1" s="278"/>
      <c r="KRO1" s="278"/>
      <c r="KRP1" s="278"/>
      <c r="KRQ1" s="278"/>
      <c r="KRR1" s="278"/>
      <c r="KRS1" s="278"/>
      <c r="KRT1" s="278"/>
      <c r="KRU1" s="278"/>
      <c r="KRV1" s="278"/>
      <c r="KRW1" s="278"/>
      <c r="KRX1" s="278"/>
      <c r="KRY1" s="278"/>
      <c r="KRZ1" s="278"/>
      <c r="KSA1" s="278"/>
      <c r="KSB1" s="278"/>
      <c r="KSC1" s="278"/>
      <c r="KSD1" s="278"/>
      <c r="KSE1" s="278"/>
      <c r="KSF1" s="278"/>
      <c r="KSG1" s="278"/>
      <c r="KSH1" s="278"/>
      <c r="KSI1" s="278"/>
      <c r="KSJ1" s="278"/>
      <c r="KSK1" s="278"/>
      <c r="KSL1" s="278"/>
      <c r="KSM1" s="278"/>
      <c r="KSN1" s="278"/>
      <c r="KSO1" s="278"/>
      <c r="KSP1" s="278"/>
      <c r="KSQ1" s="278"/>
      <c r="KSR1" s="278"/>
      <c r="KSS1" s="278"/>
      <c r="KST1" s="278"/>
      <c r="KSU1" s="278"/>
      <c r="KSV1" s="326"/>
      <c r="KSW1" s="326"/>
      <c r="KSX1" s="326"/>
      <c r="KSY1" s="326"/>
      <c r="KSZ1" s="326"/>
      <c r="KTA1" s="326"/>
      <c r="KTB1" s="326"/>
      <c r="KTC1" s="326"/>
      <c r="KTD1" s="326"/>
      <c r="KTE1" s="326"/>
      <c r="KTF1" s="326"/>
      <c r="KTG1" s="326"/>
      <c r="KTH1" s="326"/>
      <c r="KTI1" s="326"/>
      <c r="KTJ1" s="326"/>
      <c r="KTK1" s="326"/>
      <c r="KTL1" s="326"/>
      <c r="KTM1" s="326"/>
      <c r="KTN1" s="326"/>
      <c r="KTO1" s="326"/>
      <c r="KTP1" s="326"/>
      <c r="KTQ1" s="326"/>
      <c r="KTR1" s="326"/>
      <c r="KTS1" s="326"/>
      <c r="KTT1" s="326"/>
      <c r="KTU1" s="326"/>
      <c r="KTV1" s="326"/>
      <c r="KTW1" s="326"/>
      <c r="KTX1" s="326"/>
      <c r="KTY1" s="326"/>
      <c r="KTZ1" s="326"/>
      <c r="KUA1" s="326"/>
      <c r="KUB1" s="326"/>
      <c r="KUC1" s="326"/>
      <c r="KUD1" s="326"/>
      <c r="KUE1" s="326"/>
      <c r="KUF1" s="326"/>
      <c r="KUG1" s="326"/>
      <c r="KUH1" s="326"/>
      <c r="KUI1" s="326"/>
      <c r="KUJ1" s="326"/>
      <c r="KUK1" s="326"/>
      <c r="KUL1" s="326"/>
      <c r="KUM1" s="326"/>
      <c r="KUN1" s="326"/>
      <c r="KUO1" s="326"/>
      <c r="KUP1" s="326"/>
      <c r="KUQ1" s="326"/>
      <c r="KUR1" s="326"/>
      <c r="KUS1" s="326"/>
      <c r="KUT1" s="326"/>
      <c r="KUU1" s="326"/>
      <c r="KUV1" s="326"/>
      <c r="KUW1" s="326"/>
      <c r="KUX1" s="326"/>
      <c r="KUY1" s="326"/>
      <c r="KUZ1" s="326"/>
      <c r="KVA1" s="326"/>
      <c r="KVB1" s="326"/>
      <c r="KVC1" s="326"/>
      <c r="KVD1" s="326"/>
      <c r="KVE1" s="326"/>
      <c r="KVF1" s="326"/>
      <c r="KVG1" s="326"/>
      <c r="KVH1" s="326"/>
      <c r="KVI1" s="326"/>
      <c r="KVJ1" s="326"/>
      <c r="KVK1" s="326"/>
      <c r="KVL1" s="326"/>
      <c r="KVM1" s="326"/>
      <c r="KVN1" s="326"/>
      <c r="KVO1" s="326"/>
      <c r="KVP1" s="326"/>
      <c r="KVQ1" s="326"/>
      <c r="KVR1" s="326"/>
      <c r="KVS1" s="326"/>
      <c r="KVT1" s="326"/>
      <c r="KVU1" s="326"/>
      <c r="KVV1" s="326"/>
      <c r="KVW1" s="326"/>
      <c r="KVX1" s="326"/>
      <c r="KVY1" s="326"/>
      <c r="KVZ1" s="326"/>
      <c r="KWA1" s="326"/>
      <c r="KWB1" s="326"/>
      <c r="KWC1" s="326"/>
      <c r="KWD1" s="326"/>
      <c r="KWE1" s="326"/>
      <c r="KWF1" s="326"/>
      <c r="KWG1" s="326"/>
      <c r="KWH1" s="326"/>
      <c r="KWI1" s="326"/>
      <c r="KWJ1" s="326"/>
      <c r="KWK1" s="326"/>
      <c r="KWL1" s="326"/>
      <c r="KWM1" s="326"/>
      <c r="KWN1" s="326"/>
      <c r="KWO1" s="326"/>
      <c r="KWP1" s="326"/>
      <c r="KWQ1" s="326"/>
      <c r="KWR1" s="326"/>
      <c r="KWS1" s="326"/>
      <c r="KWT1" s="326"/>
      <c r="KWU1" s="326"/>
      <c r="KWV1" s="326"/>
      <c r="KWW1" s="326"/>
      <c r="KWX1" s="326"/>
      <c r="KWY1" s="326"/>
      <c r="KWZ1" s="326"/>
      <c r="KXA1" s="326"/>
      <c r="KXB1" s="326"/>
      <c r="KXC1" s="326"/>
      <c r="KXD1" s="326"/>
      <c r="KXE1" s="326"/>
      <c r="KXF1" s="326"/>
      <c r="KXG1" s="326"/>
      <c r="KXH1" s="326"/>
      <c r="KXI1" s="326"/>
      <c r="KXJ1" s="326"/>
      <c r="KXK1" s="326"/>
      <c r="KXL1" s="326"/>
      <c r="KXM1" s="326"/>
      <c r="KXN1" s="326"/>
      <c r="KXO1" s="326"/>
      <c r="KXP1" s="326"/>
      <c r="KXQ1" s="326"/>
      <c r="KXR1" s="326"/>
      <c r="KXS1" s="326"/>
      <c r="KXT1" s="326"/>
      <c r="KXU1" s="326"/>
      <c r="KXV1" s="326"/>
      <c r="KXW1" s="326"/>
      <c r="KXX1" s="326"/>
      <c r="KXY1" s="326"/>
      <c r="KXZ1" s="326"/>
      <c r="KYA1" s="326"/>
      <c r="KYB1" s="326"/>
      <c r="KYC1" s="326"/>
      <c r="KYD1" s="326"/>
      <c r="KYE1" s="326"/>
      <c r="KYF1" s="326"/>
      <c r="KYG1" s="326"/>
      <c r="KYH1" s="326"/>
      <c r="KYI1" s="326"/>
      <c r="KYJ1" s="326"/>
      <c r="KYK1" s="326"/>
      <c r="KYL1" s="326"/>
      <c r="KYM1" s="326"/>
      <c r="KYN1" s="326"/>
      <c r="KYO1" s="326"/>
      <c r="KYP1" s="326"/>
      <c r="KYQ1" s="326"/>
      <c r="KYR1" s="326"/>
      <c r="KYS1" s="326"/>
      <c r="KYT1" s="326"/>
      <c r="KYU1" s="326"/>
      <c r="KYV1" s="326"/>
      <c r="KYW1" s="326"/>
      <c r="KYX1" s="326"/>
      <c r="KYY1" s="326"/>
      <c r="KYZ1" s="326"/>
      <c r="KZA1" s="326"/>
      <c r="KZB1" s="326"/>
      <c r="KZC1" s="326"/>
      <c r="KZD1" s="278"/>
      <c r="KZE1" s="278"/>
      <c r="KZF1" s="278"/>
      <c r="KZG1" s="278"/>
      <c r="KZH1" s="278"/>
      <c r="KZI1" s="278"/>
      <c r="KZJ1" s="278"/>
      <c r="KZK1" s="278"/>
      <c r="KZL1" s="278"/>
      <c r="KZM1" s="278"/>
      <c r="KZN1" s="278"/>
      <c r="KZO1" s="278"/>
      <c r="KZP1" s="278"/>
      <c r="KZQ1" s="278"/>
      <c r="KZR1" s="278"/>
      <c r="KZS1" s="278"/>
      <c r="KZT1" s="278"/>
      <c r="KZU1" s="278"/>
      <c r="KZV1" s="278"/>
      <c r="KZW1" s="278"/>
      <c r="KZX1" s="278"/>
      <c r="KZY1" s="278"/>
      <c r="KZZ1" s="278"/>
      <c r="LAA1" s="278"/>
      <c r="LAB1" s="278"/>
      <c r="LAC1" s="278"/>
      <c r="LAD1" s="278"/>
      <c r="LAE1" s="278"/>
      <c r="LAF1" s="278"/>
      <c r="LAG1" s="278"/>
      <c r="LAH1" s="278"/>
      <c r="LAI1" s="278"/>
      <c r="LAJ1" s="278"/>
      <c r="LAK1" s="278"/>
      <c r="LAL1" s="278"/>
      <c r="LAM1" s="278"/>
      <c r="LAN1" s="278"/>
      <c r="LAO1" s="278"/>
      <c r="LAP1" s="278"/>
      <c r="LAQ1" s="278"/>
      <c r="LAR1" s="278"/>
      <c r="LAS1" s="278"/>
      <c r="LAT1" s="278"/>
      <c r="LAU1" s="278"/>
      <c r="LAV1" s="278"/>
      <c r="LAW1" s="278"/>
      <c r="LAX1" s="278"/>
      <c r="LAY1" s="278"/>
      <c r="LAZ1" s="278"/>
      <c r="LBA1" s="278"/>
      <c r="LBB1" s="278"/>
      <c r="LBC1" s="278"/>
      <c r="LBD1" s="278"/>
      <c r="LBE1" s="278"/>
      <c r="LBF1" s="278"/>
      <c r="LBG1" s="278"/>
      <c r="LBH1" s="278"/>
      <c r="LBI1" s="278"/>
      <c r="LBJ1" s="278"/>
      <c r="LBK1" s="278"/>
      <c r="LBL1" s="278"/>
      <c r="LBM1" s="278"/>
      <c r="LBN1" s="278"/>
      <c r="LBO1" s="278"/>
      <c r="LBP1" s="278"/>
      <c r="LBQ1" s="278"/>
      <c r="LBR1" s="278"/>
      <c r="LBS1" s="278"/>
      <c r="LBT1" s="278"/>
      <c r="LBU1" s="278"/>
      <c r="LBV1" s="278"/>
      <c r="LBW1" s="278"/>
      <c r="LBX1" s="278"/>
      <c r="LBY1" s="278"/>
      <c r="LBZ1" s="278"/>
      <c r="LCA1" s="278"/>
      <c r="LCB1" s="278"/>
      <c r="LCC1" s="278"/>
      <c r="LCD1" s="278"/>
      <c r="LCE1" s="278"/>
      <c r="LCF1" s="278"/>
      <c r="LCG1" s="278"/>
      <c r="LCH1" s="278"/>
      <c r="LCI1" s="278"/>
      <c r="LCJ1" s="278"/>
      <c r="LCK1" s="278"/>
      <c r="LCL1" s="278"/>
      <c r="LCM1" s="278"/>
      <c r="LCN1" s="278"/>
      <c r="LCO1" s="278"/>
      <c r="LCP1" s="278"/>
      <c r="LCQ1" s="278"/>
      <c r="LCR1" s="326"/>
      <c r="LCS1" s="326"/>
      <c r="LCT1" s="326"/>
      <c r="LCU1" s="326"/>
      <c r="LCV1" s="326"/>
      <c r="LCW1" s="326"/>
      <c r="LCX1" s="326"/>
      <c r="LCY1" s="326"/>
      <c r="LCZ1" s="326"/>
      <c r="LDA1" s="326"/>
      <c r="LDB1" s="326"/>
      <c r="LDC1" s="326"/>
      <c r="LDD1" s="326"/>
      <c r="LDE1" s="326"/>
      <c r="LDF1" s="326"/>
      <c r="LDG1" s="326"/>
      <c r="LDH1" s="326"/>
      <c r="LDI1" s="326"/>
      <c r="LDJ1" s="326"/>
      <c r="LDK1" s="326"/>
      <c r="LDL1" s="326"/>
      <c r="LDM1" s="326"/>
      <c r="LDN1" s="326"/>
      <c r="LDO1" s="326"/>
      <c r="LDP1" s="326"/>
      <c r="LDQ1" s="326"/>
      <c r="LDR1" s="326"/>
      <c r="LDS1" s="326"/>
      <c r="LDT1" s="326"/>
      <c r="LDU1" s="326"/>
      <c r="LDV1" s="326"/>
      <c r="LDW1" s="326"/>
      <c r="LDX1" s="326"/>
      <c r="LDY1" s="326"/>
      <c r="LDZ1" s="326"/>
      <c r="LEA1" s="326"/>
      <c r="LEB1" s="326"/>
      <c r="LEC1" s="326"/>
      <c r="LED1" s="326"/>
      <c r="LEE1" s="326"/>
      <c r="LEF1" s="326"/>
      <c r="LEG1" s="326"/>
      <c r="LEH1" s="326"/>
      <c r="LEI1" s="326"/>
      <c r="LEJ1" s="326"/>
      <c r="LEK1" s="326"/>
      <c r="LEL1" s="326"/>
      <c r="LEM1" s="326"/>
      <c r="LEN1" s="326"/>
      <c r="LEO1" s="326"/>
      <c r="LEP1" s="326"/>
      <c r="LEQ1" s="326"/>
      <c r="LER1" s="326"/>
      <c r="LES1" s="326"/>
      <c r="LET1" s="326"/>
      <c r="LEU1" s="326"/>
      <c r="LEV1" s="326"/>
      <c r="LEW1" s="326"/>
      <c r="LEX1" s="326"/>
      <c r="LEY1" s="326"/>
      <c r="LEZ1" s="326"/>
      <c r="LFA1" s="326"/>
      <c r="LFB1" s="326"/>
      <c r="LFC1" s="326"/>
      <c r="LFD1" s="326"/>
      <c r="LFE1" s="326"/>
      <c r="LFF1" s="326"/>
      <c r="LFG1" s="326"/>
      <c r="LFH1" s="326"/>
      <c r="LFI1" s="326"/>
      <c r="LFJ1" s="326"/>
      <c r="LFK1" s="326"/>
      <c r="LFL1" s="326"/>
      <c r="LFM1" s="326"/>
      <c r="LFN1" s="326"/>
      <c r="LFO1" s="326"/>
      <c r="LFP1" s="326"/>
      <c r="LFQ1" s="326"/>
      <c r="LFR1" s="326"/>
      <c r="LFS1" s="326"/>
      <c r="LFT1" s="326"/>
      <c r="LFU1" s="326"/>
      <c r="LFV1" s="326"/>
      <c r="LFW1" s="326"/>
      <c r="LFX1" s="326"/>
      <c r="LFY1" s="326"/>
      <c r="LFZ1" s="326"/>
      <c r="LGA1" s="326"/>
      <c r="LGB1" s="326"/>
      <c r="LGC1" s="326"/>
      <c r="LGD1" s="326"/>
      <c r="LGE1" s="326"/>
      <c r="LGF1" s="326"/>
      <c r="LGG1" s="326"/>
      <c r="LGH1" s="326"/>
      <c r="LGI1" s="326"/>
      <c r="LGJ1" s="326"/>
      <c r="LGK1" s="326"/>
      <c r="LGL1" s="326"/>
      <c r="LGM1" s="326"/>
      <c r="LGN1" s="326"/>
      <c r="LGO1" s="326"/>
      <c r="LGP1" s="326"/>
      <c r="LGQ1" s="326"/>
      <c r="LGR1" s="326"/>
      <c r="LGS1" s="326"/>
      <c r="LGT1" s="326"/>
      <c r="LGU1" s="326"/>
      <c r="LGV1" s="326"/>
      <c r="LGW1" s="326"/>
      <c r="LGX1" s="326"/>
      <c r="LGY1" s="326"/>
      <c r="LGZ1" s="326"/>
      <c r="LHA1" s="326"/>
      <c r="LHB1" s="326"/>
      <c r="LHC1" s="326"/>
      <c r="LHD1" s="326"/>
      <c r="LHE1" s="326"/>
      <c r="LHF1" s="326"/>
      <c r="LHG1" s="326"/>
      <c r="LHH1" s="326"/>
      <c r="LHI1" s="326"/>
      <c r="LHJ1" s="326"/>
      <c r="LHK1" s="326"/>
      <c r="LHL1" s="326"/>
      <c r="LHM1" s="326"/>
      <c r="LHN1" s="326"/>
      <c r="LHO1" s="326"/>
      <c r="LHP1" s="326"/>
      <c r="LHQ1" s="326"/>
      <c r="LHR1" s="326"/>
      <c r="LHS1" s="326"/>
      <c r="LHT1" s="326"/>
      <c r="LHU1" s="326"/>
      <c r="LHV1" s="326"/>
      <c r="LHW1" s="326"/>
      <c r="LHX1" s="326"/>
      <c r="LHY1" s="326"/>
      <c r="LHZ1" s="326"/>
      <c r="LIA1" s="326"/>
      <c r="LIB1" s="326"/>
      <c r="LIC1" s="326"/>
      <c r="LID1" s="326"/>
      <c r="LIE1" s="326"/>
      <c r="LIF1" s="326"/>
      <c r="LIG1" s="326"/>
      <c r="LIH1" s="326"/>
      <c r="LII1" s="326"/>
      <c r="LIJ1" s="326"/>
      <c r="LIK1" s="326"/>
      <c r="LIL1" s="326"/>
      <c r="LIM1" s="326"/>
      <c r="LIN1" s="326"/>
      <c r="LIO1" s="326"/>
      <c r="LIP1" s="326"/>
      <c r="LIQ1" s="326"/>
      <c r="LIR1" s="326"/>
      <c r="LIS1" s="326"/>
      <c r="LIT1" s="326"/>
      <c r="LIU1" s="326"/>
      <c r="LIV1" s="326"/>
      <c r="LIW1" s="326"/>
      <c r="LIX1" s="326"/>
      <c r="LIY1" s="326"/>
      <c r="LIZ1" s="278"/>
      <c r="LJA1" s="278"/>
      <c r="LJB1" s="278"/>
      <c r="LJC1" s="278"/>
      <c r="LJD1" s="278"/>
      <c r="LJE1" s="278"/>
      <c r="LJF1" s="278"/>
      <c r="LJG1" s="278"/>
      <c r="LJH1" s="278"/>
      <c r="LJI1" s="278"/>
      <c r="LJJ1" s="278"/>
      <c r="LJK1" s="278"/>
      <c r="LJL1" s="278"/>
      <c r="LJM1" s="278"/>
      <c r="LJN1" s="278"/>
      <c r="LJO1" s="278"/>
      <c r="LJP1" s="278"/>
      <c r="LJQ1" s="278"/>
      <c r="LJR1" s="278"/>
      <c r="LJS1" s="278"/>
      <c r="LJT1" s="278"/>
      <c r="LJU1" s="278"/>
      <c r="LJV1" s="278"/>
      <c r="LJW1" s="278"/>
      <c r="LJX1" s="278"/>
      <c r="LJY1" s="278"/>
      <c r="LJZ1" s="278"/>
      <c r="LKA1" s="278"/>
      <c r="LKB1" s="278"/>
      <c r="LKC1" s="278"/>
      <c r="LKD1" s="278"/>
      <c r="LKE1" s="278"/>
      <c r="LKF1" s="278"/>
      <c r="LKG1" s="278"/>
      <c r="LKH1" s="278"/>
      <c r="LKI1" s="278"/>
      <c r="LKJ1" s="278"/>
      <c r="LKK1" s="278"/>
      <c r="LKL1" s="278"/>
      <c r="LKM1" s="278"/>
      <c r="LKN1" s="278"/>
      <c r="LKO1" s="278"/>
      <c r="LKP1" s="278"/>
      <c r="LKQ1" s="278"/>
      <c r="LKR1" s="278"/>
      <c r="LKS1" s="278"/>
      <c r="LKT1" s="278"/>
      <c r="LKU1" s="278"/>
      <c r="LKV1" s="278"/>
      <c r="LKW1" s="278"/>
      <c r="LKX1" s="278"/>
      <c r="LKY1" s="278"/>
      <c r="LKZ1" s="278"/>
      <c r="LLA1" s="278"/>
      <c r="LLB1" s="278"/>
      <c r="LLC1" s="278"/>
      <c r="LLD1" s="278"/>
      <c r="LLE1" s="278"/>
      <c r="LLF1" s="278"/>
      <c r="LLG1" s="278"/>
      <c r="LLH1" s="278"/>
      <c r="LLI1" s="278"/>
      <c r="LLJ1" s="278"/>
      <c r="LLK1" s="278"/>
      <c r="LLL1" s="278"/>
      <c r="LLM1" s="278"/>
      <c r="LLN1" s="278"/>
      <c r="LLO1" s="278"/>
      <c r="LLP1" s="278"/>
      <c r="LLQ1" s="278"/>
      <c r="LLR1" s="278"/>
      <c r="LLS1" s="278"/>
      <c r="LLT1" s="278"/>
      <c r="LLU1" s="278"/>
      <c r="LLV1" s="278"/>
      <c r="LLW1" s="278"/>
      <c r="LLX1" s="278"/>
      <c r="LLY1" s="278"/>
      <c r="LLZ1" s="278"/>
      <c r="LMA1" s="278"/>
      <c r="LMB1" s="278"/>
      <c r="LMC1" s="278"/>
      <c r="LMD1" s="278"/>
      <c r="LME1" s="278"/>
      <c r="LMF1" s="278"/>
      <c r="LMG1" s="278"/>
      <c r="LMH1" s="278"/>
      <c r="LMI1" s="278"/>
      <c r="LMJ1" s="278"/>
      <c r="LMK1" s="278"/>
      <c r="LML1" s="278"/>
      <c r="LMM1" s="278"/>
      <c r="LMN1" s="326"/>
      <c r="LMO1" s="326"/>
      <c r="LMP1" s="326"/>
      <c r="LMQ1" s="326"/>
      <c r="LMR1" s="326"/>
      <c r="LMS1" s="326"/>
      <c r="LMT1" s="326"/>
      <c r="LMU1" s="326"/>
      <c r="LMV1" s="326"/>
      <c r="LMW1" s="326"/>
      <c r="LMX1" s="326"/>
      <c r="LMY1" s="326"/>
      <c r="LMZ1" s="326"/>
      <c r="LNA1" s="326"/>
      <c r="LNB1" s="326"/>
      <c r="LNC1" s="326"/>
      <c r="LND1" s="326"/>
      <c r="LNE1" s="326"/>
      <c r="LNF1" s="326"/>
      <c r="LNG1" s="326"/>
      <c r="LNH1" s="326"/>
      <c r="LNI1" s="326"/>
      <c r="LNJ1" s="326"/>
      <c r="LNK1" s="326"/>
      <c r="LNL1" s="326"/>
      <c r="LNM1" s="326"/>
      <c r="LNN1" s="326"/>
      <c r="LNO1" s="326"/>
      <c r="LNP1" s="326"/>
      <c r="LNQ1" s="326"/>
      <c r="LNR1" s="326"/>
      <c r="LNS1" s="326"/>
      <c r="LNT1" s="326"/>
      <c r="LNU1" s="326"/>
      <c r="LNV1" s="326"/>
      <c r="LNW1" s="326"/>
      <c r="LNX1" s="326"/>
      <c r="LNY1" s="326"/>
      <c r="LNZ1" s="326"/>
      <c r="LOA1" s="326"/>
      <c r="LOB1" s="326"/>
      <c r="LOC1" s="326"/>
      <c r="LOD1" s="326"/>
      <c r="LOE1" s="326"/>
      <c r="LOF1" s="326"/>
      <c r="LOG1" s="326"/>
      <c r="LOH1" s="326"/>
      <c r="LOI1" s="326"/>
      <c r="LOJ1" s="326"/>
      <c r="LOK1" s="326"/>
      <c r="LOL1" s="326"/>
      <c r="LOM1" s="326"/>
      <c r="LON1" s="326"/>
      <c r="LOO1" s="326"/>
      <c r="LOP1" s="326"/>
      <c r="LOQ1" s="326"/>
      <c r="LOR1" s="326"/>
      <c r="LOS1" s="326"/>
      <c r="LOT1" s="326"/>
      <c r="LOU1" s="326"/>
      <c r="LOV1" s="326"/>
      <c r="LOW1" s="326"/>
      <c r="LOX1" s="326"/>
      <c r="LOY1" s="326"/>
      <c r="LOZ1" s="326"/>
      <c r="LPA1" s="326"/>
      <c r="LPB1" s="326"/>
      <c r="LPC1" s="326"/>
      <c r="LPD1" s="326"/>
      <c r="LPE1" s="326"/>
      <c r="LPF1" s="326"/>
      <c r="LPG1" s="326"/>
      <c r="LPH1" s="326"/>
      <c r="LPI1" s="326"/>
      <c r="LPJ1" s="326"/>
      <c r="LPK1" s="326"/>
      <c r="LPL1" s="326"/>
      <c r="LPM1" s="326"/>
      <c r="LPN1" s="326"/>
      <c r="LPO1" s="326"/>
      <c r="LPP1" s="326"/>
      <c r="LPQ1" s="326"/>
      <c r="LPR1" s="326"/>
      <c r="LPS1" s="326"/>
      <c r="LPT1" s="326"/>
      <c r="LPU1" s="326"/>
      <c r="LPV1" s="326"/>
      <c r="LPW1" s="326"/>
      <c r="LPX1" s="326"/>
      <c r="LPY1" s="326"/>
      <c r="LPZ1" s="326"/>
      <c r="LQA1" s="326"/>
      <c r="LQB1" s="326"/>
      <c r="LQC1" s="326"/>
      <c r="LQD1" s="326"/>
      <c r="LQE1" s="326"/>
      <c r="LQF1" s="326"/>
      <c r="LQG1" s="326"/>
      <c r="LQH1" s="326"/>
      <c r="LQI1" s="326"/>
      <c r="LQJ1" s="326"/>
      <c r="LQK1" s="326"/>
      <c r="LQL1" s="326"/>
      <c r="LQM1" s="326"/>
      <c r="LQN1" s="326"/>
      <c r="LQO1" s="326"/>
      <c r="LQP1" s="326"/>
      <c r="LQQ1" s="326"/>
      <c r="LQR1" s="326"/>
      <c r="LQS1" s="326"/>
      <c r="LQT1" s="326"/>
      <c r="LQU1" s="326"/>
      <c r="LQV1" s="326"/>
      <c r="LQW1" s="326"/>
      <c r="LQX1" s="326"/>
      <c r="LQY1" s="326"/>
      <c r="LQZ1" s="326"/>
      <c r="LRA1" s="326"/>
      <c r="LRB1" s="326"/>
      <c r="LRC1" s="326"/>
      <c r="LRD1" s="326"/>
      <c r="LRE1" s="326"/>
      <c r="LRF1" s="326"/>
      <c r="LRG1" s="326"/>
      <c r="LRH1" s="326"/>
      <c r="LRI1" s="326"/>
      <c r="LRJ1" s="326"/>
      <c r="LRK1" s="326"/>
      <c r="LRL1" s="326"/>
      <c r="LRM1" s="326"/>
      <c r="LRN1" s="326"/>
      <c r="LRO1" s="326"/>
      <c r="LRP1" s="326"/>
      <c r="LRQ1" s="326"/>
      <c r="LRR1" s="326"/>
      <c r="LRS1" s="326"/>
      <c r="LRT1" s="326"/>
      <c r="LRU1" s="326"/>
      <c r="LRV1" s="326"/>
      <c r="LRW1" s="326"/>
      <c r="LRX1" s="326"/>
      <c r="LRY1" s="326"/>
      <c r="LRZ1" s="326"/>
      <c r="LSA1" s="326"/>
      <c r="LSB1" s="326"/>
      <c r="LSC1" s="326"/>
      <c r="LSD1" s="326"/>
      <c r="LSE1" s="326"/>
      <c r="LSF1" s="326"/>
      <c r="LSG1" s="326"/>
      <c r="LSH1" s="326"/>
      <c r="LSI1" s="326"/>
      <c r="LSJ1" s="326"/>
      <c r="LSK1" s="326"/>
      <c r="LSL1" s="326"/>
      <c r="LSM1" s="326"/>
      <c r="LSN1" s="326"/>
      <c r="LSO1" s="326"/>
      <c r="LSP1" s="326"/>
      <c r="LSQ1" s="326"/>
      <c r="LSR1" s="326"/>
      <c r="LSS1" s="326"/>
      <c r="LST1" s="326"/>
      <c r="LSU1" s="326"/>
      <c r="LSV1" s="278"/>
      <c r="LSW1" s="278"/>
      <c r="LSX1" s="278"/>
      <c r="LSY1" s="278"/>
      <c r="LSZ1" s="278"/>
      <c r="LTA1" s="278"/>
      <c r="LTB1" s="278"/>
      <c r="LTC1" s="278"/>
      <c r="LTD1" s="278"/>
      <c r="LTE1" s="278"/>
      <c r="LTF1" s="278"/>
      <c r="LTG1" s="278"/>
      <c r="LTH1" s="278"/>
      <c r="LTI1" s="278"/>
      <c r="LTJ1" s="278"/>
      <c r="LTK1" s="278"/>
      <c r="LTL1" s="278"/>
      <c r="LTM1" s="278"/>
      <c r="LTN1" s="278"/>
      <c r="LTO1" s="278"/>
      <c r="LTP1" s="278"/>
      <c r="LTQ1" s="278"/>
      <c r="LTR1" s="278"/>
      <c r="LTS1" s="278"/>
      <c r="LTT1" s="278"/>
      <c r="LTU1" s="278"/>
      <c r="LTV1" s="278"/>
      <c r="LTW1" s="278"/>
      <c r="LTX1" s="278"/>
      <c r="LTY1" s="278"/>
      <c r="LTZ1" s="278"/>
      <c r="LUA1" s="278"/>
      <c r="LUB1" s="278"/>
      <c r="LUC1" s="278"/>
      <c r="LUD1" s="278"/>
      <c r="LUE1" s="278"/>
      <c r="LUF1" s="278"/>
      <c r="LUG1" s="278"/>
      <c r="LUH1" s="278"/>
      <c r="LUI1" s="278"/>
      <c r="LUJ1" s="278"/>
      <c r="LUK1" s="278"/>
      <c r="LUL1" s="278"/>
      <c r="LUM1" s="278"/>
      <c r="LUN1" s="278"/>
      <c r="LUO1" s="278"/>
      <c r="LUP1" s="278"/>
      <c r="LUQ1" s="278"/>
      <c r="LUR1" s="278"/>
      <c r="LUS1" s="278"/>
      <c r="LUT1" s="278"/>
      <c r="LUU1" s="278"/>
      <c r="LUV1" s="278"/>
      <c r="LUW1" s="278"/>
      <c r="LUX1" s="278"/>
      <c r="LUY1" s="278"/>
      <c r="LUZ1" s="278"/>
      <c r="LVA1" s="278"/>
      <c r="LVB1" s="278"/>
      <c r="LVC1" s="278"/>
      <c r="LVD1" s="278"/>
      <c r="LVE1" s="278"/>
      <c r="LVF1" s="278"/>
      <c r="LVG1" s="278"/>
      <c r="LVH1" s="278"/>
      <c r="LVI1" s="278"/>
      <c r="LVJ1" s="278"/>
      <c r="LVK1" s="278"/>
      <c r="LVL1" s="278"/>
      <c r="LVM1" s="278"/>
      <c r="LVN1" s="278"/>
      <c r="LVO1" s="278"/>
      <c r="LVP1" s="278"/>
      <c r="LVQ1" s="278"/>
      <c r="LVR1" s="278"/>
      <c r="LVS1" s="278"/>
      <c r="LVT1" s="278"/>
      <c r="LVU1" s="278"/>
      <c r="LVV1" s="278"/>
      <c r="LVW1" s="278"/>
      <c r="LVX1" s="278"/>
      <c r="LVY1" s="278"/>
      <c r="LVZ1" s="278"/>
      <c r="LWA1" s="278"/>
      <c r="LWB1" s="278"/>
      <c r="LWC1" s="278"/>
      <c r="LWD1" s="278"/>
      <c r="LWE1" s="278"/>
      <c r="LWF1" s="278"/>
      <c r="LWG1" s="278"/>
      <c r="LWH1" s="278"/>
      <c r="LWI1" s="278"/>
      <c r="LWJ1" s="326"/>
      <c r="LWK1" s="326"/>
      <c r="LWL1" s="326"/>
      <c r="LWM1" s="326"/>
      <c r="LWN1" s="326"/>
      <c r="LWO1" s="326"/>
      <c r="LWP1" s="326"/>
      <c r="LWQ1" s="326"/>
      <c r="LWR1" s="326"/>
      <c r="LWS1" s="326"/>
      <c r="LWT1" s="326"/>
      <c r="LWU1" s="326"/>
      <c r="LWV1" s="326"/>
      <c r="LWW1" s="326"/>
      <c r="LWX1" s="326"/>
      <c r="LWY1" s="326"/>
      <c r="LWZ1" s="326"/>
      <c r="LXA1" s="326"/>
      <c r="LXB1" s="326"/>
      <c r="LXC1" s="326"/>
      <c r="LXD1" s="326"/>
      <c r="LXE1" s="326"/>
      <c r="LXF1" s="326"/>
      <c r="LXG1" s="326"/>
      <c r="LXH1" s="326"/>
      <c r="LXI1" s="326"/>
      <c r="LXJ1" s="326"/>
      <c r="LXK1" s="326"/>
      <c r="LXL1" s="326"/>
      <c r="LXM1" s="326"/>
      <c r="LXN1" s="326"/>
      <c r="LXO1" s="326"/>
      <c r="LXP1" s="326"/>
      <c r="LXQ1" s="326"/>
      <c r="LXR1" s="326"/>
      <c r="LXS1" s="326"/>
      <c r="LXT1" s="326"/>
      <c r="LXU1" s="326"/>
      <c r="LXV1" s="326"/>
      <c r="LXW1" s="326"/>
      <c r="LXX1" s="326"/>
      <c r="LXY1" s="326"/>
      <c r="LXZ1" s="326"/>
      <c r="LYA1" s="326"/>
      <c r="LYB1" s="326"/>
      <c r="LYC1" s="326"/>
      <c r="LYD1" s="326"/>
      <c r="LYE1" s="326"/>
      <c r="LYF1" s="326"/>
      <c r="LYG1" s="326"/>
      <c r="LYH1" s="326"/>
      <c r="LYI1" s="326"/>
      <c r="LYJ1" s="326"/>
      <c r="LYK1" s="326"/>
      <c r="LYL1" s="326"/>
      <c r="LYM1" s="326"/>
      <c r="LYN1" s="326"/>
      <c r="LYO1" s="326"/>
      <c r="LYP1" s="326"/>
      <c r="LYQ1" s="326"/>
      <c r="LYR1" s="326"/>
      <c r="LYS1" s="326"/>
      <c r="LYT1" s="326"/>
      <c r="LYU1" s="326"/>
      <c r="LYV1" s="326"/>
      <c r="LYW1" s="326"/>
      <c r="LYX1" s="326"/>
      <c r="LYY1" s="326"/>
      <c r="LYZ1" s="326"/>
      <c r="LZA1" s="326"/>
      <c r="LZB1" s="326"/>
      <c r="LZC1" s="326"/>
      <c r="LZD1" s="326"/>
      <c r="LZE1" s="326"/>
      <c r="LZF1" s="326"/>
      <c r="LZG1" s="326"/>
      <c r="LZH1" s="326"/>
      <c r="LZI1" s="326"/>
      <c r="LZJ1" s="326"/>
      <c r="LZK1" s="326"/>
      <c r="LZL1" s="326"/>
      <c r="LZM1" s="326"/>
      <c r="LZN1" s="326"/>
      <c r="LZO1" s="326"/>
      <c r="LZP1" s="326"/>
      <c r="LZQ1" s="326"/>
      <c r="LZR1" s="326"/>
      <c r="LZS1" s="326"/>
      <c r="LZT1" s="326"/>
      <c r="LZU1" s="326"/>
      <c r="LZV1" s="326"/>
      <c r="LZW1" s="326"/>
      <c r="LZX1" s="326"/>
      <c r="LZY1" s="326"/>
      <c r="LZZ1" s="326"/>
      <c r="MAA1" s="326"/>
      <c r="MAB1" s="326"/>
      <c r="MAC1" s="326"/>
      <c r="MAD1" s="326"/>
      <c r="MAE1" s="326"/>
      <c r="MAF1" s="326"/>
      <c r="MAG1" s="326"/>
      <c r="MAH1" s="326"/>
      <c r="MAI1" s="326"/>
      <c r="MAJ1" s="326"/>
      <c r="MAK1" s="326"/>
      <c r="MAL1" s="326"/>
      <c r="MAM1" s="326"/>
      <c r="MAN1" s="326"/>
      <c r="MAO1" s="326"/>
      <c r="MAP1" s="326"/>
      <c r="MAQ1" s="326"/>
      <c r="MAR1" s="326"/>
      <c r="MAS1" s="326"/>
      <c r="MAT1" s="326"/>
      <c r="MAU1" s="326"/>
      <c r="MAV1" s="326"/>
      <c r="MAW1" s="326"/>
      <c r="MAX1" s="326"/>
      <c r="MAY1" s="326"/>
      <c r="MAZ1" s="326"/>
      <c r="MBA1" s="326"/>
      <c r="MBB1" s="326"/>
      <c r="MBC1" s="326"/>
      <c r="MBD1" s="326"/>
      <c r="MBE1" s="326"/>
      <c r="MBF1" s="326"/>
      <c r="MBG1" s="326"/>
      <c r="MBH1" s="326"/>
      <c r="MBI1" s="326"/>
      <c r="MBJ1" s="326"/>
      <c r="MBK1" s="326"/>
      <c r="MBL1" s="326"/>
      <c r="MBM1" s="326"/>
      <c r="MBN1" s="326"/>
      <c r="MBO1" s="326"/>
      <c r="MBP1" s="326"/>
      <c r="MBQ1" s="326"/>
      <c r="MBR1" s="326"/>
      <c r="MBS1" s="326"/>
      <c r="MBT1" s="326"/>
      <c r="MBU1" s="326"/>
      <c r="MBV1" s="326"/>
      <c r="MBW1" s="326"/>
      <c r="MBX1" s="326"/>
      <c r="MBY1" s="326"/>
      <c r="MBZ1" s="326"/>
      <c r="MCA1" s="326"/>
      <c r="MCB1" s="326"/>
      <c r="MCC1" s="326"/>
      <c r="MCD1" s="326"/>
      <c r="MCE1" s="326"/>
      <c r="MCF1" s="326"/>
      <c r="MCG1" s="326"/>
      <c r="MCH1" s="326"/>
      <c r="MCI1" s="326"/>
      <c r="MCJ1" s="326"/>
      <c r="MCK1" s="326"/>
      <c r="MCL1" s="326"/>
      <c r="MCM1" s="326"/>
      <c r="MCN1" s="326"/>
      <c r="MCO1" s="326"/>
      <c r="MCP1" s="326"/>
      <c r="MCQ1" s="326"/>
      <c r="MCR1" s="278"/>
      <c r="MCS1" s="278"/>
      <c r="MCT1" s="278"/>
      <c r="MCU1" s="278"/>
      <c r="MCV1" s="278"/>
      <c r="MCW1" s="278"/>
      <c r="MCX1" s="278"/>
      <c r="MCY1" s="278"/>
      <c r="MCZ1" s="278"/>
      <c r="MDA1" s="278"/>
      <c r="MDB1" s="278"/>
      <c r="MDC1" s="278"/>
      <c r="MDD1" s="278"/>
      <c r="MDE1" s="278"/>
      <c r="MDF1" s="278"/>
      <c r="MDG1" s="278"/>
      <c r="MDH1" s="278"/>
      <c r="MDI1" s="278"/>
      <c r="MDJ1" s="278"/>
      <c r="MDK1" s="278"/>
      <c r="MDL1" s="278"/>
      <c r="MDM1" s="278"/>
      <c r="MDN1" s="278"/>
      <c r="MDO1" s="278"/>
      <c r="MDP1" s="278"/>
      <c r="MDQ1" s="278"/>
      <c r="MDR1" s="278"/>
      <c r="MDS1" s="278"/>
      <c r="MDT1" s="278"/>
      <c r="MDU1" s="278"/>
      <c r="MDV1" s="278"/>
      <c r="MDW1" s="278"/>
      <c r="MDX1" s="278"/>
      <c r="MDY1" s="278"/>
      <c r="MDZ1" s="278"/>
      <c r="MEA1" s="278"/>
      <c r="MEB1" s="278"/>
      <c r="MEC1" s="278"/>
      <c r="MED1" s="278"/>
      <c r="MEE1" s="278"/>
      <c r="MEF1" s="278"/>
      <c r="MEG1" s="278"/>
      <c r="MEH1" s="278"/>
      <c r="MEI1" s="278"/>
      <c r="MEJ1" s="278"/>
      <c r="MEK1" s="278"/>
      <c r="MEL1" s="278"/>
      <c r="MEM1" s="278"/>
      <c r="MEN1" s="278"/>
      <c r="MEO1" s="278"/>
      <c r="MEP1" s="278"/>
      <c r="MEQ1" s="278"/>
      <c r="MER1" s="278"/>
      <c r="MES1" s="278"/>
      <c r="MET1" s="278"/>
      <c r="MEU1" s="278"/>
      <c r="MEV1" s="278"/>
      <c r="MEW1" s="278"/>
      <c r="MEX1" s="278"/>
      <c r="MEY1" s="278"/>
      <c r="MEZ1" s="278"/>
      <c r="MFA1" s="278"/>
      <c r="MFB1" s="278"/>
      <c r="MFC1" s="278"/>
      <c r="MFD1" s="278"/>
      <c r="MFE1" s="278"/>
      <c r="MFF1" s="278"/>
      <c r="MFG1" s="278"/>
      <c r="MFH1" s="278"/>
      <c r="MFI1" s="278"/>
      <c r="MFJ1" s="278"/>
      <c r="MFK1" s="278"/>
      <c r="MFL1" s="278"/>
      <c r="MFM1" s="278"/>
      <c r="MFN1" s="278"/>
      <c r="MFO1" s="278"/>
      <c r="MFP1" s="278"/>
      <c r="MFQ1" s="278"/>
      <c r="MFR1" s="278"/>
      <c r="MFS1" s="278"/>
      <c r="MFT1" s="278"/>
      <c r="MFU1" s="278"/>
      <c r="MFV1" s="278"/>
      <c r="MFW1" s="278"/>
      <c r="MFX1" s="278"/>
      <c r="MFY1" s="278"/>
      <c r="MFZ1" s="278"/>
      <c r="MGA1" s="278"/>
      <c r="MGB1" s="278"/>
      <c r="MGC1" s="278"/>
      <c r="MGD1" s="278"/>
      <c r="MGE1" s="278"/>
      <c r="MGF1" s="326"/>
      <c r="MGG1" s="326"/>
      <c r="MGH1" s="326"/>
      <c r="MGI1" s="326"/>
      <c r="MGJ1" s="326"/>
      <c r="MGK1" s="326"/>
      <c r="MGL1" s="326"/>
      <c r="MGM1" s="326"/>
      <c r="MGN1" s="326"/>
      <c r="MGO1" s="326"/>
      <c r="MGP1" s="326"/>
      <c r="MGQ1" s="326"/>
      <c r="MGR1" s="326"/>
      <c r="MGS1" s="326"/>
      <c r="MGT1" s="326"/>
      <c r="MGU1" s="326"/>
      <c r="MGV1" s="326"/>
      <c r="MGW1" s="326"/>
      <c r="MGX1" s="326"/>
      <c r="MGY1" s="326"/>
      <c r="MGZ1" s="326"/>
      <c r="MHA1" s="326"/>
      <c r="MHB1" s="326"/>
      <c r="MHC1" s="326"/>
      <c r="MHD1" s="326"/>
      <c r="MHE1" s="326"/>
      <c r="MHF1" s="326"/>
      <c r="MHG1" s="326"/>
      <c r="MHH1" s="326"/>
      <c r="MHI1" s="326"/>
      <c r="MHJ1" s="326"/>
      <c r="MHK1" s="326"/>
      <c r="MHL1" s="326"/>
      <c r="MHM1" s="326"/>
      <c r="MHN1" s="326"/>
      <c r="MHO1" s="326"/>
      <c r="MHP1" s="326"/>
      <c r="MHQ1" s="326"/>
      <c r="MHR1" s="326"/>
      <c r="MHS1" s="326"/>
      <c r="MHT1" s="326"/>
      <c r="MHU1" s="326"/>
      <c r="MHV1" s="326"/>
      <c r="MHW1" s="326"/>
      <c r="MHX1" s="326"/>
      <c r="MHY1" s="326"/>
      <c r="MHZ1" s="326"/>
      <c r="MIA1" s="326"/>
      <c r="MIB1" s="326"/>
      <c r="MIC1" s="326"/>
      <c r="MID1" s="326"/>
      <c r="MIE1" s="326"/>
      <c r="MIF1" s="326"/>
      <c r="MIG1" s="326"/>
      <c r="MIH1" s="326"/>
      <c r="MII1" s="326"/>
      <c r="MIJ1" s="326"/>
      <c r="MIK1" s="326"/>
      <c r="MIL1" s="326"/>
      <c r="MIM1" s="326"/>
      <c r="MIN1" s="326"/>
      <c r="MIO1" s="326"/>
      <c r="MIP1" s="326"/>
      <c r="MIQ1" s="326"/>
      <c r="MIR1" s="326"/>
      <c r="MIS1" s="326"/>
      <c r="MIT1" s="326"/>
      <c r="MIU1" s="326"/>
      <c r="MIV1" s="326"/>
      <c r="MIW1" s="326"/>
      <c r="MIX1" s="326"/>
      <c r="MIY1" s="326"/>
      <c r="MIZ1" s="326"/>
      <c r="MJA1" s="326"/>
      <c r="MJB1" s="326"/>
      <c r="MJC1" s="326"/>
      <c r="MJD1" s="326"/>
      <c r="MJE1" s="326"/>
      <c r="MJF1" s="326"/>
      <c r="MJG1" s="326"/>
      <c r="MJH1" s="326"/>
      <c r="MJI1" s="326"/>
      <c r="MJJ1" s="326"/>
      <c r="MJK1" s="326"/>
      <c r="MJL1" s="326"/>
      <c r="MJM1" s="326"/>
      <c r="MJN1" s="326"/>
      <c r="MJO1" s="326"/>
      <c r="MJP1" s="326"/>
      <c r="MJQ1" s="326"/>
      <c r="MJR1" s="326"/>
      <c r="MJS1" s="326"/>
      <c r="MJT1" s="326"/>
      <c r="MJU1" s="326"/>
      <c r="MJV1" s="326"/>
      <c r="MJW1" s="326"/>
      <c r="MJX1" s="326"/>
      <c r="MJY1" s="326"/>
      <c r="MJZ1" s="326"/>
      <c r="MKA1" s="326"/>
      <c r="MKB1" s="326"/>
      <c r="MKC1" s="326"/>
      <c r="MKD1" s="326"/>
      <c r="MKE1" s="326"/>
      <c r="MKF1" s="326"/>
      <c r="MKG1" s="326"/>
      <c r="MKH1" s="326"/>
      <c r="MKI1" s="326"/>
      <c r="MKJ1" s="326"/>
      <c r="MKK1" s="326"/>
      <c r="MKL1" s="326"/>
      <c r="MKM1" s="326"/>
      <c r="MKN1" s="326"/>
      <c r="MKO1" s="326"/>
      <c r="MKP1" s="326"/>
      <c r="MKQ1" s="326"/>
      <c r="MKR1" s="326"/>
      <c r="MKS1" s="326"/>
      <c r="MKT1" s="326"/>
      <c r="MKU1" s="326"/>
      <c r="MKV1" s="326"/>
      <c r="MKW1" s="326"/>
      <c r="MKX1" s="326"/>
      <c r="MKY1" s="326"/>
      <c r="MKZ1" s="326"/>
      <c r="MLA1" s="326"/>
      <c r="MLB1" s="326"/>
      <c r="MLC1" s="326"/>
      <c r="MLD1" s="326"/>
      <c r="MLE1" s="326"/>
      <c r="MLF1" s="326"/>
      <c r="MLG1" s="326"/>
      <c r="MLH1" s="326"/>
      <c r="MLI1" s="326"/>
      <c r="MLJ1" s="326"/>
      <c r="MLK1" s="326"/>
      <c r="MLL1" s="326"/>
      <c r="MLM1" s="326"/>
      <c r="MLN1" s="326"/>
      <c r="MLO1" s="326"/>
      <c r="MLP1" s="326"/>
      <c r="MLQ1" s="326"/>
      <c r="MLR1" s="326"/>
      <c r="MLS1" s="326"/>
      <c r="MLT1" s="326"/>
      <c r="MLU1" s="326"/>
      <c r="MLV1" s="326"/>
      <c r="MLW1" s="326"/>
      <c r="MLX1" s="326"/>
      <c r="MLY1" s="326"/>
      <c r="MLZ1" s="326"/>
      <c r="MMA1" s="326"/>
      <c r="MMB1" s="326"/>
      <c r="MMC1" s="326"/>
      <c r="MMD1" s="326"/>
      <c r="MME1" s="326"/>
      <c r="MMF1" s="326"/>
      <c r="MMG1" s="326"/>
      <c r="MMH1" s="326"/>
      <c r="MMI1" s="326"/>
      <c r="MMJ1" s="326"/>
      <c r="MMK1" s="326"/>
      <c r="MML1" s="326"/>
      <c r="MMM1" s="326"/>
      <c r="MMN1" s="278"/>
      <c r="MMO1" s="278"/>
      <c r="MMP1" s="278"/>
      <c r="MMQ1" s="278"/>
      <c r="MMR1" s="278"/>
      <c r="MMS1" s="278"/>
      <c r="MMT1" s="278"/>
      <c r="MMU1" s="278"/>
      <c r="MMV1" s="278"/>
      <c r="MMW1" s="278"/>
      <c r="MMX1" s="278"/>
      <c r="MMY1" s="278"/>
      <c r="MMZ1" s="278"/>
      <c r="MNA1" s="278"/>
      <c r="MNB1" s="278"/>
      <c r="MNC1" s="278"/>
      <c r="MND1" s="278"/>
      <c r="MNE1" s="278"/>
      <c r="MNF1" s="278"/>
      <c r="MNG1" s="278"/>
      <c r="MNH1" s="278"/>
      <c r="MNI1" s="278"/>
      <c r="MNJ1" s="278"/>
      <c r="MNK1" s="278"/>
      <c r="MNL1" s="278"/>
      <c r="MNM1" s="278"/>
      <c r="MNN1" s="278"/>
      <c r="MNO1" s="278"/>
      <c r="MNP1" s="278"/>
      <c r="MNQ1" s="278"/>
      <c r="MNR1" s="278"/>
      <c r="MNS1" s="278"/>
      <c r="MNT1" s="278"/>
      <c r="MNU1" s="278"/>
      <c r="MNV1" s="278"/>
      <c r="MNW1" s="278"/>
      <c r="MNX1" s="278"/>
      <c r="MNY1" s="278"/>
      <c r="MNZ1" s="278"/>
      <c r="MOA1" s="278"/>
      <c r="MOB1" s="278"/>
      <c r="MOC1" s="278"/>
      <c r="MOD1" s="278"/>
      <c r="MOE1" s="278"/>
      <c r="MOF1" s="278"/>
      <c r="MOG1" s="278"/>
      <c r="MOH1" s="278"/>
      <c r="MOI1" s="278"/>
      <c r="MOJ1" s="278"/>
      <c r="MOK1" s="278"/>
      <c r="MOL1" s="278"/>
      <c r="MOM1" s="278"/>
      <c r="MON1" s="278"/>
      <c r="MOO1" s="278"/>
      <c r="MOP1" s="278"/>
      <c r="MOQ1" s="278"/>
      <c r="MOR1" s="278"/>
      <c r="MOS1" s="278"/>
      <c r="MOT1" s="278"/>
      <c r="MOU1" s="278"/>
      <c r="MOV1" s="278"/>
      <c r="MOW1" s="278"/>
      <c r="MOX1" s="278"/>
      <c r="MOY1" s="278"/>
      <c r="MOZ1" s="278"/>
      <c r="MPA1" s="278"/>
      <c r="MPB1" s="278"/>
      <c r="MPC1" s="278"/>
      <c r="MPD1" s="278"/>
      <c r="MPE1" s="278"/>
      <c r="MPF1" s="278"/>
      <c r="MPG1" s="278"/>
      <c r="MPH1" s="278"/>
      <c r="MPI1" s="278"/>
      <c r="MPJ1" s="278"/>
      <c r="MPK1" s="278"/>
      <c r="MPL1" s="278"/>
      <c r="MPM1" s="278"/>
      <c r="MPN1" s="278"/>
      <c r="MPO1" s="278"/>
      <c r="MPP1" s="278"/>
      <c r="MPQ1" s="278"/>
      <c r="MPR1" s="278"/>
      <c r="MPS1" s="278"/>
      <c r="MPT1" s="278"/>
      <c r="MPU1" s="278"/>
      <c r="MPV1" s="278"/>
      <c r="MPW1" s="278"/>
      <c r="MPX1" s="278"/>
      <c r="MPY1" s="278"/>
      <c r="MPZ1" s="278"/>
      <c r="MQA1" s="278"/>
      <c r="MQB1" s="326"/>
      <c r="MQC1" s="326"/>
      <c r="MQD1" s="326"/>
      <c r="MQE1" s="326"/>
      <c r="MQF1" s="326"/>
      <c r="MQG1" s="326"/>
      <c r="MQH1" s="326"/>
      <c r="MQI1" s="326"/>
      <c r="MQJ1" s="326"/>
      <c r="MQK1" s="326"/>
      <c r="MQL1" s="326"/>
      <c r="MQM1" s="326"/>
      <c r="MQN1" s="326"/>
      <c r="MQO1" s="326"/>
      <c r="MQP1" s="326"/>
      <c r="MQQ1" s="326"/>
      <c r="MQR1" s="326"/>
      <c r="MQS1" s="326"/>
      <c r="MQT1" s="326"/>
      <c r="MQU1" s="326"/>
      <c r="MQV1" s="326"/>
      <c r="MQW1" s="326"/>
      <c r="MQX1" s="326"/>
      <c r="MQY1" s="326"/>
      <c r="MQZ1" s="326"/>
      <c r="MRA1" s="326"/>
      <c r="MRB1" s="326"/>
      <c r="MRC1" s="326"/>
      <c r="MRD1" s="326"/>
      <c r="MRE1" s="326"/>
      <c r="MRF1" s="326"/>
      <c r="MRG1" s="326"/>
      <c r="MRH1" s="326"/>
      <c r="MRI1" s="326"/>
      <c r="MRJ1" s="326"/>
      <c r="MRK1" s="326"/>
      <c r="MRL1" s="326"/>
      <c r="MRM1" s="326"/>
      <c r="MRN1" s="326"/>
      <c r="MRO1" s="326"/>
      <c r="MRP1" s="326"/>
      <c r="MRQ1" s="326"/>
      <c r="MRR1" s="326"/>
      <c r="MRS1" s="326"/>
      <c r="MRT1" s="326"/>
      <c r="MRU1" s="326"/>
      <c r="MRV1" s="326"/>
      <c r="MRW1" s="326"/>
      <c r="MRX1" s="326"/>
      <c r="MRY1" s="326"/>
      <c r="MRZ1" s="326"/>
      <c r="MSA1" s="326"/>
      <c r="MSB1" s="326"/>
      <c r="MSC1" s="326"/>
      <c r="MSD1" s="326"/>
      <c r="MSE1" s="326"/>
      <c r="MSF1" s="326"/>
      <c r="MSG1" s="326"/>
      <c r="MSH1" s="326"/>
      <c r="MSI1" s="326"/>
      <c r="MSJ1" s="326"/>
      <c r="MSK1" s="326"/>
      <c r="MSL1" s="326"/>
      <c r="MSM1" s="326"/>
      <c r="MSN1" s="326"/>
      <c r="MSO1" s="326"/>
      <c r="MSP1" s="326"/>
      <c r="MSQ1" s="326"/>
      <c r="MSR1" s="326"/>
      <c r="MSS1" s="326"/>
      <c r="MST1" s="326"/>
      <c r="MSU1" s="326"/>
      <c r="MSV1" s="326"/>
      <c r="MSW1" s="326"/>
      <c r="MSX1" s="326"/>
      <c r="MSY1" s="326"/>
      <c r="MSZ1" s="326"/>
      <c r="MTA1" s="326"/>
      <c r="MTB1" s="326"/>
      <c r="MTC1" s="326"/>
      <c r="MTD1" s="326"/>
      <c r="MTE1" s="326"/>
      <c r="MTF1" s="326"/>
      <c r="MTG1" s="326"/>
      <c r="MTH1" s="326"/>
      <c r="MTI1" s="326"/>
      <c r="MTJ1" s="326"/>
      <c r="MTK1" s="326"/>
      <c r="MTL1" s="326"/>
      <c r="MTM1" s="326"/>
      <c r="MTN1" s="326"/>
      <c r="MTO1" s="326"/>
      <c r="MTP1" s="326"/>
      <c r="MTQ1" s="326"/>
      <c r="MTR1" s="326"/>
      <c r="MTS1" s="326"/>
      <c r="MTT1" s="326"/>
      <c r="MTU1" s="326"/>
      <c r="MTV1" s="326"/>
      <c r="MTW1" s="326"/>
      <c r="MTX1" s="326"/>
      <c r="MTY1" s="326"/>
      <c r="MTZ1" s="326"/>
      <c r="MUA1" s="326"/>
      <c r="MUB1" s="326"/>
      <c r="MUC1" s="326"/>
      <c r="MUD1" s="326"/>
      <c r="MUE1" s="326"/>
      <c r="MUF1" s="326"/>
      <c r="MUG1" s="326"/>
      <c r="MUH1" s="326"/>
      <c r="MUI1" s="326"/>
      <c r="MUJ1" s="326"/>
      <c r="MUK1" s="326"/>
      <c r="MUL1" s="326"/>
      <c r="MUM1" s="326"/>
      <c r="MUN1" s="326"/>
      <c r="MUO1" s="326"/>
      <c r="MUP1" s="326"/>
      <c r="MUQ1" s="326"/>
      <c r="MUR1" s="326"/>
      <c r="MUS1" s="326"/>
      <c r="MUT1" s="326"/>
      <c r="MUU1" s="326"/>
      <c r="MUV1" s="326"/>
      <c r="MUW1" s="326"/>
      <c r="MUX1" s="326"/>
      <c r="MUY1" s="326"/>
      <c r="MUZ1" s="326"/>
      <c r="MVA1" s="326"/>
      <c r="MVB1" s="326"/>
      <c r="MVC1" s="326"/>
      <c r="MVD1" s="326"/>
      <c r="MVE1" s="326"/>
      <c r="MVF1" s="326"/>
      <c r="MVG1" s="326"/>
      <c r="MVH1" s="326"/>
      <c r="MVI1" s="326"/>
      <c r="MVJ1" s="326"/>
      <c r="MVK1" s="326"/>
      <c r="MVL1" s="326"/>
      <c r="MVM1" s="326"/>
      <c r="MVN1" s="326"/>
      <c r="MVO1" s="326"/>
      <c r="MVP1" s="326"/>
      <c r="MVQ1" s="326"/>
      <c r="MVR1" s="326"/>
      <c r="MVS1" s="326"/>
      <c r="MVT1" s="326"/>
      <c r="MVU1" s="326"/>
      <c r="MVV1" s="326"/>
      <c r="MVW1" s="326"/>
      <c r="MVX1" s="326"/>
      <c r="MVY1" s="326"/>
      <c r="MVZ1" s="326"/>
      <c r="MWA1" s="326"/>
      <c r="MWB1" s="326"/>
      <c r="MWC1" s="326"/>
      <c r="MWD1" s="326"/>
      <c r="MWE1" s="326"/>
      <c r="MWF1" s="326"/>
      <c r="MWG1" s="326"/>
      <c r="MWH1" s="326"/>
      <c r="MWI1" s="326"/>
      <c r="MWJ1" s="278"/>
      <c r="MWK1" s="278"/>
      <c r="MWL1" s="278"/>
      <c r="MWM1" s="278"/>
      <c r="MWN1" s="278"/>
      <c r="MWO1" s="278"/>
      <c r="MWP1" s="278"/>
      <c r="MWQ1" s="278"/>
      <c r="MWR1" s="278"/>
      <c r="MWS1" s="278"/>
      <c r="MWT1" s="278"/>
      <c r="MWU1" s="278"/>
      <c r="MWV1" s="278"/>
      <c r="MWW1" s="278"/>
      <c r="MWX1" s="278"/>
      <c r="MWY1" s="278"/>
      <c r="MWZ1" s="278"/>
      <c r="MXA1" s="278"/>
      <c r="MXB1" s="278"/>
      <c r="MXC1" s="278"/>
      <c r="MXD1" s="278"/>
      <c r="MXE1" s="278"/>
      <c r="MXF1" s="278"/>
      <c r="MXG1" s="278"/>
      <c r="MXH1" s="278"/>
      <c r="MXI1" s="278"/>
      <c r="MXJ1" s="278"/>
      <c r="MXK1" s="278"/>
      <c r="MXL1" s="278"/>
      <c r="MXM1" s="278"/>
      <c r="MXN1" s="278"/>
      <c r="MXO1" s="278"/>
      <c r="MXP1" s="278"/>
      <c r="MXQ1" s="278"/>
      <c r="MXR1" s="278"/>
      <c r="MXS1" s="278"/>
      <c r="MXT1" s="278"/>
      <c r="MXU1" s="278"/>
      <c r="MXV1" s="278"/>
      <c r="MXW1" s="278"/>
      <c r="MXX1" s="278"/>
      <c r="MXY1" s="278"/>
      <c r="MXZ1" s="278"/>
      <c r="MYA1" s="278"/>
      <c r="MYB1" s="278"/>
      <c r="MYC1" s="278"/>
      <c r="MYD1" s="278"/>
      <c r="MYE1" s="278"/>
      <c r="MYF1" s="278"/>
      <c r="MYG1" s="278"/>
      <c r="MYH1" s="278"/>
      <c r="MYI1" s="278"/>
      <c r="MYJ1" s="278"/>
      <c r="MYK1" s="278"/>
      <c r="MYL1" s="278"/>
      <c r="MYM1" s="278"/>
      <c r="MYN1" s="278"/>
      <c r="MYO1" s="278"/>
      <c r="MYP1" s="278"/>
      <c r="MYQ1" s="278"/>
      <c r="MYR1" s="278"/>
      <c r="MYS1" s="278"/>
      <c r="MYT1" s="278"/>
      <c r="MYU1" s="278"/>
      <c r="MYV1" s="278"/>
      <c r="MYW1" s="278"/>
      <c r="MYX1" s="278"/>
      <c r="MYY1" s="278"/>
      <c r="MYZ1" s="278"/>
      <c r="MZA1" s="278"/>
      <c r="MZB1" s="278"/>
      <c r="MZC1" s="278"/>
      <c r="MZD1" s="278"/>
      <c r="MZE1" s="278"/>
      <c r="MZF1" s="278"/>
      <c r="MZG1" s="278"/>
      <c r="MZH1" s="278"/>
      <c r="MZI1" s="278"/>
      <c r="MZJ1" s="278"/>
      <c r="MZK1" s="278"/>
      <c r="MZL1" s="278"/>
      <c r="MZM1" s="278"/>
      <c r="MZN1" s="278"/>
      <c r="MZO1" s="278"/>
      <c r="MZP1" s="278"/>
      <c r="MZQ1" s="278"/>
      <c r="MZR1" s="278"/>
      <c r="MZS1" s="278"/>
      <c r="MZT1" s="278"/>
      <c r="MZU1" s="278"/>
      <c r="MZV1" s="278"/>
      <c r="MZW1" s="278"/>
      <c r="MZX1" s="326"/>
      <c r="MZY1" s="326"/>
      <c r="MZZ1" s="326"/>
      <c r="NAA1" s="326"/>
      <c r="NAB1" s="326"/>
      <c r="NAC1" s="326"/>
      <c r="NAD1" s="326"/>
      <c r="NAE1" s="326"/>
      <c r="NAF1" s="326"/>
      <c r="NAG1" s="326"/>
      <c r="NAH1" s="326"/>
      <c r="NAI1" s="326"/>
      <c r="NAJ1" s="326"/>
      <c r="NAK1" s="326"/>
      <c r="NAL1" s="326"/>
      <c r="NAM1" s="326"/>
      <c r="NAN1" s="326"/>
      <c r="NAO1" s="326"/>
      <c r="NAP1" s="326"/>
      <c r="NAQ1" s="326"/>
      <c r="NAR1" s="326"/>
      <c r="NAS1" s="326"/>
      <c r="NAT1" s="326"/>
      <c r="NAU1" s="326"/>
      <c r="NAV1" s="326"/>
      <c r="NAW1" s="326"/>
      <c r="NAX1" s="326"/>
      <c r="NAY1" s="326"/>
      <c r="NAZ1" s="326"/>
      <c r="NBA1" s="326"/>
      <c r="NBB1" s="326"/>
      <c r="NBC1" s="326"/>
      <c r="NBD1" s="326"/>
      <c r="NBE1" s="326"/>
      <c r="NBF1" s="326"/>
      <c r="NBG1" s="326"/>
      <c r="NBH1" s="326"/>
      <c r="NBI1" s="326"/>
      <c r="NBJ1" s="326"/>
      <c r="NBK1" s="326"/>
      <c r="NBL1" s="326"/>
      <c r="NBM1" s="326"/>
      <c r="NBN1" s="326"/>
      <c r="NBO1" s="326"/>
      <c r="NBP1" s="326"/>
      <c r="NBQ1" s="326"/>
      <c r="NBR1" s="326"/>
      <c r="NBS1" s="326"/>
      <c r="NBT1" s="326"/>
      <c r="NBU1" s="326"/>
      <c r="NBV1" s="326"/>
      <c r="NBW1" s="326"/>
      <c r="NBX1" s="326"/>
      <c r="NBY1" s="326"/>
      <c r="NBZ1" s="326"/>
      <c r="NCA1" s="326"/>
      <c r="NCB1" s="326"/>
      <c r="NCC1" s="326"/>
      <c r="NCD1" s="326"/>
      <c r="NCE1" s="326"/>
      <c r="NCF1" s="326"/>
      <c r="NCG1" s="326"/>
      <c r="NCH1" s="326"/>
      <c r="NCI1" s="326"/>
      <c r="NCJ1" s="326"/>
      <c r="NCK1" s="326"/>
      <c r="NCL1" s="326"/>
      <c r="NCM1" s="326"/>
      <c r="NCN1" s="326"/>
      <c r="NCO1" s="326"/>
      <c r="NCP1" s="326"/>
      <c r="NCQ1" s="326"/>
      <c r="NCR1" s="326"/>
      <c r="NCS1" s="326"/>
      <c r="NCT1" s="326"/>
      <c r="NCU1" s="326"/>
      <c r="NCV1" s="326"/>
      <c r="NCW1" s="326"/>
      <c r="NCX1" s="326"/>
      <c r="NCY1" s="326"/>
      <c r="NCZ1" s="326"/>
      <c r="NDA1" s="326"/>
      <c r="NDB1" s="326"/>
      <c r="NDC1" s="326"/>
      <c r="NDD1" s="326"/>
      <c r="NDE1" s="326"/>
      <c r="NDF1" s="326"/>
      <c r="NDG1" s="326"/>
      <c r="NDH1" s="326"/>
      <c r="NDI1" s="326"/>
      <c r="NDJ1" s="326"/>
      <c r="NDK1" s="326"/>
      <c r="NDL1" s="326"/>
      <c r="NDM1" s="326"/>
      <c r="NDN1" s="326"/>
      <c r="NDO1" s="326"/>
      <c r="NDP1" s="326"/>
      <c r="NDQ1" s="326"/>
      <c r="NDR1" s="326"/>
      <c r="NDS1" s="326"/>
      <c r="NDT1" s="326"/>
      <c r="NDU1" s="326"/>
      <c r="NDV1" s="326"/>
      <c r="NDW1" s="326"/>
      <c r="NDX1" s="326"/>
      <c r="NDY1" s="326"/>
      <c r="NDZ1" s="326"/>
      <c r="NEA1" s="326"/>
      <c r="NEB1" s="326"/>
      <c r="NEC1" s="326"/>
      <c r="NED1" s="326"/>
      <c r="NEE1" s="326"/>
      <c r="NEF1" s="326"/>
      <c r="NEG1" s="326"/>
      <c r="NEH1" s="326"/>
      <c r="NEI1" s="326"/>
      <c r="NEJ1" s="326"/>
      <c r="NEK1" s="326"/>
      <c r="NEL1" s="326"/>
      <c r="NEM1" s="326"/>
      <c r="NEN1" s="326"/>
      <c r="NEO1" s="326"/>
      <c r="NEP1" s="326"/>
      <c r="NEQ1" s="326"/>
      <c r="NER1" s="326"/>
      <c r="NES1" s="326"/>
      <c r="NET1" s="326"/>
      <c r="NEU1" s="326"/>
      <c r="NEV1" s="326"/>
      <c r="NEW1" s="326"/>
      <c r="NEX1" s="326"/>
      <c r="NEY1" s="326"/>
      <c r="NEZ1" s="326"/>
      <c r="NFA1" s="326"/>
      <c r="NFB1" s="326"/>
      <c r="NFC1" s="326"/>
      <c r="NFD1" s="326"/>
      <c r="NFE1" s="326"/>
      <c r="NFF1" s="326"/>
      <c r="NFG1" s="326"/>
      <c r="NFH1" s="326"/>
      <c r="NFI1" s="326"/>
      <c r="NFJ1" s="326"/>
      <c r="NFK1" s="326"/>
      <c r="NFL1" s="326"/>
      <c r="NFM1" s="326"/>
      <c r="NFN1" s="326"/>
      <c r="NFO1" s="326"/>
      <c r="NFP1" s="326"/>
      <c r="NFQ1" s="326"/>
      <c r="NFR1" s="326"/>
      <c r="NFS1" s="326"/>
      <c r="NFT1" s="326"/>
      <c r="NFU1" s="326"/>
      <c r="NFV1" s="326"/>
      <c r="NFW1" s="326"/>
      <c r="NFX1" s="326"/>
      <c r="NFY1" s="326"/>
      <c r="NFZ1" s="326"/>
      <c r="NGA1" s="326"/>
      <c r="NGB1" s="326"/>
      <c r="NGC1" s="326"/>
      <c r="NGD1" s="326"/>
      <c r="NGE1" s="326"/>
      <c r="NGF1" s="278"/>
      <c r="NGG1" s="278"/>
      <c r="NGH1" s="278"/>
      <c r="NGI1" s="278"/>
      <c r="NGJ1" s="278"/>
      <c r="NGK1" s="278"/>
      <c r="NGL1" s="278"/>
      <c r="NGM1" s="278"/>
      <c r="NGN1" s="278"/>
      <c r="NGO1" s="278"/>
      <c r="NGP1" s="278"/>
      <c r="NGQ1" s="278"/>
      <c r="NGR1" s="278"/>
      <c r="NGS1" s="278"/>
      <c r="NGT1" s="278"/>
      <c r="NGU1" s="278"/>
      <c r="NGV1" s="278"/>
      <c r="NGW1" s="278"/>
      <c r="NGX1" s="278"/>
      <c r="NGY1" s="278"/>
      <c r="NGZ1" s="278"/>
      <c r="NHA1" s="278"/>
      <c r="NHB1" s="278"/>
      <c r="NHC1" s="278"/>
      <c r="NHD1" s="278"/>
      <c r="NHE1" s="278"/>
      <c r="NHF1" s="278"/>
      <c r="NHG1" s="278"/>
      <c r="NHH1" s="278"/>
      <c r="NHI1" s="278"/>
      <c r="NHJ1" s="278"/>
      <c r="NHK1" s="278"/>
      <c r="NHL1" s="278"/>
      <c r="NHM1" s="278"/>
      <c r="NHN1" s="278"/>
      <c r="NHO1" s="278"/>
      <c r="NHP1" s="278"/>
      <c r="NHQ1" s="278"/>
      <c r="NHR1" s="278"/>
      <c r="NHS1" s="278"/>
      <c r="NHT1" s="278"/>
      <c r="NHU1" s="278"/>
      <c r="NHV1" s="278"/>
      <c r="NHW1" s="278"/>
      <c r="NHX1" s="278"/>
      <c r="NHY1" s="278"/>
      <c r="NHZ1" s="278"/>
      <c r="NIA1" s="278"/>
      <c r="NIB1" s="278"/>
      <c r="NIC1" s="278"/>
      <c r="NID1" s="278"/>
      <c r="NIE1" s="278"/>
      <c r="NIF1" s="278"/>
      <c r="NIG1" s="278"/>
      <c r="NIH1" s="278"/>
      <c r="NII1" s="278"/>
      <c r="NIJ1" s="278"/>
      <c r="NIK1" s="278"/>
      <c r="NIL1" s="278"/>
      <c r="NIM1" s="278"/>
      <c r="NIN1" s="278"/>
      <c r="NIO1" s="278"/>
      <c r="NIP1" s="278"/>
      <c r="NIQ1" s="278"/>
      <c r="NIR1" s="278"/>
      <c r="NIS1" s="278"/>
      <c r="NIT1" s="278"/>
      <c r="NIU1" s="278"/>
      <c r="NIV1" s="278"/>
      <c r="NIW1" s="278"/>
      <c r="NIX1" s="278"/>
      <c r="NIY1" s="278"/>
      <c r="NIZ1" s="278"/>
      <c r="NJA1" s="278"/>
      <c r="NJB1" s="278"/>
      <c r="NJC1" s="278"/>
      <c r="NJD1" s="278"/>
      <c r="NJE1" s="278"/>
      <c r="NJF1" s="278"/>
      <c r="NJG1" s="278"/>
      <c r="NJH1" s="278"/>
      <c r="NJI1" s="278"/>
      <c r="NJJ1" s="278"/>
      <c r="NJK1" s="278"/>
      <c r="NJL1" s="278"/>
      <c r="NJM1" s="278"/>
      <c r="NJN1" s="278"/>
      <c r="NJO1" s="278"/>
      <c r="NJP1" s="278"/>
      <c r="NJQ1" s="278"/>
      <c r="NJR1" s="278"/>
      <c r="NJS1" s="278"/>
      <c r="NJT1" s="326"/>
      <c r="NJU1" s="326"/>
      <c r="NJV1" s="326"/>
      <c r="NJW1" s="326"/>
      <c r="NJX1" s="326"/>
      <c r="NJY1" s="326"/>
      <c r="NJZ1" s="326"/>
      <c r="NKA1" s="326"/>
      <c r="NKB1" s="326"/>
      <c r="NKC1" s="326"/>
      <c r="NKD1" s="326"/>
      <c r="NKE1" s="326"/>
      <c r="NKF1" s="326"/>
      <c r="NKG1" s="326"/>
      <c r="NKH1" s="326"/>
      <c r="NKI1" s="326"/>
      <c r="NKJ1" s="326"/>
      <c r="NKK1" s="326"/>
      <c r="NKL1" s="326"/>
      <c r="NKM1" s="326"/>
      <c r="NKN1" s="326"/>
      <c r="NKO1" s="326"/>
      <c r="NKP1" s="326"/>
      <c r="NKQ1" s="326"/>
      <c r="NKR1" s="326"/>
      <c r="NKS1" s="326"/>
      <c r="NKT1" s="326"/>
      <c r="NKU1" s="326"/>
      <c r="NKV1" s="326"/>
      <c r="NKW1" s="326"/>
      <c r="NKX1" s="326"/>
      <c r="NKY1" s="326"/>
      <c r="NKZ1" s="326"/>
      <c r="NLA1" s="326"/>
      <c r="NLB1" s="326"/>
      <c r="NLC1" s="326"/>
      <c r="NLD1" s="326"/>
      <c r="NLE1" s="326"/>
      <c r="NLF1" s="326"/>
      <c r="NLG1" s="326"/>
      <c r="NLH1" s="326"/>
      <c r="NLI1" s="326"/>
      <c r="NLJ1" s="326"/>
      <c r="NLK1" s="326"/>
      <c r="NLL1" s="326"/>
      <c r="NLM1" s="326"/>
      <c r="NLN1" s="326"/>
      <c r="NLO1" s="326"/>
      <c r="NLP1" s="326"/>
      <c r="NLQ1" s="326"/>
      <c r="NLR1" s="326"/>
      <c r="NLS1" s="326"/>
      <c r="NLT1" s="326"/>
      <c r="NLU1" s="326"/>
      <c r="NLV1" s="326"/>
      <c r="NLW1" s="326"/>
      <c r="NLX1" s="326"/>
      <c r="NLY1" s="326"/>
      <c r="NLZ1" s="326"/>
      <c r="NMA1" s="326"/>
      <c r="NMB1" s="326"/>
      <c r="NMC1" s="326"/>
      <c r="NMD1" s="326"/>
      <c r="NME1" s="326"/>
      <c r="NMF1" s="326"/>
      <c r="NMG1" s="326"/>
      <c r="NMH1" s="326"/>
      <c r="NMI1" s="326"/>
      <c r="NMJ1" s="326"/>
      <c r="NMK1" s="326"/>
      <c r="NML1" s="326"/>
      <c r="NMM1" s="326"/>
      <c r="NMN1" s="326"/>
      <c r="NMO1" s="326"/>
      <c r="NMP1" s="326"/>
      <c r="NMQ1" s="326"/>
      <c r="NMR1" s="326"/>
      <c r="NMS1" s="326"/>
      <c r="NMT1" s="326"/>
      <c r="NMU1" s="326"/>
      <c r="NMV1" s="326"/>
      <c r="NMW1" s="326"/>
      <c r="NMX1" s="326"/>
      <c r="NMY1" s="326"/>
      <c r="NMZ1" s="326"/>
      <c r="NNA1" s="326"/>
      <c r="NNB1" s="326"/>
      <c r="NNC1" s="326"/>
      <c r="NND1" s="326"/>
      <c r="NNE1" s="326"/>
      <c r="NNF1" s="326"/>
      <c r="NNG1" s="326"/>
      <c r="NNH1" s="326"/>
      <c r="NNI1" s="326"/>
      <c r="NNJ1" s="326"/>
      <c r="NNK1" s="326"/>
      <c r="NNL1" s="326"/>
      <c r="NNM1" s="326"/>
      <c r="NNN1" s="326"/>
      <c r="NNO1" s="326"/>
      <c r="NNP1" s="326"/>
      <c r="NNQ1" s="326"/>
      <c r="NNR1" s="326"/>
      <c r="NNS1" s="326"/>
      <c r="NNT1" s="326"/>
      <c r="NNU1" s="326"/>
      <c r="NNV1" s="326"/>
      <c r="NNW1" s="326"/>
      <c r="NNX1" s="326"/>
      <c r="NNY1" s="326"/>
      <c r="NNZ1" s="326"/>
      <c r="NOA1" s="326"/>
      <c r="NOB1" s="326"/>
      <c r="NOC1" s="326"/>
      <c r="NOD1" s="326"/>
      <c r="NOE1" s="326"/>
      <c r="NOF1" s="326"/>
      <c r="NOG1" s="326"/>
      <c r="NOH1" s="326"/>
      <c r="NOI1" s="326"/>
      <c r="NOJ1" s="326"/>
      <c r="NOK1" s="326"/>
      <c r="NOL1" s="326"/>
      <c r="NOM1" s="326"/>
      <c r="NON1" s="326"/>
      <c r="NOO1" s="326"/>
      <c r="NOP1" s="326"/>
      <c r="NOQ1" s="326"/>
      <c r="NOR1" s="326"/>
      <c r="NOS1" s="326"/>
      <c r="NOT1" s="326"/>
      <c r="NOU1" s="326"/>
      <c r="NOV1" s="326"/>
      <c r="NOW1" s="326"/>
      <c r="NOX1" s="326"/>
      <c r="NOY1" s="326"/>
      <c r="NOZ1" s="326"/>
      <c r="NPA1" s="326"/>
      <c r="NPB1" s="326"/>
      <c r="NPC1" s="326"/>
      <c r="NPD1" s="326"/>
      <c r="NPE1" s="326"/>
      <c r="NPF1" s="326"/>
      <c r="NPG1" s="326"/>
      <c r="NPH1" s="326"/>
      <c r="NPI1" s="326"/>
      <c r="NPJ1" s="326"/>
      <c r="NPK1" s="326"/>
      <c r="NPL1" s="326"/>
      <c r="NPM1" s="326"/>
      <c r="NPN1" s="326"/>
      <c r="NPO1" s="326"/>
      <c r="NPP1" s="326"/>
      <c r="NPQ1" s="326"/>
      <c r="NPR1" s="326"/>
      <c r="NPS1" s="326"/>
      <c r="NPT1" s="326"/>
      <c r="NPU1" s="326"/>
      <c r="NPV1" s="326"/>
      <c r="NPW1" s="326"/>
      <c r="NPX1" s="326"/>
      <c r="NPY1" s="326"/>
      <c r="NPZ1" s="326"/>
      <c r="NQA1" s="326"/>
      <c r="NQB1" s="278"/>
      <c r="NQC1" s="278"/>
      <c r="NQD1" s="278"/>
      <c r="NQE1" s="278"/>
      <c r="NQF1" s="278"/>
      <c r="NQG1" s="278"/>
      <c r="NQH1" s="278"/>
      <c r="NQI1" s="278"/>
      <c r="NQJ1" s="278"/>
      <c r="NQK1" s="278"/>
      <c r="NQL1" s="278"/>
      <c r="NQM1" s="278"/>
      <c r="NQN1" s="278"/>
      <c r="NQO1" s="278"/>
      <c r="NQP1" s="278"/>
      <c r="NQQ1" s="278"/>
      <c r="NQR1" s="278"/>
      <c r="NQS1" s="278"/>
      <c r="NQT1" s="278"/>
      <c r="NQU1" s="278"/>
      <c r="NQV1" s="278"/>
      <c r="NQW1" s="278"/>
      <c r="NQX1" s="278"/>
      <c r="NQY1" s="278"/>
      <c r="NQZ1" s="278"/>
      <c r="NRA1" s="278"/>
      <c r="NRB1" s="278"/>
      <c r="NRC1" s="278"/>
      <c r="NRD1" s="278"/>
      <c r="NRE1" s="278"/>
      <c r="NRF1" s="278"/>
      <c r="NRG1" s="278"/>
      <c r="NRH1" s="278"/>
      <c r="NRI1" s="278"/>
      <c r="NRJ1" s="278"/>
      <c r="NRK1" s="278"/>
      <c r="NRL1" s="278"/>
      <c r="NRM1" s="278"/>
      <c r="NRN1" s="278"/>
      <c r="NRO1" s="278"/>
      <c r="NRP1" s="278"/>
      <c r="NRQ1" s="278"/>
      <c r="NRR1" s="278"/>
      <c r="NRS1" s="278"/>
      <c r="NRT1" s="278"/>
      <c r="NRU1" s="278"/>
      <c r="NRV1" s="278"/>
      <c r="NRW1" s="278"/>
      <c r="NRX1" s="278"/>
      <c r="NRY1" s="278"/>
      <c r="NRZ1" s="278"/>
      <c r="NSA1" s="278"/>
      <c r="NSB1" s="278"/>
      <c r="NSC1" s="278"/>
      <c r="NSD1" s="278"/>
      <c r="NSE1" s="278"/>
      <c r="NSF1" s="278"/>
      <c r="NSG1" s="278"/>
      <c r="NSH1" s="278"/>
      <c r="NSI1" s="278"/>
      <c r="NSJ1" s="278"/>
      <c r="NSK1" s="278"/>
      <c r="NSL1" s="278"/>
      <c r="NSM1" s="278"/>
      <c r="NSN1" s="278"/>
      <c r="NSO1" s="278"/>
      <c r="NSP1" s="278"/>
      <c r="NSQ1" s="278"/>
      <c r="NSR1" s="278"/>
      <c r="NSS1" s="278"/>
      <c r="NST1" s="278"/>
      <c r="NSU1" s="278"/>
      <c r="NSV1" s="278"/>
      <c r="NSW1" s="278"/>
      <c r="NSX1" s="278"/>
      <c r="NSY1" s="278"/>
      <c r="NSZ1" s="278"/>
      <c r="NTA1" s="278"/>
      <c r="NTB1" s="278"/>
      <c r="NTC1" s="278"/>
      <c r="NTD1" s="278"/>
      <c r="NTE1" s="278"/>
      <c r="NTF1" s="278"/>
      <c r="NTG1" s="278"/>
      <c r="NTH1" s="278"/>
      <c r="NTI1" s="278"/>
      <c r="NTJ1" s="278"/>
      <c r="NTK1" s="278"/>
      <c r="NTL1" s="278"/>
      <c r="NTM1" s="278"/>
      <c r="NTN1" s="278"/>
      <c r="NTO1" s="278"/>
      <c r="NTP1" s="326"/>
      <c r="NTQ1" s="326"/>
      <c r="NTR1" s="326"/>
      <c r="NTS1" s="326"/>
      <c r="NTT1" s="326"/>
      <c r="NTU1" s="326"/>
      <c r="NTV1" s="326"/>
      <c r="NTW1" s="326"/>
      <c r="NTX1" s="326"/>
      <c r="NTY1" s="326"/>
      <c r="NTZ1" s="326"/>
      <c r="NUA1" s="326"/>
      <c r="NUB1" s="326"/>
      <c r="NUC1" s="326"/>
      <c r="NUD1" s="326"/>
      <c r="NUE1" s="326"/>
      <c r="NUF1" s="326"/>
      <c r="NUG1" s="326"/>
      <c r="NUH1" s="326"/>
      <c r="NUI1" s="326"/>
      <c r="NUJ1" s="326"/>
      <c r="NUK1" s="326"/>
      <c r="NUL1" s="326"/>
      <c r="NUM1" s="326"/>
      <c r="NUN1" s="326"/>
      <c r="NUO1" s="326"/>
      <c r="NUP1" s="326"/>
      <c r="NUQ1" s="326"/>
      <c r="NUR1" s="326"/>
      <c r="NUS1" s="326"/>
      <c r="NUT1" s="326"/>
      <c r="NUU1" s="326"/>
      <c r="NUV1" s="326"/>
      <c r="NUW1" s="326"/>
      <c r="NUX1" s="326"/>
      <c r="NUY1" s="326"/>
      <c r="NUZ1" s="326"/>
      <c r="NVA1" s="326"/>
      <c r="NVB1" s="326"/>
      <c r="NVC1" s="326"/>
      <c r="NVD1" s="326"/>
      <c r="NVE1" s="326"/>
      <c r="NVF1" s="326"/>
      <c r="NVG1" s="326"/>
      <c r="NVH1" s="326"/>
      <c r="NVI1" s="326"/>
      <c r="NVJ1" s="326"/>
      <c r="NVK1" s="326"/>
      <c r="NVL1" s="326"/>
      <c r="NVM1" s="326"/>
      <c r="NVN1" s="326"/>
      <c r="NVO1" s="326"/>
      <c r="NVP1" s="326"/>
      <c r="NVQ1" s="326"/>
      <c r="NVR1" s="326"/>
      <c r="NVS1" s="326"/>
      <c r="NVT1" s="326"/>
      <c r="NVU1" s="326"/>
      <c r="NVV1" s="326"/>
      <c r="NVW1" s="326"/>
      <c r="NVX1" s="326"/>
      <c r="NVY1" s="326"/>
      <c r="NVZ1" s="326"/>
      <c r="NWA1" s="326"/>
      <c r="NWB1" s="326"/>
      <c r="NWC1" s="326"/>
      <c r="NWD1" s="326"/>
      <c r="NWE1" s="326"/>
      <c r="NWF1" s="326"/>
      <c r="NWG1" s="326"/>
      <c r="NWH1" s="326"/>
      <c r="NWI1" s="326"/>
      <c r="NWJ1" s="326"/>
      <c r="NWK1" s="326"/>
      <c r="NWL1" s="326"/>
      <c r="NWM1" s="326"/>
      <c r="NWN1" s="326"/>
      <c r="NWO1" s="326"/>
      <c r="NWP1" s="326"/>
      <c r="NWQ1" s="326"/>
      <c r="NWR1" s="326"/>
      <c r="NWS1" s="326"/>
      <c r="NWT1" s="326"/>
      <c r="NWU1" s="326"/>
      <c r="NWV1" s="326"/>
      <c r="NWW1" s="326"/>
      <c r="NWX1" s="326"/>
      <c r="NWY1" s="326"/>
      <c r="NWZ1" s="326"/>
      <c r="NXA1" s="326"/>
      <c r="NXB1" s="326"/>
      <c r="NXC1" s="326"/>
      <c r="NXD1" s="326"/>
      <c r="NXE1" s="326"/>
      <c r="NXF1" s="326"/>
      <c r="NXG1" s="326"/>
      <c r="NXH1" s="326"/>
      <c r="NXI1" s="326"/>
      <c r="NXJ1" s="326"/>
      <c r="NXK1" s="326"/>
      <c r="NXL1" s="326"/>
      <c r="NXM1" s="326"/>
      <c r="NXN1" s="326"/>
      <c r="NXO1" s="326"/>
      <c r="NXP1" s="326"/>
      <c r="NXQ1" s="326"/>
      <c r="NXR1" s="326"/>
      <c r="NXS1" s="326"/>
      <c r="NXT1" s="326"/>
      <c r="NXU1" s="326"/>
      <c r="NXV1" s="326"/>
      <c r="NXW1" s="326"/>
      <c r="NXX1" s="326"/>
      <c r="NXY1" s="326"/>
      <c r="NXZ1" s="326"/>
      <c r="NYA1" s="326"/>
      <c r="NYB1" s="326"/>
      <c r="NYC1" s="326"/>
      <c r="NYD1" s="326"/>
      <c r="NYE1" s="326"/>
      <c r="NYF1" s="326"/>
      <c r="NYG1" s="326"/>
      <c r="NYH1" s="326"/>
      <c r="NYI1" s="326"/>
      <c r="NYJ1" s="326"/>
      <c r="NYK1" s="326"/>
      <c r="NYL1" s="326"/>
      <c r="NYM1" s="326"/>
      <c r="NYN1" s="326"/>
      <c r="NYO1" s="326"/>
      <c r="NYP1" s="326"/>
      <c r="NYQ1" s="326"/>
      <c r="NYR1" s="326"/>
      <c r="NYS1" s="326"/>
      <c r="NYT1" s="326"/>
      <c r="NYU1" s="326"/>
      <c r="NYV1" s="326"/>
      <c r="NYW1" s="326"/>
      <c r="NYX1" s="326"/>
      <c r="NYY1" s="326"/>
      <c r="NYZ1" s="326"/>
      <c r="NZA1" s="326"/>
      <c r="NZB1" s="326"/>
      <c r="NZC1" s="326"/>
      <c r="NZD1" s="326"/>
      <c r="NZE1" s="326"/>
      <c r="NZF1" s="326"/>
      <c r="NZG1" s="326"/>
      <c r="NZH1" s="326"/>
      <c r="NZI1" s="326"/>
      <c r="NZJ1" s="326"/>
      <c r="NZK1" s="326"/>
      <c r="NZL1" s="326"/>
      <c r="NZM1" s="326"/>
      <c r="NZN1" s="326"/>
      <c r="NZO1" s="326"/>
      <c r="NZP1" s="326"/>
      <c r="NZQ1" s="326"/>
      <c r="NZR1" s="326"/>
      <c r="NZS1" s="326"/>
      <c r="NZT1" s="326"/>
      <c r="NZU1" s="326"/>
      <c r="NZV1" s="326"/>
      <c r="NZW1" s="326"/>
      <c r="NZX1" s="278"/>
      <c r="NZY1" s="278"/>
      <c r="NZZ1" s="278"/>
      <c r="OAA1" s="278"/>
      <c r="OAB1" s="278"/>
      <c r="OAC1" s="278"/>
      <c r="OAD1" s="278"/>
      <c r="OAE1" s="278"/>
      <c r="OAF1" s="278"/>
      <c r="OAG1" s="278"/>
      <c r="OAH1" s="278"/>
      <c r="OAI1" s="278"/>
      <c r="OAJ1" s="278"/>
      <c r="OAK1" s="278"/>
      <c r="OAL1" s="278"/>
      <c r="OAM1" s="278"/>
      <c r="OAN1" s="278"/>
      <c r="OAO1" s="278"/>
      <c r="OAP1" s="278"/>
      <c r="OAQ1" s="278"/>
      <c r="OAR1" s="278"/>
      <c r="OAS1" s="278"/>
      <c r="OAT1" s="278"/>
      <c r="OAU1" s="278"/>
      <c r="OAV1" s="278"/>
      <c r="OAW1" s="278"/>
      <c r="OAX1" s="278"/>
      <c r="OAY1" s="278"/>
      <c r="OAZ1" s="278"/>
      <c r="OBA1" s="278"/>
      <c r="OBB1" s="278"/>
      <c r="OBC1" s="278"/>
      <c r="OBD1" s="278"/>
      <c r="OBE1" s="278"/>
      <c r="OBF1" s="278"/>
      <c r="OBG1" s="278"/>
      <c r="OBH1" s="278"/>
      <c r="OBI1" s="278"/>
      <c r="OBJ1" s="278"/>
      <c r="OBK1" s="278"/>
      <c r="OBL1" s="278"/>
      <c r="OBM1" s="278"/>
      <c r="OBN1" s="278"/>
      <c r="OBO1" s="278"/>
      <c r="OBP1" s="278"/>
      <c r="OBQ1" s="278"/>
      <c r="OBR1" s="278"/>
      <c r="OBS1" s="278"/>
      <c r="OBT1" s="278"/>
      <c r="OBU1" s="278"/>
      <c r="OBV1" s="278"/>
      <c r="OBW1" s="278"/>
      <c r="OBX1" s="278"/>
      <c r="OBY1" s="278"/>
      <c r="OBZ1" s="278"/>
      <c r="OCA1" s="278"/>
      <c r="OCB1" s="278"/>
      <c r="OCC1" s="278"/>
      <c r="OCD1" s="278"/>
      <c r="OCE1" s="278"/>
      <c r="OCF1" s="278"/>
      <c r="OCG1" s="278"/>
      <c r="OCH1" s="278"/>
      <c r="OCI1" s="278"/>
      <c r="OCJ1" s="278"/>
      <c r="OCK1" s="278"/>
      <c r="OCL1" s="278"/>
      <c r="OCM1" s="278"/>
      <c r="OCN1" s="278"/>
      <c r="OCO1" s="278"/>
      <c r="OCP1" s="278"/>
      <c r="OCQ1" s="278"/>
      <c r="OCR1" s="278"/>
      <c r="OCS1" s="278"/>
      <c r="OCT1" s="278"/>
      <c r="OCU1" s="278"/>
      <c r="OCV1" s="278"/>
      <c r="OCW1" s="278"/>
      <c r="OCX1" s="278"/>
      <c r="OCY1" s="278"/>
      <c r="OCZ1" s="278"/>
      <c r="ODA1" s="278"/>
      <c r="ODB1" s="278"/>
      <c r="ODC1" s="278"/>
      <c r="ODD1" s="278"/>
      <c r="ODE1" s="278"/>
      <c r="ODF1" s="278"/>
      <c r="ODG1" s="278"/>
      <c r="ODH1" s="278"/>
      <c r="ODI1" s="278"/>
      <c r="ODJ1" s="278"/>
      <c r="ODK1" s="278"/>
      <c r="ODL1" s="326"/>
      <c r="ODM1" s="326"/>
      <c r="ODN1" s="326"/>
      <c r="ODO1" s="326"/>
      <c r="ODP1" s="326"/>
      <c r="ODQ1" s="326"/>
      <c r="ODR1" s="326"/>
      <c r="ODS1" s="326"/>
      <c r="ODT1" s="326"/>
      <c r="ODU1" s="326"/>
      <c r="ODV1" s="326"/>
      <c r="ODW1" s="326"/>
      <c r="ODX1" s="326"/>
      <c r="ODY1" s="326"/>
      <c r="ODZ1" s="326"/>
      <c r="OEA1" s="326"/>
      <c r="OEB1" s="326"/>
      <c r="OEC1" s="326"/>
      <c r="OED1" s="326"/>
      <c r="OEE1" s="326"/>
      <c r="OEF1" s="326"/>
      <c r="OEG1" s="326"/>
      <c r="OEH1" s="326"/>
      <c r="OEI1" s="326"/>
      <c r="OEJ1" s="326"/>
      <c r="OEK1" s="326"/>
      <c r="OEL1" s="326"/>
      <c r="OEM1" s="326"/>
      <c r="OEN1" s="326"/>
      <c r="OEO1" s="326"/>
      <c r="OEP1" s="326"/>
      <c r="OEQ1" s="326"/>
      <c r="OER1" s="326"/>
      <c r="OES1" s="326"/>
      <c r="OET1" s="326"/>
      <c r="OEU1" s="326"/>
      <c r="OEV1" s="326"/>
      <c r="OEW1" s="326"/>
      <c r="OEX1" s="326"/>
      <c r="OEY1" s="326"/>
      <c r="OEZ1" s="326"/>
      <c r="OFA1" s="326"/>
      <c r="OFB1" s="326"/>
      <c r="OFC1" s="326"/>
      <c r="OFD1" s="326"/>
      <c r="OFE1" s="326"/>
      <c r="OFF1" s="326"/>
      <c r="OFG1" s="326"/>
      <c r="OFH1" s="326"/>
      <c r="OFI1" s="326"/>
      <c r="OFJ1" s="326"/>
      <c r="OFK1" s="326"/>
      <c r="OFL1" s="326"/>
      <c r="OFM1" s="326"/>
      <c r="OFN1" s="326"/>
      <c r="OFO1" s="326"/>
      <c r="OFP1" s="326"/>
      <c r="OFQ1" s="326"/>
      <c r="OFR1" s="326"/>
      <c r="OFS1" s="326"/>
      <c r="OFT1" s="326"/>
      <c r="OFU1" s="326"/>
      <c r="OFV1" s="326"/>
      <c r="OFW1" s="326"/>
      <c r="OFX1" s="326"/>
      <c r="OFY1" s="326"/>
      <c r="OFZ1" s="326"/>
      <c r="OGA1" s="326"/>
      <c r="OGB1" s="326"/>
      <c r="OGC1" s="326"/>
      <c r="OGD1" s="326"/>
      <c r="OGE1" s="326"/>
      <c r="OGF1" s="326"/>
      <c r="OGG1" s="326"/>
      <c r="OGH1" s="326"/>
      <c r="OGI1" s="326"/>
      <c r="OGJ1" s="326"/>
      <c r="OGK1" s="326"/>
      <c r="OGL1" s="326"/>
      <c r="OGM1" s="326"/>
      <c r="OGN1" s="326"/>
      <c r="OGO1" s="326"/>
      <c r="OGP1" s="326"/>
      <c r="OGQ1" s="326"/>
      <c r="OGR1" s="326"/>
      <c r="OGS1" s="326"/>
      <c r="OGT1" s="326"/>
      <c r="OGU1" s="326"/>
      <c r="OGV1" s="326"/>
      <c r="OGW1" s="326"/>
      <c r="OGX1" s="326"/>
      <c r="OGY1" s="326"/>
      <c r="OGZ1" s="326"/>
      <c r="OHA1" s="326"/>
      <c r="OHB1" s="326"/>
      <c r="OHC1" s="326"/>
      <c r="OHD1" s="326"/>
      <c r="OHE1" s="326"/>
      <c r="OHF1" s="326"/>
      <c r="OHG1" s="326"/>
      <c r="OHH1" s="326"/>
      <c r="OHI1" s="326"/>
      <c r="OHJ1" s="326"/>
      <c r="OHK1" s="326"/>
      <c r="OHL1" s="326"/>
      <c r="OHM1" s="326"/>
      <c r="OHN1" s="326"/>
      <c r="OHO1" s="326"/>
      <c r="OHP1" s="326"/>
      <c r="OHQ1" s="326"/>
      <c r="OHR1" s="326"/>
      <c r="OHS1" s="326"/>
      <c r="OHT1" s="326"/>
      <c r="OHU1" s="326"/>
      <c r="OHV1" s="326"/>
      <c r="OHW1" s="326"/>
      <c r="OHX1" s="326"/>
      <c r="OHY1" s="326"/>
      <c r="OHZ1" s="326"/>
      <c r="OIA1" s="326"/>
      <c r="OIB1" s="326"/>
      <c r="OIC1" s="326"/>
      <c r="OID1" s="326"/>
      <c r="OIE1" s="326"/>
      <c r="OIF1" s="326"/>
      <c r="OIG1" s="326"/>
      <c r="OIH1" s="326"/>
      <c r="OII1" s="326"/>
      <c r="OIJ1" s="326"/>
      <c r="OIK1" s="326"/>
      <c r="OIL1" s="326"/>
      <c r="OIM1" s="326"/>
      <c r="OIN1" s="326"/>
      <c r="OIO1" s="326"/>
      <c r="OIP1" s="326"/>
      <c r="OIQ1" s="326"/>
      <c r="OIR1" s="326"/>
      <c r="OIS1" s="326"/>
      <c r="OIT1" s="326"/>
      <c r="OIU1" s="326"/>
      <c r="OIV1" s="326"/>
      <c r="OIW1" s="326"/>
      <c r="OIX1" s="326"/>
      <c r="OIY1" s="326"/>
      <c r="OIZ1" s="326"/>
      <c r="OJA1" s="326"/>
      <c r="OJB1" s="326"/>
      <c r="OJC1" s="326"/>
      <c r="OJD1" s="326"/>
      <c r="OJE1" s="326"/>
      <c r="OJF1" s="326"/>
      <c r="OJG1" s="326"/>
      <c r="OJH1" s="326"/>
      <c r="OJI1" s="326"/>
      <c r="OJJ1" s="326"/>
      <c r="OJK1" s="326"/>
      <c r="OJL1" s="326"/>
      <c r="OJM1" s="326"/>
      <c r="OJN1" s="326"/>
      <c r="OJO1" s="326"/>
      <c r="OJP1" s="326"/>
      <c r="OJQ1" s="326"/>
      <c r="OJR1" s="326"/>
      <c r="OJS1" s="326"/>
      <c r="OJT1" s="278"/>
      <c r="OJU1" s="278"/>
      <c r="OJV1" s="278"/>
      <c r="OJW1" s="278"/>
      <c r="OJX1" s="278"/>
      <c r="OJY1" s="278"/>
      <c r="OJZ1" s="278"/>
      <c r="OKA1" s="278"/>
      <c r="OKB1" s="278"/>
      <c r="OKC1" s="278"/>
      <c r="OKD1" s="278"/>
      <c r="OKE1" s="278"/>
      <c r="OKF1" s="278"/>
      <c r="OKG1" s="278"/>
      <c r="OKH1" s="278"/>
      <c r="OKI1" s="278"/>
      <c r="OKJ1" s="278"/>
      <c r="OKK1" s="278"/>
      <c r="OKL1" s="278"/>
      <c r="OKM1" s="278"/>
      <c r="OKN1" s="278"/>
      <c r="OKO1" s="278"/>
      <c r="OKP1" s="278"/>
      <c r="OKQ1" s="278"/>
      <c r="OKR1" s="278"/>
      <c r="OKS1" s="278"/>
      <c r="OKT1" s="278"/>
      <c r="OKU1" s="278"/>
      <c r="OKV1" s="278"/>
      <c r="OKW1" s="278"/>
      <c r="OKX1" s="278"/>
      <c r="OKY1" s="278"/>
      <c r="OKZ1" s="278"/>
      <c r="OLA1" s="278"/>
      <c r="OLB1" s="278"/>
      <c r="OLC1" s="278"/>
      <c r="OLD1" s="278"/>
      <c r="OLE1" s="278"/>
      <c r="OLF1" s="278"/>
      <c r="OLG1" s="278"/>
      <c r="OLH1" s="278"/>
      <c r="OLI1" s="278"/>
      <c r="OLJ1" s="278"/>
      <c r="OLK1" s="278"/>
      <c r="OLL1" s="278"/>
      <c r="OLM1" s="278"/>
      <c r="OLN1" s="278"/>
      <c r="OLO1" s="278"/>
      <c r="OLP1" s="278"/>
      <c r="OLQ1" s="278"/>
      <c r="OLR1" s="278"/>
      <c r="OLS1" s="278"/>
      <c r="OLT1" s="278"/>
      <c r="OLU1" s="278"/>
      <c r="OLV1" s="278"/>
      <c r="OLW1" s="278"/>
      <c r="OLX1" s="278"/>
      <c r="OLY1" s="278"/>
      <c r="OLZ1" s="278"/>
      <c r="OMA1" s="278"/>
      <c r="OMB1" s="278"/>
      <c r="OMC1" s="278"/>
      <c r="OMD1" s="278"/>
      <c r="OME1" s="278"/>
      <c r="OMF1" s="278"/>
      <c r="OMG1" s="278"/>
      <c r="OMH1" s="278"/>
      <c r="OMI1" s="278"/>
      <c r="OMJ1" s="278"/>
      <c r="OMK1" s="278"/>
      <c r="OML1" s="278"/>
      <c r="OMM1" s="278"/>
      <c r="OMN1" s="278"/>
      <c r="OMO1" s="278"/>
      <c r="OMP1" s="278"/>
      <c r="OMQ1" s="278"/>
      <c r="OMR1" s="278"/>
      <c r="OMS1" s="278"/>
      <c r="OMT1" s="278"/>
      <c r="OMU1" s="278"/>
      <c r="OMV1" s="278"/>
      <c r="OMW1" s="278"/>
      <c r="OMX1" s="278"/>
      <c r="OMY1" s="278"/>
      <c r="OMZ1" s="278"/>
      <c r="ONA1" s="278"/>
      <c r="ONB1" s="278"/>
      <c r="ONC1" s="278"/>
      <c r="OND1" s="278"/>
      <c r="ONE1" s="278"/>
      <c r="ONF1" s="278"/>
      <c r="ONG1" s="278"/>
      <c r="ONH1" s="326"/>
      <c r="ONI1" s="326"/>
      <c r="ONJ1" s="326"/>
      <c r="ONK1" s="326"/>
      <c r="ONL1" s="326"/>
      <c r="ONM1" s="326"/>
      <c r="ONN1" s="326"/>
      <c r="ONO1" s="326"/>
      <c r="ONP1" s="326"/>
      <c r="ONQ1" s="326"/>
      <c r="ONR1" s="326"/>
      <c r="ONS1" s="326"/>
      <c r="ONT1" s="326"/>
      <c r="ONU1" s="326"/>
      <c r="ONV1" s="326"/>
      <c r="ONW1" s="326"/>
      <c r="ONX1" s="326"/>
      <c r="ONY1" s="326"/>
      <c r="ONZ1" s="326"/>
      <c r="OOA1" s="326"/>
      <c r="OOB1" s="326"/>
      <c r="OOC1" s="326"/>
      <c r="OOD1" s="326"/>
      <c r="OOE1" s="326"/>
      <c r="OOF1" s="326"/>
      <c r="OOG1" s="326"/>
      <c r="OOH1" s="326"/>
      <c r="OOI1" s="326"/>
      <c r="OOJ1" s="326"/>
      <c r="OOK1" s="326"/>
      <c r="OOL1" s="326"/>
      <c r="OOM1" s="326"/>
      <c r="OON1" s="326"/>
      <c r="OOO1" s="326"/>
      <c r="OOP1" s="326"/>
      <c r="OOQ1" s="326"/>
      <c r="OOR1" s="326"/>
      <c r="OOS1" s="326"/>
      <c r="OOT1" s="326"/>
      <c r="OOU1" s="326"/>
      <c r="OOV1" s="326"/>
      <c r="OOW1" s="326"/>
      <c r="OOX1" s="326"/>
      <c r="OOY1" s="326"/>
      <c r="OOZ1" s="326"/>
      <c r="OPA1" s="326"/>
      <c r="OPB1" s="326"/>
      <c r="OPC1" s="326"/>
      <c r="OPD1" s="326"/>
      <c r="OPE1" s="326"/>
      <c r="OPF1" s="326"/>
      <c r="OPG1" s="326"/>
      <c r="OPH1" s="326"/>
      <c r="OPI1" s="326"/>
      <c r="OPJ1" s="326"/>
      <c r="OPK1" s="326"/>
      <c r="OPL1" s="326"/>
      <c r="OPM1" s="326"/>
      <c r="OPN1" s="326"/>
      <c r="OPO1" s="326"/>
      <c r="OPP1" s="326"/>
      <c r="OPQ1" s="326"/>
      <c r="OPR1" s="326"/>
      <c r="OPS1" s="326"/>
      <c r="OPT1" s="326"/>
      <c r="OPU1" s="326"/>
      <c r="OPV1" s="326"/>
      <c r="OPW1" s="326"/>
      <c r="OPX1" s="326"/>
      <c r="OPY1" s="326"/>
      <c r="OPZ1" s="326"/>
      <c r="OQA1" s="326"/>
      <c r="OQB1" s="326"/>
      <c r="OQC1" s="326"/>
      <c r="OQD1" s="326"/>
      <c r="OQE1" s="326"/>
      <c r="OQF1" s="326"/>
      <c r="OQG1" s="326"/>
      <c r="OQH1" s="326"/>
      <c r="OQI1" s="326"/>
      <c r="OQJ1" s="326"/>
      <c r="OQK1" s="326"/>
      <c r="OQL1" s="326"/>
      <c r="OQM1" s="326"/>
      <c r="OQN1" s="326"/>
      <c r="OQO1" s="326"/>
      <c r="OQP1" s="326"/>
      <c r="OQQ1" s="326"/>
      <c r="OQR1" s="326"/>
      <c r="OQS1" s="326"/>
      <c r="OQT1" s="326"/>
      <c r="OQU1" s="326"/>
      <c r="OQV1" s="326"/>
      <c r="OQW1" s="326"/>
      <c r="OQX1" s="326"/>
      <c r="OQY1" s="326"/>
      <c r="OQZ1" s="326"/>
      <c r="ORA1" s="326"/>
      <c r="ORB1" s="326"/>
      <c r="ORC1" s="326"/>
      <c r="ORD1" s="326"/>
      <c r="ORE1" s="326"/>
      <c r="ORF1" s="326"/>
      <c r="ORG1" s="326"/>
      <c r="ORH1" s="326"/>
      <c r="ORI1" s="326"/>
      <c r="ORJ1" s="326"/>
      <c r="ORK1" s="326"/>
      <c r="ORL1" s="326"/>
      <c r="ORM1" s="326"/>
      <c r="ORN1" s="326"/>
      <c r="ORO1" s="326"/>
      <c r="ORP1" s="326"/>
      <c r="ORQ1" s="326"/>
      <c r="ORR1" s="326"/>
      <c r="ORS1" s="326"/>
      <c r="ORT1" s="326"/>
      <c r="ORU1" s="326"/>
      <c r="ORV1" s="326"/>
      <c r="ORW1" s="326"/>
      <c r="ORX1" s="326"/>
      <c r="ORY1" s="326"/>
      <c r="ORZ1" s="326"/>
      <c r="OSA1" s="326"/>
      <c r="OSB1" s="326"/>
      <c r="OSC1" s="326"/>
      <c r="OSD1" s="326"/>
      <c r="OSE1" s="326"/>
      <c r="OSF1" s="326"/>
      <c r="OSG1" s="326"/>
      <c r="OSH1" s="326"/>
      <c r="OSI1" s="326"/>
      <c r="OSJ1" s="326"/>
      <c r="OSK1" s="326"/>
      <c r="OSL1" s="326"/>
      <c r="OSM1" s="326"/>
      <c r="OSN1" s="326"/>
      <c r="OSO1" s="326"/>
      <c r="OSP1" s="326"/>
      <c r="OSQ1" s="326"/>
      <c r="OSR1" s="326"/>
      <c r="OSS1" s="326"/>
      <c r="OST1" s="326"/>
      <c r="OSU1" s="326"/>
      <c r="OSV1" s="326"/>
      <c r="OSW1" s="326"/>
      <c r="OSX1" s="326"/>
      <c r="OSY1" s="326"/>
      <c r="OSZ1" s="326"/>
      <c r="OTA1" s="326"/>
      <c r="OTB1" s="326"/>
      <c r="OTC1" s="326"/>
      <c r="OTD1" s="326"/>
      <c r="OTE1" s="326"/>
      <c r="OTF1" s="326"/>
      <c r="OTG1" s="326"/>
      <c r="OTH1" s="326"/>
      <c r="OTI1" s="326"/>
      <c r="OTJ1" s="326"/>
      <c r="OTK1" s="326"/>
      <c r="OTL1" s="326"/>
      <c r="OTM1" s="326"/>
      <c r="OTN1" s="326"/>
      <c r="OTO1" s="326"/>
      <c r="OTP1" s="278"/>
      <c r="OTQ1" s="278"/>
      <c r="OTR1" s="278"/>
      <c r="OTS1" s="278"/>
      <c r="OTT1" s="278"/>
      <c r="OTU1" s="278"/>
      <c r="OTV1" s="278"/>
      <c r="OTW1" s="278"/>
      <c r="OTX1" s="278"/>
      <c r="OTY1" s="278"/>
      <c r="OTZ1" s="278"/>
      <c r="OUA1" s="278"/>
      <c r="OUB1" s="278"/>
      <c r="OUC1" s="278"/>
      <c r="OUD1" s="278"/>
      <c r="OUE1" s="278"/>
      <c r="OUF1" s="278"/>
      <c r="OUG1" s="278"/>
      <c r="OUH1" s="278"/>
      <c r="OUI1" s="278"/>
      <c r="OUJ1" s="278"/>
      <c r="OUK1" s="278"/>
      <c r="OUL1" s="278"/>
      <c r="OUM1" s="278"/>
      <c r="OUN1" s="278"/>
      <c r="OUO1" s="278"/>
      <c r="OUP1" s="278"/>
      <c r="OUQ1" s="278"/>
      <c r="OUR1" s="278"/>
      <c r="OUS1" s="278"/>
      <c r="OUT1" s="278"/>
      <c r="OUU1" s="278"/>
      <c r="OUV1" s="278"/>
      <c r="OUW1" s="278"/>
      <c r="OUX1" s="278"/>
      <c r="OUY1" s="278"/>
      <c r="OUZ1" s="278"/>
      <c r="OVA1" s="278"/>
      <c r="OVB1" s="278"/>
      <c r="OVC1" s="278"/>
      <c r="OVD1" s="278"/>
      <c r="OVE1" s="278"/>
      <c r="OVF1" s="278"/>
      <c r="OVG1" s="278"/>
      <c r="OVH1" s="278"/>
      <c r="OVI1" s="278"/>
      <c r="OVJ1" s="278"/>
      <c r="OVK1" s="278"/>
      <c r="OVL1" s="278"/>
      <c r="OVM1" s="278"/>
      <c r="OVN1" s="278"/>
      <c r="OVO1" s="278"/>
      <c r="OVP1" s="278"/>
      <c r="OVQ1" s="278"/>
      <c r="OVR1" s="278"/>
      <c r="OVS1" s="278"/>
      <c r="OVT1" s="278"/>
      <c r="OVU1" s="278"/>
      <c r="OVV1" s="278"/>
      <c r="OVW1" s="278"/>
      <c r="OVX1" s="278"/>
      <c r="OVY1" s="278"/>
      <c r="OVZ1" s="278"/>
      <c r="OWA1" s="278"/>
      <c r="OWB1" s="278"/>
      <c r="OWC1" s="278"/>
      <c r="OWD1" s="278"/>
      <c r="OWE1" s="278"/>
      <c r="OWF1" s="278"/>
      <c r="OWG1" s="278"/>
      <c r="OWH1" s="278"/>
      <c r="OWI1" s="278"/>
      <c r="OWJ1" s="278"/>
      <c r="OWK1" s="278"/>
      <c r="OWL1" s="278"/>
      <c r="OWM1" s="278"/>
      <c r="OWN1" s="278"/>
      <c r="OWO1" s="278"/>
      <c r="OWP1" s="278"/>
      <c r="OWQ1" s="278"/>
      <c r="OWR1" s="278"/>
      <c r="OWS1" s="278"/>
      <c r="OWT1" s="278"/>
      <c r="OWU1" s="278"/>
      <c r="OWV1" s="278"/>
      <c r="OWW1" s="278"/>
      <c r="OWX1" s="278"/>
      <c r="OWY1" s="278"/>
      <c r="OWZ1" s="278"/>
      <c r="OXA1" s="278"/>
      <c r="OXB1" s="278"/>
      <c r="OXC1" s="278"/>
      <c r="OXD1" s="326"/>
      <c r="OXE1" s="326"/>
      <c r="OXF1" s="326"/>
      <c r="OXG1" s="326"/>
      <c r="OXH1" s="326"/>
      <c r="OXI1" s="326"/>
      <c r="OXJ1" s="326"/>
      <c r="OXK1" s="326"/>
      <c r="OXL1" s="326"/>
      <c r="OXM1" s="326"/>
      <c r="OXN1" s="326"/>
      <c r="OXO1" s="326"/>
      <c r="OXP1" s="326"/>
      <c r="OXQ1" s="326"/>
      <c r="OXR1" s="326"/>
      <c r="OXS1" s="326"/>
      <c r="OXT1" s="326"/>
      <c r="OXU1" s="326"/>
      <c r="OXV1" s="326"/>
      <c r="OXW1" s="326"/>
      <c r="OXX1" s="326"/>
      <c r="OXY1" s="326"/>
      <c r="OXZ1" s="326"/>
      <c r="OYA1" s="326"/>
      <c r="OYB1" s="326"/>
      <c r="OYC1" s="326"/>
      <c r="OYD1" s="326"/>
      <c r="OYE1" s="326"/>
      <c r="OYF1" s="326"/>
      <c r="OYG1" s="326"/>
      <c r="OYH1" s="326"/>
      <c r="OYI1" s="326"/>
      <c r="OYJ1" s="326"/>
      <c r="OYK1" s="326"/>
      <c r="OYL1" s="326"/>
      <c r="OYM1" s="326"/>
      <c r="OYN1" s="326"/>
      <c r="OYO1" s="326"/>
      <c r="OYP1" s="326"/>
      <c r="OYQ1" s="326"/>
      <c r="OYR1" s="326"/>
      <c r="OYS1" s="326"/>
      <c r="OYT1" s="326"/>
      <c r="OYU1" s="326"/>
      <c r="OYV1" s="326"/>
      <c r="OYW1" s="326"/>
      <c r="OYX1" s="326"/>
      <c r="OYY1" s="326"/>
      <c r="OYZ1" s="326"/>
      <c r="OZA1" s="326"/>
      <c r="OZB1" s="326"/>
      <c r="OZC1" s="326"/>
      <c r="OZD1" s="326"/>
      <c r="OZE1" s="326"/>
      <c r="OZF1" s="326"/>
      <c r="OZG1" s="326"/>
      <c r="OZH1" s="326"/>
      <c r="OZI1" s="326"/>
      <c r="OZJ1" s="326"/>
      <c r="OZK1" s="326"/>
      <c r="OZL1" s="326"/>
      <c r="OZM1" s="326"/>
      <c r="OZN1" s="326"/>
      <c r="OZO1" s="326"/>
      <c r="OZP1" s="326"/>
      <c r="OZQ1" s="326"/>
      <c r="OZR1" s="326"/>
      <c r="OZS1" s="326"/>
      <c r="OZT1" s="326"/>
      <c r="OZU1" s="326"/>
      <c r="OZV1" s="326"/>
      <c r="OZW1" s="326"/>
      <c r="OZX1" s="326"/>
      <c r="OZY1" s="326"/>
      <c r="OZZ1" s="326"/>
      <c r="PAA1" s="326"/>
      <c r="PAB1" s="326"/>
      <c r="PAC1" s="326"/>
      <c r="PAD1" s="326"/>
      <c r="PAE1" s="326"/>
      <c r="PAF1" s="326"/>
      <c r="PAG1" s="326"/>
      <c r="PAH1" s="326"/>
      <c r="PAI1" s="326"/>
      <c r="PAJ1" s="326"/>
      <c r="PAK1" s="326"/>
      <c r="PAL1" s="326"/>
      <c r="PAM1" s="326"/>
      <c r="PAN1" s="326"/>
      <c r="PAO1" s="326"/>
      <c r="PAP1" s="326"/>
      <c r="PAQ1" s="326"/>
      <c r="PAR1" s="326"/>
      <c r="PAS1" s="326"/>
      <c r="PAT1" s="326"/>
      <c r="PAU1" s="326"/>
      <c r="PAV1" s="326"/>
      <c r="PAW1" s="326"/>
      <c r="PAX1" s="326"/>
      <c r="PAY1" s="326"/>
      <c r="PAZ1" s="326"/>
      <c r="PBA1" s="326"/>
      <c r="PBB1" s="326"/>
      <c r="PBC1" s="326"/>
      <c r="PBD1" s="326"/>
      <c r="PBE1" s="326"/>
      <c r="PBF1" s="326"/>
      <c r="PBG1" s="326"/>
      <c r="PBH1" s="326"/>
      <c r="PBI1" s="326"/>
      <c r="PBJ1" s="326"/>
      <c r="PBK1" s="326"/>
      <c r="PBL1" s="326"/>
      <c r="PBM1" s="326"/>
      <c r="PBN1" s="326"/>
      <c r="PBO1" s="326"/>
      <c r="PBP1" s="326"/>
      <c r="PBQ1" s="326"/>
      <c r="PBR1" s="326"/>
      <c r="PBS1" s="326"/>
      <c r="PBT1" s="326"/>
      <c r="PBU1" s="326"/>
      <c r="PBV1" s="326"/>
      <c r="PBW1" s="326"/>
      <c r="PBX1" s="326"/>
      <c r="PBY1" s="326"/>
      <c r="PBZ1" s="326"/>
      <c r="PCA1" s="326"/>
      <c r="PCB1" s="326"/>
      <c r="PCC1" s="326"/>
      <c r="PCD1" s="326"/>
      <c r="PCE1" s="326"/>
      <c r="PCF1" s="326"/>
      <c r="PCG1" s="326"/>
      <c r="PCH1" s="326"/>
      <c r="PCI1" s="326"/>
      <c r="PCJ1" s="326"/>
      <c r="PCK1" s="326"/>
      <c r="PCL1" s="326"/>
      <c r="PCM1" s="326"/>
      <c r="PCN1" s="326"/>
      <c r="PCO1" s="326"/>
      <c r="PCP1" s="326"/>
      <c r="PCQ1" s="326"/>
      <c r="PCR1" s="326"/>
      <c r="PCS1" s="326"/>
      <c r="PCT1" s="326"/>
      <c r="PCU1" s="326"/>
      <c r="PCV1" s="326"/>
      <c r="PCW1" s="326"/>
      <c r="PCX1" s="326"/>
      <c r="PCY1" s="326"/>
      <c r="PCZ1" s="326"/>
      <c r="PDA1" s="326"/>
      <c r="PDB1" s="326"/>
      <c r="PDC1" s="326"/>
      <c r="PDD1" s="326"/>
      <c r="PDE1" s="326"/>
      <c r="PDF1" s="326"/>
      <c r="PDG1" s="326"/>
      <c r="PDH1" s="326"/>
      <c r="PDI1" s="326"/>
      <c r="PDJ1" s="326"/>
      <c r="PDK1" s="326"/>
      <c r="PDL1" s="278"/>
      <c r="PDM1" s="278"/>
      <c r="PDN1" s="278"/>
      <c r="PDO1" s="278"/>
      <c r="PDP1" s="278"/>
      <c r="PDQ1" s="278"/>
      <c r="PDR1" s="278"/>
      <c r="PDS1" s="278"/>
      <c r="PDT1" s="278"/>
      <c r="PDU1" s="278"/>
      <c r="PDV1" s="278"/>
      <c r="PDW1" s="278"/>
      <c r="PDX1" s="278"/>
      <c r="PDY1" s="278"/>
      <c r="PDZ1" s="278"/>
      <c r="PEA1" s="278"/>
      <c r="PEB1" s="278"/>
      <c r="PEC1" s="278"/>
      <c r="PED1" s="278"/>
      <c r="PEE1" s="278"/>
      <c r="PEF1" s="278"/>
      <c r="PEG1" s="278"/>
      <c r="PEH1" s="278"/>
      <c r="PEI1" s="278"/>
      <c r="PEJ1" s="278"/>
      <c r="PEK1" s="278"/>
      <c r="PEL1" s="278"/>
      <c r="PEM1" s="278"/>
      <c r="PEN1" s="278"/>
      <c r="PEO1" s="278"/>
      <c r="PEP1" s="278"/>
      <c r="PEQ1" s="278"/>
      <c r="PER1" s="278"/>
      <c r="PES1" s="278"/>
      <c r="PET1" s="278"/>
      <c r="PEU1" s="278"/>
      <c r="PEV1" s="278"/>
      <c r="PEW1" s="278"/>
      <c r="PEX1" s="278"/>
      <c r="PEY1" s="278"/>
      <c r="PEZ1" s="278"/>
      <c r="PFA1" s="278"/>
      <c r="PFB1" s="278"/>
      <c r="PFC1" s="278"/>
      <c r="PFD1" s="278"/>
      <c r="PFE1" s="278"/>
      <c r="PFF1" s="278"/>
      <c r="PFG1" s="278"/>
      <c r="PFH1" s="278"/>
      <c r="PFI1" s="278"/>
      <c r="PFJ1" s="278"/>
      <c r="PFK1" s="278"/>
      <c r="PFL1" s="278"/>
      <c r="PFM1" s="278"/>
      <c r="PFN1" s="278"/>
      <c r="PFO1" s="278"/>
      <c r="PFP1" s="278"/>
      <c r="PFQ1" s="278"/>
      <c r="PFR1" s="278"/>
      <c r="PFS1" s="278"/>
      <c r="PFT1" s="278"/>
      <c r="PFU1" s="278"/>
      <c r="PFV1" s="278"/>
      <c r="PFW1" s="278"/>
      <c r="PFX1" s="278"/>
      <c r="PFY1" s="278"/>
      <c r="PFZ1" s="278"/>
      <c r="PGA1" s="278"/>
      <c r="PGB1" s="278"/>
      <c r="PGC1" s="278"/>
      <c r="PGD1" s="278"/>
      <c r="PGE1" s="278"/>
      <c r="PGF1" s="278"/>
      <c r="PGG1" s="278"/>
      <c r="PGH1" s="278"/>
      <c r="PGI1" s="278"/>
      <c r="PGJ1" s="278"/>
      <c r="PGK1" s="278"/>
      <c r="PGL1" s="278"/>
      <c r="PGM1" s="278"/>
      <c r="PGN1" s="278"/>
      <c r="PGO1" s="278"/>
      <c r="PGP1" s="278"/>
      <c r="PGQ1" s="278"/>
      <c r="PGR1" s="278"/>
      <c r="PGS1" s="278"/>
      <c r="PGT1" s="278"/>
      <c r="PGU1" s="278"/>
      <c r="PGV1" s="278"/>
      <c r="PGW1" s="278"/>
      <c r="PGX1" s="278"/>
      <c r="PGY1" s="278"/>
      <c r="PGZ1" s="326"/>
      <c r="PHA1" s="326"/>
      <c r="PHB1" s="326"/>
      <c r="PHC1" s="326"/>
      <c r="PHD1" s="326"/>
      <c r="PHE1" s="326"/>
      <c r="PHF1" s="326"/>
      <c r="PHG1" s="326"/>
      <c r="PHH1" s="326"/>
      <c r="PHI1" s="326"/>
      <c r="PHJ1" s="326"/>
      <c r="PHK1" s="326"/>
      <c r="PHL1" s="326"/>
      <c r="PHM1" s="326"/>
      <c r="PHN1" s="326"/>
      <c r="PHO1" s="326"/>
      <c r="PHP1" s="326"/>
      <c r="PHQ1" s="326"/>
      <c r="PHR1" s="326"/>
      <c r="PHS1" s="326"/>
      <c r="PHT1" s="326"/>
      <c r="PHU1" s="326"/>
      <c r="PHV1" s="326"/>
      <c r="PHW1" s="326"/>
      <c r="PHX1" s="326"/>
      <c r="PHY1" s="326"/>
      <c r="PHZ1" s="326"/>
      <c r="PIA1" s="326"/>
      <c r="PIB1" s="326"/>
      <c r="PIC1" s="326"/>
      <c r="PID1" s="326"/>
      <c r="PIE1" s="326"/>
      <c r="PIF1" s="326"/>
      <c r="PIG1" s="326"/>
      <c r="PIH1" s="326"/>
      <c r="PII1" s="326"/>
      <c r="PIJ1" s="326"/>
      <c r="PIK1" s="326"/>
      <c r="PIL1" s="326"/>
      <c r="PIM1" s="326"/>
      <c r="PIN1" s="326"/>
      <c r="PIO1" s="326"/>
      <c r="PIP1" s="326"/>
      <c r="PIQ1" s="326"/>
      <c r="PIR1" s="326"/>
      <c r="PIS1" s="326"/>
      <c r="PIT1" s="326"/>
      <c r="PIU1" s="326"/>
      <c r="PIV1" s="326"/>
      <c r="PIW1" s="326"/>
      <c r="PIX1" s="326"/>
      <c r="PIY1" s="326"/>
      <c r="PIZ1" s="326"/>
      <c r="PJA1" s="326"/>
      <c r="PJB1" s="326"/>
      <c r="PJC1" s="326"/>
      <c r="PJD1" s="326"/>
      <c r="PJE1" s="326"/>
      <c r="PJF1" s="326"/>
      <c r="PJG1" s="326"/>
      <c r="PJH1" s="326"/>
      <c r="PJI1" s="326"/>
      <c r="PJJ1" s="326"/>
      <c r="PJK1" s="326"/>
      <c r="PJL1" s="326"/>
      <c r="PJM1" s="326"/>
      <c r="PJN1" s="326"/>
      <c r="PJO1" s="326"/>
      <c r="PJP1" s="326"/>
      <c r="PJQ1" s="326"/>
      <c r="PJR1" s="326"/>
      <c r="PJS1" s="326"/>
      <c r="PJT1" s="326"/>
      <c r="PJU1" s="326"/>
      <c r="PJV1" s="326"/>
      <c r="PJW1" s="326"/>
      <c r="PJX1" s="326"/>
      <c r="PJY1" s="326"/>
      <c r="PJZ1" s="326"/>
      <c r="PKA1" s="326"/>
      <c r="PKB1" s="326"/>
      <c r="PKC1" s="326"/>
      <c r="PKD1" s="326"/>
      <c r="PKE1" s="326"/>
      <c r="PKF1" s="326"/>
      <c r="PKG1" s="326"/>
      <c r="PKH1" s="326"/>
      <c r="PKI1" s="326"/>
      <c r="PKJ1" s="326"/>
      <c r="PKK1" s="326"/>
      <c r="PKL1" s="326"/>
      <c r="PKM1" s="326"/>
      <c r="PKN1" s="326"/>
      <c r="PKO1" s="326"/>
      <c r="PKP1" s="326"/>
      <c r="PKQ1" s="326"/>
      <c r="PKR1" s="326"/>
      <c r="PKS1" s="326"/>
      <c r="PKT1" s="326"/>
      <c r="PKU1" s="326"/>
      <c r="PKV1" s="326"/>
      <c r="PKW1" s="326"/>
      <c r="PKX1" s="326"/>
      <c r="PKY1" s="326"/>
      <c r="PKZ1" s="326"/>
      <c r="PLA1" s="326"/>
      <c r="PLB1" s="326"/>
      <c r="PLC1" s="326"/>
      <c r="PLD1" s="326"/>
      <c r="PLE1" s="326"/>
      <c r="PLF1" s="326"/>
      <c r="PLG1" s="326"/>
      <c r="PLH1" s="326"/>
      <c r="PLI1" s="326"/>
      <c r="PLJ1" s="326"/>
      <c r="PLK1" s="326"/>
      <c r="PLL1" s="326"/>
      <c r="PLM1" s="326"/>
      <c r="PLN1" s="326"/>
      <c r="PLO1" s="326"/>
      <c r="PLP1" s="326"/>
      <c r="PLQ1" s="326"/>
      <c r="PLR1" s="326"/>
      <c r="PLS1" s="326"/>
      <c r="PLT1" s="326"/>
      <c r="PLU1" s="326"/>
      <c r="PLV1" s="326"/>
      <c r="PLW1" s="326"/>
      <c r="PLX1" s="326"/>
      <c r="PLY1" s="326"/>
      <c r="PLZ1" s="326"/>
      <c r="PMA1" s="326"/>
      <c r="PMB1" s="326"/>
      <c r="PMC1" s="326"/>
      <c r="PMD1" s="326"/>
      <c r="PME1" s="326"/>
      <c r="PMF1" s="326"/>
      <c r="PMG1" s="326"/>
      <c r="PMH1" s="326"/>
      <c r="PMI1" s="326"/>
      <c r="PMJ1" s="326"/>
      <c r="PMK1" s="326"/>
      <c r="PML1" s="326"/>
      <c r="PMM1" s="326"/>
      <c r="PMN1" s="326"/>
      <c r="PMO1" s="326"/>
      <c r="PMP1" s="326"/>
      <c r="PMQ1" s="326"/>
      <c r="PMR1" s="326"/>
      <c r="PMS1" s="326"/>
      <c r="PMT1" s="326"/>
      <c r="PMU1" s="326"/>
      <c r="PMV1" s="326"/>
      <c r="PMW1" s="326"/>
      <c r="PMX1" s="326"/>
      <c r="PMY1" s="326"/>
      <c r="PMZ1" s="326"/>
      <c r="PNA1" s="326"/>
      <c r="PNB1" s="326"/>
      <c r="PNC1" s="326"/>
      <c r="PND1" s="326"/>
      <c r="PNE1" s="326"/>
      <c r="PNF1" s="326"/>
      <c r="PNG1" s="326"/>
      <c r="PNH1" s="278"/>
      <c r="PNI1" s="278"/>
      <c r="PNJ1" s="278"/>
      <c r="PNK1" s="278"/>
      <c r="PNL1" s="278"/>
      <c r="PNM1" s="278"/>
      <c r="PNN1" s="278"/>
      <c r="PNO1" s="278"/>
      <c r="PNP1" s="278"/>
      <c r="PNQ1" s="278"/>
      <c r="PNR1" s="278"/>
      <c r="PNS1" s="278"/>
      <c r="PNT1" s="278"/>
      <c r="PNU1" s="278"/>
      <c r="PNV1" s="278"/>
      <c r="PNW1" s="278"/>
      <c r="PNX1" s="278"/>
      <c r="PNY1" s="278"/>
      <c r="PNZ1" s="278"/>
      <c r="POA1" s="278"/>
      <c r="POB1" s="278"/>
      <c r="POC1" s="278"/>
      <c r="POD1" s="278"/>
      <c r="POE1" s="278"/>
      <c r="POF1" s="278"/>
      <c r="POG1" s="278"/>
      <c r="POH1" s="278"/>
      <c r="POI1" s="278"/>
      <c r="POJ1" s="278"/>
      <c r="POK1" s="278"/>
      <c r="POL1" s="278"/>
      <c r="POM1" s="278"/>
      <c r="PON1" s="278"/>
      <c r="POO1" s="278"/>
      <c r="POP1" s="278"/>
      <c r="POQ1" s="278"/>
      <c r="POR1" s="278"/>
      <c r="POS1" s="278"/>
      <c r="POT1" s="278"/>
      <c r="POU1" s="278"/>
      <c r="POV1" s="278"/>
      <c r="POW1" s="278"/>
      <c r="POX1" s="278"/>
      <c r="POY1" s="278"/>
      <c r="POZ1" s="278"/>
      <c r="PPA1" s="278"/>
      <c r="PPB1" s="278"/>
      <c r="PPC1" s="278"/>
      <c r="PPD1" s="278"/>
      <c r="PPE1" s="278"/>
      <c r="PPF1" s="278"/>
      <c r="PPG1" s="278"/>
      <c r="PPH1" s="278"/>
      <c r="PPI1" s="278"/>
      <c r="PPJ1" s="278"/>
      <c r="PPK1" s="278"/>
      <c r="PPL1" s="278"/>
      <c r="PPM1" s="278"/>
      <c r="PPN1" s="278"/>
      <c r="PPO1" s="278"/>
      <c r="PPP1" s="278"/>
      <c r="PPQ1" s="278"/>
      <c r="PPR1" s="278"/>
      <c r="PPS1" s="278"/>
      <c r="PPT1" s="278"/>
      <c r="PPU1" s="278"/>
      <c r="PPV1" s="278"/>
      <c r="PPW1" s="278"/>
      <c r="PPX1" s="278"/>
      <c r="PPY1" s="278"/>
      <c r="PPZ1" s="278"/>
      <c r="PQA1" s="278"/>
      <c r="PQB1" s="278"/>
      <c r="PQC1" s="278"/>
      <c r="PQD1" s="278"/>
      <c r="PQE1" s="278"/>
      <c r="PQF1" s="278"/>
      <c r="PQG1" s="278"/>
      <c r="PQH1" s="278"/>
      <c r="PQI1" s="278"/>
      <c r="PQJ1" s="278"/>
      <c r="PQK1" s="278"/>
      <c r="PQL1" s="278"/>
      <c r="PQM1" s="278"/>
      <c r="PQN1" s="278"/>
      <c r="PQO1" s="278"/>
      <c r="PQP1" s="278"/>
      <c r="PQQ1" s="278"/>
      <c r="PQR1" s="278"/>
      <c r="PQS1" s="278"/>
      <c r="PQT1" s="278"/>
      <c r="PQU1" s="278"/>
      <c r="PQV1" s="326"/>
      <c r="PQW1" s="326"/>
      <c r="PQX1" s="326"/>
      <c r="PQY1" s="326"/>
      <c r="PQZ1" s="326"/>
      <c r="PRA1" s="326"/>
      <c r="PRB1" s="326"/>
      <c r="PRC1" s="326"/>
      <c r="PRD1" s="326"/>
      <c r="PRE1" s="326"/>
      <c r="PRF1" s="326"/>
      <c r="PRG1" s="326"/>
      <c r="PRH1" s="326"/>
      <c r="PRI1" s="326"/>
      <c r="PRJ1" s="326"/>
      <c r="PRK1" s="326"/>
      <c r="PRL1" s="326"/>
      <c r="PRM1" s="326"/>
      <c r="PRN1" s="326"/>
      <c r="PRO1" s="326"/>
      <c r="PRP1" s="326"/>
      <c r="PRQ1" s="326"/>
      <c r="PRR1" s="326"/>
      <c r="PRS1" s="326"/>
      <c r="PRT1" s="326"/>
      <c r="PRU1" s="326"/>
      <c r="PRV1" s="326"/>
      <c r="PRW1" s="326"/>
      <c r="PRX1" s="326"/>
      <c r="PRY1" s="326"/>
      <c r="PRZ1" s="326"/>
      <c r="PSA1" s="326"/>
      <c r="PSB1" s="326"/>
      <c r="PSC1" s="326"/>
      <c r="PSD1" s="326"/>
      <c r="PSE1" s="326"/>
      <c r="PSF1" s="326"/>
      <c r="PSG1" s="326"/>
      <c r="PSH1" s="326"/>
      <c r="PSI1" s="326"/>
      <c r="PSJ1" s="326"/>
      <c r="PSK1" s="326"/>
      <c r="PSL1" s="326"/>
      <c r="PSM1" s="326"/>
      <c r="PSN1" s="326"/>
      <c r="PSO1" s="326"/>
      <c r="PSP1" s="326"/>
      <c r="PSQ1" s="326"/>
      <c r="PSR1" s="326"/>
      <c r="PSS1" s="326"/>
      <c r="PST1" s="326"/>
      <c r="PSU1" s="326"/>
      <c r="PSV1" s="326"/>
      <c r="PSW1" s="326"/>
      <c r="PSX1" s="326"/>
      <c r="PSY1" s="326"/>
      <c r="PSZ1" s="326"/>
      <c r="PTA1" s="326"/>
      <c r="PTB1" s="326"/>
      <c r="PTC1" s="326"/>
      <c r="PTD1" s="326"/>
      <c r="PTE1" s="326"/>
      <c r="PTF1" s="326"/>
      <c r="PTG1" s="326"/>
      <c r="PTH1" s="326"/>
      <c r="PTI1" s="326"/>
      <c r="PTJ1" s="326"/>
      <c r="PTK1" s="326"/>
      <c r="PTL1" s="326"/>
      <c r="PTM1" s="326"/>
      <c r="PTN1" s="326"/>
      <c r="PTO1" s="326"/>
      <c r="PTP1" s="326"/>
      <c r="PTQ1" s="326"/>
      <c r="PTR1" s="326"/>
      <c r="PTS1" s="326"/>
      <c r="PTT1" s="326"/>
      <c r="PTU1" s="326"/>
      <c r="PTV1" s="326"/>
      <c r="PTW1" s="326"/>
      <c r="PTX1" s="326"/>
      <c r="PTY1" s="326"/>
      <c r="PTZ1" s="326"/>
      <c r="PUA1" s="326"/>
      <c r="PUB1" s="326"/>
      <c r="PUC1" s="326"/>
      <c r="PUD1" s="326"/>
      <c r="PUE1" s="326"/>
      <c r="PUF1" s="326"/>
      <c r="PUG1" s="326"/>
      <c r="PUH1" s="326"/>
      <c r="PUI1" s="326"/>
      <c r="PUJ1" s="326"/>
      <c r="PUK1" s="326"/>
      <c r="PUL1" s="326"/>
      <c r="PUM1" s="326"/>
      <c r="PUN1" s="326"/>
      <c r="PUO1" s="326"/>
      <c r="PUP1" s="326"/>
      <c r="PUQ1" s="326"/>
      <c r="PUR1" s="326"/>
      <c r="PUS1" s="326"/>
      <c r="PUT1" s="326"/>
      <c r="PUU1" s="326"/>
      <c r="PUV1" s="326"/>
      <c r="PUW1" s="326"/>
      <c r="PUX1" s="326"/>
      <c r="PUY1" s="326"/>
      <c r="PUZ1" s="326"/>
      <c r="PVA1" s="326"/>
      <c r="PVB1" s="326"/>
      <c r="PVC1" s="326"/>
      <c r="PVD1" s="326"/>
      <c r="PVE1" s="326"/>
      <c r="PVF1" s="326"/>
      <c r="PVG1" s="326"/>
      <c r="PVH1" s="326"/>
      <c r="PVI1" s="326"/>
      <c r="PVJ1" s="326"/>
      <c r="PVK1" s="326"/>
      <c r="PVL1" s="326"/>
      <c r="PVM1" s="326"/>
      <c r="PVN1" s="326"/>
      <c r="PVO1" s="326"/>
      <c r="PVP1" s="326"/>
      <c r="PVQ1" s="326"/>
      <c r="PVR1" s="326"/>
      <c r="PVS1" s="326"/>
      <c r="PVT1" s="326"/>
      <c r="PVU1" s="326"/>
      <c r="PVV1" s="326"/>
      <c r="PVW1" s="326"/>
      <c r="PVX1" s="326"/>
      <c r="PVY1" s="326"/>
      <c r="PVZ1" s="326"/>
      <c r="PWA1" s="326"/>
      <c r="PWB1" s="326"/>
      <c r="PWC1" s="326"/>
      <c r="PWD1" s="326"/>
      <c r="PWE1" s="326"/>
      <c r="PWF1" s="326"/>
      <c r="PWG1" s="326"/>
      <c r="PWH1" s="326"/>
      <c r="PWI1" s="326"/>
      <c r="PWJ1" s="326"/>
      <c r="PWK1" s="326"/>
      <c r="PWL1" s="326"/>
      <c r="PWM1" s="326"/>
      <c r="PWN1" s="326"/>
      <c r="PWO1" s="326"/>
      <c r="PWP1" s="326"/>
      <c r="PWQ1" s="326"/>
      <c r="PWR1" s="326"/>
      <c r="PWS1" s="326"/>
      <c r="PWT1" s="326"/>
      <c r="PWU1" s="326"/>
      <c r="PWV1" s="326"/>
      <c r="PWW1" s="326"/>
      <c r="PWX1" s="326"/>
      <c r="PWY1" s="326"/>
      <c r="PWZ1" s="326"/>
      <c r="PXA1" s="326"/>
      <c r="PXB1" s="326"/>
      <c r="PXC1" s="326"/>
      <c r="PXD1" s="278"/>
      <c r="PXE1" s="278"/>
      <c r="PXF1" s="278"/>
      <c r="PXG1" s="278"/>
      <c r="PXH1" s="278"/>
      <c r="PXI1" s="278"/>
      <c r="PXJ1" s="278"/>
      <c r="PXK1" s="278"/>
      <c r="PXL1" s="278"/>
      <c r="PXM1" s="278"/>
      <c r="PXN1" s="278"/>
      <c r="PXO1" s="278"/>
      <c r="PXP1" s="278"/>
      <c r="PXQ1" s="278"/>
      <c r="PXR1" s="278"/>
      <c r="PXS1" s="278"/>
      <c r="PXT1" s="278"/>
      <c r="PXU1" s="278"/>
      <c r="PXV1" s="278"/>
      <c r="PXW1" s="278"/>
      <c r="PXX1" s="278"/>
      <c r="PXY1" s="278"/>
      <c r="PXZ1" s="278"/>
      <c r="PYA1" s="278"/>
      <c r="PYB1" s="278"/>
      <c r="PYC1" s="278"/>
      <c r="PYD1" s="278"/>
      <c r="PYE1" s="278"/>
      <c r="PYF1" s="278"/>
      <c r="PYG1" s="278"/>
      <c r="PYH1" s="278"/>
      <c r="PYI1" s="278"/>
      <c r="PYJ1" s="278"/>
      <c r="PYK1" s="278"/>
      <c r="PYL1" s="278"/>
      <c r="PYM1" s="278"/>
      <c r="PYN1" s="278"/>
      <c r="PYO1" s="278"/>
      <c r="PYP1" s="278"/>
      <c r="PYQ1" s="278"/>
      <c r="PYR1" s="278"/>
      <c r="PYS1" s="278"/>
      <c r="PYT1" s="278"/>
      <c r="PYU1" s="278"/>
      <c r="PYV1" s="278"/>
      <c r="PYW1" s="278"/>
      <c r="PYX1" s="278"/>
      <c r="PYY1" s="278"/>
      <c r="PYZ1" s="278"/>
      <c r="PZA1" s="278"/>
      <c r="PZB1" s="278"/>
      <c r="PZC1" s="278"/>
      <c r="PZD1" s="278"/>
      <c r="PZE1" s="278"/>
      <c r="PZF1" s="278"/>
      <c r="PZG1" s="278"/>
      <c r="PZH1" s="278"/>
      <c r="PZI1" s="278"/>
      <c r="PZJ1" s="278"/>
      <c r="PZK1" s="278"/>
      <c r="PZL1" s="278"/>
      <c r="PZM1" s="278"/>
      <c r="PZN1" s="278"/>
      <c r="PZO1" s="278"/>
      <c r="PZP1" s="278"/>
      <c r="PZQ1" s="278"/>
      <c r="PZR1" s="278"/>
      <c r="PZS1" s="278"/>
      <c r="PZT1" s="278"/>
      <c r="PZU1" s="278"/>
      <c r="PZV1" s="278"/>
      <c r="PZW1" s="278"/>
      <c r="PZX1" s="278"/>
      <c r="PZY1" s="278"/>
      <c r="PZZ1" s="278"/>
      <c r="QAA1" s="278"/>
      <c r="QAB1" s="278"/>
      <c r="QAC1" s="278"/>
      <c r="QAD1" s="278"/>
      <c r="QAE1" s="278"/>
      <c r="QAF1" s="278"/>
      <c r="QAG1" s="278"/>
      <c r="QAH1" s="278"/>
      <c r="QAI1" s="278"/>
      <c r="QAJ1" s="278"/>
      <c r="QAK1" s="278"/>
      <c r="QAL1" s="278"/>
      <c r="QAM1" s="278"/>
      <c r="QAN1" s="278"/>
      <c r="QAO1" s="278"/>
      <c r="QAP1" s="278"/>
      <c r="QAQ1" s="278"/>
      <c r="QAR1" s="326"/>
      <c r="QAS1" s="326"/>
      <c r="QAT1" s="326"/>
      <c r="QAU1" s="326"/>
      <c r="QAV1" s="326"/>
      <c r="QAW1" s="326"/>
      <c r="QAX1" s="326"/>
      <c r="QAY1" s="326"/>
      <c r="QAZ1" s="326"/>
      <c r="QBA1" s="326"/>
      <c r="QBB1" s="326"/>
      <c r="QBC1" s="326"/>
      <c r="QBD1" s="326"/>
      <c r="QBE1" s="326"/>
      <c r="QBF1" s="326"/>
      <c r="QBG1" s="326"/>
      <c r="QBH1" s="326"/>
      <c r="QBI1" s="326"/>
      <c r="QBJ1" s="326"/>
      <c r="QBK1" s="326"/>
      <c r="QBL1" s="326"/>
      <c r="QBM1" s="326"/>
      <c r="QBN1" s="326"/>
      <c r="QBO1" s="326"/>
      <c r="QBP1" s="326"/>
      <c r="QBQ1" s="326"/>
      <c r="QBR1" s="326"/>
      <c r="QBS1" s="326"/>
      <c r="QBT1" s="326"/>
      <c r="QBU1" s="326"/>
      <c r="QBV1" s="326"/>
      <c r="QBW1" s="326"/>
      <c r="QBX1" s="326"/>
      <c r="QBY1" s="326"/>
      <c r="QBZ1" s="326"/>
      <c r="QCA1" s="326"/>
      <c r="QCB1" s="326"/>
      <c r="QCC1" s="326"/>
      <c r="QCD1" s="326"/>
      <c r="QCE1" s="326"/>
      <c r="QCF1" s="326"/>
      <c r="QCG1" s="326"/>
      <c r="QCH1" s="326"/>
      <c r="QCI1" s="326"/>
      <c r="QCJ1" s="326"/>
      <c r="QCK1" s="326"/>
      <c r="QCL1" s="326"/>
      <c r="QCM1" s="326"/>
      <c r="QCN1" s="326"/>
      <c r="QCO1" s="326"/>
      <c r="QCP1" s="326"/>
      <c r="QCQ1" s="326"/>
      <c r="QCR1" s="326"/>
      <c r="QCS1" s="326"/>
      <c r="QCT1" s="326"/>
      <c r="QCU1" s="326"/>
      <c r="QCV1" s="326"/>
      <c r="QCW1" s="326"/>
      <c r="QCX1" s="326"/>
      <c r="QCY1" s="326"/>
      <c r="QCZ1" s="326"/>
      <c r="QDA1" s="326"/>
      <c r="QDB1" s="326"/>
      <c r="QDC1" s="326"/>
      <c r="QDD1" s="326"/>
      <c r="QDE1" s="326"/>
      <c r="QDF1" s="326"/>
      <c r="QDG1" s="326"/>
      <c r="QDH1" s="326"/>
      <c r="QDI1" s="326"/>
      <c r="QDJ1" s="326"/>
      <c r="QDK1" s="326"/>
      <c r="QDL1" s="326"/>
      <c r="QDM1" s="326"/>
      <c r="QDN1" s="326"/>
      <c r="QDO1" s="326"/>
      <c r="QDP1" s="326"/>
      <c r="QDQ1" s="326"/>
      <c r="QDR1" s="326"/>
      <c r="QDS1" s="326"/>
      <c r="QDT1" s="326"/>
      <c r="QDU1" s="326"/>
      <c r="QDV1" s="326"/>
      <c r="QDW1" s="326"/>
      <c r="QDX1" s="326"/>
      <c r="QDY1" s="326"/>
      <c r="QDZ1" s="326"/>
      <c r="QEA1" s="326"/>
      <c r="QEB1" s="326"/>
      <c r="QEC1" s="326"/>
      <c r="QED1" s="326"/>
      <c r="QEE1" s="326"/>
      <c r="QEF1" s="326"/>
      <c r="QEG1" s="326"/>
      <c r="QEH1" s="326"/>
      <c r="QEI1" s="326"/>
      <c r="QEJ1" s="326"/>
      <c r="QEK1" s="326"/>
      <c r="QEL1" s="326"/>
      <c r="QEM1" s="326"/>
      <c r="QEN1" s="326"/>
      <c r="QEO1" s="326"/>
      <c r="QEP1" s="326"/>
      <c r="QEQ1" s="326"/>
      <c r="QER1" s="326"/>
      <c r="QES1" s="326"/>
      <c r="QET1" s="326"/>
      <c r="QEU1" s="326"/>
      <c r="QEV1" s="326"/>
      <c r="QEW1" s="326"/>
      <c r="QEX1" s="326"/>
      <c r="QEY1" s="326"/>
      <c r="QEZ1" s="326"/>
      <c r="QFA1" s="326"/>
      <c r="QFB1" s="326"/>
      <c r="QFC1" s="326"/>
      <c r="QFD1" s="326"/>
      <c r="QFE1" s="326"/>
      <c r="QFF1" s="326"/>
      <c r="QFG1" s="326"/>
      <c r="QFH1" s="326"/>
      <c r="QFI1" s="326"/>
      <c r="QFJ1" s="326"/>
      <c r="QFK1" s="326"/>
      <c r="QFL1" s="326"/>
      <c r="QFM1" s="326"/>
      <c r="QFN1" s="326"/>
      <c r="QFO1" s="326"/>
      <c r="QFP1" s="326"/>
      <c r="QFQ1" s="326"/>
      <c r="QFR1" s="326"/>
      <c r="QFS1" s="326"/>
      <c r="QFT1" s="326"/>
      <c r="QFU1" s="326"/>
      <c r="QFV1" s="326"/>
      <c r="QFW1" s="326"/>
      <c r="QFX1" s="326"/>
      <c r="QFY1" s="326"/>
      <c r="QFZ1" s="326"/>
      <c r="QGA1" s="326"/>
      <c r="QGB1" s="326"/>
      <c r="QGC1" s="326"/>
      <c r="QGD1" s="326"/>
      <c r="QGE1" s="326"/>
      <c r="QGF1" s="326"/>
      <c r="QGG1" s="326"/>
      <c r="QGH1" s="326"/>
      <c r="QGI1" s="326"/>
      <c r="QGJ1" s="326"/>
      <c r="QGK1" s="326"/>
      <c r="QGL1" s="326"/>
      <c r="QGM1" s="326"/>
      <c r="QGN1" s="326"/>
      <c r="QGO1" s="326"/>
      <c r="QGP1" s="326"/>
      <c r="QGQ1" s="326"/>
      <c r="QGR1" s="326"/>
      <c r="QGS1" s="326"/>
      <c r="QGT1" s="326"/>
      <c r="QGU1" s="326"/>
      <c r="QGV1" s="326"/>
      <c r="QGW1" s="326"/>
      <c r="QGX1" s="326"/>
      <c r="QGY1" s="326"/>
      <c r="QGZ1" s="278"/>
      <c r="QHA1" s="278"/>
      <c r="QHB1" s="278"/>
      <c r="QHC1" s="278"/>
      <c r="QHD1" s="278"/>
      <c r="QHE1" s="278"/>
      <c r="QHF1" s="278"/>
      <c r="QHG1" s="278"/>
      <c r="QHH1" s="278"/>
      <c r="QHI1" s="278"/>
      <c r="QHJ1" s="278"/>
      <c r="QHK1" s="278"/>
      <c r="QHL1" s="278"/>
      <c r="QHM1" s="278"/>
      <c r="QHN1" s="278"/>
      <c r="QHO1" s="278"/>
      <c r="QHP1" s="278"/>
      <c r="QHQ1" s="278"/>
      <c r="QHR1" s="278"/>
      <c r="QHS1" s="278"/>
      <c r="QHT1" s="278"/>
      <c r="QHU1" s="278"/>
      <c r="QHV1" s="278"/>
      <c r="QHW1" s="278"/>
      <c r="QHX1" s="278"/>
      <c r="QHY1" s="278"/>
      <c r="QHZ1" s="278"/>
      <c r="QIA1" s="278"/>
      <c r="QIB1" s="278"/>
      <c r="QIC1" s="278"/>
      <c r="QID1" s="278"/>
      <c r="QIE1" s="278"/>
      <c r="QIF1" s="278"/>
      <c r="QIG1" s="278"/>
      <c r="QIH1" s="278"/>
      <c r="QII1" s="278"/>
      <c r="QIJ1" s="278"/>
      <c r="QIK1" s="278"/>
      <c r="QIL1" s="278"/>
      <c r="QIM1" s="278"/>
      <c r="QIN1" s="278"/>
      <c r="QIO1" s="278"/>
      <c r="QIP1" s="278"/>
      <c r="QIQ1" s="278"/>
      <c r="QIR1" s="278"/>
      <c r="QIS1" s="278"/>
      <c r="QIT1" s="278"/>
      <c r="QIU1" s="278"/>
      <c r="QIV1" s="278"/>
      <c r="QIW1" s="278"/>
      <c r="QIX1" s="278"/>
      <c r="QIY1" s="278"/>
      <c r="QIZ1" s="278"/>
      <c r="QJA1" s="278"/>
      <c r="QJB1" s="278"/>
      <c r="QJC1" s="278"/>
      <c r="QJD1" s="278"/>
      <c r="QJE1" s="278"/>
      <c r="QJF1" s="278"/>
      <c r="QJG1" s="278"/>
      <c r="QJH1" s="278"/>
      <c r="QJI1" s="278"/>
      <c r="QJJ1" s="278"/>
      <c r="QJK1" s="278"/>
      <c r="QJL1" s="278"/>
      <c r="QJM1" s="278"/>
      <c r="QJN1" s="278"/>
      <c r="QJO1" s="278"/>
      <c r="QJP1" s="278"/>
      <c r="QJQ1" s="278"/>
      <c r="QJR1" s="278"/>
      <c r="QJS1" s="278"/>
      <c r="QJT1" s="278"/>
      <c r="QJU1" s="278"/>
      <c r="QJV1" s="278"/>
      <c r="QJW1" s="278"/>
      <c r="QJX1" s="278"/>
      <c r="QJY1" s="278"/>
      <c r="QJZ1" s="278"/>
      <c r="QKA1" s="278"/>
      <c r="QKB1" s="278"/>
      <c r="QKC1" s="278"/>
      <c r="QKD1" s="278"/>
      <c r="QKE1" s="278"/>
      <c r="QKF1" s="278"/>
      <c r="QKG1" s="278"/>
      <c r="QKH1" s="278"/>
      <c r="QKI1" s="278"/>
      <c r="QKJ1" s="278"/>
      <c r="QKK1" s="278"/>
      <c r="QKL1" s="278"/>
      <c r="QKM1" s="278"/>
      <c r="QKN1" s="326"/>
      <c r="QKO1" s="326"/>
      <c r="QKP1" s="326"/>
      <c r="QKQ1" s="326"/>
      <c r="QKR1" s="326"/>
      <c r="QKS1" s="326"/>
      <c r="QKT1" s="326"/>
      <c r="QKU1" s="326"/>
      <c r="QKV1" s="326"/>
      <c r="QKW1" s="326"/>
      <c r="QKX1" s="326"/>
      <c r="QKY1" s="326"/>
      <c r="QKZ1" s="326"/>
      <c r="QLA1" s="326"/>
      <c r="QLB1" s="326"/>
      <c r="QLC1" s="326"/>
      <c r="QLD1" s="326"/>
      <c r="QLE1" s="326"/>
      <c r="QLF1" s="326"/>
      <c r="QLG1" s="326"/>
      <c r="QLH1" s="326"/>
      <c r="QLI1" s="326"/>
      <c r="QLJ1" s="326"/>
      <c r="QLK1" s="326"/>
      <c r="QLL1" s="326"/>
      <c r="QLM1" s="326"/>
      <c r="QLN1" s="326"/>
      <c r="QLO1" s="326"/>
      <c r="QLP1" s="326"/>
      <c r="QLQ1" s="326"/>
      <c r="QLR1" s="326"/>
      <c r="QLS1" s="326"/>
      <c r="QLT1" s="326"/>
      <c r="QLU1" s="326"/>
      <c r="QLV1" s="326"/>
      <c r="QLW1" s="326"/>
      <c r="QLX1" s="326"/>
      <c r="QLY1" s="326"/>
      <c r="QLZ1" s="326"/>
      <c r="QMA1" s="326"/>
      <c r="QMB1" s="326"/>
      <c r="QMC1" s="326"/>
      <c r="QMD1" s="326"/>
      <c r="QME1" s="326"/>
      <c r="QMF1" s="326"/>
      <c r="QMG1" s="326"/>
      <c r="QMH1" s="326"/>
      <c r="QMI1" s="326"/>
      <c r="QMJ1" s="326"/>
      <c r="QMK1" s="326"/>
      <c r="QML1" s="326"/>
      <c r="QMM1" s="326"/>
      <c r="QMN1" s="326"/>
      <c r="QMO1" s="326"/>
      <c r="QMP1" s="326"/>
      <c r="QMQ1" s="326"/>
      <c r="QMR1" s="326"/>
      <c r="QMS1" s="326"/>
      <c r="QMT1" s="326"/>
      <c r="QMU1" s="326"/>
      <c r="QMV1" s="326"/>
      <c r="QMW1" s="326"/>
      <c r="QMX1" s="326"/>
      <c r="QMY1" s="326"/>
      <c r="QMZ1" s="326"/>
      <c r="QNA1" s="326"/>
      <c r="QNB1" s="326"/>
      <c r="QNC1" s="326"/>
      <c r="QND1" s="326"/>
      <c r="QNE1" s="326"/>
      <c r="QNF1" s="326"/>
      <c r="QNG1" s="326"/>
      <c r="QNH1" s="326"/>
      <c r="QNI1" s="326"/>
      <c r="QNJ1" s="326"/>
      <c r="QNK1" s="326"/>
      <c r="QNL1" s="326"/>
      <c r="QNM1" s="326"/>
      <c r="QNN1" s="326"/>
      <c r="QNO1" s="326"/>
      <c r="QNP1" s="326"/>
      <c r="QNQ1" s="326"/>
      <c r="QNR1" s="326"/>
      <c r="QNS1" s="326"/>
      <c r="QNT1" s="326"/>
      <c r="QNU1" s="326"/>
      <c r="QNV1" s="326"/>
      <c r="QNW1" s="326"/>
      <c r="QNX1" s="326"/>
      <c r="QNY1" s="326"/>
      <c r="QNZ1" s="326"/>
      <c r="QOA1" s="326"/>
      <c r="QOB1" s="326"/>
      <c r="QOC1" s="326"/>
      <c r="QOD1" s="326"/>
      <c r="QOE1" s="326"/>
      <c r="QOF1" s="326"/>
      <c r="QOG1" s="326"/>
      <c r="QOH1" s="326"/>
      <c r="QOI1" s="326"/>
      <c r="QOJ1" s="326"/>
      <c r="QOK1" s="326"/>
      <c r="QOL1" s="326"/>
      <c r="QOM1" s="326"/>
      <c r="QON1" s="326"/>
      <c r="QOO1" s="326"/>
      <c r="QOP1" s="326"/>
      <c r="QOQ1" s="326"/>
      <c r="QOR1" s="326"/>
      <c r="QOS1" s="326"/>
      <c r="QOT1" s="326"/>
      <c r="QOU1" s="326"/>
      <c r="QOV1" s="326"/>
      <c r="QOW1" s="326"/>
      <c r="QOX1" s="326"/>
      <c r="QOY1" s="326"/>
      <c r="QOZ1" s="326"/>
      <c r="QPA1" s="326"/>
      <c r="QPB1" s="326"/>
      <c r="QPC1" s="326"/>
      <c r="QPD1" s="326"/>
      <c r="QPE1" s="326"/>
      <c r="QPF1" s="326"/>
      <c r="QPG1" s="326"/>
      <c r="QPH1" s="326"/>
      <c r="QPI1" s="326"/>
      <c r="QPJ1" s="326"/>
      <c r="QPK1" s="326"/>
      <c r="QPL1" s="326"/>
      <c r="QPM1" s="326"/>
      <c r="QPN1" s="326"/>
      <c r="QPO1" s="326"/>
      <c r="QPP1" s="326"/>
      <c r="QPQ1" s="326"/>
      <c r="QPR1" s="326"/>
      <c r="QPS1" s="326"/>
      <c r="QPT1" s="326"/>
      <c r="QPU1" s="326"/>
      <c r="QPV1" s="326"/>
      <c r="QPW1" s="326"/>
      <c r="QPX1" s="326"/>
      <c r="QPY1" s="326"/>
      <c r="QPZ1" s="326"/>
      <c r="QQA1" s="326"/>
      <c r="QQB1" s="326"/>
      <c r="QQC1" s="326"/>
      <c r="QQD1" s="326"/>
      <c r="QQE1" s="326"/>
      <c r="QQF1" s="326"/>
      <c r="QQG1" s="326"/>
      <c r="QQH1" s="326"/>
      <c r="QQI1" s="326"/>
      <c r="QQJ1" s="326"/>
      <c r="QQK1" s="326"/>
      <c r="QQL1" s="326"/>
      <c r="QQM1" s="326"/>
      <c r="QQN1" s="326"/>
      <c r="QQO1" s="326"/>
      <c r="QQP1" s="326"/>
      <c r="QQQ1" s="326"/>
      <c r="QQR1" s="326"/>
      <c r="QQS1" s="326"/>
      <c r="QQT1" s="326"/>
      <c r="QQU1" s="326"/>
      <c r="QQV1" s="278"/>
      <c r="QQW1" s="278"/>
      <c r="QQX1" s="278"/>
      <c r="QQY1" s="278"/>
      <c r="QQZ1" s="278"/>
      <c r="QRA1" s="278"/>
      <c r="QRB1" s="278"/>
      <c r="QRC1" s="278"/>
      <c r="QRD1" s="278"/>
      <c r="QRE1" s="278"/>
      <c r="QRF1" s="278"/>
      <c r="QRG1" s="278"/>
      <c r="QRH1" s="278"/>
      <c r="QRI1" s="278"/>
      <c r="QRJ1" s="278"/>
      <c r="QRK1" s="278"/>
      <c r="QRL1" s="278"/>
      <c r="QRM1" s="278"/>
      <c r="QRN1" s="278"/>
      <c r="QRO1" s="278"/>
      <c r="QRP1" s="278"/>
      <c r="QRQ1" s="278"/>
      <c r="QRR1" s="278"/>
      <c r="QRS1" s="278"/>
      <c r="QRT1" s="278"/>
      <c r="QRU1" s="278"/>
      <c r="QRV1" s="278"/>
      <c r="QRW1" s="278"/>
      <c r="QRX1" s="278"/>
      <c r="QRY1" s="278"/>
      <c r="QRZ1" s="278"/>
      <c r="QSA1" s="278"/>
      <c r="QSB1" s="278"/>
      <c r="QSC1" s="278"/>
      <c r="QSD1" s="278"/>
      <c r="QSE1" s="278"/>
      <c r="QSF1" s="278"/>
      <c r="QSG1" s="278"/>
      <c r="QSH1" s="278"/>
      <c r="QSI1" s="278"/>
      <c r="QSJ1" s="278"/>
      <c r="QSK1" s="278"/>
      <c r="QSL1" s="278"/>
      <c r="QSM1" s="278"/>
      <c r="QSN1" s="278"/>
      <c r="QSO1" s="278"/>
      <c r="QSP1" s="278"/>
      <c r="QSQ1" s="278"/>
      <c r="QSR1" s="278"/>
      <c r="QSS1" s="278"/>
      <c r="QST1" s="278"/>
      <c r="QSU1" s="278"/>
      <c r="QSV1" s="278"/>
      <c r="QSW1" s="278"/>
      <c r="QSX1" s="278"/>
      <c r="QSY1" s="278"/>
      <c r="QSZ1" s="278"/>
      <c r="QTA1" s="278"/>
      <c r="QTB1" s="278"/>
      <c r="QTC1" s="278"/>
      <c r="QTD1" s="278"/>
      <c r="QTE1" s="278"/>
      <c r="QTF1" s="278"/>
      <c r="QTG1" s="278"/>
      <c r="QTH1" s="278"/>
      <c r="QTI1" s="278"/>
      <c r="QTJ1" s="278"/>
      <c r="QTK1" s="278"/>
      <c r="QTL1" s="278"/>
      <c r="QTM1" s="278"/>
      <c r="QTN1" s="278"/>
      <c r="QTO1" s="278"/>
      <c r="QTP1" s="278"/>
      <c r="QTQ1" s="278"/>
      <c r="QTR1" s="278"/>
      <c r="QTS1" s="278"/>
      <c r="QTT1" s="278"/>
      <c r="QTU1" s="278"/>
      <c r="QTV1" s="278"/>
      <c r="QTW1" s="278"/>
      <c r="QTX1" s="278"/>
      <c r="QTY1" s="278"/>
      <c r="QTZ1" s="278"/>
      <c r="QUA1" s="278"/>
      <c r="QUB1" s="278"/>
      <c r="QUC1" s="278"/>
      <c r="QUD1" s="278"/>
      <c r="QUE1" s="278"/>
      <c r="QUF1" s="278"/>
      <c r="QUG1" s="278"/>
      <c r="QUH1" s="278"/>
      <c r="QUI1" s="278"/>
      <c r="QUJ1" s="326"/>
      <c r="QUK1" s="326"/>
      <c r="QUL1" s="326"/>
      <c r="QUM1" s="326"/>
      <c r="QUN1" s="326"/>
      <c r="QUO1" s="326"/>
      <c r="QUP1" s="326"/>
      <c r="QUQ1" s="326"/>
      <c r="QUR1" s="326"/>
      <c r="QUS1" s="326"/>
      <c r="QUT1" s="326"/>
      <c r="QUU1" s="326"/>
      <c r="QUV1" s="326"/>
      <c r="QUW1" s="326"/>
      <c r="QUX1" s="326"/>
      <c r="QUY1" s="326"/>
      <c r="QUZ1" s="326"/>
      <c r="QVA1" s="326"/>
      <c r="QVB1" s="326"/>
      <c r="QVC1" s="326"/>
      <c r="QVD1" s="326"/>
      <c r="QVE1" s="326"/>
      <c r="QVF1" s="326"/>
      <c r="QVG1" s="326"/>
      <c r="QVH1" s="326"/>
      <c r="QVI1" s="326"/>
      <c r="QVJ1" s="326"/>
      <c r="QVK1" s="326"/>
      <c r="QVL1" s="326"/>
      <c r="QVM1" s="326"/>
      <c r="QVN1" s="326"/>
      <c r="QVO1" s="326"/>
      <c r="QVP1" s="326"/>
      <c r="QVQ1" s="326"/>
      <c r="QVR1" s="326"/>
      <c r="QVS1" s="326"/>
      <c r="QVT1" s="326"/>
      <c r="QVU1" s="326"/>
      <c r="QVV1" s="326"/>
      <c r="QVW1" s="326"/>
      <c r="QVX1" s="326"/>
      <c r="QVY1" s="326"/>
      <c r="QVZ1" s="326"/>
      <c r="QWA1" s="326"/>
      <c r="QWB1" s="326"/>
      <c r="QWC1" s="326"/>
      <c r="QWD1" s="326"/>
      <c r="QWE1" s="326"/>
      <c r="QWF1" s="326"/>
      <c r="QWG1" s="326"/>
      <c r="QWH1" s="326"/>
      <c r="QWI1" s="326"/>
      <c r="QWJ1" s="326"/>
      <c r="QWK1" s="326"/>
      <c r="QWL1" s="326"/>
      <c r="QWM1" s="326"/>
      <c r="QWN1" s="326"/>
      <c r="QWO1" s="326"/>
      <c r="QWP1" s="326"/>
      <c r="QWQ1" s="326"/>
      <c r="QWR1" s="326"/>
      <c r="QWS1" s="326"/>
      <c r="QWT1" s="326"/>
      <c r="QWU1" s="326"/>
      <c r="QWV1" s="326"/>
      <c r="QWW1" s="326"/>
      <c r="QWX1" s="326"/>
      <c r="QWY1" s="326"/>
      <c r="QWZ1" s="326"/>
      <c r="QXA1" s="326"/>
      <c r="QXB1" s="326"/>
      <c r="QXC1" s="326"/>
      <c r="QXD1" s="326"/>
      <c r="QXE1" s="326"/>
      <c r="QXF1" s="326"/>
      <c r="QXG1" s="326"/>
      <c r="QXH1" s="326"/>
      <c r="QXI1" s="326"/>
      <c r="QXJ1" s="326"/>
      <c r="QXK1" s="326"/>
      <c r="QXL1" s="326"/>
      <c r="QXM1" s="326"/>
      <c r="QXN1" s="326"/>
      <c r="QXO1" s="326"/>
      <c r="QXP1" s="326"/>
      <c r="QXQ1" s="326"/>
      <c r="QXR1" s="326"/>
      <c r="QXS1" s="326"/>
      <c r="QXT1" s="326"/>
      <c r="QXU1" s="326"/>
      <c r="QXV1" s="326"/>
      <c r="QXW1" s="326"/>
      <c r="QXX1" s="326"/>
      <c r="QXY1" s="326"/>
      <c r="QXZ1" s="326"/>
      <c r="QYA1" s="326"/>
      <c r="QYB1" s="326"/>
      <c r="QYC1" s="326"/>
      <c r="QYD1" s="326"/>
      <c r="QYE1" s="326"/>
      <c r="QYF1" s="326"/>
      <c r="QYG1" s="326"/>
      <c r="QYH1" s="326"/>
      <c r="QYI1" s="326"/>
      <c r="QYJ1" s="326"/>
      <c r="QYK1" s="326"/>
      <c r="QYL1" s="326"/>
      <c r="QYM1" s="326"/>
      <c r="QYN1" s="326"/>
      <c r="QYO1" s="326"/>
      <c r="QYP1" s="326"/>
      <c r="QYQ1" s="326"/>
      <c r="QYR1" s="326"/>
      <c r="QYS1" s="326"/>
      <c r="QYT1" s="326"/>
      <c r="QYU1" s="326"/>
      <c r="QYV1" s="326"/>
      <c r="QYW1" s="326"/>
      <c r="QYX1" s="326"/>
      <c r="QYY1" s="326"/>
      <c r="QYZ1" s="326"/>
      <c r="QZA1" s="326"/>
      <c r="QZB1" s="326"/>
      <c r="QZC1" s="326"/>
      <c r="QZD1" s="326"/>
      <c r="QZE1" s="326"/>
      <c r="QZF1" s="326"/>
      <c r="QZG1" s="326"/>
      <c r="QZH1" s="326"/>
      <c r="QZI1" s="326"/>
      <c r="QZJ1" s="326"/>
      <c r="QZK1" s="326"/>
      <c r="QZL1" s="326"/>
      <c r="QZM1" s="326"/>
      <c r="QZN1" s="326"/>
      <c r="QZO1" s="326"/>
      <c r="QZP1" s="326"/>
      <c r="QZQ1" s="326"/>
      <c r="QZR1" s="326"/>
      <c r="QZS1" s="326"/>
      <c r="QZT1" s="326"/>
      <c r="QZU1" s="326"/>
      <c r="QZV1" s="326"/>
      <c r="QZW1" s="326"/>
      <c r="QZX1" s="326"/>
      <c r="QZY1" s="326"/>
      <c r="QZZ1" s="326"/>
      <c r="RAA1" s="326"/>
      <c r="RAB1" s="326"/>
      <c r="RAC1" s="326"/>
      <c r="RAD1" s="326"/>
      <c r="RAE1" s="326"/>
      <c r="RAF1" s="326"/>
      <c r="RAG1" s="326"/>
      <c r="RAH1" s="326"/>
      <c r="RAI1" s="326"/>
      <c r="RAJ1" s="326"/>
      <c r="RAK1" s="326"/>
      <c r="RAL1" s="326"/>
      <c r="RAM1" s="326"/>
      <c r="RAN1" s="326"/>
      <c r="RAO1" s="326"/>
      <c r="RAP1" s="326"/>
      <c r="RAQ1" s="326"/>
      <c r="RAR1" s="278"/>
      <c r="RAS1" s="278"/>
      <c r="RAT1" s="278"/>
      <c r="RAU1" s="278"/>
      <c r="RAV1" s="278"/>
      <c r="RAW1" s="278"/>
      <c r="RAX1" s="278"/>
      <c r="RAY1" s="278"/>
      <c r="RAZ1" s="278"/>
      <c r="RBA1" s="278"/>
      <c r="RBB1" s="278"/>
      <c r="RBC1" s="278"/>
      <c r="RBD1" s="278"/>
      <c r="RBE1" s="278"/>
      <c r="RBF1" s="278"/>
      <c r="RBG1" s="278"/>
      <c r="RBH1" s="278"/>
      <c r="RBI1" s="278"/>
      <c r="RBJ1" s="278"/>
      <c r="RBK1" s="278"/>
      <c r="RBL1" s="278"/>
      <c r="RBM1" s="278"/>
      <c r="RBN1" s="278"/>
      <c r="RBO1" s="278"/>
      <c r="RBP1" s="278"/>
      <c r="RBQ1" s="278"/>
      <c r="RBR1" s="278"/>
      <c r="RBS1" s="278"/>
      <c r="RBT1" s="278"/>
      <c r="RBU1" s="278"/>
      <c r="RBV1" s="278"/>
      <c r="RBW1" s="278"/>
      <c r="RBX1" s="278"/>
      <c r="RBY1" s="278"/>
      <c r="RBZ1" s="278"/>
      <c r="RCA1" s="278"/>
      <c r="RCB1" s="278"/>
      <c r="RCC1" s="278"/>
      <c r="RCD1" s="278"/>
      <c r="RCE1" s="278"/>
      <c r="RCF1" s="278"/>
      <c r="RCG1" s="278"/>
      <c r="RCH1" s="278"/>
      <c r="RCI1" s="278"/>
      <c r="RCJ1" s="278"/>
      <c r="RCK1" s="278"/>
      <c r="RCL1" s="278"/>
      <c r="RCM1" s="278"/>
      <c r="RCN1" s="278"/>
      <c r="RCO1" s="278"/>
      <c r="RCP1" s="278"/>
      <c r="RCQ1" s="278"/>
      <c r="RCR1" s="278"/>
      <c r="RCS1" s="278"/>
      <c r="RCT1" s="278"/>
      <c r="RCU1" s="278"/>
      <c r="RCV1" s="278"/>
      <c r="RCW1" s="278"/>
      <c r="RCX1" s="278"/>
      <c r="RCY1" s="278"/>
      <c r="RCZ1" s="278"/>
      <c r="RDA1" s="278"/>
      <c r="RDB1" s="278"/>
      <c r="RDC1" s="278"/>
      <c r="RDD1" s="278"/>
      <c r="RDE1" s="278"/>
      <c r="RDF1" s="278"/>
      <c r="RDG1" s="278"/>
      <c r="RDH1" s="278"/>
      <c r="RDI1" s="278"/>
      <c r="RDJ1" s="278"/>
      <c r="RDK1" s="278"/>
      <c r="RDL1" s="278"/>
      <c r="RDM1" s="278"/>
      <c r="RDN1" s="278"/>
      <c r="RDO1" s="278"/>
      <c r="RDP1" s="278"/>
      <c r="RDQ1" s="278"/>
      <c r="RDR1" s="278"/>
      <c r="RDS1" s="278"/>
      <c r="RDT1" s="278"/>
      <c r="RDU1" s="278"/>
      <c r="RDV1" s="278"/>
      <c r="RDW1" s="278"/>
      <c r="RDX1" s="278"/>
      <c r="RDY1" s="278"/>
      <c r="RDZ1" s="278"/>
      <c r="REA1" s="278"/>
      <c r="REB1" s="278"/>
      <c r="REC1" s="278"/>
      <c r="RED1" s="278"/>
      <c r="REE1" s="278"/>
      <c r="REF1" s="326"/>
      <c r="REG1" s="326"/>
      <c r="REH1" s="326"/>
      <c r="REI1" s="326"/>
      <c r="REJ1" s="326"/>
      <c r="REK1" s="326"/>
      <c r="REL1" s="326"/>
      <c r="REM1" s="326"/>
      <c r="REN1" s="326"/>
      <c r="REO1" s="326"/>
      <c r="REP1" s="326"/>
      <c r="REQ1" s="326"/>
      <c r="RER1" s="326"/>
      <c r="RES1" s="326"/>
      <c r="RET1" s="326"/>
      <c r="REU1" s="326"/>
      <c r="REV1" s="326"/>
      <c r="REW1" s="326"/>
      <c r="REX1" s="326"/>
      <c r="REY1" s="326"/>
      <c r="REZ1" s="326"/>
      <c r="RFA1" s="326"/>
      <c r="RFB1" s="326"/>
      <c r="RFC1" s="326"/>
      <c r="RFD1" s="326"/>
      <c r="RFE1" s="326"/>
      <c r="RFF1" s="326"/>
      <c r="RFG1" s="326"/>
      <c r="RFH1" s="326"/>
      <c r="RFI1" s="326"/>
      <c r="RFJ1" s="326"/>
      <c r="RFK1" s="326"/>
      <c r="RFL1" s="326"/>
      <c r="RFM1" s="326"/>
      <c r="RFN1" s="326"/>
      <c r="RFO1" s="326"/>
      <c r="RFP1" s="326"/>
      <c r="RFQ1" s="326"/>
      <c r="RFR1" s="326"/>
      <c r="RFS1" s="326"/>
      <c r="RFT1" s="326"/>
      <c r="RFU1" s="326"/>
      <c r="RFV1" s="326"/>
      <c r="RFW1" s="326"/>
      <c r="RFX1" s="326"/>
      <c r="RFY1" s="326"/>
      <c r="RFZ1" s="326"/>
      <c r="RGA1" s="326"/>
      <c r="RGB1" s="326"/>
      <c r="RGC1" s="326"/>
      <c r="RGD1" s="326"/>
      <c r="RGE1" s="326"/>
      <c r="RGF1" s="326"/>
      <c r="RGG1" s="326"/>
      <c r="RGH1" s="326"/>
      <c r="RGI1" s="326"/>
      <c r="RGJ1" s="326"/>
      <c r="RGK1" s="326"/>
      <c r="RGL1" s="326"/>
      <c r="RGM1" s="326"/>
      <c r="RGN1" s="326"/>
      <c r="RGO1" s="326"/>
      <c r="RGP1" s="326"/>
      <c r="RGQ1" s="326"/>
      <c r="RGR1" s="326"/>
      <c r="RGS1" s="326"/>
      <c r="RGT1" s="326"/>
      <c r="RGU1" s="326"/>
      <c r="RGV1" s="326"/>
      <c r="RGW1" s="326"/>
      <c r="RGX1" s="326"/>
      <c r="RGY1" s="326"/>
      <c r="RGZ1" s="326"/>
      <c r="RHA1" s="326"/>
      <c r="RHB1" s="326"/>
      <c r="RHC1" s="326"/>
      <c r="RHD1" s="326"/>
      <c r="RHE1" s="326"/>
      <c r="RHF1" s="326"/>
      <c r="RHG1" s="326"/>
      <c r="RHH1" s="326"/>
      <c r="RHI1" s="326"/>
      <c r="RHJ1" s="326"/>
      <c r="RHK1" s="326"/>
      <c r="RHL1" s="326"/>
      <c r="RHM1" s="326"/>
      <c r="RHN1" s="326"/>
      <c r="RHO1" s="326"/>
      <c r="RHP1" s="326"/>
      <c r="RHQ1" s="326"/>
      <c r="RHR1" s="326"/>
      <c r="RHS1" s="326"/>
      <c r="RHT1" s="326"/>
      <c r="RHU1" s="326"/>
      <c r="RHV1" s="326"/>
      <c r="RHW1" s="326"/>
      <c r="RHX1" s="326"/>
      <c r="RHY1" s="326"/>
      <c r="RHZ1" s="326"/>
      <c r="RIA1" s="326"/>
      <c r="RIB1" s="326"/>
      <c r="RIC1" s="326"/>
      <c r="RID1" s="326"/>
      <c r="RIE1" s="326"/>
      <c r="RIF1" s="326"/>
      <c r="RIG1" s="326"/>
      <c r="RIH1" s="326"/>
      <c r="RII1" s="326"/>
      <c r="RIJ1" s="326"/>
      <c r="RIK1" s="326"/>
      <c r="RIL1" s="326"/>
      <c r="RIM1" s="326"/>
      <c r="RIN1" s="326"/>
      <c r="RIO1" s="326"/>
      <c r="RIP1" s="326"/>
      <c r="RIQ1" s="326"/>
      <c r="RIR1" s="326"/>
      <c r="RIS1" s="326"/>
      <c r="RIT1" s="326"/>
      <c r="RIU1" s="326"/>
      <c r="RIV1" s="326"/>
      <c r="RIW1" s="326"/>
      <c r="RIX1" s="326"/>
      <c r="RIY1" s="326"/>
      <c r="RIZ1" s="326"/>
      <c r="RJA1" s="326"/>
      <c r="RJB1" s="326"/>
      <c r="RJC1" s="326"/>
      <c r="RJD1" s="326"/>
      <c r="RJE1" s="326"/>
      <c r="RJF1" s="326"/>
      <c r="RJG1" s="326"/>
      <c r="RJH1" s="326"/>
      <c r="RJI1" s="326"/>
      <c r="RJJ1" s="326"/>
      <c r="RJK1" s="326"/>
      <c r="RJL1" s="326"/>
      <c r="RJM1" s="326"/>
      <c r="RJN1" s="326"/>
      <c r="RJO1" s="326"/>
      <c r="RJP1" s="326"/>
      <c r="RJQ1" s="326"/>
      <c r="RJR1" s="326"/>
      <c r="RJS1" s="326"/>
      <c r="RJT1" s="326"/>
      <c r="RJU1" s="326"/>
      <c r="RJV1" s="326"/>
      <c r="RJW1" s="326"/>
      <c r="RJX1" s="326"/>
      <c r="RJY1" s="326"/>
      <c r="RJZ1" s="326"/>
      <c r="RKA1" s="326"/>
      <c r="RKB1" s="326"/>
      <c r="RKC1" s="326"/>
      <c r="RKD1" s="326"/>
      <c r="RKE1" s="326"/>
      <c r="RKF1" s="326"/>
      <c r="RKG1" s="326"/>
      <c r="RKH1" s="326"/>
      <c r="RKI1" s="326"/>
      <c r="RKJ1" s="326"/>
      <c r="RKK1" s="326"/>
      <c r="RKL1" s="326"/>
      <c r="RKM1" s="326"/>
      <c r="RKN1" s="278"/>
      <c r="RKO1" s="278"/>
      <c r="RKP1" s="278"/>
      <c r="RKQ1" s="278"/>
      <c r="RKR1" s="278"/>
      <c r="RKS1" s="278"/>
      <c r="RKT1" s="278"/>
      <c r="RKU1" s="278"/>
      <c r="RKV1" s="278"/>
      <c r="RKW1" s="278"/>
      <c r="RKX1" s="278"/>
      <c r="RKY1" s="278"/>
      <c r="RKZ1" s="278"/>
      <c r="RLA1" s="278"/>
      <c r="RLB1" s="278"/>
      <c r="RLC1" s="278"/>
      <c r="RLD1" s="278"/>
      <c r="RLE1" s="278"/>
      <c r="RLF1" s="278"/>
      <c r="RLG1" s="278"/>
      <c r="RLH1" s="278"/>
      <c r="RLI1" s="278"/>
      <c r="RLJ1" s="278"/>
      <c r="RLK1" s="278"/>
      <c r="RLL1" s="278"/>
      <c r="RLM1" s="278"/>
      <c r="RLN1" s="278"/>
      <c r="RLO1" s="278"/>
      <c r="RLP1" s="278"/>
      <c r="RLQ1" s="278"/>
      <c r="RLR1" s="278"/>
      <c r="RLS1" s="278"/>
      <c r="RLT1" s="278"/>
      <c r="RLU1" s="278"/>
      <c r="RLV1" s="278"/>
      <c r="RLW1" s="278"/>
      <c r="RLX1" s="278"/>
      <c r="RLY1" s="278"/>
      <c r="RLZ1" s="278"/>
      <c r="RMA1" s="278"/>
      <c r="RMB1" s="278"/>
      <c r="RMC1" s="278"/>
      <c r="RMD1" s="278"/>
      <c r="RME1" s="278"/>
      <c r="RMF1" s="278"/>
      <c r="RMG1" s="278"/>
      <c r="RMH1" s="278"/>
      <c r="RMI1" s="278"/>
      <c r="RMJ1" s="278"/>
      <c r="RMK1" s="278"/>
      <c r="RML1" s="278"/>
      <c r="RMM1" s="278"/>
      <c r="RMN1" s="278"/>
      <c r="RMO1" s="278"/>
      <c r="RMP1" s="278"/>
      <c r="RMQ1" s="278"/>
      <c r="RMR1" s="278"/>
      <c r="RMS1" s="278"/>
      <c r="RMT1" s="278"/>
      <c r="RMU1" s="278"/>
      <c r="RMV1" s="278"/>
      <c r="RMW1" s="278"/>
      <c r="RMX1" s="278"/>
      <c r="RMY1" s="278"/>
      <c r="RMZ1" s="278"/>
      <c r="RNA1" s="278"/>
      <c r="RNB1" s="278"/>
      <c r="RNC1" s="278"/>
      <c r="RND1" s="278"/>
      <c r="RNE1" s="278"/>
      <c r="RNF1" s="278"/>
      <c r="RNG1" s="278"/>
      <c r="RNH1" s="278"/>
      <c r="RNI1" s="278"/>
      <c r="RNJ1" s="278"/>
      <c r="RNK1" s="278"/>
      <c r="RNL1" s="278"/>
      <c r="RNM1" s="278"/>
      <c r="RNN1" s="278"/>
      <c r="RNO1" s="278"/>
      <c r="RNP1" s="278"/>
      <c r="RNQ1" s="278"/>
      <c r="RNR1" s="278"/>
      <c r="RNS1" s="278"/>
      <c r="RNT1" s="278"/>
      <c r="RNU1" s="278"/>
      <c r="RNV1" s="278"/>
      <c r="RNW1" s="278"/>
      <c r="RNX1" s="278"/>
      <c r="RNY1" s="278"/>
      <c r="RNZ1" s="278"/>
      <c r="ROA1" s="278"/>
      <c r="ROB1" s="326"/>
      <c r="ROC1" s="326"/>
      <c r="ROD1" s="326"/>
      <c r="ROE1" s="326"/>
      <c r="ROF1" s="326"/>
      <c r="ROG1" s="326"/>
      <c r="ROH1" s="326"/>
      <c r="ROI1" s="326"/>
      <c r="ROJ1" s="326"/>
      <c r="ROK1" s="326"/>
      <c r="ROL1" s="326"/>
      <c r="ROM1" s="326"/>
      <c r="RON1" s="326"/>
      <c r="ROO1" s="326"/>
      <c r="ROP1" s="326"/>
      <c r="ROQ1" s="326"/>
      <c r="ROR1" s="326"/>
      <c r="ROS1" s="326"/>
      <c r="ROT1" s="326"/>
      <c r="ROU1" s="326"/>
      <c r="ROV1" s="326"/>
      <c r="ROW1" s="326"/>
      <c r="ROX1" s="326"/>
      <c r="ROY1" s="326"/>
      <c r="ROZ1" s="326"/>
      <c r="RPA1" s="326"/>
      <c r="RPB1" s="326"/>
      <c r="RPC1" s="326"/>
      <c r="RPD1" s="326"/>
      <c r="RPE1" s="326"/>
      <c r="RPF1" s="326"/>
      <c r="RPG1" s="326"/>
      <c r="RPH1" s="326"/>
      <c r="RPI1" s="326"/>
      <c r="RPJ1" s="326"/>
      <c r="RPK1" s="326"/>
      <c r="RPL1" s="326"/>
      <c r="RPM1" s="326"/>
      <c r="RPN1" s="326"/>
      <c r="RPO1" s="326"/>
      <c r="RPP1" s="326"/>
      <c r="RPQ1" s="326"/>
      <c r="RPR1" s="326"/>
      <c r="RPS1" s="326"/>
      <c r="RPT1" s="326"/>
      <c r="RPU1" s="326"/>
      <c r="RPV1" s="326"/>
      <c r="RPW1" s="326"/>
      <c r="RPX1" s="326"/>
      <c r="RPY1" s="326"/>
      <c r="RPZ1" s="326"/>
      <c r="RQA1" s="326"/>
      <c r="RQB1" s="326"/>
      <c r="RQC1" s="326"/>
      <c r="RQD1" s="326"/>
      <c r="RQE1" s="326"/>
      <c r="RQF1" s="326"/>
      <c r="RQG1" s="326"/>
      <c r="RQH1" s="326"/>
      <c r="RQI1" s="326"/>
      <c r="RQJ1" s="326"/>
      <c r="RQK1" s="326"/>
      <c r="RQL1" s="326"/>
      <c r="RQM1" s="326"/>
      <c r="RQN1" s="326"/>
      <c r="RQO1" s="326"/>
      <c r="RQP1" s="326"/>
      <c r="RQQ1" s="326"/>
      <c r="RQR1" s="326"/>
      <c r="RQS1" s="326"/>
      <c r="RQT1" s="326"/>
      <c r="RQU1" s="326"/>
      <c r="RQV1" s="326"/>
      <c r="RQW1" s="326"/>
      <c r="RQX1" s="326"/>
      <c r="RQY1" s="326"/>
      <c r="RQZ1" s="326"/>
      <c r="RRA1" s="326"/>
      <c r="RRB1" s="326"/>
      <c r="RRC1" s="326"/>
      <c r="RRD1" s="326"/>
      <c r="RRE1" s="326"/>
      <c r="RRF1" s="326"/>
      <c r="RRG1" s="326"/>
      <c r="RRH1" s="326"/>
      <c r="RRI1" s="326"/>
      <c r="RRJ1" s="326"/>
      <c r="RRK1" s="326"/>
      <c r="RRL1" s="326"/>
      <c r="RRM1" s="326"/>
      <c r="RRN1" s="326"/>
      <c r="RRO1" s="326"/>
      <c r="RRP1" s="326"/>
      <c r="RRQ1" s="326"/>
      <c r="RRR1" s="326"/>
      <c r="RRS1" s="326"/>
      <c r="RRT1" s="326"/>
      <c r="RRU1" s="326"/>
      <c r="RRV1" s="326"/>
      <c r="RRW1" s="326"/>
      <c r="RRX1" s="326"/>
      <c r="RRY1" s="326"/>
      <c r="RRZ1" s="326"/>
      <c r="RSA1" s="326"/>
      <c r="RSB1" s="326"/>
      <c r="RSC1" s="326"/>
      <c r="RSD1" s="326"/>
      <c r="RSE1" s="326"/>
      <c r="RSF1" s="326"/>
      <c r="RSG1" s="326"/>
      <c r="RSH1" s="326"/>
      <c r="RSI1" s="326"/>
      <c r="RSJ1" s="326"/>
      <c r="RSK1" s="326"/>
      <c r="RSL1" s="326"/>
      <c r="RSM1" s="326"/>
      <c r="RSN1" s="326"/>
      <c r="RSO1" s="326"/>
      <c r="RSP1" s="326"/>
      <c r="RSQ1" s="326"/>
      <c r="RSR1" s="326"/>
      <c r="RSS1" s="326"/>
      <c r="RST1" s="326"/>
      <c r="RSU1" s="326"/>
      <c r="RSV1" s="326"/>
      <c r="RSW1" s="326"/>
      <c r="RSX1" s="326"/>
      <c r="RSY1" s="326"/>
      <c r="RSZ1" s="326"/>
      <c r="RTA1" s="326"/>
      <c r="RTB1" s="326"/>
      <c r="RTC1" s="326"/>
      <c r="RTD1" s="326"/>
      <c r="RTE1" s="326"/>
      <c r="RTF1" s="326"/>
      <c r="RTG1" s="326"/>
      <c r="RTH1" s="326"/>
      <c r="RTI1" s="326"/>
      <c r="RTJ1" s="326"/>
      <c r="RTK1" s="326"/>
      <c r="RTL1" s="326"/>
      <c r="RTM1" s="326"/>
      <c r="RTN1" s="326"/>
      <c r="RTO1" s="326"/>
      <c r="RTP1" s="326"/>
      <c r="RTQ1" s="326"/>
      <c r="RTR1" s="326"/>
      <c r="RTS1" s="326"/>
      <c r="RTT1" s="326"/>
      <c r="RTU1" s="326"/>
      <c r="RTV1" s="326"/>
      <c r="RTW1" s="326"/>
      <c r="RTX1" s="326"/>
      <c r="RTY1" s="326"/>
      <c r="RTZ1" s="326"/>
      <c r="RUA1" s="326"/>
      <c r="RUB1" s="326"/>
      <c r="RUC1" s="326"/>
      <c r="RUD1" s="326"/>
      <c r="RUE1" s="326"/>
      <c r="RUF1" s="326"/>
      <c r="RUG1" s="326"/>
      <c r="RUH1" s="326"/>
      <c r="RUI1" s="326"/>
      <c r="RUJ1" s="278"/>
      <c r="RUK1" s="278"/>
      <c r="RUL1" s="278"/>
      <c r="RUM1" s="278"/>
      <c r="RUN1" s="278"/>
      <c r="RUO1" s="278"/>
      <c r="RUP1" s="278"/>
      <c r="RUQ1" s="278"/>
      <c r="RUR1" s="278"/>
      <c r="RUS1" s="278"/>
      <c r="RUT1" s="278"/>
      <c r="RUU1" s="278"/>
      <c r="RUV1" s="278"/>
      <c r="RUW1" s="278"/>
      <c r="RUX1" s="278"/>
      <c r="RUY1" s="278"/>
      <c r="RUZ1" s="278"/>
      <c r="RVA1" s="278"/>
      <c r="RVB1" s="278"/>
      <c r="RVC1" s="278"/>
      <c r="RVD1" s="278"/>
      <c r="RVE1" s="278"/>
      <c r="RVF1" s="278"/>
      <c r="RVG1" s="278"/>
      <c r="RVH1" s="278"/>
      <c r="RVI1" s="278"/>
      <c r="RVJ1" s="278"/>
      <c r="RVK1" s="278"/>
      <c r="RVL1" s="278"/>
      <c r="RVM1" s="278"/>
      <c r="RVN1" s="278"/>
      <c r="RVO1" s="278"/>
      <c r="RVP1" s="278"/>
      <c r="RVQ1" s="278"/>
      <c r="RVR1" s="278"/>
      <c r="RVS1" s="278"/>
      <c r="RVT1" s="278"/>
      <c r="RVU1" s="278"/>
      <c r="RVV1" s="278"/>
      <c r="RVW1" s="278"/>
      <c r="RVX1" s="278"/>
      <c r="RVY1" s="278"/>
      <c r="RVZ1" s="278"/>
      <c r="RWA1" s="278"/>
      <c r="RWB1" s="278"/>
      <c r="RWC1" s="278"/>
      <c r="RWD1" s="278"/>
      <c r="RWE1" s="278"/>
      <c r="RWF1" s="278"/>
      <c r="RWG1" s="278"/>
      <c r="RWH1" s="278"/>
      <c r="RWI1" s="278"/>
      <c r="RWJ1" s="278"/>
      <c r="RWK1" s="278"/>
      <c r="RWL1" s="278"/>
      <c r="RWM1" s="278"/>
      <c r="RWN1" s="278"/>
      <c r="RWO1" s="278"/>
      <c r="RWP1" s="278"/>
      <c r="RWQ1" s="278"/>
      <c r="RWR1" s="278"/>
      <c r="RWS1" s="278"/>
      <c r="RWT1" s="278"/>
      <c r="RWU1" s="278"/>
      <c r="RWV1" s="278"/>
      <c r="RWW1" s="278"/>
      <c r="RWX1" s="278"/>
      <c r="RWY1" s="278"/>
      <c r="RWZ1" s="278"/>
      <c r="RXA1" s="278"/>
      <c r="RXB1" s="278"/>
      <c r="RXC1" s="278"/>
      <c r="RXD1" s="278"/>
      <c r="RXE1" s="278"/>
      <c r="RXF1" s="278"/>
      <c r="RXG1" s="278"/>
      <c r="RXH1" s="278"/>
      <c r="RXI1" s="278"/>
      <c r="RXJ1" s="278"/>
      <c r="RXK1" s="278"/>
      <c r="RXL1" s="278"/>
      <c r="RXM1" s="278"/>
      <c r="RXN1" s="278"/>
      <c r="RXO1" s="278"/>
      <c r="RXP1" s="278"/>
      <c r="RXQ1" s="278"/>
      <c r="RXR1" s="278"/>
      <c r="RXS1" s="278"/>
      <c r="RXT1" s="278"/>
      <c r="RXU1" s="278"/>
      <c r="RXV1" s="278"/>
      <c r="RXW1" s="278"/>
      <c r="RXX1" s="326"/>
      <c r="RXY1" s="326"/>
      <c r="RXZ1" s="326"/>
      <c r="RYA1" s="326"/>
      <c r="RYB1" s="326"/>
      <c r="RYC1" s="326"/>
      <c r="RYD1" s="326"/>
      <c r="RYE1" s="326"/>
      <c r="RYF1" s="326"/>
      <c r="RYG1" s="326"/>
      <c r="RYH1" s="326"/>
      <c r="RYI1" s="326"/>
      <c r="RYJ1" s="326"/>
      <c r="RYK1" s="326"/>
      <c r="RYL1" s="326"/>
      <c r="RYM1" s="326"/>
      <c r="RYN1" s="326"/>
      <c r="RYO1" s="326"/>
      <c r="RYP1" s="326"/>
      <c r="RYQ1" s="326"/>
      <c r="RYR1" s="326"/>
      <c r="RYS1" s="326"/>
      <c r="RYT1" s="326"/>
      <c r="RYU1" s="326"/>
      <c r="RYV1" s="326"/>
      <c r="RYW1" s="326"/>
      <c r="RYX1" s="326"/>
      <c r="RYY1" s="326"/>
      <c r="RYZ1" s="326"/>
      <c r="RZA1" s="326"/>
      <c r="RZB1" s="326"/>
      <c r="RZC1" s="326"/>
      <c r="RZD1" s="326"/>
      <c r="RZE1" s="326"/>
      <c r="RZF1" s="326"/>
      <c r="RZG1" s="326"/>
      <c r="RZH1" s="326"/>
      <c r="RZI1" s="326"/>
      <c r="RZJ1" s="326"/>
      <c r="RZK1" s="326"/>
      <c r="RZL1" s="326"/>
      <c r="RZM1" s="326"/>
      <c r="RZN1" s="326"/>
      <c r="RZO1" s="326"/>
      <c r="RZP1" s="326"/>
      <c r="RZQ1" s="326"/>
      <c r="RZR1" s="326"/>
      <c r="RZS1" s="326"/>
      <c r="RZT1" s="326"/>
      <c r="RZU1" s="326"/>
      <c r="RZV1" s="326"/>
      <c r="RZW1" s="326"/>
      <c r="RZX1" s="326"/>
      <c r="RZY1" s="326"/>
      <c r="RZZ1" s="326"/>
      <c r="SAA1" s="326"/>
      <c r="SAB1" s="326"/>
      <c r="SAC1" s="326"/>
      <c r="SAD1" s="326"/>
      <c r="SAE1" s="326"/>
      <c r="SAF1" s="326"/>
      <c r="SAG1" s="326"/>
      <c r="SAH1" s="326"/>
      <c r="SAI1" s="326"/>
      <c r="SAJ1" s="326"/>
      <c r="SAK1" s="326"/>
      <c r="SAL1" s="326"/>
      <c r="SAM1" s="326"/>
      <c r="SAN1" s="326"/>
      <c r="SAO1" s="326"/>
      <c r="SAP1" s="326"/>
      <c r="SAQ1" s="326"/>
      <c r="SAR1" s="326"/>
      <c r="SAS1" s="326"/>
      <c r="SAT1" s="326"/>
      <c r="SAU1" s="326"/>
      <c r="SAV1" s="326"/>
      <c r="SAW1" s="326"/>
      <c r="SAX1" s="326"/>
      <c r="SAY1" s="326"/>
      <c r="SAZ1" s="326"/>
      <c r="SBA1" s="326"/>
      <c r="SBB1" s="326"/>
      <c r="SBC1" s="326"/>
      <c r="SBD1" s="326"/>
      <c r="SBE1" s="326"/>
      <c r="SBF1" s="326"/>
      <c r="SBG1" s="326"/>
      <c r="SBH1" s="326"/>
      <c r="SBI1" s="326"/>
      <c r="SBJ1" s="326"/>
      <c r="SBK1" s="326"/>
      <c r="SBL1" s="326"/>
      <c r="SBM1" s="326"/>
      <c r="SBN1" s="326"/>
      <c r="SBO1" s="326"/>
      <c r="SBP1" s="326"/>
      <c r="SBQ1" s="326"/>
      <c r="SBR1" s="326"/>
      <c r="SBS1" s="326"/>
      <c r="SBT1" s="326"/>
      <c r="SBU1" s="326"/>
      <c r="SBV1" s="326"/>
      <c r="SBW1" s="326"/>
      <c r="SBX1" s="326"/>
      <c r="SBY1" s="326"/>
      <c r="SBZ1" s="326"/>
      <c r="SCA1" s="326"/>
      <c r="SCB1" s="326"/>
      <c r="SCC1" s="326"/>
      <c r="SCD1" s="326"/>
      <c r="SCE1" s="326"/>
      <c r="SCF1" s="326"/>
      <c r="SCG1" s="326"/>
      <c r="SCH1" s="326"/>
      <c r="SCI1" s="326"/>
      <c r="SCJ1" s="326"/>
      <c r="SCK1" s="326"/>
      <c r="SCL1" s="326"/>
      <c r="SCM1" s="326"/>
      <c r="SCN1" s="326"/>
      <c r="SCO1" s="326"/>
      <c r="SCP1" s="326"/>
      <c r="SCQ1" s="326"/>
      <c r="SCR1" s="326"/>
      <c r="SCS1" s="326"/>
      <c r="SCT1" s="326"/>
      <c r="SCU1" s="326"/>
      <c r="SCV1" s="326"/>
      <c r="SCW1" s="326"/>
      <c r="SCX1" s="326"/>
      <c r="SCY1" s="326"/>
      <c r="SCZ1" s="326"/>
      <c r="SDA1" s="326"/>
      <c r="SDB1" s="326"/>
      <c r="SDC1" s="326"/>
      <c r="SDD1" s="326"/>
      <c r="SDE1" s="326"/>
      <c r="SDF1" s="326"/>
      <c r="SDG1" s="326"/>
      <c r="SDH1" s="326"/>
      <c r="SDI1" s="326"/>
      <c r="SDJ1" s="326"/>
      <c r="SDK1" s="326"/>
      <c r="SDL1" s="326"/>
      <c r="SDM1" s="326"/>
      <c r="SDN1" s="326"/>
      <c r="SDO1" s="326"/>
      <c r="SDP1" s="326"/>
      <c r="SDQ1" s="326"/>
      <c r="SDR1" s="326"/>
      <c r="SDS1" s="326"/>
      <c r="SDT1" s="326"/>
      <c r="SDU1" s="326"/>
      <c r="SDV1" s="326"/>
      <c r="SDW1" s="326"/>
      <c r="SDX1" s="326"/>
      <c r="SDY1" s="326"/>
      <c r="SDZ1" s="326"/>
      <c r="SEA1" s="326"/>
      <c r="SEB1" s="326"/>
      <c r="SEC1" s="326"/>
      <c r="SED1" s="326"/>
      <c r="SEE1" s="326"/>
      <c r="SEF1" s="278"/>
      <c r="SEG1" s="278"/>
      <c r="SEH1" s="278"/>
      <c r="SEI1" s="278"/>
      <c r="SEJ1" s="278"/>
      <c r="SEK1" s="278"/>
      <c r="SEL1" s="278"/>
      <c r="SEM1" s="278"/>
      <c r="SEN1" s="278"/>
      <c r="SEO1" s="278"/>
      <c r="SEP1" s="278"/>
      <c r="SEQ1" s="278"/>
      <c r="SER1" s="278"/>
      <c r="SES1" s="278"/>
      <c r="SET1" s="278"/>
      <c r="SEU1" s="278"/>
      <c r="SEV1" s="278"/>
      <c r="SEW1" s="278"/>
      <c r="SEX1" s="278"/>
      <c r="SEY1" s="278"/>
      <c r="SEZ1" s="278"/>
      <c r="SFA1" s="278"/>
      <c r="SFB1" s="278"/>
      <c r="SFC1" s="278"/>
      <c r="SFD1" s="278"/>
      <c r="SFE1" s="278"/>
      <c r="SFF1" s="278"/>
      <c r="SFG1" s="278"/>
      <c r="SFH1" s="278"/>
      <c r="SFI1" s="278"/>
      <c r="SFJ1" s="278"/>
      <c r="SFK1" s="278"/>
      <c r="SFL1" s="278"/>
      <c r="SFM1" s="278"/>
      <c r="SFN1" s="278"/>
      <c r="SFO1" s="278"/>
      <c r="SFP1" s="278"/>
      <c r="SFQ1" s="278"/>
      <c r="SFR1" s="278"/>
      <c r="SFS1" s="278"/>
      <c r="SFT1" s="278"/>
      <c r="SFU1" s="278"/>
      <c r="SFV1" s="278"/>
      <c r="SFW1" s="278"/>
      <c r="SFX1" s="278"/>
      <c r="SFY1" s="278"/>
      <c r="SFZ1" s="278"/>
      <c r="SGA1" s="278"/>
      <c r="SGB1" s="278"/>
      <c r="SGC1" s="278"/>
      <c r="SGD1" s="278"/>
      <c r="SGE1" s="278"/>
      <c r="SGF1" s="278"/>
      <c r="SGG1" s="278"/>
      <c r="SGH1" s="278"/>
      <c r="SGI1" s="278"/>
      <c r="SGJ1" s="278"/>
      <c r="SGK1" s="278"/>
      <c r="SGL1" s="278"/>
      <c r="SGM1" s="278"/>
      <c r="SGN1" s="278"/>
      <c r="SGO1" s="278"/>
      <c r="SGP1" s="278"/>
      <c r="SGQ1" s="278"/>
      <c r="SGR1" s="278"/>
      <c r="SGS1" s="278"/>
      <c r="SGT1" s="278"/>
      <c r="SGU1" s="278"/>
      <c r="SGV1" s="278"/>
      <c r="SGW1" s="278"/>
      <c r="SGX1" s="278"/>
      <c r="SGY1" s="278"/>
      <c r="SGZ1" s="278"/>
      <c r="SHA1" s="278"/>
      <c r="SHB1" s="278"/>
      <c r="SHC1" s="278"/>
      <c r="SHD1" s="278"/>
      <c r="SHE1" s="278"/>
      <c r="SHF1" s="278"/>
      <c r="SHG1" s="278"/>
      <c r="SHH1" s="278"/>
      <c r="SHI1" s="278"/>
      <c r="SHJ1" s="278"/>
      <c r="SHK1" s="278"/>
      <c r="SHL1" s="278"/>
      <c r="SHM1" s="278"/>
      <c r="SHN1" s="278"/>
      <c r="SHO1" s="278"/>
      <c r="SHP1" s="278"/>
      <c r="SHQ1" s="278"/>
      <c r="SHR1" s="278"/>
      <c r="SHS1" s="278"/>
      <c r="SHT1" s="326"/>
      <c r="SHU1" s="326"/>
      <c r="SHV1" s="326"/>
      <c r="SHW1" s="326"/>
      <c r="SHX1" s="326"/>
      <c r="SHY1" s="326"/>
      <c r="SHZ1" s="326"/>
      <c r="SIA1" s="326"/>
      <c r="SIB1" s="326"/>
      <c r="SIC1" s="326"/>
      <c r="SID1" s="326"/>
      <c r="SIE1" s="326"/>
      <c r="SIF1" s="326"/>
      <c r="SIG1" s="326"/>
      <c r="SIH1" s="326"/>
      <c r="SII1" s="326"/>
      <c r="SIJ1" s="326"/>
      <c r="SIK1" s="326"/>
      <c r="SIL1" s="326"/>
      <c r="SIM1" s="326"/>
      <c r="SIN1" s="326"/>
      <c r="SIO1" s="326"/>
      <c r="SIP1" s="326"/>
      <c r="SIQ1" s="326"/>
      <c r="SIR1" s="326"/>
      <c r="SIS1" s="326"/>
      <c r="SIT1" s="326"/>
      <c r="SIU1" s="326"/>
      <c r="SIV1" s="326"/>
      <c r="SIW1" s="326"/>
      <c r="SIX1" s="326"/>
      <c r="SIY1" s="326"/>
      <c r="SIZ1" s="326"/>
      <c r="SJA1" s="326"/>
      <c r="SJB1" s="326"/>
      <c r="SJC1" s="326"/>
      <c r="SJD1" s="326"/>
      <c r="SJE1" s="326"/>
      <c r="SJF1" s="326"/>
      <c r="SJG1" s="326"/>
      <c r="SJH1" s="326"/>
      <c r="SJI1" s="326"/>
      <c r="SJJ1" s="326"/>
      <c r="SJK1" s="326"/>
      <c r="SJL1" s="326"/>
      <c r="SJM1" s="326"/>
      <c r="SJN1" s="326"/>
      <c r="SJO1" s="326"/>
      <c r="SJP1" s="326"/>
      <c r="SJQ1" s="326"/>
      <c r="SJR1" s="326"/>
      <c r="SJS1" s="326"/>
      <c r="SJT1" s="326"/>
      <c r="SJU1" s="326"/>
      <c r="SJV1" s="326"/>
      <c r="SJW1" s="326"/>
      <c r="SJX1" s="326"/>
      <c r="SJY1" s="326"/>
      <c r="SJZ1" s="326"/>
      <c r="SKA1" s="326"/>
      <c r="SKB1" s="326"/>
      <c r="SKC1" s="326"/>
      <c r="SKD1" s="326"/>
      <c r="SKE1" s="326"/>
      <c r="SKF1" s="326"/>
      <c r="SKG1" s="326"/>
      <c r="SKH1" s="326"/>
      <c r="SKI1" s="326"/>
      <c r="SKJ1" s="326"/>
      <c r="SKK1" s="326"/>
      <c r="SKL1" s="326"/>
      <c r="SKM1" s="326"/>
      <c r="SKN1" s="326"/>
      <c r="SKO1" s="326"/>
      <c r="SKP1" s="326"/>
      <c r="SKQ1" s="326"/>
      <c r="SKR1" s="326"/>
      <c r="SKS1" s="326"/>
      <c r="SKT1" s="326"/>
      <c r="SKU1" s="326"/>
      <c r="SKV1" s="326"/>
      <c r="SKW1" s="326"/>
      <c r="SKX1" s="326"/>
      <c r="SKY1" s="326"/>
      <c r="SKZ1" s="326"/>
      <c r="SLA1" s="326"/>
      <c r="SLB1" s="326"/>
      <c r="SLC1" s="326"/>
      <c r="SLD1" s="326"/>
      <c r="SLE1" s="326"/>
      <c r="SLF1" s="326"/>
      <c r="SLG1" s="326"/>
      <c r="SLH1" s="326"/>
      <c r="SLI1" s="326"/>
      <c r="SLJ1" s="326"/>
      <c r="SLK1" s="326"/>
      <c r="SLL1" s="326"/>
      <c r="SLM1" s="326"/>
      <c r="SLN1" s="326"/>
      <c r="SLO1" s="326"/>
      <c r="SLP1" s="326"/>
      <c r="SLQ1" s="326"/>
      <c r="SLR1" s="326"/>
      <c r="SLS1" s="326"/>
      <c r="SLT1" s="326"/>
      <c r="SLU1" s="326"/>
      <c r="SLV1" s="326"/>
      <c r="SLW1" s="326"/>
      <c r="SLX1" s="326"/>
      <c r="SLY1" s="326"/>
      <c r="SLZ1" s="326"/>
      <c r="SMA1" s="326"/>
      <c r="SMB1" s="326"/>
      <c r="SMC1" s="326"/>
      <c r="SMD1" s="326"/>
      <c r="SME1" s="326"/>
      <c r="SMF1" s="326"/>
      <c r="SMG1" s="326"/>
      <c r="SMH1" s="326"/>
      <c r="SMI1" s="326"/>
      <c r="SMJ1" s="326"/>
      <c r="SMK1" s="326"/>
      <c r="SML1" s="326"/>
      <c r="SMM1" s="326"/>
      <c r="SMN1" s="326"/>
      <c r="SMO1" s="326"/>
      <c r="SMP1" s="326"/>
      <c r="SMQ1" s="326"/>
      <c r="SMR1" s="326"/>
      <c r="SMS1" s="326"/>
      <c r="SMT1" s="326"/>
      <c r="SMU1" s="326"/>
      <c r="SMV1" s="326"/>
      <c r="SMW1" s="326"/>
      <c r="SMX1" s="326"/>
      <c r="SMY1" s="326"/>
      <c r="SMZ1" s="326"/>
      <c r="SNA1" s="326"/>
      <c r="SNB1" s="326"/>
      <c r="SNC1" s="326"/>
      <c r="SND1" s="326"/>
      <c r="SNE1" s="326"/>
      <c r="SNF1" s="326"/>
      <c r="SNG1" s="326"/>
      <c r="SNH1" s="326"/>
      <c r="SNI1" s="326"/>
      <c r="SNJ1" s="326"/>
      <c r="SNK1" s="326"/>
      <c r="SNL1" s="326"/>
      <c r="SNM1" s="326"/>
      <c r="SNN1" s="326"/>
      <c r="SNO1" s="326"/>
      <c r="SNP1" s="326"/>
      <c r="SNQ1" s="326"/>
      <c r="SNR1" s="326"/>
      <c r="SNS1" s="326"/>
      <c r="SNT1" s="326"/>
      <c r="SNU1" s="326"/>
      <c r="SNV1" s="326"/>
      <c r="SNW1" s="326"/>
      <c r="SNX1" s="326"/>
      <c r="SNY1" s="326"/>
      <c r="SNZ1" s="326"/>
      <c r="SOA1" s="326"/>
      <c r="SOB1" s="278"/>
      <c r="SOC1" s="278"/>
      <c r="SOD1" s="278"/>
      <c r="SOE1" s="278"/>
      <c r="SOF1" s="278"/>
      <c r="SOG1" s="278"/>
      <c r="SOH1" s="278"/>
      <c r="SOI1" s="278"/>
      <c r="SOJ1" s="278"/>
      <c r="SOK1" s="278"/>
      <c r="SOL1" s="278"/>
      <c r="SOM1" s="278"/>
      <c r="SON1" s="278"/>
      <c r="SOO1" s="278"/>
      <c r="SOP1" s="278"/>
      <c r="SOQ1" s="278"/>
      <c r="SOR1" s="278"/>
      <c r="SOS1" s="278"/>
      <c r="SOT1" s="278"/>
      <c r="SOU1" s="278"/>
      <c r="SOV1" s="278"/>
      <c r="SOW1" s="278"/>
      <c r="SOX1" s="278"/>
      <c r="SOY1" s="278"/>
      <c r="SOZ1" s="278"/>
      <c r="SPA1" s="278"/>
      <c r="SPB1" s="278"/>
      <c r="SPC1" s="278"/>
      <c r="SPD1" s="278"/>
      <c r="SPE1" s="278"/>
      <c r="SPF1" s="278"/>
      <c r="SPG1" s="278"/>
      <c r="SPH1" s="278"/>
      <c r="SPI1" s="278"/>
      <c r="SPJ1" s="278"/>
      <c r="SPK1" s="278"/>
      <c r="SPL1" s="278"/>
      <c r="SPM1" s="278"/>
      <c r="SPN1" s="278"/>
      <c r="SPO1" s="278"/>
      <c r="SPP1" s="278"/>
      <c r="SPQ1" s="278"/>
      <c r="SPR1" s="278"/>
      <c r="SPS1" s="278"/>
      <c r="SPT1" s="278"/>
      <c r="SPU1" s="278"/>
      <c r="SPV1" s="278"/>
      <c r="SPW1" s="278"/>
      <c r="SPX1" s="278"/>
      <c r="SPY1" s="278"/>
      <c r="SPZ1" s="278"/>
      <c r="SQA1" s="278"/>
      <c r="SQB1" s="278"/>
      <c r="SQC1" s="278"/>
      <c r="SQD1" s="278"/>
      <c r="SQE1" s="278"/>
      <c r="SQF1" s="278"/>
      <c r="SQG1" s="278"/>
      <c r="SQH1" s="278"/>
      <c r="SQI1" s="278"/>
      <c r="SQJ1" s="278"/>
      <c r="SQK1" s="278"/>
      <c r="SQL1" s="278"/>
      <c r="SQM1" s="278"/>
      <c r="SQN1" s="278"/>
      <c r="SQO1" s="278"/>
      <c r="SQP1" s="278"/>
      <c r="SQQ1" s="278"/>
      <c r="SQR1" s="278"/>
      <c r="SQS1" s="278"/>
      <c r="SQT1" s="278"/>
      <c r="SQU1" s="278"/>
      <c r="SQV1" s="278"/>
      <c r="SQW1" s="278"/>
      <c r="SQX1" s="278"/>
      <c r="SQY1" s="278"/>
      <c r="SQZ1" s="278"/>
      <c r="SRA1" s="278"/>
      <c r="SRB1" s="278"/>
      <c r="SRC1" s="278"/>
      <c r="SRD1" s="278"/>
      <c r="SRE1" s="278"/>
      <c r="SRF1" s="278"/>
      <c r="SRG1" s="278"/>
      <c r="SRH1" s="278"/>
      <c r="SRI1" s="278"/>
      <c r="SRJ1" s="278"/>
      <c r="SRK1" s="278"/>
      <c r="SRL1" s="278"/>
      <c r="SRM1" s="278"/>
      <c r="SRN1" s="278"/>
      <c r="SRO1" s="278"/>
      <c r="SRP1" s="326"/>
      <c r="SRQ1" s="326"/>
      <c r="SRR1" s="326"/>
      <c r="SRS1" s="326"/>
      <c r="SRT1" s="326"/>
      <c r="SRU1" s="326"/>
      <c r="SRV1" s="326"/>
      <c r="SRW1" s="326"/>
      <c r="SRX1" s="326"/>
      <c r="SRY1" s="326"/>
      <c r="SRZ1" s="326"/>
      <c r="SSA1" s="326"/>
      <c r="SSB1" s="326"/>
      <c r="SSC1" s="326"/>
      <c r="SSD1" s="326"/>
      <c r="SSE1" s="326"/>
      <c r="SSF1" s="326"/>
      <c r="SSG1" s="326"/>
      <c r="SSH1" s="326"/>
      <c r="SSI1" s="326"/>
      <c r="SSJ1" s="326"/>
      <c r="SSK1" s="326"/>
      <c r="SSL1" s="326"/>
      <c r="SSM1" s="326"/>
      <c r="SSN1" s="326"/>
      <c r="SSO1" s="326"/>
      <c r="SSP1" s="326"/>
      <c r="SSQ1" s="326"/>
      <c r="SSR1" s="326"/>
      <c r="SSS1" s="326"/>
      <c r="SST1" s="326"/>
      <c r="SSU1" s="326"/>
      <c r="SSV1" s="326"/>
      <c r="SSW1" s="326"/>
      <c r="SSX1" s="326"/>
      <c r="SSY1" s="326"/>
      <c r="SSZ1" s="326"/>
      <c r="STA1" s="326"/>
      <c r="STB1" s="326"/>
      <c r="STC1" s="326"/>
      <c r="STD1" s="326"/>
      <c r="STE1" s="326"/>
      <c r="STF1" s="326"/>
      <c r="STG1" s="326"/>
      <c r="STH1" s="326"/>
      <c r="STI1" s="326"/>
      <c r="STJ1" s="326"/>
      <c r="STK1" s="326"/>
      <c r="STL1" s="326"/>
      <c r="STM1" s="326"/>
      <c r="STN1" s="326"/>
      <c r="STO1" s="326"/>
      <c r="STP1" s="326"/>
      <c r="STQ1" s="326"/>
      <c r="STR1" s="326"/>
      <c r="STS1" s="326"/>
      <c r="STT1" s="326"/>
      <c r="STU1" s="326"/>
      <c r="STV1" s="326"/>
      <c r="STW1" s="326"/>
      <c r="STX1" s="326"/>
      <c r="STY1" s="326"/>
      <c r="STZ1" s="326"/>
      <c r="SUA1" s="326"/>
      <c r="SUB1" s="326"/>
      <c r="SUC1" s="326"/>
      <c r="SUD1" s="326"/>
      <c r="SUE1" s="326"/>
      <c r="SUF1" s="326"/>
      <c r="SUG1" s="326"/>
      <c r="SUH1" s="326"/>
      <c r="SUI1" s="326"/>
      <c r="SUJ1" s="326"/>
      <c r="SUK1" s="326"/>
      <c r="SUL1" s="326"/>
      <c r="SUM1" s="326"/>
      <c r="SUN1" s="326"/>
      <c r="SUO1" s="326"/>
      <c r="SUP1" s="326"/>
      <c r="SUQ1" s="326"/>
      <c r="SUR1" s="326"/>
      <c r="SUS1" s="326"/>
      <c r="SUT1" s="326"/>
      <c r="SUU1" s="326"/>
      <c r="SUV1" s="326"/>
      <c r="SUW1" s="326"/>
      <c r="SUX1" s="326"/>
      <c r="SUY1" s="326"/>
      <c r="SUZ1" s="326"/>
      <c r="SVA1" s="326"/>
      <c r="SVB1" s="326"/>
      <c r="SVC1" s="326"/>
      <c r="SVD1" s="326"/>
      <c r="SVE1" s="326"/>
      <c r="SVF1" s="326"/>
      <c r="SVG1" s="326"/>
      <c r="SVH1" s="326"/>
      <c r="SVI1" s="326"/>
      <c r="SVJ1" s="326"/>
      <c r="SVK1" s="326"/>
      <c r="SVL1" s="326"/>
      <c r="SVM1" s="326"/>
      <c r="SVN1" s="326"/>
      <c r="SVO1" s="326"/>
      <c r="SVP1" s="326"/>
      <c r="SVQ1" s="326"/>
      <c r="SVR1" s="326"/>
      <c r="SVS1" s="326"/>
      <c r="SVT1" s="326"/>
      <c r="SVU1" s="326"/>
      <c r="SVV1" s="326"/>
      <c r="SVW1" s="326"/>
      <c r="SVX1" s="326"/>
      <c r="SVY1" s="326"/>
      <c r="SVZ1" s="326"/>
      <c r="SWA1" s="326"/>
      <c r="SWB1" s="326"/>
      <c r="SWC1" s="326"/>
      <c r="SWD1" s="326"/>
      <c r="SWE1" s="326"/>
      <c r="SWF1" s="326"/>
      <c r="SWG1" s="326"/>
      <c r="SWH1" s="326"/>
      <c r="SWI1" s="326"/>
      <c r="SWJ1" s="326"/>
      <c r="SWK1" s="326"/>
      <c r="SWL1" s="326"/>
      <c r="SWM1" s="326"/>
      <c r="SWN1" s="326"/>
      <c r="SWO1" s="326"/>
      <c r="SWP1" s="326"/>
      <c r="SWQ1" s="326"/>
      <c r="SWR1" s="326"/>
      <c r="SWS1" s="326"/>
      <c r="SWT1" s="326"/>
      <c r="SWU1" s="326"/>
      <c r="SWV1" s="326"/>
      <c r="SWW1" s="326"/>
      <c r="SWX1" s="326"/>
      <c r="SWY1" s="326"/>
      <c r="SWZ1" s="326"/>
      <c r="SXA1" s="326"/>
      <c r="SXB1" s="326"/>
      <c r="SXC1" s="326"/>
      <c r="SXD1" s="326"/>
      <c r="SXE1" s="326"/>
      <c r="SXF1" s="326"/>
      <c r="SXG1" s="326"/>
      <c r="SXH1" s="326"/>
      <c r="SXI1" s="326"/>
      <c r="SXJ1" s="326"/>
      <c r="SXK1" s="326"/>
      <c r="SXL1" s="326"/>
      <c r="SXM1" s="326"/>
      <c r="SXN1" s="326"/>
      <c r="SXO1" s="326"/>
      <c r="SXP1" s="326"/>
      <c r="SXQ1" s="326"/>
      <c r="SXR1" s="326"/>
      <c r="SXS1" s="326"/>
      <c r="SXT1" s="326"/>
      <c r="SXU1" s="326"/>
      <c r="SXV1" s="326"/>
      <c r="SXW1" s="326"/>
      <c r="SXX1" s="278"/>
      <c r="SXY1" s="278"/>
      <c r="SXZ1" s="278"/>
      <c r="SYA1" s="278"/>
      <c r="SYB1" s="278"/>
      <c r="SYC1" s="278"/>
      <c r="SYD1" s="278"/>
      <c r="SYE1" s="278"/>
      <c r="SYF1" s="278"/>
      <c r="SYG1" s="278"/>
      <c r="SYH1" s="278"/>
      <c r="SYI1" s="278"/>
      <c r="SYJ1" s="278"/>
      <c r="SYK1" s="278"/>
      <c r="SYL1" s="278"/>
      <c r="SYM1" s="278"/>
      <c r="SYN1" s="278"/>
      <c r="SYO1" s="278"/>
      <c r="SYP1" s="278"/>
      <c r="SYQ1" s="278"/>
      <c r="SYR1" s="278"/>
      <c r="SYS1" s="278"/>
      <c r="SYT1" s="278"/>
      <c r="SYU1" s="278"/>
      <c r="SYV1" s="278"/>
      <c r="SYW1" s="278"/>
      <c r="SYX1" s="278"/>
      <c r="SYY1" s="278"/>
      <c r="SYZ1" s="278"/>
      <c r="SZA1" s="278"/>
      <c r="SZB1" s="278"/>
      <c r="SZC1" s="278"/>
      <c r="SZD1" s="278"/>
      <c r="SZE1" s="278"/>
      <c r="SZF1" s="278"/>
      <c r="SZG1" s="278"/>
      <c r="SZH1" s="278"/>
      <c r="SZI1" s="278"/>
      <c r="SZJ1" s="278"/>
      <c r="SZK1" s="278"/>
      <c r="SZL1" s="278"/>
      <c r="SZM1" s="278"/>
      <c r="SZN1" s="278"/>
      <c r="SZO1" s="278"/>
      <c r="SZP1" s="278"/>
      <c r="SZQ1" s="278"/>
      <c r="SZR1" s="278"/>
      <c r="SZS1" s="278"/>
      <c r="SZT1" s="278"/>
      <c r="SZU1" s="278"/>
      <c r="SZV1" s="278"/>
      <c r="SZW1" s="278"/>
      <c r="SZX1" s="278"/>
      <c r="SZY1" s="278"/>
      <c r="SZZ1" s="278"/>
      <c r="TAA1" s="278"/>
      <c r="TAB1" s="278"/>
      <c r="TAC1" s="278"/>
      <c r="TAD1" s="278"/>
      <c r="TAE1" s="278"/>
      <c r="TAF1" s="278"/>
      <c r="TAG1" s="278"/>
      <c r="TAH1" s="278"/>
      <c r="TAI1" s="278"/>
      <c r="TAJ1" s="278"/>
      <c r="TAK1" s="278"/>
      <c r="TAL1" s="278"/>
      <c r="TAM1" s="278"/>
      <c r="TAN1" s="278"/>
      <c r="TAO1" s="278"/>
      <c r="TAP1" s="278"/>
      <c r="TAQ1" s="278"/>
      <c r="TAR1" s="278"/>
      <c r="TAS1" s="278"/>
      <c r="TAT1" s="278"/>
      <c r="TAU1" s="278"/>
      <c r="TAV1" s="278"/>
      <c r="TAW1" s="278"/>
      <c r="TAX1" s="278"/>
      <c r="TAY1" s="278"/>
      <c r="TAZ1" s="278"/>
      <c r="TBA1" s="278"/>
      <c r="TBB1" s="278"/>
      <c r="TBC1" s="278"/>
      <c r="TBD1" s="278"/>
      <c r="TBE1" s="278"/>
      <c r="TBF1" s="278"/>
      <c r="TBG1" s="278"/>
      <c r="TBH1" s="278"/>
      <c r="TBI1" s="278"/>
      <c r="TBJ1" s="278"/>
      <c r="TBK1" s="278"/>
      <c r="TBL1" s="326"/>
      <c r="TBM1" s="326"/>
      <c r="TBN1" s="326"/>
      <c r="TBO1" s="326"/>
      <c r="TBP1" s="326"/>
      <c r="TBQ1" s="326"/>
      <c r="TBR1" s="326"/>
      <c r="TBS1" s="326"/>
      <c r="TBT1" s="326"/>
      <c r="TBU1" s="326"/>
      <c r="TBV1" s="326"/>
      <c r="TBW1" s="326"/>
      <c r="TBX1" s="326"/>
      <c r="TBY1" s="326"/>
      <c r="TBZ1" s="326"/>
      <c r="TCA1" s="326"/>
      <c r="TCB1" s="326"/>
      <c r="TCC1" s="326"/>
      <c r="TCD1" s="326"/>
      <c r="TCE1" s="326"/>
      <c r="TCF1" s="326"/>
      <c r="TCG1" s="326"/>
      <c r="TCH1" s="326"/>
      <c r="TCI1" s="326"/>
      <c r="TCJ1" s="326"/>
      <c r="TCK1" s="326"/>
      <c r="TCL1" s="326"/>
      <c r="TCM1" s="326"/>
      <c r="TCN1" s="326"/>
      <c r="TCO1" s="326"/>
      <c r="TCP1" s="326"/>
      <c r="TCQ1" s="326"/>
      <c r="TCR1" s="326"/>
      <c r="TCS1" s="326"/>
      <c r="TCT1" s="326"/>
      <c r="TCU1" s="326"/>
      <c r="TCV1" s="326"/>
      <c r="TCW1" s="326"/>
      <c r="TCX1" s="326"/>
      <c r="TCY1" s="326"/>
      <c r="TCZ1" s="326"/>
      <c r="TDA1" s="326"/>
      <c r="TDB1" s="326"/>
      <c r="TDC1" s="326"/>
      <c r="TDD1" s="326"/>
      <c r="TDE1" s="326"/>
      <c r="TDF1" s="326"/>
      <c r="TDG1" s="326"/>
      <c r="TDH1" s="326"/>
      <c r="TDI1" s="326"/>
      <c r="TDJ1" s="326"/>
      <c r="TDK1" s="326"/>
      <c r="TDL1" s="326"/>
      <c r="TDM1" s="326"/>
      <c r="TDN1" s="326"/>
      <c r="TDO1" s="326"/>
      <c r="TDP1" s="326"/>
      <c r="TDQ1" s="326"/>
      <c r="TDR1" s="326"/>
      <c r="TDS1" s="326"/>
      <c r="TDT1" s="326"/>
      <c r="TDU1" s="326"/>
      <c r="TDV1" s="326"/>
      <c r="TDW1" s="326"/>
      <c r="TDX1" s="326"/>
      <c r="TDY1" s="326"/>
      <c r="TDZ1" s="326"/>
      <c r="TEA1" s="326"/>
      <c r="TEB1" s="326"/>
      <c r="TEC1" s="326"/>
      <c r="TED1" s="326"/>
      <c r="TEE1" s="326"/>
      <c r="TEF1" s="326"/>
      <c r="TEG1" s="326"/>
      <c r="TEH1" s="326"/>
      <c r="TEI1" s="326"/>
      <c r="TEJ1" s="326"/>
      <c r="TEK1" s="326"/>
      <c r="TEL1" s="326"/>
      <c r="TEM1" s="326"/>
      <c r="TEN1" s="326"/>
      <c r="TEO1" s="326"/>
      <c r="TEP1" s="326"/>
      <c r="TEQ1" s="326"/>
      <c r="TER1" s="326"/>
      <c r="TES1" s="326"/>
      <c r="TET1" s="326"/>
      <c r="TEU1" s="326"/>
      <c r="TEV1" s="326"/>
      <c r="TEW1" s="326"/>
      <c r="TEX1" s="326"/>
      <c r="TEY1" s="326"/>
      <c r="TEZ1" s="326"/>
      <c r="TFA1" s="326"/>
      <c r="TFB1" s="326"/>
      <c r="TFC1" s="326"/>
      <c r="TFD1" s="326"/>
      <c r="TFE1" s="326"/>
      <c r="TFF1" s="326"/>
      <c r="TFG1" s="326"/>
      <c r="TFH1" s="326"/>
      <c r="TFI1" s="326"/>
      <c r="TFJ1" s="326"/>
      <c r="TFK1" s="326"/>
      <c r="TFL1" s="326"/>
      <c r="TFM1" s="326"/>
      <c r="TFN1" s="326"/>
      <c r="TFO1" s="326"/>
      <c r="TFP1" s="326"/>
      <c r="TFQ1" s="326"/>
      <c r="TFR1" s="326"/>
      <c r="TFS1" s="326"/>
      <c r="TFT1" s="326"/>
      <c r="TFU1" s="326"/>
      <c r="TFV1" s="326"/>
      <c r="TFW1" s="326"/>
      <c r="TFX1" s="326"/>
      <c r="TFY1" s="326"/>
      <c r="TFZ1" s="326"/>
      <c r="TGA1" s="326"/>
      <c r="TGB1" s="326"/>
      <c r="TGC1" s="326"/>
      <c r="TGD1" s="326"/>
      <c r="TGE1" s="326"/>
      <c r="TGF1" s="326"/>
      <c r="TGG1" s="326"/>
      <c r="TGH1" s="326"/>
      <c r="TGI1" s="326"/>
      <c r="TGJ1" s="326"/>
      <c r="TGK1" s="326"/>
      <c r="TGL1" s="326"/>
      <c r="TGM1" s="326"/>
      <c r="TGN1" s="326"/>
      <c r="TGO1" s="326"/>
      <c r="TGP1" s="326"/>
      <c r="TGQ1" s="326"/>
      <c r="TGR1" s="326"/>
      <c r="TGS1" s="326"/>
      <c r="TGT1" s="326"/>
      <c r="TGU1" s="326"/>
      <c r="TGV1" s="326"/>
      <c r="TGW1" s="326"/>
      <c r="TGX1" s="326"/>
      <c r="TGY1" s="326"/>
      <c r="TGZ1" s="326"/>
      <c r="THA1" s="326"/>
      <c r="THB1" s="326"/>
      <c r="THC1" s="326"/>
      <c r="THD1" s="326"/>
      <c r="THE1" s="326"/>
      <c r="THF1" s="326"/>
      <c r="THG1" s="326"/>
      <c r="THH1" s="326"/>
      <c r="THI1" s="326"/>
      <c r="THJ1" s="326"/>
      <c r="THK1" s="326"/>
      <c r="THL1" s="326"/>
      <c r="THM1" s="326"/>
      <c r="THN1" s="326"/>
      <c r="THO1" s="326"/>
      <c r="THP1" s="326"/>
      <c r="THQ1" s="326"/>
      <c r="THR1" s="326"/>
      <c r="THS1" s="326"/>
      <c r="THT1" s="278"/>
      <c r="THU1" s="278"/>
      <c r="THV1" s="278"/>
      <c r="THW1" s="278"/>
      <c r="THX1" s="278"/>
      <c r="THY1" s="278"/>
      <c r="THZ1" s="278"/>
      <c r="TIA1" s="278"/>
      <c r="TIB1" s="278"/>
      <c r="TIC1" s="278"/>
      <c r="TID1" s="278"/>
      <c r="TIE1" s="278"/>
      <c r="TIF1" s="278"/>
      <c r="TIG1" s="278"/>
      <c r="TIH1" s="278"/>
      <c r="TII1" s="278"/>
      <c r="TIJ1" s="278"/>
      <c r="TIK1" s="278"/>
      <c r="TIL1" s="278"/>
      <c r="TIM1" s="278"/>
      <c r="TIN1" s="278"/>
      <c r="TIO1" s="278"/>
      <c r="TIP1" s="278"/>
      <c r="TIQ1" s="278"/>
      <c r="TIR1" s="278"/>
      <c r="TIS1" s="278"/>
      <c r="TIT1" s="278"/>
      <c r="TIU1" s="278"/>
      <c r="TIV1" s="278"/>
      <c r="TIW1" s="278"/>
      <c r="TIX1" s="278"/>
      <c r="TIY1" s="278"/>
      <c r="TIZ1" s="278"/>
      <c r="TJA1" s="278"/>
      <c r="TJB1" s="278"/>
      <c r="TJC1" s="278"/>
      <c r="TJD1" s="278"/>
      <c r="TJE1" s="278"/>
      <c r="TJF1" s="278"/>
      <c r="TJG1" s="278"/>
      <c r="TJH1" s="278"/>
      <c r="TJI1" s="278"/>
      <c r="TJJ1" s="278"/>
      <c r="TJK1" s="278"/>
      <c r="TJL1" s="278"/>
      <c r="TJM1" s="278"/>
      <c r="TJN1" s="278"/>
      <c r="TJO1" s="278"/>
      <c r="TJP1" s="278"/>
      <c r="TJQ1" s="278"/>
      <c r="TJR1" s="278"/>
      <c r="TJS1" s="278"/>
      <c r="TJT1" s="278"/>
      <c r="TJU1" s="278"/>
      <c r="TJV1" s="278"/>
      <c r="TJW1" s="278"/>
      <c r="TJX1" s="278"/>
      <c r="TJY1" s="278"/>
      <c r="TJZ1" s="278"/>
      <c r="TKA1" s="278"/>
      <c r="TKB1" s="278"/>
      <c r="TKC1" s="278"/>
      <c r="TKD1" s="278"/>
      <c r="TKE1" s="278"/>
      <c r="TKF1" s="278"/>
      <c r="TKG1" s="278"/>
      <c r="TKH1" s="278"/>
      <c r="TKI1" s="278"/>
      <c r="TKJ1" s="278"/>
      <c r="TKK1" s="278"/>
      <c r="TKL1" s="278"/>
      <c r="TKM1" s="278"/>
      <c r="TKN1" s="278"/>
      <c r="TKO1" s="278"/>
      <c r="TKP1" s="278"/>
      <c r="TKQ1" s="278"/>
      <c r="TKR1" s="278"/>
      <c r="TKS1" s="278"/>
      <c r="TKT1" s="278"/>
      <c r="TKU1" s="278"/>
      <c r="TKV1" s="278"/>
      <c r="TKW1" s="278"/>
      <c r="TKX1" s="278"/>
      <c r="TKY1" s="278"/>
      <c r="TKZ1" s="278"/>
      <c r="TLA1" s="278"/>
      <c r="TLB1" s="278"/>
      <c r="TLC1" s="278"/>
      <c r="TLD1" s="278"/>
      <c r="TLE1" s="278"/>
      <c r="TLF1" s="278"/>
      <c r="TLG1" s="278"/>
      <c r="TLH1" s="326"/>
      <c r="TLI1" s="326"/>
      <c r="TLJ1" s="326"/>
      <c r="TLK1" s="326"/>
      <c r="TLL1" s="326"/>
      <c r="TLM1" s="326"/>
      <c r="TLN1" s="326"/>
      <c r="TLO1" s="326"/>
      <c r="TLP1" s="326"/>
      <c r="TLQ1" s="326"/>
      <c r="TLR1" s="326"/>
      <c r="TLS1" s="326"/>
      <c r="TLT1" s="326"/>
      <c r="TLU1" s="326"/>
      <c r="TLV1" s="326"/>
      <c r="TLW1" s="326"/>
      <c r="TLX1" s="326"/>
      <c r="TLY1" s="326"/>
      <c r="TLZ1" s="326"/>
      <c r="TMA1" s="326"/>
      <c r="TMB1" s="326"/>
      <c r="TMC1" s="326"/>
      <c r="TMD1" s="326"/>
      <c r="TME1" s="326"/>
      <c r="TMF1" s="326"/>
      <c r="TMG1" s="326"/>
      <c r="TMH1" s="326"/>
      <c r="TMI1" s="326"/>
      <c r="TMJ1" s="326"/>
      <c r="TMK1" s="326"/>
      <c r="TML1" s="326"/>
      <c r="TMM1" s="326"/>
      <c r="TMN1" s="326"/>
      <c r="TMO1" s="326"/>
      <c r="TMP1" s="326"/>
      <c r="TMQ1" s="326"/>
      <c r="TMR1" s="326"/>
      <c r="TMS1" s="326"/>
      <c r="TMT1" s="326"/>
      <c r="TMU1" s="326"/>
      <c r="TMV1" s="326"/>
      <c r="TMW1" s="326"/>
      <c r="TMX1" s="326"/>
      <c r="TMY1" s="326"/>
      <c r="TMZ1" s="326"/>
      <c r="TNA1" s="326"/>
      <c r="TNB1" s="326"/>
      <c r="TNC1" s="326"/>
      <c r="TND1" s="326"/>
      <c r="TNE1" s="326"/>
      <c r="TNF1" s="326"/>
      <c r="TNG1" s="326"/>
      <c r="TNH1" s="326"/>
      <c r="TNI1" s="326"/>
      <c r="TNJ1" s="326"/>
      <c r="TNK1" s="326"/>
      <c r="TNL1" s="326"/>
      <c r="TNM1" s="326"/>
      <c r="TNN1" s="326"/>
      <c r="TNO1" s="326"/>
      <c r="TNP1" s="326"/>
      <c r="TNQ1" s="326"/>
      <c r="TNR1" s="326"/>
      <c r="TNS1" s="326"/>
      <c r="TNT1" s="326"/>
      <c r="TNU1" s="326"/>
      <c r="TNV1" s="326"/>
      <c r="TNW1" s="326"/>
      <c r="TNX1" s="326"/>
      <c r="TNY1" s="326"/>
      <c r="TNZ1" s="326"/>
      <c r="TOA1" s="326"/>
      <c r="TOB1" s="326"/>
      <c r="TOC1" s="326"/>
      <c r="TOD1" s="326"/>
      <c r="TOE1" s="326"/>
      <c r="TOF1" s="326"/>
      <c r="TOG1" s="326"/>
      <c r="TOH1" s="326"/>
      <c r="TOI1" s="326"/>
      <c r="TOJ1" s="326"/>
      <c r="TOK1" s="326"/>
      <c r="TOL1" s="326"/>
      <c r="TOM1" s="326"/>
      <c r="TON1" s="326"/>
      <c r="TOO1" s="326"/>
      <c r="TOP1" s="326"/>
      <c r="TOQ1" s="326"/>
      <c r="TOR1" s="326"/>
      <c r="TOS1" s="326"/>
      <c r="TOT1" s="326"/>
      <c r="TOU1" s="326"/>
      <c r="TOV1" s="326"/>
      <c r="TOW1" s="326"/>
      <c r="TOX1" s="326"/>
      <c r="TOY1" s="326"/>
      <c r="TOZ1" s="326"/>
      <c r="TPA1" s="326"/>
      <c r="TPB1" s="326"/>
      <c r="TPC1" s="326"/>
      <c r="TPD1" s="326"/>
      <c r="TPE1" s="326"/>
      <c r="TPF1" s="326"/>
      <c r="TPG1" s="326"/>
      <c r="TPH1" s="326"/>
      <c r="TPI1" s="326"/>
      <c r="TPJ1" s="326"/>
      <c r="TPK1" s="326"/>
      <c r="TPL1" s="326"/>
      <c r="TPM1" s="326"/>
      <c r="TPN1" s="326"/>
      <c r="TPO1" s="326"/>
      <c r="TPP1" s="326"/>
      <c r="TPQ1" s="326"/>
      <c r="TPR1" s="326"/>
      <c r="TPS1" s="326"/>
      <c r="TPT1" s="326"/>
      <c r="TPU1" s="326"/>
      <c r="TPV1" s="326"/>
      <c r="TPW1" s="326"/>
      <c r="TPX1" s="326"/>
      <c r="TPY1" s="326"/>
      <c r="TPZ1" s="326"/>
      <c r="TQA1" s="326"/>
      <c r="TQB1" s="326"/>
      <c r="TQC1" s="326"/>
      <c r="TQD1" s="326"/>
      <c r="TQE1" s="326"/>
      <c r="TQF1" s="326"/>
      <c r="TQG1" s="326"/>
      <c r="TQH1" s="326"/>
      <c r="TQI1" s="326"/>
      <c r="TQJ1" s="326"/>
      <c r="TQK1" s="326"/>
      <c r="TQL1" s="326"/>
      <c r="TQM1" s="326"/>
      <c r="TQN1" s="326"/>
      <c r="TQO1" s="326"/>
      <c r="TQP1" s="326"/>
      <c r="TQQ1" s="326"/>
      <c r="TQR1" s="326"/>
      <c r="TQS1" s="326"/>
      <c r="TQT1" s="326"/>
      <c r="TQU1" s="326"/>
      <c r="TQV1" s="326"/>
      <c r="TQW1" s="326"/>
      <c r="TQX1" s="326"/>
      <c r="TQY1" s="326"/>
      <c r="TQZ1" s="326"/>
      <c r="TRA1" s="326"/>
      <c r="TRB1" s="326"/>
      <c r="TRC1" s="326"/>
      <c r="TRD1" s="326"/>
      <c r="TRE1" s="326"/>
      <c r="TRF1" s="326"/>
      <c r="TRG1" s="326"/>
      <c r="TRH1" s="326"/>
      <c r="TRI1" s="326"/>
      <c r="TRJ1" s="326"/>
      <c r="TRK1" s="326"/>
      <c r="TRL1" s="326"/>
      <c r="TRM1" s="326"/>
      <c r="TRN1" s="326"/>
      <c r="TRO1" s="326"/>
      <c r="TRP1" s="278"/>
      <c r="TRQ1" s="278"/>
      <c r="TRR1" s="278"/>
      <c r="TRS1" s="278"/>
      <c r="TRT1" s="278"/>
      <c r="TRU1" s="278"/>
      <c r="TRV1" s="278"/>
      <c r="TRW1" s="278"/>
      <c r="TRX1" s="278"/>
      <c r="TRY1" s="278"/>
      <c r="TRZ1" s="278"/>
      <c r="TSA1" s="278"/>
      <c r="TSB1" s="278"/>
      <c r="TSC1" s="278"/>
      <c r="TSD1" s="278"/>
      <c r="TSE1" s="278"/>
      <c r="TSF1" s="278"/>
      <c r="TSG1" s="278"/>
      <c r="TSH1" s="278"/>
      <c r="TSI1" s="278"/>
      <c r="TSJ1" s="278"/>
      <c r="TSK1" s="278"/>
      <c r="TSL1" s="278"/>
      <c r="TSM1" s="278"/>
      <c r="TSN1" s="278"/>
      <c r="TSO1" s="278"/>
      <c r="TSP1" s="278"/>
      <c r="TSQ1" s="278"/>
      <c r="TSR1" s="278"/>
      <c r="TSS1" s="278"/>
      <c r="TST1" s="278"/>
      <c r="TSU1" s="278"/>
      <c r="TSV1" s="278"/>
      <c r="TSW1" s="278"/>
      <c r="TSX1" s="278"/>
      <c r="TSY1" s="278"/>
      <c r="TSZ1" s="278"/>
      <c r="TTA1" s="278"/>
      <c r="TTB1" s="278"/>
      <c r="TTC1" s="278"/>
      <c r="TTD1" s="278"/>
      <c r="TTE1" s="278"/>
      <c r="TTF1" s="278"/>
      <c r="TTG1" s="278"/>
      <c r="TTH1" s="278"/>
      <c r="TTI1" s="278"/>
      <c r="TTJ1" s="278"/>
      <c r="TTK1" s="278"/>
      <c r="TTL1" s="278"/>
      <c r="TTM1" s="278"/>
      <c r="TTN1" s="278"/>
      <c r="TTO1" s="278"/>
      <c r="TTP1" s="278"/>
      <c r="TTQ1" s="278"/>
      <c r="TTR1" s="278"/>
      <c r="TTS1" s="278"/>
      <c r="TTT1" s="278"/>
      <c r="TTU1" s="278"/>
      <c r="TTV1" s="278"/>
      <c r="TTW1" s="278"/>
      <c r="TTX1" s="278"/>
      <c r="TTY1" s="278"/>
      <c r="TTZ1" s="278"/>
      <c r="TUA1" s="278"/>
      <c r="TUB1" s="278"/>
      <c r="TUC1" s="278"/>
      <c r="TUD1" s="278"/>
      <c r="TUE1" s="278"/>
      <c r="TUF1" s="278"/>
      <c r="TUG1" s="278"/>
      <c r="TUH1" s="278"/>
      <c r="TUI1" s="278"/>
      <c r="TUJ1" s="278"/>
      <c r="TUK1" s="278"/>
      <c r="TUL1" s="278"/>
      <c r="TUM1" s="278"/>
      <c r="TUN1" s="278"/>
      <c r="TUO1" s="278"/>
      <c r="TUP1" s="278"/>
      <c r="TUQ1" s="278"/>
      <c r="TUR1" s="278"/>
      <c r="TUS1" s="278"/>
      <c r="TUT1" s="278"/>
      <c r="TUU1" s="278"/>
      <c r="TUV1" s="278"/>
      <c r="TUW1" s="278"/>
      <c r="TUX1" s="278"/>
      <c r="TUY1" s="278"/>
      <c r="TUZ1" s="278"/>
      <c r="TVA1" s="278"/>
      <c r="TVB1" s="278"/>
      <c r="TVC1" s="278"/>
      <c r="TVD1" s="326"/>
      <c r="TVE1" s="326"/>
      <c r="TVF1" s="326"/>
      <c r="TVG1" s="326"/>
      <c r="TVH1" s="326"/>
      <c r="TVI1" s="326"/>
      <c r="TVJ1" s="326"/>
      <c r="TVK1" s="326"/>
      <c r="TVL1" s="326"/>
      <c r="TVM1" s="326"/>
      <c r="TVN1" s="326"/>
      <c r="TVO1" s="326"/>
      <c r="TVP1" s="326"/>
      <c r="TVQ1" s="326"/>
      <c r="TVR1" s="326"/>
      <c r="TVS1" s="326"/>
      <c r="TVT1" s="326"/>
      <c r="TVU1" s="326"/>
      <c r="TVV1" s="326"/>
      <c r="TVW1" s="326"/>
      <c r="TVX1" s="326"/>
      <c r="TVY1" s="326"/>
      <c r="TVZ1" s="326"/>
      <c r="TWA1" s="326"/>
      <c r="TWB1" s="326"/>
      <c r="TWC1" s="326"/>
      <c r="TWD1" s="326"/>
      <c r="TWE1" s="326"/>
      <c r="TWF1" s="326"/>
      <c r="TWG1" s="326"/>
      <c r="TWH1" s="326"/>
      <c r="TWI1" s="326"/>
      <c r="TWJ1" s="326"/>
      <c r="TWK1" s="326"/>
      <c r="TWL1" s="326"/>
      <c r="TWM1" s="326"/>
      <c r="TWN1" s="326"/>
      <c r="TWO1" s="326"/>
      <c r="TWP1" s="326"/>
      <c r="TWQ1" s="326"/>
      <c r="TWR1" s="326"/>
      <c r="TWS1" s="326"/>
      <c r="TWT1" s="326"/>
      <c r="TWU1" s="326"/>
      <c r="TWV1" s="326"/>
      <c r="TWW1" s="326"/>
      <c r="TWX1" s="326"/>
      <c r="TWY1" s="326"/>
      <c r="TWZ1" s="326"/>
      <c r="TXA1" s="326"/>
      <c r="TXB1" s="326"/>
      <c r="TXC1" s="326"/>
      <c r="TXD1" s="326"/>
      <c r="TXE1" s="326"/>
      <c r="TXF1" s="326"/>
      <c r="TXG1" s="326"/>
      <c r="TXH1" s="326"/>
      <c r="TXI1" s="326"/>
      <c r="TXJ1" s="326"/>
      <c r="TXK1" s="326"/>
      <c r="TXL1" s="326"/>
      <c r="TXM1" s="326"/>
      <c r="TXN1" s="326"/>
      <c r="TXO1" s="326"/>
      <c r="TXP1" s="326"/>
      <c r="TXQ1" s="326"/>
      <c r="TXR1" s="326"/>
      <c r="TXS1" s="326"/>
      <c r="TXT1" s="326"/>
      <c r="TXU1" s="326"/>
      <c r="TXV1" s="326"/>
      <c r="TXW1" s="326"/>
      <c r="TXX1" s="326"/>
      <c r="TXY1" s="326"/>
      <c r="TXZ1" s="326"/>
      <c r="TYA1" s="326"/>
      <c r="TYB1" s="326"/>
      <c r="TYC1" s="326"/>
      <c r="TYD1" s="326"/>
      <c r="TYE1" s="326"/>
      <c r="TYF1" s="326"/>
      <c r="TYG1" s="326"/>
      <c r="TYH1" s="326"/>
      <c r="TYI1" s="326"/>
      <c r="TYJ1" s="326"/>
      <c r="TYK1" s="326"/>
      <c r="TYL1" s="326"/>
      <c r="TYM1" s="326"/>
      <c r="TYN1" s="326"/>
      <c r="TYO1" s="326"/>
      <c r="TYP1" s="326"/>
      <c r="TYQ1" s="326"/>
      <c r="TYR1" s="326"/>
      <c r="TYS1" s="326"/>
      <c r="TYT1" s="326"/>
      <c r="TYU1" s="326"/>
      <c r="TYV1" s="326"/>
      <c r="TYW1" s="326"/>
      <c r="TYX1" s="326"/>
      <c r="TYY1" s="326"/>
      <c r="TYZ1" s="326"/>
      <c r="TZA1" s="326"/>
      <c r="TZB1" s="326"/>
      <c r="TZC1" s="326"/>
      <c r="TZD1" s="326"/>
      <c r="TZE1" s="326"/>
      <c r="TZF1" s="326"/>
      <c r="TZG1" s="326"/>
      <c r="TZH1" s="326"/>
      <c r="TZI1" s="326"/>
      <c r="TZJ1" s="326"/>
      <c r="TZK1" s="326"/>
      <c r="TZL1" s="326"/>
      <c r="TZM1" s="326"/>
      <c r="TZN1" s="326"/>
      <c r="TZO1" s="326"/>
      <c r="TZP1" s="326"/>
      <c r="TZQ1" s="326"/>
      <c r="TZR1" s="326"/>
      <c r="TZS1" s="326"/>
      <c r="TZT1" s="326"/>
      <c r="TZU1" s="326"/>
      <c r="TZV1" s="326"/>
      <c r="TZW1" s="326"/>
      <c r="TZX1" s="326"/>
      <c r="TZY1" s="326"/>
      <c r="TZZ1" s="326"/>
      <c r="UAA1" s="326"/>
      <c r="UAB1" s="326"/>
      <c r="UAC1" s="326"/>
      <c r="UAD1" s="326"/>
      <c r="UAE1" s="326"/>
      <c r="UAF1" s="326"/>
      <c r="UAG1" s="326"/>
      <c r="UAH1" s="326"/>
      <c r="UAI1" s="326"/>
      <c r="UAJ1" s="326"/>
      <c r="UAK1" s="326"/>
      <c r="UAL1" s="326"/>
      <c r="UAM1" s="326"/>
      <c r="UAN1" s="326"/>
      <c r="UAO1" s="326"/>
      <c r="UAP1" s="326"/>
      <c r="UAQ1" s="326"/>
      <c r="UAR1" s="326"/>
      <c r="UAS1" s="326"/>
      <c r="UAT1" s="326"/>
      <c r="UAU1" s="326"/>
      <c r="UAV1" s="326"/>
      <c r="UAW1" s="326"/>
      <c r="UAX1" s="326"/>
      <c r="UAY1" s="326"/>
      <c r="UAZ1" s="326"/>
      <c r="UBA1" s="326"/>
      <c r="UBB1" s="326"/>
      <c r="UBC1" s="326"/>
      <c r="UBD1" s="326"/>
      <c r="UBE1" s="326"/>
      <c r="UBF1" s="326"/>
      <c r="UBG1" s="326"/>
      <c r="UBH1" s="326"/>
      <c r="UBI1" s="326"/>
      <c r="UBJ1" s="326"/>
      <c r="UBK1" s="326"/>
      <c r="UBL1" s="278"/>
      <c r="UBM1" s="278"/>
      <c r="UBN1" s="278"/>
      <c r="UBO1" s="278"/>
      <c r="UBP1" s="278"/>
      <c r="UBQ1" s="278"/>
      <c r="UBR1" s="278"/>
      <c r="UBS1" s="278"/>
      <c r="UBT1" s="278"/>
      <c r="UBU1" s="278"/>
      <c r="UBV1" s="278"/>
      <c r="UBW1" s="278"/>
      <c r="UBX1" s="278"/>
      <c r="UBY1" s="278"/>
      <c r="UBZ1" s="278"/>
      <c r="UCA1" s="278"/>
      <c r="UCB1" s="278"/>
      <c r="UCC1" s="278"/>
      <c r="UCD1" s="278"/>
      <c r="UCE1" s="278"/>
      <c r="UCF1" s="278"/>
      <c r="UCG1" s="278"/>
      <c r="UCH1" s="278"/>
      <c r="UCI1" s="278"/>
      <c r="UCJ1" s="278"/>
      <c r="UCK1" s="278"/>
      <c r="UCL1" s="278"/>
      <c r="UCM1" s="278"/>
      <c r="UCN1" s="278"/>
      <c r="UCO1" s="278"/>
      <c r="UCP1" s="278"/>
      <c r="UCQ1" s="278"/>
      <c r="UCR1" s="278"/>
      <c r="UCS1" s="278"/>
      <c r="UCT1" s="278"/>
      <c r="UCU1" s="278"/>
      <c r="UCV1" s="278"/>
      <c r="UCW1" s="278"/>
      <c r="UCX1" s="278"/>
      <c r="UCY1" s="278"/>
      <c r="UCZ1" s="278"/>
      <c r="UDA1" s="278"/>
      <c r="UDB1" s="278"/>
      <c r="UDC1" s="278"/>
      <c r="UDD1" s="278"/>
      <c r="UDE1" s="278"/>
      <c r="UDF1" s="278"/>
      <c r="UDG1" s="278"/>
      <c r="UDH1" s="278"/>
      <c r="UDI1" s="278"/>
      <c r="UDJ1" s="278"/>
      <c r="UDK1" s="278"/>
      <c r="UDL1" s="278"/>
      <c r="UDM1" s="278"/>
      <c r="UDN1" s="278"/>
      <c r="UDO1" s="278"/>
      <c r="UDP1" s="278"/>
      <c r="UDQ1" s="278"/>
      <c r="UDR1" s="278"/>
      <c r="UDS1" s="278"/>
      <c r="UDT1" s="278"/>
      <c r="UDU1" s="278"/>
      <c r="UDV1" s="278"/>
      <c r="UDW1" s="278"/>
      <c r="UDX1" s="278"/>
      <c r="UDY1" s="278"/>
      <c r="UDZ1" s="278"/>
      <c r="UEA1" s="278"/>
      <c r="UEB1" s="278"/>
      <c r="UEC1" s="278"/>
      <c r="UED1" s="278"/>
      <c r="UEE1" s="278"/>
      <c r="UEF1" s="278"/>
      <c r="UEG1" s="278"/>
      <c r="UEH1" s="278"/>
      <c r="UEI1" s="278"/>
      <c r="UEJ1" s="278"/>
      <c r="UEK1" s="278"/>
      <c r="UEL1" s="278"/>
      <c r="UEM1" s="278"/>
      <c r="UEN1" s="278"/>
      <c r="UEO1" s="278"/>
      <c r="UEP1" s="278"/>
      <c r="UEQ1" s="278"/>
      <c r="UER1" s="278"/>
      <c r="UES1" s="278"/>
      <c r="UET1" s="278"/>
      <c r="UEU1" s="278"/>
      <c r="UEV1" s="278"/>
      <c r="UEW1" s="278"/>
      <c r="UEX1" s="278"/>
      <c r="UEY1" s="278"/>
      <c r="UEZ1" s="326"/>
      <c r="UFA1" s="326"/>
      <c r="UFB1" s="326"/>
      <c r="UFC1" s="326"/>
      <c r="UFD1" s="326"/>
      <c r="UFE1" s="326"/>
      <c r="UFF1" s="326"/>
      <c r="UFG1" s="326"/>
      <c r="UFH1" s="326"/>
      <c r="UFI1" s="326"/>
      <c r="UFJ1" s="326"/>
      <c r="UFK1" s="326"/>
      <c r="UFL1" s="326"/>
      <c r="UFM1" s="326"/>
      <c r="UFN1" s="326"/>
      <c r="UFO1" s="326"/>
      <c r="UFP1" s="326"/>
      <c r="UFQ1" s="326"/>
      <c r="UFR1" s="326"/>
      <c r="UFS1" s="326"/>
      <c r="UFT1" s="326"/>
      <c r="UFU1" s="326"/>
      <c r="UFV1" s="326"/>
      <c r="UFW1" s="326"/>
      <c r="UFX1" s="326"/>
      <c r="UFY1" s="326"/>
      <c r="UFZ1" s="326"/>
      <c r="UGA1" s="326"/>
      <c r="UGB1" s="326"/>
      <c r="UGC1" s="326"/>
      <c r="UGD1" s="326"/>
      <c r="UGE1" s="326"/>
      <c r="UGF1" s="326"/>
      <c r="UGG1" s="326"/>
      <c r="UGH1" s="326"/>
      <c r="UGI1" s="326"/>
      <c r="UGJ1" s="326"/>
      <c r="UGK1" s="326"/>
      <c r="UGL1" s="326"/>
      <c r="UGM1" s="326"/>
      <c r="UGN1" s="326"/>
      <c r="UGO1" s="326"/>
      <c r="UGP1" s="326"/>
      <c r="UGQ1" s="326"/>
      <c r="UGR1" s="326"/>
      <c r="UGS1" s="326"/>
      <c r="UGT1" s="326"/>
      <c r="UGU1" s="326"/>
      <c r="UGV1" s="326"/>
      <c r="UGW1" s="326"/>
      <c r="UGX1" s="326"/>
      <c r="UGY1" s="326"/>
      <c r="UGZ1" s="326"/>
      <c r="UHA1" s="326"/>
      <c r="UHB1" s="326"/>
      <c r="UHC1" s="326"/>
      <c r="UHD1" s="326"/>
      <c r="UHE1" s="326"/>
      <c r="UHF1" s="326"/>
      <c r="UHG1" s="326"/>
      <c r="UHH1" s="326"/>
      <c r="UHI1" s="326"/>
      <c r="UHJ1" s="326"/>
      <c r="UHK1" s="326"/>
      <c r="UHL1" s="326"/>
      <c r="UHM1" s="326"/>
      <c r="UHN1" s="326"/>
      <c r="UHO1" s="326"/>
      <c r="UHP1" s="326"/>
      <c r="UHQ1" s="326"/>
      <c r="UHR1" s="326"/>
      <c r="UHS1" s="326"/>
      <c r="UHT1" s="326"/>
      <c r="UHU1" s="326"/>
      <c r="UHV1" s="326"/>
      <c r="UHW1" s="326"/>
      <c r="UHX1" s="326"/>
      <c r="UHY1" s="326"/>
      <c r="UHZ1" s="326"/>
      <c r="UIA1" s="326"/>
      <c r="UIB1" s="326"/>
      <c r="UIC1" s="326"/>
      <c r="UID1" s="326"/>
      <c r="UIE1" s="326"/>
      <c r="UIF1" s="326"/>
      <c r="UIG1" s="326"/>
      <c r="UIH1" s="326"/>
      <c r="UII1" s="326"/>
      <c r="UIJ1" s="326"/>
      <c r="UIK1" s="326"/>
      <c r="UIL1" s="326"/>
      <c r="UIM1" s="326"/>
      <c r="UIN1" s="326"/>
      <c r="UIO1" s="326"/>
      <c r="UIP1" s="326"/>
      <c r="UIQ1" s="326"/>
      <c r="UIR1" s="326"/>
      <c r="UIS1" s="326"/>
      <c r="UIT1" s="326"/>
      <c r="UIU1" s="326"/>
      <c r="UIV1" s="326"/>
      <c r="UIW1" s="326"/>
      <c r="UIX1" s="326"/>
      <c r="UIY1" s="326"/>
      <c r="UIZ1" s="326"/>
      <c r="UJA1" s="326"/>
      <c r="UJB1" s="326"/>
      <c r="UJC1" s="326"/>
      <c r="UJD1" s="326"/>
      <c r="UJE1" s="326"/>
      <c r="UJF1" s="326"/>
      <c r="UJG1" s="326"/>
      <c r="UJH1" s="326"/>
      <c r="UJI1" s="326"/>
      <c r="UJJ1" s="326"/>
      <c r="UJK1" s="326"/>
      <c r="UJL1" s="326"/>
      <c r="UJM1" s="326"/>
      <c r="UJN1" s="326"/>
      <c r="UJO1" s="326"/>
      <c r="UJP1" s="326"/>
      <c r="UJQ1" s="326"/>
      <c r="UJR1" s="326"/>
      <c r="UJS1" s="326"/>
      <c r="UJT1" s="326"/>
      <c r="UJU1" s="326"/>
      <c r="UJV1" s="326"/>
      <c r="UJW1" s="326"/>
      <c r="UJX1" s="326"/>
      <c r="UJY1" s="326"/>
      <c r="UJZ1" s="326"/>
      <c r="UKA1" s="326"/>
      <c r="UKB1" s="326"/>
      <c r="UKC1" s="326"/>
      <c r="UKD1" s="326"/>
      <c r="UKE1" s="326"/>
      <c r="UKF1" s="326"/>
      <c r="UKG1" s="326"/>
      <c r="UKH1" s="326"/>
      <c r="UKI1" s="326"/>
      <c r="UKJ1" s="326"/>
      <c r="UKK1" s="326"/>
      <c r="UKL1" s="326"/>
      <c r="UKM1" s="326"/>
      <c r="UKN1" s="326"/>
      <c r="UKO1" s="326"/>
      <c r="UKP1" s="326"/>
      <c r="UKQ1" s="326"/>
      <c r="UKR1" s="326"/>
      <c r="UKS1" s="326"/>
      <c r="UKT1" s="326"/>
      <c r="UKU1" s="326"/>
      <c r="UKV1" s="326"/>
      <c r="UKW1" s="326"/>
      <c r="UKX1" s="326"/>
      <c r="UKY1" s="326"/>
      <c r="UKZ1" s="326"/>
      <c r="ULA1" s="326"/>
      <c r="ULB1" s="326"/>
      <c r="ULC1" s="326"/>
      <c r="ULD1" s="326"/>
      <c r="ULE1" s="326"/>
      <c r="ULF1" s="326"/>
      <c r="ULG1" s="326"/>
      <c r="ULH1" s="278"/>
      <c r="ULI1" s="278"/>
      <c r="ULJ1" s="278"/>
      <c r="ULK1" s="278"/>
      <c r="ULL1" s="278"/>
      <c r="ULM1" s="278"/>
      <c r="ULN1" s="278"/>
      <c r="ULO1" s="278"/>
      <c r="ULP1" s="278"/>
      <c r="ULQ1" s="278"/>
      <c r="ULR1" s="278"/>
      <c r="ULS1" s="278"/>
      <c r="ULT1" s="278"/>
      <c r="ULU1" s="278"/>
      <c r="ULV1" s="278"/>
      <c r="ULW1" s="278"/>
      <c r="ULX1" s="278"/>
      <c r="ULY1" s="278"/>
      <c r="ULZ1" s="278"/>
      <c r="UMA1" s="278"/>
      <c r="UMB1" s="278"/>
      <c r="UMC1" s="278"/>
      <c r="UMD1" s="278"/>
      <c r="UME1" s="278"/>
      <c r="UMF1" s="278"/>
      <c r="UMG1" s="278"/>
      <c r="UMH1" s="278"/>
      <c r="UMI1" s="278"/>
      <c r="UMJ1" s="278"/>
      <c r="UMK1" s="278"/>
      <c r="UML1" s="278"/>
      <c r="UMM1" s="278"/>
      <c r="UMN1" s="278"/>
      <c r="UMO1" s="278"/>
      <c r="UMP1" s="278"/>
      <c r="UMQ1" s="278"/>
      <c r="UMR1" s="278"/>
      <c r="UMS1" s="278"/>
      <c r="UMT1" s="278"/>
      <c r="UMU1" s="278"/>
      <c r="UMV1" s="278"/>
      <c r="UMW1" s="278"/>
      <c r="UMX1" s="278"/>
      <c r="UMY1" s="278"/>
      <c r="UMZ1" s="278"/>
      <c r="UNA1" s="278"/>
      <c r="UNB1" s="278"/>
      <c r="UNC1" s="278"/>
      <c r="UND1" s="278"/>
      <c r="UNE1" s="278"/>
      <c r="UNF1" s="278"/>
      <c r="UNG1" s="278"/>
      <c r="UNH1" s="278"/>
      <c r="UNI1" s="278"/>
      <c r="UNJ1" s="278"/>
      <c r="UNK1" s="278"/>
      <c r="UNL1" s="278"/>
      <c r="UNM1" s="278"/>
      <c r="UNN1" s="278"/>
      <c r="UNO1" s="278"/>
      <c r="UNP1" s="278"/>
      <c r="UNQ1" s="278"/>
      <c r="UNR1" s="278"/>
      <c r="UNS1" s="278"/>
      <c r="UNT1" s="278"/>
      <c r="UNU1" s="278"/>
      <c r="UNV1" s="278"/>
      <c r="UNW1" s="278"/>
      <c r="UNX1" s="278"/>
      <c r="UNY1" s="278"/>
      <c r="UNZ1" s="278"/>
      <c r="UOA1" s="278"/>
      <c r="UOB1" s="278"/>
      <c r="UOC1" s="278"/>
      <c r="UOD1" s="278"/>
      <c r="UOE1" s="278"/>
      <c r="UOF1" s="278"/>
      <c r="UOG1" s="278"/>
      <c r="UOH1" s="278"/>
      <c r="UOI1" s="278"/>
      <c r="UOJ1" s="278"/>
      <c r="UOK1" s="278"/>
      <c r="UOL1" s="278"/>
      <c r="UOM1" s="278"/>
      <c r="UON1" s="278"/>
      <c r="UOO1" s="278"/>
      <c r="UOP1" s="278"/>
      <c r="UOQ1" s="278"/>
      <c r="UOR1" s="278"/>
      <c r="UOS1" s="278"/>
      <c r="UOT1" s="278"/>
      <c r="UOU1" s="278"/>
      <c r="UOV1" s="326"/>
      <c r="UOW1" s="326"/>
      <c r="UOX1" s="326"/>
      <c r="UOY1" s="326"/>
      <c r="UOZ1" s="326"/>
      <c r="UPA1" s="326"/>
      <c r="UPB1" s="326"/>
      <c r="UPC1" s="326"/>
      <c r="UPD1" s="326"/>
      <c r="UPE1" s="326"/>
      <c r="UPF1" s="326"/>
      <c r="UPG1" s="326"/>
      <c r="UPH1" s="326"/>
      <c r="UPI1" s="326"/>
      <c r="UPJ1" s="326"/>
      <c r="UPK1" s="326"/>
      <c r="UPL1" s="326"/>
      <c r="UPM1" s="326"/>
      <c r="UPN1" s="326"/>
      <c r="UPO1" s="326"/>
      <c r="UPP1" s="326"/>
      <c r="UPQ1" s="326"/>
      <c r="UPR1" s="326"/>
      <c r="UPS1" s="326"/>
      <c r="UPT1" s="326"/>
      <c r="UPU1" s="326"/>
      <c r="UPV1" s="326"/>
      <c r="UPW1" s="326"/>
      <c r="UPX1" s="326"/>
      <c r="UPY1" s="326"/>
      <c r="UPZ1" s="326"/>
      <c r="UQA1" s="326"/>
      <c r="UQB1" s="326"/>
      <c r="UQC1" s="326"/>
      <c r="UQD1" s="326"/>
      <c r="UQE1" s="326"/>
      <c r="UQF1" s="326"/>
      <c r="UQG1" s="326"/>
      <c r="UQH1" s="326"/>
      <c r="UQI1" s="326"/>
      <c r="UQJ1" s="326"/>
      <c r="UQK1" s="326"/>
      <c r="UQL1" s="326"/>
      <c r="UQM1" s="326"/>
      <c r="UQN1" s="326"/>
      <c r="UQO1" s="326"/>
      <c r="UQP1" s="326"/>
      <c r="UQQ1" s="326"/>
      <c r="UQR1" s="326"/>
      <c r="UQS1" s="326"/>
      <c r="UQT1" s="326"/>
      <c r="UQU1" s="326"/>
      <c r="UQV1" s="326"/>
      <c r="UQW1" s="326"/>
      <c r="UQX1" s="326"/>
      <c r="UQY1" s="326"/>
      <c r="UQZ1" s="326"/>
      <c r="URA1" s="326"/>
      <c r="URB1" s="326"/>
      <c r="URC1" s="326"/>
      <c r="URD1" s="326"/>
      <c r="URE1" s="326"/>
      <c r="URF1" s="326"/>
      <c r="URG1" s="326"/>
      <c r="URH1" s="326"/>
      <c r="URI1" s="326"/>
      <c r="URJ1" s="326"/>
      <c r="URK1" s="326"/>
      <c r="URL1" s="326"/>
      <c r="URM1" s="326"/>
      <c r="URN1" s="326"/>
      <c r="URO1" s="326"/>
      <c r="URP1" s="326"/>
      <c r="URQ1" s="326"/>
      <c r="URR1" s="326"/>
      <c r="URS1" s="326"/>
      <c r="URT1" s="326"/>
      <c r="URU1" s="326"/>
      <c r="URV1" s="326"/>
      <c r="URW1" s="326"/>
      <c r="URX1" s="326"/>
      <c r="URY1" s="326"/>
      <c r="URZ1" s="326"/>
      <c r="USA1" s="326"/>
      <c r="USB1" s="326"/>
      <c r="USC1" s="326"/>
      <c r="USD1" s="326"/>
      <c r="USE1" s="326"/>
      <c r="USF1" s="326"/>
      <c r="USG1" s="326"/>
      <c r="USH1" s="326"/>
      <c r="USI1" s="326"/>
      <c r="USJ1" s="326"/>
      <c r="USK1" s="326"/>
      <c r="USL1" s="326"/>
      <c r="USM1" s="326"/>
      <c r="USN1" s="326"/>
      <c r="USO1" s="326"/>
      <c r="USP1" s="326"/>
      <c r="USQ1" s="326"/>
      <c r="USR1" s="326"/>
      <c r="USS1" s="326"/>
      <c r="UST1" s="326"/>
      <c r="USU1" s="326"/>
      <c r="USV1" s="326"/>
      <c r="USW1" s="326"/>
      <c r="USX1" s="326"/>
      <c r="USY1" s="326"/>
      <c r="USZ1" s="326"/>
      <c r="UTA1" s="326"/>
      <c r="UTB1" s="326"/>
      <c r="UTC1" s="326"/>
      <c r="UTD1" s="326"/>
      <c r="UTE1" s="326"/>
      <c r="UTF1" s="326"/>
      <c r="UTG1" s="326"/>
      <c r="UTH1" s="326"/>
      <c r="UTI1" s="326"/>
      <c r="UTJ1" s="326"/>
      <c r="UTK1" s="326"/>
      <c r="UTL1" s="326"/>
      <c r="UTM1" s="326"/>
      <c r="UTN1" s="326"/>
      <c r="UTO1" s="326"/>
      <c r="UTP1" s="326"/>
      <c r="UTQ1" s="326"/>
      <c r="UTR1" s="326"/>
      <c r="UTS1" s="326"/>
      <c r="UTT1" s="326"/>
      <c r="UTU1" s="326"/>
      <c r="UTV1" s="326"/>
      <c r="UTW1" s="326"/>
      <c r="UTX1" s="326"/>
      <c r="UTY1" s="326"/>
      <c r="UTZ1" s="326"/>
      <c r="UUA1" s="326"/>
      <c r="UUB1" s="326"/>
      <c r="UUC1" s="326"/>
      <c r="UUD1" s="326"/>
      <c r="UUE1" s="326"/>
      <c r="UUF1" s="326"/>
      <c r="UUG1" s="326"/>
      <c r="UUH1" s="326"/>
      <c r="UUI1" s="326"/>
      <c r="UUJ1" s="326"/>
      <c r="UUK1" s="326"/>
      <c r="UUL1" s="326"/>
      <c r="UUM1" s="326"/>
      <c r="UUN1" s="326"/>
      <c r="UUO1" s="326"/>
      <c r="UUP1" s="326"/>
      <c r="UUQ1" s="326"/>
      <c r="UUR1" s="326"/>
      <c r="UUS1" s="326"/>
      <c r="UUT1" s="326"/>
      <c r="UUU1" s="326"/>
      <c r="UUV1" s="326"/>
      <c r="UUW1" s="326"/>
      <c r="UUX1" s="326"/>
      <c r="UUY1" s="326"/>
      <c r="UUZ1" s="326"/>
      <c r="UVA1" s="326"/>
      <c r="UVB1" s="326"/>
      <c r="UVC1" s="326"/>
      <c r="UVD1" s="278"/>
      <c r="UVE1" s="278"/>
      <c r="UVF1" s="278"/>
      <c r="UVG1" s="278"/>
      <c r="UVH1" s="278"/>
      <c r="UVI1" s="278"/>
      <c r="UVJ1" s="278"/>
      <c r="UVK1" s="278"/>
      <c r="UVL1" s="278"/>
      <c r="UVM1" s="278"/>
      <c r="UVN1" s="278"/>
      <c r="UVO1" s="278"/>
      <c r="UVP1" s="278"/>
      <c r="UVQ1" s="278"/>
      <c r="UVR1" s="278"/>
      <c r="UVS1" s="278"/>
      <c r="UVT1" s="278"/>
      <c r="UVU1" s="278"/>
      <c r="UVV1" s="278"/>
      <c r="UVW1" s="278"/>
      <c r="UVX1" s="278"/>
      <c r="UVY1" s="278"/>
      <c r="UVZ1" s="278"/>
      <c r="UWA1" s="278"/>
      <c r="UWB1" s="278"/>
      <c r="UWC1" s="278"/>
      <c r="UWD1" s="278"/>
      <c r="UWE1" s="278"/>
      <c r="UWF1" s="278"/>
      <c r="UWG1" s="278"/>
      <c r="UWH1" s="278"/>
      <c r="UWI1" s="278"/>
      <c r="UWJ1" s="278"/>
      <c r="UWK1" s="278"/>
      <c r="UWL1" s="278"/>
      <c r="UWM1" s="278"/>
      <c r="UWN1" s="278"/>
      <c r="UWO1" s="278"/>
      <c r="UWP1" s="278"/>
      <c r="UWQ1" s="278"/>
      <c r="UWR1" s="278"/>
      <c r="UWS1" s="278"/>
      <c r="UWT1" s="278"/>
      <c r="UWU1" s="278"/>
      <c r="UWV1" s="278"/>
      <c r="UWW1" s="278"/>
      <c r="UWX1" s="278"/>
      <c r="UWY1" s="278"/>
      <c r="UWZ1" s="278"/>
      <c r="UXA1" s="278"/>
      <c r="UXB1" s="278"/>
      <c r="UXC1" s="278"/>
      <c r="UXD1" s="278"/>
      <c r="UXE1" s="278"/>
      <c r="UXF1" s="278"/>
      <c r="UXG1" s="278"/>
      <c r="UXH1" s="278"/>
      <c r="UXI1" s="278"/>
      <c r="UXJ1" s="278"/>
      <c r="UXK1" s="278"/>
      <c r="UXL1" s="278"/>
      <c r="UXM1" s="278"/>
      <c r="UXN1" s="278"/>
      <c r="UXO1" s="278"/>
      <c r="UXP1" s="278"/>
      <c r="UXQ1" s="278"/>
      <c r="UXR1" s="278"/>
      <c r="UXS1" s="278"/>
      <c r="UXT1" s="278"/>
      <c r="UXU1" s="278"/>
      <c r="UXV1" s="278"/>
      <c r="UXW1" s="278"/>
      <c r="UXX1" s="278"/>
      <c r="UXY1" s="278"/>
      <c r="UXZ1" s="278"/>
      <c r="UYA1" s="278"/>
      <c r="UYB1" s="278"/>
      <c r="UYC1" s="278"/>
      <c r="UYD1" s="278"/>
      <c r="UYE1" s="278"/>
      <c r="UYF1" s="278"/>
      <c r="UYG1" s="278"/>
      <c r="UYH1" s="278"/>
      <c r="UYI1" s="278"/>
      <c r="UYJ1" s="278"/>
      <c r="UYK1" s="278"/>
      <c r="UYL1" s="278"/>
      <c r="UYM1" s="278"/>
      <c r="UYN1" s="278"/>
      <c r="UYO1" s="278"/>
      <c r="UYP1" s="278"/>
      <c r="UYQ1" s="278"/>
      <c r="UYR1" s="326"/>
      <c r="UYS1" s="326"/>
      <c r="UYT1" s="326"/>
      <c r="UYU1" s="326"/>
      <c r="UYV1" s="326"/>
      <c r="UYW1" s="326"/>
      <c r="UYX1" s="326"/>
      <c r="UYY1" s="326"/>
      <c r="UYZ1" s="326"/>
      <c r="UZA1" s="326"/>
      <c r="UZB1" s="326"/>
      <c r="UZC1" s="326"/>
      <c r="UZD1" s="326"/>
      <c r="UZE1" s="326"/>
      <c r="UZF1" s="326"/>
      <c r="UZG1" s="326"/>
      <c r="UZH1" s="326"/>
      <c r="UZI1" s="326"/>
      <c r="UZJ1" s="326"/>
      <c r="UZK1" s="326"/>
      <c r="UZL1" s="326"/>
      <c r="UZM1" s="326"/>
      <c r="UZN1" s="326"/>
      <c r="UZO1" s="326"/>
      <c r="UZP1" s="326"/>
      <c r="UZQ1" s="326"/>
      <c r="UZR1" s="326"/>
      <c r="UZS1" s="326"/>
      <c r="UZT1" s="326"/>
      <c r="UZU1" s="326"/>
      <c r="UZV1" s="326"/>
      <c r="UZW1" s="326"/>
      <c r="UZX1" s="326"/>
      <c r="UZY1" s="326"/>
      <c r="UZZ1" s="326"/>
      <c r="VAA1" s="326"/>
      <c r="VAB1" s="326"/>
      <c r="VAC1" s="326"/>
      <c r="VAD1" s="326"/>
      <c r="VAE1" s="326"/>
      <c r="VAF1" s="326"/>
      <c r="VAG1" s="326"/>
      <c r="VAH1" s="326"/>
      <c r="VAI1" s="326"/>
      <c r="VAJ1" s="326"/>
      <c r="VAK1" s="326"/>
      <c r="VAL1" s="326"/>
      <c r="VAM1" s="326"/>
      <c r="VAN1" s="326"/>
      <c r="VAO1" s="326"/>
      <c r="VAP1" s="326"/>
      <c r="VAQ1" s="326"/>
      <c r="VAR1" s="326"/>
      <c r="VAS1" s="326"/>
      <c r="VAT1" s="326"/>
      <c r="VAU1" s="326"/>
      <c r="VAV1" s="326"/>
      <c r="VAW1" s="326"/>
      <c r="VAX1" s="326"/>
      <c r="VAY1" s="326"/>
      <c r="VAZ1" s="326"/>
      <c r="VBA1" s="326"/>
      <c r="VBB1" s="326"/>
      <c r="VBC1" s="326"/>
      <c r="VBD1" s="326"/>
      <c r="VBE1" s="326"/>
      <c r="VBF1" s="326"/>
      <c r="VBG1" s="326"/>
      <c r="VBH1" s="326"/>
      <c r="VBI1" s="326"/>
      <c r="VBJ1" s="326"/>
      <c r="VBK1" s="326"/>
      <c r="VBL1" s="326"/>
      <c r="VBM1" s="326"/>
      <c r="VBN1" s="326"/>
      <c r="VBO1" s="326"/>
      <c r="VBP1" s="326"/>
      <c r="VBQ1" s="326"/>
      <c r="VBR1" s="326"/>
      <c r="VBS1" s="326"/>
      <c r="VBT1" s="326"/>
      <c r="VBU1" s="326"/>
      <c r="VBV1" s="326"/>
      <c r="VBW1" s="326"/>
      <c r="VBX1" s="326"/>
      <c r="VBY1" s="326"/>
      <c r="VBZ1" s="326"/>
      <c r="VCA1" s="326"/>
      <c r="VCB1" s="326"/>
      <c r="VCC1" s="326"/>
      <c r="VCD1" s="326"/>
      <c r="VCE1" s="326"/>
      <c r="VCF1" s="326"/>
      <c r="VCG1" s="326"/>
      <c r="VCH1" s="326"/>
      <c r="VCI1" s="326"/>
      <c r="VCJ1" s="326"/>
      <c r="VCK1" s="326"/>
      <c r="VCL1" s="326"/>
      <c r="VCM1" s="326"/>
      <c r="VCN1" s="326"/>
      <c r="VCO1" s="326"/>
      <c r="VCP1" s="326"/>
      <c r="VCQ1" s="326"/>
      <c r="VCR1" s="326"/>
      <c r="VCS1" s="326"/>
      <c r="VCT1" s="326"/>
      <c r="VCU1" s="326"/>
      <c r="VCV1" s="326"/>
      <c r="VCW1" s="326"/>
      <c r="VCX1" s="326"/>
      <c r="VCY1" s="326"/>
      <c r="VCZ1" s="326"/>
      <c r="VDA1" s="326"/>
      <c r="VDB1" s="326"/>
      <c r="VDC1" s="326"/>
      <c r="VDD1" s="326"/>
      <c r="VDE1" s="326"/>
      <c r="VDF1" s="326"/>
      <c r="VDG1" s="326"/>
      <c r="VDH1" s="326"/>
      <c r="VDI1" s="326"/>
      <c r="VDJ1" s="326"/>
      <c r="VDK1" s="326"/>
      <c r="VDL1" s="326"/>
      <c r="VDM1" s="326"/>
      <c r="VDN1" s="326"/>
      <c r="VDO1" s="326"/>
      <c r="VDP1" s="326"/>
      <c r="VDQ1" s="326"/>
      <c r="VDR1" s="326"/>
      <c r="VDS1" s="326"/>
      <c r="VDT1" s="326"/>
      <c r="VDU1" s="326"/>
      <c r="VDV1" s="326"/>
      <c r="VDW1" s="326"/>
      <c r="VDX1" s="326"/>
      <c r="VDY1" s="326"/>
      <c r="VDZ1" s="326"/>
      <c r="VEA1" s="326"/>
      <c r="VEB1" s="326"/>
      <c r="VEC1" s="326"/>
      <c r="VED1" s="326"/>
      <c r="VEE1" s="326"/>
      <c r="VEF1" s="326"/>
      <c r="VEG1" s="326"/>
      <c r="VEH1" s="326"/>
      <c r="VEI1" s="326"/>
      <c r="VEJ1" s="326"/>
      <c r="VEK1" s="326"/>
      <c r="VEL1" s="326"/>
      <c r="VEM1" s="326"/>
      <c r="VEN1" s="326"/>
      <c r="VEO1" s="326"/>
      <c r="VEP1" s="326"/>
      <c r="VEQ1" s="326"/>
      <c r="VER1" s="326"/>
      <c r="VES1" s="326"/>
      <c r="VET1" s="326"/>
      <c r="VEU1" s="326"/>
      <c r="VEV1" s="326"/>
      <c r="VEW1" s="326"/>
      <c r="VEX1" s="326"/>
      <c r="VEY1" s="326"/>
      <c r="VEZ1" s="278"/>
      <c r="VFA1" s="278"/>
      <c r="VFB1" s="278"/>
      <c r="VFC1" s="278"/>
      <c r="VFD1" s="278"/>
      <c r="VFE1" s="278"/>
      <c r="VFF1" s="278"/>
      <c r="VFG1" s="278"/>
      <c r="VFH1" s="278"/>
      <c r="VFI1" s="278"/>
      <c r="VFJ1" s="278"/>
      <c r="VFK1" s="278"/>
      <c r="VFL1" s="278"/>
      <c r="VFM1" s="278"/>
      <c r="VFN1" s="278"/>
      <c r="VFO1" s="278"/>
      <c r="VFP1" s="278"/>
      <c r="VFQ1" s="278"/>
      <c r="VFR1" s="278"/>
      <c r="VFS1" s="278"/>
      <c r="VFT1" s="278"/>
      <c r="VFU1" s="278"/>
      <c r="VFV1" s="278"/>
      <c r="VFW1" s="278"/>
      <c r="VFX1" s="278"/>
      <c r="VFY1" s="278"/>
      <c r="VFZ1" s="278"/>
      <c r="VGA1" s="278"/>
      <c r="VGB1" s="278"/>
      <c r="VGC1" s="278"/>
      <c r="VGD1" s="278"/>
      <c r="VGE1" s="278"/>
      <c r="VGF1" s="278"/>
      <c r="VGG1" s="278"/>
      <c r="VGH1" s="278"/>
      <c r="VGI1" s="278"/>
      <c r="VGJ1" s="278"/>
      <c r="VGK1" s="278"/>
      <c r="VGL1" s="278"/>
      <c r="VGM1" s="278"/>
      <c r="VGN1" s="278"/>
      <c r="VGO1" s="278"/>
      <c r="VGP1" s="278"/>
      <c r="VGQ1" s="278"/>
      <c r="VGR1" s="278"/>
      <c r="VGS1" s="278"/>
      <c r="VGT1" s="278"/>
      <c r="VGU1" s="278"/>
      <c r="VGV1" s="278"/>
      <c r="VGW1" s="278"/>
      <c r="VGX1" s="278"/>
      <c r="VGY1" s="278"/>
      <c r="VGZ1" s="278"/>
      <c r="VHA1" s="278"/>
      <c r="VHB1" s="278"/>
      <c r="VHC1" s="278"/>
      <c r="VHD1" s="278"/>
      <c r="VHE1" s="278"/>
      <c r="VHF1" s="278"/>
      <c r="VHG1" s="278"/>
      <c r="VHH1" s="278"/>
      <c r="VHI1" s="278"/>
      <c r="VHJ1" s="278"/>
      <c r="VHK1" s="278"/>
      <c r="VHL1" s="278"/>
      <c r="VHM1" s="278"/>
      <c r="VHN1" s="278"/>
      <c r="VHO1" s="278"/>
      <c r="VHP1" s="278"/>
      <c r="VHQ1" s="278"/>
      <c r="VHR1" s="278"/>
      <c r="VHS1" s="278"/>
      <c r="VHT1" s="278"/>
      <c r="VHU1" s="278"/>
      <c r="VHV1" s="278"/>
      <c r="VHW1" s="278"/>
      <c r="VHX1" s="278"/>
      <c r="VHY1" s="278"/>
      <c r="VHZ1" s="278"/>
      <c r="VIA1" s="278"/>
      <c r="VIB1" s="278"/>
      <c r="VIC1" s="278"/>
      <c r="VID1" s="278"/>
      <c r="VIE1" s="278"/>
      <c r="VIF1" s="278"/>
      <c r="VIG1" s="278"/>
      <c r="VIH1" s="278"/>
      <c r="VII1" s="278"/>
      <c r="VIJ1" s="278"/>
      <c r="VIK1" s="278"/>
      <c r="VIL1" s="278"/>
      <c r="VIM1" s="278"/>
      <c r="VIN1" s="326"/>
      <c r="VIO1" s="326"/>
      <c r="VIP1" s="326"/>
      <c r="VIQ1" s="326"/>
      <c r="VIR1" s="326"/>
      <c r="VIS1" s="326"/>
      <c r="VIT1" s="326"/>
      <c r="VIU1" s="326"/>
      <c r="VIV1" s="326"/>
      <c r="VIW1" s="326"/>
      <c r="VIX1" s="326"/>
      <c r="VIY1" s="326"/>
      <c r="VIZ1" s="326"/>
      <c r="VJA1" s="326"/>
      <c r="VJB1" s="326"/>
      <c r="VJC1" s="326"/>
      <c r="VJD1" s="326"/>
      <c r="VJE1" s="326"/>
      <c r="VJF1" s="326"/>
      <c r="VJG1" s="326"/>
      <c r="VJH1" s="326"/>
      <c r="VJI1" s="326"/>
      <c r="VJJ1" s="326"/>
      <c r="VJK1" s="326"/>
      <c r="VJL1" s="326"/>
      <c r="VJM1" s="326"/>
      <c r="VJN1" s="326"/>
      <c r="VJO1" s="326"/>
      <c r="VJP1" s="326"/>
      <c r="VJQ1" s="326"/>
      <c r="VJR1" s="326"/>
      <c r="VJS1" s="326"/>
      <c r="VJT1" s="326"/>
      <c r="VJU1" s="326"/>
      <c r="VJV1" s="326"/>
      <c r="VJW1" s="326"/>
      <c r="VJX1" s="326"/>
      <c r="VJY1" s="326"/>
      <c r="VJZ1" s="326"/>
      <c r="VKA1" s="326"/>
      <c r="VKB1" s="326"/>
      <c r="VKC1" s="326"/>
      <c r="VKD1" s="326"/>
      <c r="VKE1" s="326"/>
      <c r="VKF1" s="326"/>
      <c r="VKG1" s="326"/>
      <c r="VKH1" s="326"/>
      <c r="VKI1" s="326"/>
      <c r="VKJ1" s="326"/>
      <c r="VKK1" s="326"/>
      <c r="VKL1" s="326"/>
      <c r="VKM1" s="326"/>
      <c r="VKN1" s="326"/>
      <c r="VKO1" s="326"/>
      <c r="VKP1" s="326"/>
      <c r="VKQ1" s="326"/>
      <c r="VKR1" s="326"/>
      <c r="VKS1" s="326"/>
      <c r="VKT1" s="326"/>
      <c r="VKU1" s="326"/>
      <c r="VKV1" s="326"/>
      <c r="VKW1" s="326"/>
      <c r="VKX1" s="326"/>
      <c r="VKY1" s="326"/>
      <c r="VKZ1" s="326"/>
      <c r="VLA1" s="326"/>
      <c r="VLB1" s="326"/>
      <c r="VLC1" s="326"/>
      <c r="VLD1" s="326"/>
      <c r="VLE1" s="326"/>
      <c r="VLF1" s="326"/>
      <c r="VLG1" s="326"/>
      <c r="VLH1" s="326"/>
      <c r="VLI1" s="326"/>
      <c r="VLJ1" s="326"/>
      <c r="VLK1" s="326"/>
      <c r="VLL1" s="326"/>
      <c r="VLM1" s="326"/>
      <c r="VLN1" s="326"/>
      <c r="VLO1" s="326"/>
      <c r="VLP1" s="326"/>
      <c r="VLQ1" s="326"/>
      <c r="VLR1" s="326"/>
      <c r="VLS1" s="326"/>
      <c r="VLT1" s="326"/>
      <c r="VLU1" s="326"/>
      <c r="VLV1" s="326"/>
      <c r="VLW1" s="326"/>
      <c r="VLX1" s="326"/>
      <c r="VLY1" s="326"/>
      <c r="VLZ1" s="326"/>
      <c r="VMA1" s="326"/>
      <c r="VMB1" s="326"/>
      <c r="VMC1" s="326"/>
      <c r="VMD1" s="326"/>
      <c r="VME1" s="326"/>
      <c r="VMF1" s="326"/>
      <c r="VMG1" s="326"/>
      <c r="VMH1" s="326"/>
      <c r="VMI1" s="326"/>
      <c r="VMJ1" s="326"/>
      <c r="VMK1" s="326"/>
      <c r="VML1" s="326"/>
      <c r="VMM1" s="326"/>
      <c r="VMN1" s="326"/>
      <c r="VMO1" s="326"/>
      <c r="VMP1" s="326"/>
      <c r="VMQ1" s="326"/>
      <c r="VMR1" s="326"/>
      <c r="VMS1" s="326"/>
      <c r="VMT1" s="326"/>
      <c r="VMU1" s="326"/>
      <c r="VMV1" s="326"/>
      <c r="VMW1" s="326"/>
      <c r="VMX1" s="326"/>
      <c r="VMY1" s="326"/>
      <c r="VMZ1" s="326"/>
      <c r="VNA1" s="326"/>
      <c r="VNB1" s="326"/>
      <c r="VNC1" s="326"/>
      <c r="VND1" s="326"/>
      <c r="VNE1" s="326"/>
      <c r="VNF1" s="326"/>
      <c r="VNG1" s="326"/>
      <c r="VNH1" s="326"/>
      <c r="VNI1" s="326"/>
      <c r="VNJ1" s="326"/>
      <c r="VNK1" s="326"/>
      <c r="VNL1" s="326"/>
      <c r="VNM1" s="326"/>
      <c r="VNN1" s="326"/>
      <c r="VNO1" s="326"/>
      <c r="VNP1" s="326"/>
      <c r="VNQ1" s="326"/>
      <c r="VNR1" s="326"/>
      <c r="VNS1" s="326"/>
      <c r="VNT1" s="326"/>
      <c r="VNU1" s="326"/>
      <c r="VNV1" s="326"/>
      <c r="VNW1" s="326"/>
      <c r="VNX1" s="326"/>
      <c r="VNY1" s="326"/>
      <c r="VNZ1" s="326"/>
      <c r="VOA1" s="326"/>
      <c r="VOB1" s="326"/>
      <c r="VOC1" s="326"/>
      <c r="VOD1" s="326"/>
      <c r="VOE1" s="326"/>
      <c r="VOF1" s="326"/>
      <c r="VOG1" s="326"/>
      <c r="VOH1" s="326"/>
      <c r="VOI1" s="326"/>
      <c r="VOJ1" s="326"/>
      <c r="VOK1" s="326"/>
      <c r="VOL1" s="326"/>
      <c r="VOM1" s="326"/>
      <c r="VON1" s="326"/>
      <c r="VOO1" s="326"/>
      <c r="VOP1" s="326"/>
      <c r="VOQ1" s="326"/>
      <c r="VOR1" s="326"/>
      <c r="VOS1" s="326"/>
      <c r="VOT1" s="326"/>
      <c r="VOU1" s="326"/>
      <c r="VOV1" s="278"/>
      <c r="VOW1" s="278"/>
      <c r="VOX1" s="278"/>
      <c r="VOY1" s="278"/>
      <c r="VOZ1" s="278"/>
      <c r="VPA1" s="278"/>
      <c r="VPB1" s="278"/>
      <c r="VPC1" s="278"/>
      <c r="VPD1" s="278"/>
      <c r="VPE1" s="278"/>
      <c r="VPF1" s="278"/>
      <c r="VPG1" s="278"/>
      <c r="VPH1" s="278"/>
      <c r="VPI1" s="278"/>
      <c r="VPJ1" s="278"/>
      <c r="VPK1" s="278"/>
      <c r="VPL1" s="278"/>
      <c r="VPM1" s="278"/>
      <c r="VPN1" s="278"/>
      <c r="VPO1" s="278"/>
      <c r="VPP1" s="278"/>
      <c r="VPQ1" s="278"/>
      <c r="VPR1" s="278"/>
      <c r="VPS1" s="278"/>
      <c r="VPT1" s="278"/>
      <c r="VPU1" s="278"/>
      <c r="VPV1" s="278"/>
      <c r="VPW1" s="278"/>
      <c r="VPX1" s="278"/>
      <c r="VPY1" s="278"/>
      <c r="VPZ1" s="278"/>
      <c r="VQA1" s="278"/>
      <c r="VQB1" s="278"/>
      <c r="VQC1" s="278"/>
      <c r="VQD1" s="278"/>
      <c r="VQE1" s="278"/>
      <c r="VQF1" s="278"/>
      <c r="VQG1" s="278"/>
      <c r="VQH1" s="278"/>
      <c r="VQI1" s="278"/>
      <c r="VQJ1" s="278"/>
      <c r="VQK1" s="278"/>
      <c r="VQL1" s="278"/>
      <c r="VQM1" s="278"/>
      <c r="VQN1" s="278"/>
      <c r="VQO1" s="278"/>
      <c r="VQP1" s="278"/>
      <c r="VQQ1" s="278"/>
      <c r="VQR1" s="278"/>
      <c r="VQS1" s="278"/>
      <c r="VQT1" s="278"/>
      <c r="VQU1" s="278"/>
      <c r="VQV1" s="278"/>
      <c r="VQW1" s="278"/>
      <c r="VQX1" s="278"/>
      <c r="VQY1" s="278"/>
      <c r="VQZ1" s="278"/>
      <c r="VRA1" s="278"/>
      <c r="VRB1" s="278"/>
      <c r="VRC1" s="278"/>
      <c r="VRD1" s="278"/>
      <c r="VRE1" s="278"/>
      <c r="VRF1" s="278"/>
      <c r="VRG1" s="278"/>
      <c r="VRH1" s="278"/>
      <c r="VRI1" s="278"/>
      <c r="VRJ1" s="278"/>
      <c r="VRK1" s="278"/>
      <c r="VRL1" s="278"/>
      <c r="VRM1" s="278"/>
      <c r="VRN1" s="278"/>
      <c r="VRO1" s="278"/>
      <c r="VRP1" s="278"/>
      <c r="VRQ1" s="278"/>
      <c r="VRR1" s="278"/>
      <c r="VRS1" s="278"/>
      <c r="VRT1" s="278"/>
      <c r="VRU1" s="278"/>
      <c r="VRV1" s="278"/>
      <c r="VRW1" s="278"/>
      <c r="VRX1" s="278"/>
      <c r="VRY1" s="278"/>
      <c r="VRZ1" s="278"/>
      <c r="VSA1" s="278"/>
      <c r="VSB1" s="278"/>
      <c r="VSC1" s="278"/>
      <c r="VSD1" s="278"/>
      <c r="VSE1" s="278"/>
      <c r="VSF1" s="278"/>
      <c r="VSG1" s="278"/>
      <c r="VSH1" s="278"/>
      <c r="VSI1" s="278"/>
      <c r="VSJ1" s="326"/>
      <c r="VSK1" s="326"/>
      <c r="VSL1" s="326"/>
      <c r="VSM1" s="326"/>
      <c r="VSN1" s="326"/>
      <c r="VSO1" s="326"/>
      <c r="VSP1" s="326"/>
      <c r="VSQ1" s="326"/>
      <c r="VSR1" s="326"/>
      <c r="VSS1" s="326"/>
      <c r="VST1" s="326"/>
      <c r="VSU1" s="326"/>
      <c r="VSV1" s="326"/>
      <c r="VSW1" s="326"/>
      <c r="VSX1" s="326"/>
      <c r="VSY1" s="326"/>
      <c r="VSZ1" s="326"/>
      <c r="VTA1" s="326"/>
      <c r="VTB1" s="326"/>
      <c r="VTC1" s="326"/>
      <c r="VTD1" s="326"/>
      <c r="VTE1" s="326"/>
      <c r="VTF1" s="326"/>
      <c r="VTG1" s="326"/>
      <c r="VTH1" s="326"/>
      <c r="VTI1" s="326"/>
      <c r="VTJ1" s="326"/>
      <c r="VTK1" s="326"/>
      <c r="VTL1" s="326"/>
      <c r="VTM1" s="326"/>
      <c r="VTN1" s="326"/>
      <c r="VTO1" s="326"/>
      <c r="VTP1" s="326"/>
      <c r="VTQ1" s="326"/>
      <c r="VTR1" s="326"/>
      <c r="VTS1" s="326"/>
      <c r="VTT1" s="326"/>
      <c r="VTU1" s="326"/>
      <c r="VTV1" s="326"/>
      <c r="VTW1" s="326"/>
      <c r="VTX1" s="326"/>
      <c r="VTY1" s="326"/>
      <c r="VTZ1" s="326"/>
      <c r="VUA1" s="326"/>
      <c r="VUB1" s="326"/>
      <c r="VUC1" s="326"/>
      <c r="VUD1" s="326"/>
      <c r="VUE1" s="326"/>
      <c r="VUF1" s="326"/>
      <c r="VUG1" s="326"/>
      <c r="VUH1" s="326"/>
      <c r="VUI1" s="326"/>
      <c r="VUJ1" s="326"/>
      <c r="VUK1" s="326"/>
      <c r="VUL1" s="326"/>
      <c r="VUM1" s="326"/>
      <c r="VUN1" s="326"/>
      <c r="VUO1" s="326"/>
      <c r="VUP1" s="326"/>
      <c r="VUQ1" s="326"/>
      <c r="VUR1" s="326"/>
      <c r="VUS1" s="326"/>
      <c r="VUT1" s="326"/>
      <c r="VUU1" s="326"/>
      <c r="VUV1" s="326"/>
      <c r="VUW1" s="326"/>
      <c r="VUX1" s="326"/>
      <c r="VUY1" s="326"/>
      <c r="VUZ1" s="326"/>
      <c r="VVA1" s="326"/>
      <c r="VVB1" s="326"/>
      <c r="VVC1" s="326"/>
      <c r="VVD1" s="326"/>
      <c r="VVE1" s="326"/>
      <c r="VVF1" s="326"/>
      <c r="VVG1" s="326"/>
      <c r="VVH1" s="326"/>
      <c r="VVI1" s="326"/>
      <c r="VVJ1" s="326"/>
      <c r="VVK1" s="326"/>
      <c r="VVL1" s="326"/>
      <c r="VVM1" s="326"/>
      <c r="VVN1" s="326"/>
      <c r="VVO1" s="326"/>
      <c r="VVP1" s="326"/>
      <c r="VVQ1" s="326"/>
      <c r="VVR1" s="326"/>
      <c r="VVS1" s="326"/>
      <c r="VVT1" s="326"/>
      <c r="VVU1" s="326"/>
      <c r="VVV1" s="326"/>
      <c r="VVW1" s="326"/>
      <c r="VVX1" s="326"/>
      <c r="VVY1" s="326"/>
      <c r="VVZ1" s="326"/>
      <c r="VWA1" s="326"/>
      <c r="VWB1" s="326"/>
      <c r="VWC1" s="326"/>
      <c r="VWD1" s="326"/>
      <c r="VWE1" s="326"/>
      <c r="VWF1" s="326"/>
      <c r="VWG1" s="326"/>
      <c r="VWH1" s="326"/>
      <c r="VWI1" s="326"/>
      <c r="VWJ1" s="326"/>
      <c r="VWK1" s="326"/>
      <c r="VWL1" s="326"/>
      <c r="VWM1" s="326"/>
      <c r="VWN1" s="326"/>
      <c r="VWO1" s="326"/>
      <c r="VWP1" s="326"/>
      <c r="VWQ1" s="326"/>
      <c r="VWR1" s="326"/>
      <c r="VWS1" s="326"/>
      <c r="VWT1" s="326"/>
      <c r="VWU1" s="326"/>
      <c r="VWV1" s="326"/>
      <c r="VWW1" s="326"/>
      <c r="VWX1" s="326"/>
      <c r="VWY1" s="326"/>
      <c r="VWZ1" s="326"/>
      <c r="VXA1" s="326"/>
      <c r="VXB1" s="326"/>
      <c r="VXC1" s="326"/>
      <c r="VXD1" s="326"/>
      <c r="VXE1" s="326"/>
      <c r="VXF1" s="326"/>
      <c r="VXG1" s="326"/>
      <c r="VXH1" s="326"/>
      <c r="VXI1" s="326"/>
      <c r="VXJ1" s="326"/>
      <c r="VXK1" s="326"/>
      <c r="VXL1" s="326"/>
      <c r="VXM1" s="326"/>
      <c r="VXN1" s="326"/>
      <c r="VXO1" s="326"/>
      <c r="VXP1" s="326"/>
      <c r="VXQ1" s="326"/>
      <c r="VXR1" s="326"/>
      <c r="VXS1" s="326"/>
      <c r="VXT1" s="326"/>
      <c r="VXU1" s="326"/>
      <c r="VXV1" s="326"/>
      <c r="VXW1" s="326"/>
      <c r="VXX1" s="326"/>
      <c r="VXY1" s="326"/>
      <c r="VXZ1" s="326"/>
      <c r="VYA1" s="326"/>
      <c r="VYB1" s="326"/>
      <c r="VYC1" s="326"/>
      <c r="VYD1" s="326"/>
      <c r="VYE1" s="326"/>
      <c r="VYF1" s="326"/>
      <c r="VYG1" s="326"/>
      <c r="VYH1" s="326"/>
      <c r="VYI1" s="326"/>
      <c r="VYJ1" s="326"/>
      <c r="VYK1" s="326"/>
      <c r="VYL1" s="326"/>
      <c r="VYM1" s="326"/>
      <c r="VYN1" s="326"/>
      <c r="VYO1" s="326"/>
      <c r="VYP1" s="326"/>
      <c r="VYQ1" s="326"/>
      <c r="VYR1" s="278"/>
      <c r="VYS1" s="278"/>
      <c r="VYT1" s="278"/>
      <c r="VYU1" s="278"/>
      <c r="VYV1" s="278"/>
      <c r="VYW1" s="278"/>
      <c r="VYX1" s="278"/>
      <c r="VYY1" s="278"/>
      <c r="VYZ1" s="278"/>
      <c r="VZA1" s="278"/>
      <c r="VZB1" s="278"/>
      <c r="VZC1" s="278"/>
      <c r="VZD1" s="278"/>
      <c r="VZE1" s="278"/>
      <c r="VZF1" s="278"/>
      <c r="VZG1" s="278"/>
      <c r="VZH1" s="278"/>
      <c r="VZI1" s="278"/>
      <c r="VZJ1" s="278"/>
      <c r="VZK1" s="278"/>
      <c r="VZL1" s="278"/>
      <c r="VZM1" s="278"/>
      <c r="VZN1" s="278"/>
      <c r="VZO1" s="278"/>
      <c r="VZP1" s="278"/>
      <c r="VZQ1" s="278"/>
      <c r="VZR1" s="278"/>
      <c r="VZS1" s="278"/>
      <c r="VZT1" s="278"/>
      <c r="VZU1" s="278"/>
      <c r="VZV1" s="278"/>
      <c r="VZW1" s="278"/>
      <c r="VZX1" s="278"/>
      <c r="VZY1" s="278"/>
      <c r="VZZ1" s="278"/>
      <c r="WAA1" s="278"/>
      <c r="WAB1" s="278"/>
      <c r="WAC1" s="278"/>
      <c r="WAD1" s="278"/>
      <c r="WAE1" s="278"/>
      <c r="WAF1" s="278"/>
      <c r="WAG1" s="278"/>
      <c r="WAH1" s="278"/>
      <c r="WAI1" s="278"/>
      <c r="WAJ1" s="278"/>
      <c r="WAK1" s="278"/>
      <c r="WAL1" s="278"/>
      <c r="WAM1" s="278"/>
      <c r="WAN1" s="278"/>
      <c r="WAO1" s="278"/>
      <c r="WAP1" s="278"/>
      <c r="WAQ1" s="278"/>
      <c r="WAR1" s="278"/>
      <c r="WAS1" s="278"/>
      <c r="WAT1" s="278"/>
      <c r="WAU1" s="278"/>
      <c r="WAV1" s="278"/>
      <c r="WAW1" s="278"/>
      <c r="WAX1" s="278"/>
      <c r="WAY1" s="278"/>
      <c r="WAZ1" s="278"/>
      <c r="WBA1" s="278"/>
      <c r="WBB1" s="278"/>
      <c r="WBC1" s="278"/>
      <c r="WBD1" s="278"/>
      <c r="WBE1" s="278"/>
      <c r="WBF1" s="278"/>
      <c r="WBG1" s="278"/>
      <c r="WBH1" s="278"/>
      <c r="WBI1" s="278"/>
      <c r="WBJ1" s="278"/>
      <c r="WBK1" s="278"/>
      <c r="WBL1" s="278"/>
      <c r="WBM1" s="278"/>
      <c r="WBN1" s="278"/>
      <c r="WBO1" s="278"/>
      <c r="WBP1" s="278"/>
      <c r="WBQ1" s="278"/>
      <c r="WBR1" s="278"/>
      <c r="WBS1" s="278"/>
      <c r="WBT1" s="278"/>
      <c r="WBU1" s="278"/>
      <c r="WBV1" s="278"/>
      <c r="WBW1" s="278"/>
      <c r="WBX1" s="278"/>
      <c r="WBY1" s="278"/>
      <c r="WBZ1" s="278"/>
      <c r="WCA1" s="278"/>
      <c r="WCB1" s="278"/>
      <c r="WCC1" s="278"/>
      <c r="WCD1" s="278"/>
      <c r="WCE1" s="278"/>
      <c r="WCF1" s="326"/>
      <c r="WCG1" s="326"/>
      <c r="WCH1" s="326"/>
      <c r="WCI1" s="326"/>
      <c r="WCJ1" s="326"/>
      <c r="WCK1" s="326"/>
      <c r="WCL1" s="326"/>
      <c r="WCM1" s="326"/>
      <c r="WCN1" s="326"/>
      <c r="WCO1" s="326"/>
      <c r="WCP1" s="326"/>
      <c r="WCQ1" s="326"/>
      <c r="WCR1" s="326"/>
      <c r="WCS1" s="326"/>
      <c r="WCT1" s="326"/>
      <c r="WCU1" s="326"/>
      <c r="WCV1" s="326"/>
      <c r="WCW1" s="326"/>
      <c r="WCX1" s="326"/>
      <c r="WCY1" s="326"/>
      <c r="WCZ1" s="326"/>
      <c r="WDA1" s="326"/>
      <c r="WDB1" s="326"/>
      <c r="WDC1" s="326"/>
      <c r="WDD1" s="326"/>
      <c r="WDE1" s="326"/>
      <c r="WDF1" s="326"/>
      <c r="WDG1" s="326"/>
      <c r="WDH1" s="326"/>
      <c r="WDI1" s="326"/>
      <c r="WDJ1" s="326"/>
      <c r="WDK1" s="326"/>
      <c r="WDL1" s="326"/>
      <c r="WDM1" s="326"/>
      <c r="WDN1" s="326"/>
      <c r="WDO1" s="326"/>
      <c r="WDP1" s="326"/>
      <c r="WDQ1" s="326"/>
      <c r="WDR1" s="326"/>
      <c r="WDS1" s="326"/>
      <c r="WDT1" s="326"/>
      <c r="WDU1" s="326"/>
      <c r="WDV1" s="326"/>
      <c r="WDW1" s="326"/>
      <c r="WDX1" s="326"/>
      <c r="WDY1" s="326"/>
      <c r="WDZ1" s="326"/>
      <c r="WEA1" s="326"/>
      <c r="WEB1" s="326"/>
      <c r="WEC1" s="326"/>
      <c r="WED1" s="326"/>
      <c r="WEE1" s="326"/>
      <c r="WEF1" s="326"/>
      <c r="WEG1" s="326"/>
      <c r="WEH1" s="326"/>
      <c r="WEI1" s="326"/>
      <c r="WEJ1" s="326"/>
      <c r="WEK1" s="326"/>
      <c r="WEL1" s="326"/>
      <c r="WEM1" s="326"/>
      <c r="WEN1" s="326"/>
      <c r="WEO1" s="326"/>
      <c r="WEP1" s="326"/>
      <c r="WEQ1" s="326"/>
      <c r="WER1" s="326"/>
      <c r="WES1" s="326"/>
      <c r="WET1" s="326"/>
      <c r="WEU1" s="326"/>
      <c r="WEV1" s="326"/>
      <c r="WEW1" s="326"/>
      <c r="WEX1" s="326"/>
      <c r="WEY1" s="326"/>
      <c r="WEZ1" s="326"/>
      <c r="WFA1" s="326"/>
      <c r="WFB1" s="326"/>
      <c r="WFC1" s="326"/>
      <c r="WFD1" s="326"/>
      <c r="WFE1" s="326"/>
      <c r="WFF1" s="326"/>
      <c r="WFG1" s="326"/>
      <c r="WFH1" s="326"/>
      <c r="WFI1" s="326"/>
      <c r="WFJ1" s="326"/>
      <c r="WFK1" s="326"/>
      <c r="WFL1" s="326"/>
      <c r="WFM1" s="326"/>
      <c r="WFN1" s="326"/>
      <c r="WFO1" s="326"/>
      <c r="WFP1" s="326"/>
      <c r="WFQ1" s="326"/>
      <c r="WFR1" s="326"/>
      <c r="WFS1" s="326"/>
      <c r="WFT1" s="326"/>
      <c r="WFU1" s="326"/>
      <c r="WFV1" s="326"/>
      <c r="WFW1" s="326"/>
      <c r="WFX1" s="326"/>
      <c r="WFY1" s="326"/>
      <c r="WFZ1" s="326"/>
      <c r="WGA1" s="326"/>
      <c r="WGB1" s="326"/>
      <c r="WGC1" s="326"/>
      <c r="WGD1" s="326"/>
      <c r="WGE1" s="326"/>
      <c r="WGF1" s="326"/>
      <c r="WGG1" s="326"/>
      <c r="WGH1" s="326"/>
      <c r="WGI1" s="326"/>
      <c r="WGJ1" s="326"/>
      <c r="WGK1" s="326"/>
      <c r="WGL1" s="326"/>
      <c r="WGM1" s="326"/>
      <c r="WGN1" s="326"/>
      <c r="WGO1" s="326"/>
      <c r="WGP1" s="326"/>
      <c r="WGQ1" s="326"/>
      <c r="WGR1" s="326"/>
      <c r="WGS1" s="326"/>
      <c r="WGT1" s="326"/>
      <c r="WGU1" s="326"/>
      <c r="WGV1" s="326"/>
      <c r="WGW1" s="326"/>
      <c r="WGX1" s="326"/>
      <c r="WGY1" s="326"/>
      <c r="WGZ1" s="326"/>
      <c r="WHA1" s="326"/>
      <c r="WHB1" s="326"/>
      <c r="WHC1" s="326"/>
      <c r="WHD1" s="326"/>
      <c r="WHE1" s="326"/>
      <c r="WHF1" s="326"/>
      <c r="WHG1" s="326"/>
      <c r="WHH1" s="326"/>
      <c r="WHI1" s="326"/>
      <c r="WHJ1" s="326"/>
      <c r="WHK1" s="326"/>
      <c r="WHL1" s="326"/>
      <c r="WHM1" s="326"/>
      <c r="WHN1" s="326"/>
      <c r="WHO1" s="326"/>
      <c r="WHP1" s="326"/>
      <c r="WHQ1" s="326"/>
      <c r="WHR1" s="326"/>
      <c r="WHS1" s="326"/>
      <c r="WHT1" s="326"/>
      <c r="WHU1" s="326"/>
      <c r="WHV1" s="326"/>
      <c r="WHW1" s="326"/>
      <c r="WHX1" s="326"/>
      <c r="WHY1" s="326"/>
      <c r="WHZ1" s="326"/>
      <c r="WIA1" s="326"/>
      <c r="WIB1" s="326"/>
      <c r="WIC1" s="326"/>
      <c r="WID1" s="326"/>
      <c r="WIE1" s="326"/>
      <c r="WIF1" s="326"/>
      <c r="WIG1" s="326"/>
      <c r="WIH1" s="326"/>
      <c r="WII1" s="326"/>
      <c r="WIJ1" s="326"/>
      <c r="WIK1" s="326"/>
      <c r="WIL1" s="326"/>
      <c r="WIM1" s="326"/>
      <c r="WIN1" s="278"/>
      <c r="WIO1" s="278"/>
      <c r="WIP1" s="278"/>
      <c r="WIQ1" s="278"/>
      <c r="WIR1" s="278"/>
      <c r="WIS1" s="278"/>
      <c r="WIT1" s="278"/>
      <c r="WIU1" s="278"/>
      <c r="WIV1" s="278"/>
      <c r="WIW1" s="278"/>
      <c r="WIX1" s="278"/>
      <c r="WIY1" s="278"/>
      <c r="WIZ1" s="278"/>
      <c r="WJA1" s="278"/>
      <c r="WJB1" s="278"/>
      <c r="WJC1" s="278"/>
      <c r="WJD1" s="278"/>
      <c r="WJE1" s="278"/>
      <c r="WJF1" s="278"/>
      <c r="WJG1" s="278"/>
      <c r="WJH1" s="278"/>
      <c r="WJI1" s="278"/>
      <c r="WJJ1" s="278"/>
      <c r="WJK1" s="278"/>
      <c r="WJL1" s="278"/>
      <c r="WJM1" s="278"/>
      <c r="WJN1" s="278"/>
      <c r="WJO1" s="278"/>
      <c r="WJP1" s="278"/>
      <c r="WJQ1" s="278"/>
      <c r="WJR1" s="278"/>
      <c r="WJS1" s="278"/>
      <c r="WJT1" s="278"/>
      <c r="WJU1" s="278"/>
      <c r="WJV1" s="278"/>
      <c r="WJW1" s="278"/>
      <c r="WJX1" s="278"/>
      <c r="WJY1" s="278"/>
      <c r="WJZ1" s="278"/>
      <c r="WKA1" s="278"/>
      <c r="WKB1" s="278"/>
      <c r="WKC1" s="278"/>
      <c r="WKD1" s="278"/>
      <c r="WKE1" s="278"/>
      <c r="WKF1" s="278"/>
      <c r="WKG1" s="278"/>
      <c r="WKH1" s="278"/>
      <c r="WKI1" s="278"/>
      <c r="WKJ1" s="278"/>
      <c r="WKK1" s="278"/>
      <c r="WKL1" s="278"/>
      <c r="WKM1" s="278"/>
      <c r="WKN1" s="278"/>
      <c r="WKO1" s="278"/>
      <c r="WKP1" s="278"/>
      <c r="WKQ1" s="278"/>
      <c r="WKR1" s="278"/>
      <c r="WKS1" s="278"/>
      <c r="WKT1" s="278"/>
      <c r="WKU1" s="278"/>
      <c r="WKV1" s="278"/>
      <c r="WKW1" s="278"/>
      <c r="WKX1" s="278"/>
      <c r="WKY1" s="278"/>
      <c r="WKZ1" s="278"/>
      <c r="WLA1" s="278"/>
      <c r="WLB1" s="278"/>
      <c r="WLC1" s="278"/>
      <c r="WLD1" s="278"/>
      <c r="WLE1" s="278"/>
      <c r="WLF1" s="278"/>
      <c r="WLG1" s="278"/>
      <c r="WLH1" s="278"/>
      <c r="WLI1" s="278"/>
      <c r="WLJ1" s="278"/>
      <c r="WLK1" s="278"/>
      <c r="WLL1" s="278"/>
      <c r="WLM1" s="278"/>
      <c r="WLN1" s="278"/>
      <c r="WLO1" s="278"/>
      <c r="WLP1" s="278"/>
      <c r="WLQ1" s="278"/>
      <c r="WLR1" s="278"/>
      <c r="WLS1" s="278"/>
      <c r="WLT1" s="278"/>
      <c r="WLU1" s="278"/>
      <c r="WLV1" s="278"/>
      <c r="WLW1" s="278"/>
      <c r="WLX1" s="278"/>
      <c r="WLY1" s="278"/>
      <c r="WLZ1" s="278"/>
      <c r="WMA1" s="278"/>
      <c r="WMB1" s="326"/>
      <c r="WMC1" s="326"/>
      <c r="WMD1" s="326"/>
      <c r="WME1" s="326"/>
      <c r="WMF1" s="326"/>
      <c r="WMG1" s="326"/>
      <c r="WMH1" s="326"/>
      <c r="WMI1" s="326"/>
      <c r="WMJ1" s="326"/>
      <c r="WMK1" s="326"/>
      <c r="WML1" s="326"/>
      <c r="WMM1" s="326"/>
      <c r="WMN1" s="326"/>
      <c r="WMO1" s="326"/>
      <c r="WMP1" s="326"/>
      <c r="WMQ1" s="326"/>
      <c r="WMR1" s="326"/>
      <c r="WMS1" s="326"/>
      <c r="WMT1" s="326"/>
      <c r="WMU1" s="326"/>
      <c r="WMV1" s="326"/>
      <c r="WMW1" s="326"/>
      <c r="WMX1" s="326"/>
      <c r="WMY1" s="326"/>
      <c r="WMZ1" s="326"/>
      <c r="WNA1" s="326"/>
      <c r="WNB1" s="326"/>
      <c r="WNC1" s="326"/>
      <c r="WND1" s="326"/>
      <c r="WNE1" s="326"/>
      <c r="WNF1" s="326"/>
      <c r="WNG1" s="326"/>
      <c r="WNH1" s="326"/>
      <c r="WNI1" s="326"/>
      <c r="WNJ1" s="326"/>
      <c r="WNK1" s="326"/>
      <c r="WNL1" s="326"/>
      <c r="WNM1" s="326"/>
      <c r="WNN1" s="326"/>
      <c r="WNO1" s="326"/>
      <c r="WNP1" s="326"/>
      <c r="WNQ1" s="326"/>
      <c r="WNR1" s="326"/>
      <c r="WNS1" s="326"/>
      <c r="WNT1" s="326"/>
      <c r="WNU1" s="326"/>
      <c r="WNV1" s="326"/>
      <c r="WNW1" s="326"/>
      <c r="WNX1" s="326"/>
      <c r="WNY1" s="326"/>
      <c r="WNZ1" s="326"/>
      <c r="WOA1" s="326"/>
      <c r="WOB1" s="326"/>
      <c r="WOC1" s="326"/>
      <c r="WOD1" s="326"/>
      <c r="WOE1" s="326"/>
      <c r="WOF1" s="326"/>
      <c r="WOG1" s="326"/>
      <c r="WOH1" s="326"/>
      <c r="WOI1" s="326"/>
      <c r="WOJ1" s="326"/>
      <c r="WOK1" s="326"/>
      <c r="WOL1" s="326"/>
      <c r="WOM1" s="326"/>
      <c r="WON1" s="326"/>
      <c r="WOO1" s="326"/>
      <c r="WOP1" s="326"/>
      <c r="WOQ1" s="326"/>
      <c r="WOR1" s="326"/>
      <c r="WOS1" s="326"/>
      <c r="WOT1" s="326"/>
      <c r="WOU1" s="326"/>
      <c r="WOV1" s="326"/>
      <c r="WOW1" s="326"/>
      <c r="WOX1" s="326"/>
      <c r="WOY1" s="326"/>
      <c r="WOZ1" s="326"/>
      <c r="WPA1" s="326"/>
      <c r="WPB1" s="326"/>
      <c r="WPC1" s="326"/>
      <c r="WPD1" s="326"/>
      <c r="WPE1" s="326"/>
      <c r="WPF1" s="326"/>
      <c r="WPG1" s="326"/>
      <c r="WPH1" s="326"/>
      <c r="WPI1" s="326"/>
      <c r="WPJ1" s="326"/>
      <c r="WPK1" s="326"/>
      <c r="WPL1" s="326"/>
      <c r="WPM1" s="326"/>
      <c r="WPN1" s="326"/>
      <c r="WPO1" s="326"/>
      <c r="WPP1" s="326"/>
      <c r="WPQ1" s="326"/>
      <c r="WPR1" s="326"/>
      <c r="WPS1" s="326"/>
      <c r="WPT1" s="326"/>
      <c r="WPU1" s="326"/>
      <c r="WPV1" s="326"/>
      <c r="WPW1" s="326"/>
      <c r="WPX1" s="326"/>
      <c r="WPY1" s="326"/>
      <c r="WPZ1" s="326"/>
      <c r="WQA1" s="326"/>
      <c r="WQB1" s="326"/>
      <c r="WQC1" s="326"/>
      <c r="WQD1" s="326"/>
      <c r="WQE1" s="326"/>
      <c r="WQF1" s="326"/>
      <c r="WQG1" s="326"/>
      <c r="WQH1" s="326"/>
      <c r="WQI1" s="326"/>
      <c r="WQJ1" s="326"/>
      <c r="WQK1" s="326"/>
      <c r="WQL1" s="326"/>
      <c r="WQM1" s="326"/>
      <c r="WQN1" s="326"/>
      <c r="WQO1" s="326"/>
      <c r="WQP1" s="326"/>
      <c r="WQQ1" s="326"/>
      <c r="WQR1" s="326"/>
      <c r="WQS1" s="326"/>
      <c r="WQT1" s="326"/>
      <c r="WQU1" s="326"/>
      <c r="WQV1" s="326"/>
      <c r="WQW1" s="326"/>
      <c r="WQX1" s="326"/>
      <c r="WQY1" s="326"/>
      <c r="WQZ1" s="326"/>
      <c r="WRA1" s="326"/>
      <c r="WRB1" s="326"/>
      <c r="WRC1" s="326"/>
      <c r="WRD1" s="326"/>
      <c r="WRE1" s="326"/>
      <c r="WRF1" s="326"/>
      <c r="WRG1" s="326"/>
      <c r="WRH1" s="326"/>
      <c r="WRI1" s="326"/>
      <c r="WRJ1" s="326"/>
      <c r="WRK1" s="326"/>
      <c r="WRL1" s="326"/>
      <c r="WRM1" s="326"/>
      <c r="WRN1" s="326"/>
      <c r="WRO1" s="326"/>
      <c r="WRP1" s="326"/>
      <c r="WRQ1" s="326"/>
      <c r="WRR1" s="326"/>
      <c r="WRS1" s="326"/>
      <c r="WRT1" s="326"/>
      <c r="WRU1" s="326"/>
      <c r="WRV1" s="326"/>
      <c r="WRW1" s="326"/>
      <c r="WRX1" s="326"/>
      <c r="WRY1" s="326"/>
      <c r="WRZ1" s="326"/>
      <c r="WSA1" s="326"/>
      <c r="WSB1" s="326"/>
      <c r="WSC1" s="326"/>
      <c r="WSD1" s="326"/>
      <c r="WSE1" s="326"/>
      <c r="WSF1" s="326"/>
      <c r="WSG1" s="326"/>
      <c r="WSH1" s="326"/>
      <c r="WSI1" s="326"/>
      <c r="WSJ1" s="278"/>
      <c r="WSK1" s="278"/>
      <c r="WSL1" s="278"/>
      <c r="WSM1" s="278"/>
      <c r="WSN1" s="278"/>
      <c r="WSO1" s="278"/>
      <c r="WSP1" s="278"/>
      <c r="WSQ1" s="278"/>
      <c r="WSR1" s="278"/>
      <c r="WSS1" s="278"/>
      <c r="WST1" s="278"/>
      <c r="WSU1" s="278"/>
      <c r="WSV1" s="278"/>
      <c r="WSW1" s="278"/>
      <c r="WSX1" s="278"/>
      <c r="WSY1" s="278"/>
      <c r="WSZ1" s="278"/>
      <c r="WTA1" s="278"/>
      <c r="WTB1" s="278"/>
      <c r="WTC1" s="278"/>
      <c r="WTD1" s="278"/>
      <c r="WTE1" s="278"/>
      <c r="WTF1" s="278"/>
      <c r="WTG1" s="278"/>
      <c r="WTH1" s="278"/>
      <c r="WTI1" s="278"/>
      <c r="WTJ1" s="278"/>
      <c r="WTK1" s="278"/>
      <c r="WTL1" s="278"/>
      <c r="WTM1" s="278"/>
      <c r="WTN1" s="278"/>
      <c r="WTO1" s="278"/>
      <c r="WTP1" s="278"/>
      <c r="WTQ1" s="278"/>
      <c r="WTR1" s="278"/>
      <c r="WTS1" s="278"/>
      <c r="WTT1" s="278"/>
      <c r="WTU1" s="278"/>
      <c r="WTV1" s="278"/>
      <c r="WTW1" s="278"/>
      <c r="WTX1" s="278"/>
      <c r="WTY1" s="278"/>
      <c r="WTZ1" s="278"/>
      <c r="WUA1" s="278"/>
      <c r="WUB1" s="278"/>
      <c r="WUC1" s="278"/>
      <c r="WUD1" s="278"/>
      <c r="WUE1" s="278"/>
      <c r="WUF1" s="278"/>
      <c r="WUG1" s="278"/>
      <c r="WUH1" s="278"/>
      <c r="WUI1" s="278"/>
      <c r="WUJ1" s="278"/>
      <c r="WUK1" s="278"/>
      <c r="WUL1" s="278"/>
      <c r="WUM1" s="278"/>
      <c r="WUN1" s="278"/>
      <c r="WUO1" s="278"/>
      <c r="WUP1" s="278"/>
      <c r="WUQ1" s="278"/>
      <c r="WUR1" s="278"/>
      <c r="WUS1" s="278"/>
      <c r="WUT1" s="278"/>
      <c r="WUU1" s="278"/>
      <c r="WUV1" s="278"/>
      <c r="WUW1" s="278"/>
      <c r="WUX1" s="278"/>
      <c r="WUY1" s="278"/>
      <c r="WUZ1" s="278"/>
      <c r="WVA1" s="278"/>
      <c r="WVB1" s="278"/>
      <c r="WVC1" s="278"/>
      <c r="WVD1" s="278"/>
      <c r="WVE1" s="278"/>
      <c r="WVF1" s="278"/>
      <c r="WVG1" s="278"/>
      <c r="WVH1" s="278"/>
      <c r="WVI1" s="278"/>
      <c r="WVJ1" s="278"/>
      <c r="WVK1" s="278"/>
      <c r="WVL1" s="278"/>
      <c r="WVM1" s="278"/>
      <c r="WVN1" s="278"/>
      <c r="WVO1" s="278"/>
      <c r="WVP1" s="278"/>
      <c r="WVQ1" s="278"/>
      <c r="WVR1" s="278"/>
      <c r="WVS1" s="278"/>
      <c r="WVT1" s="278"/>
      <c r="WVU1" s="278"/>
      <c r="WVV1" s="278"/>
      <c r="WVW1" s="278"/>
      <c r="WVX1" s="278"/>
    </row>
    <row r="2" spans="1:16144" ht="16.149999999999999" thickBot="1">
      <c r="A2" s="11"/>
      <c r="B2" s="11" t="str">
        <f>+"AÑO: "&amp;F2</f>
        <v>AÑO: 2025</v>
      </c>
      <c r="C2" s="11"/>
      <c r="D2" s="14"/>
      <c r="E2" s="49">
        <v>2023</v>
      </c>
      <c r="F2" s="49">
        <v>2025</v>
      </c>
      <c r="G2" s="50"/>
      <c r="H2" s="50"/>
      <c r="I2" s="50"/>
      <c r="J2" s="50"/>
      <c r="K2" s="50"/>
      <c r="L2" s="50"/>
      <c r="M2" s="50"/>
      <c r="N2" s="50"/>
      <c r="O2" s="50"/>
      <c r="P2" s="51"/>
      <c r="Q2" s="52"/>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c r="IY2" s="15"/>
      <c r="IZ2" s="15"/>
      <c r="JA2" s="15"/>
      <c r="JB2" s="15"/>
      <c r="JC2" s="15"/>
      <c r="JD2" s="15"/>
      <c r="JE2" s="15"/>
      <c r="JF2" s="15"/>
      <c r="JG2" s="15"/>
      <c r="JH2" s="15"/>
      <c r="JI2" s="15"/>
      <c r="JJ2" s="15"/>
      <c r="JK2" s="15"/>
      <c r="JL2" s="15"/>
      <c r="JM2" s="15"/>
      <c r="JN2" s="15"/>
      <c r="JO2" s="15"/>
      <c r="JP2" s="15"/>
      <c r="JQ2" s="15"/>
      <c r="JR2" s="15"/>
      <c r="JS2" s="15"/>
      <c r="JT2" s="15"/>
      <c r="JU2" s="15"/>
      <c r="JV2" s="15"/>
      <c r="JW2" s="15"/>
      <c r="JX2" s="15"/>
      <c r="JY2" s="15"/>
      <c r="JZ2" s="15"/>
      <c r="KA2" s="15"/>
      <c r="KB2" s="15"/>
      <c r="KC2" s="15"/>
      <c r="KD2" s="15"/>
      <c r="KE2" s="15"/>
      <c r="KF2" s="15"/>
      <c r="KG2" s="15"/>
      <c r="KH2" s="15"/>
      <c r="KI2" s="15"/>
      <c r="KJ2" s="15"/>
      <c r="KK2" s="15"/>
      <c r="KL2" s="15"/>
      <c r="KM2" s="15"/>
      <c r="KN2" s="15"/>
      <c r="KO2" s="15"/>
      <c r="KP2" s="15"/>
      <c r="KQ2" s="15"/>
      <c r="KR2" s="15"/>
      <c r="KS2" s="15"/>
      <c r="KT2" s="15"/>
      <c r="KU2" s="15"/>
      <c r="KV2" s="15"/>
      <c r="KW2" s="15"/>
      <c r="KX2" s="15"/>
      <c r="KY2" s="15"/>
      <c r="KZ2" s="15"/>
      <c r="LA2" s="15"/>
      <c r="LB2" s="15"/>
      <c r="LC2" s="15"/>
      <c r="LD2" s="15"/>
      <c r="LE2" s="15"/>
      <c r="LF2" s="15"/>
      <c r="LG2" s="15"/>
      <c r="LH2" s="15"/>
      <c r="LI2" s="15"/>
      <c r="LJ2" s="15"/>
      <c r="LK2" s="15"/>
      <c r="LL2" s="15"/>
      <c r="LM2" s="15"/>
      <c r="LN2" s="15"/>
      <c r="LO2" s="15"/>
      <c r="LP2" s="15"/>
      <c r="LQ2" s="15"/>
      <c r="LR2" s="15"/>
      <c r="LS2" s="15"/>
      <c r="LT2" s="15"/>
      <c r="LU2" s="15"/>
      <c r="LV2" s="15"/>
      <c r="LW2" s="15"/>
      <c r="LX2" s="15"/>
      <c r="LY2" s="15"/>
      <c r="LZ2" s="15"/>
      <c r="MA2" s="15"/>
      <c r="MB2" s="15"/>
      <c r="MC2" s="15"/>
      <c r="MD2" s="15"/>
      <c r="ME2" s="15"/>
      <c r="MF2" s="15"/>
      <c r="MG2" s="15"/>
      <c r="MH2" s="15"/>
      <c r="MI2" s="15"/>
      <c r="MJ2" s="15"/>
      <c r="MK2" s="15"/>
      <c r="ML2" s="15"/>
      <c r="MM2" s="15"/>
      <c r="MN2" s="15"/>
      <c r="MO2" s="15"/>
      <c r="MP2" s="15"/>
      <c r="MQ2" s="15"/>
      <c r="MR2" s="15"/>
      <c r="MS2" s="15"/>
      <c r="MT2" s="15"/>
      <c r="MU2" s="15"/>
      <c r="MV2" s="15"/>
      <c r="MW2" s="15"/>
      <c r="MX2" s="15"/>
      <c r="MY2" s="15"/>
      <c r="MZ2" s="15"/>
      <c r="NA2" s="15"/>
      <c r="NB2" s="15"/>
      <c r="NC2" s="15"/>
      <c r="ND2" s="15"/>
      <c r="NE2" s="15"/>
      <c r="NF2" s="15"/>
      <c r="NG2" s="15"/>
      <c r="NH2" s="15"/>
      <c r="NI2" s="15"/>
      <c r="NJ2" s="15"/>
      <c r="NK2" s="15"/>
      <c r="NL2" s="15"/>
      <c r="NM2" s="15"/>
      <c r="NN2" s="15"/>
      <c r="NO2" s="15"/>
      <c r="NP2" s="15"/>
      <c r="NQ2" s="15"/>
      <c r="NR2" s="15"/>
      <c r="NS2" s="15"/>
      <c r="NT2" s="15"/>
      <c r="NU2" s="15"/>
      <c r="NV2" s="15"/>
      <c r="NW2" s="15"/>
      <c r="NX2" s="15"/>
      <c r="NY2" s="15"/>
      <c r="NZ2" s="15"/>
      <c r="OA2" s="15"/>
      <c r="OB2" s="15"/>
      <c r="OC2" s="15"/>
      <c r="OD2" s="15"/>
      <c r="OE2" s="15"/>
      <c r="OF2" s="15"/>
      <c r="OG2" s="15"/>
      <c r="OH2" s="15"/>
      <c r="OI2" s="15"/>
      <c r="OJ2" s="15"/>
      <c r="OK2" s="15"/>
      <c r="OL2" s="15"/>
      <c r="OM2" s="15"/>
      <c r="ON2" s="15"/>
      <c r="OO2" s="15"/>
      <c r="OP2" s="15"/>
      <c r="OQ2" s="15"/>
      <c r="OR2" s="15"/>
      <c r="OS2" s="15"/>
      <c r="OT2" s="15"/>
      <c r="OU2" s="15"/>
      <c r="OV2" s="15"/>
      <c r="OW2" s="15"/>
      <c r="OX2" s="15"/>
      <c r="OY2" s="15"/>
      <c r="OZ2" s="15"/>
      <c r="PA2" s="15"/>
      <c r="PB2" s="15"/>
      <c r="PC2" s="15"/>
      <c r="PD2" s="15"/>
      <c r="PE2" s="15"/>
      <c r="PF2" s="15"/>
      <c r="PG2" s="15"/>
      <c r="PH2" s="15"/>
      <c r="PI2" s="15"/>
      <c r="PJ2" s="15"/>
      <c r="PK2" s="15"/>
      <c r="PL2" s="15"/>
      <c r="PM2" s="15"/>
      <c r="PN2" s="15"/>
      <c r="PO2" s="15"/>
      <c r="PP2" s="15"/>
      <c r="PQ2" s="15"/>
      <c r="PR2" s="15"/>
      <c r="PS2" s="15"/>
      <c r="PT2" s="15"/>
      <c r="PU2" s="15"/>
      <c r="PV2" s="15"/>
      <c r="PW2" s="15"/>
      <c r="PX2" s="15"/>
      <c r="PY2" s="15"/>
      <c r="PZ2" s="15"/>
      <c r="QA2" s="15"/>
      <c r="QB2" s="15"/>
      <c r="QC2" s="15"/>
      <c r="QD2" s="15"/>
      <c r="QE2" s="15"/>
      <c r="QF2" s="15"/>
      <c r="QG2" s="15"/>
      <c r="QH2" s="15"/>
      <c r="QI2" s="15"/>
      <c r="QJ2" s="15"/>
      <c r="QK2" s="15"/>
      <c r="QL2" s="15"/>
      <c r="QM2" s="15"/>
      <c r="QN2" s="15"/>
      <c r="QO2" s="15"/>
      <c r="QP2" s="15"/>
      <c r="QQ2" s="15"/>
      <c r="QR2" s="15"/>
      <c r="QS2" s="15"/>
      <c r="QT2" s="15"/>
      <c r="QU2" s="15"/>
      <c r="QV2" s="15"/>
      <c r="QW2" s="15"/>
      <c r="QX2" s="15"/>
      <c r="QY2" s="15"/>
      <c r="QZ2" s="15"/>
      <c r="RA2" s="15"/>
      <c r="RB2" s="15"/>
      <c r="RC2" s="15"/>
      <c r="RD2" s="15"/>
      <c r="RE2" s="15"/>
      <c r="RF2" s="15"/>
      <c r="RG2" s="15"/>
      <c r="RH2" s="15"/>
      <c r="RI2" s="15"/>
      <c r="RJ2" s="15"/>
      <c r="RK2" s="15"/>
      <c r="RL2" s="15"/>
      <c r="RM2" s="15"/>
      <c r="RN2" s="15"/>
      <c r="RO2" s="15"/>
      <c r="RP2" s="15"/>
      <c r="RQ2" s="15"/>
      <c r="RR2" s="15"/>
      <c r="RS2" s="15"/>
      <c r="RT2" s="15"/>
      <c r="RU2" s="15"/>
      <c r="RV2" s="15"/>
      <c r="RW2" s="15"/>
      <c r="RX2" s="15"/>
      <c r="RY2" s="15"/>
      <c r="RZ2" s="15"/>
      <c r="SA2" s="15"/>
      <c r="SB2" s="15"/>
      <c r="SC2" s="15"/>
      <c r="SD2" s="15"/>
      <c r="SE2" s="15"/>
      <c r="SF2" s="15"/>
      <c r="SG2" s="15"/>
      <c r="SH2" s="15"/>
      <c r="SI2" s="15"/>
      <c r="SJ2" s="15"/>
      <c r="SK2" s="15"/>
      <c r="SL2" s="15"/>
      <c r="SM2" s="15"/>
      <c r="SN2" s="15"/>
      <c r="SO2" s="15"/>
      <c r="SP2" s="15"/>
      <c r="SQ2" s="15"/>
      <c r="SR2" s="15"/>
      <c r="SS2" s="15"/>
      <c r="ST2" s="15"/>
      <c r="SU2" s="15"/>
      <c r="SV2" s="15"/>
      <c r="SW2" s="15"/>
      <c r="SX2" s="15"/>
      <c r="SY2" s="15"/>
      <c r="SZ2" s="15"/>
      <c r="TA2" s="15"/>
      <c r="TB2" s="15"/>
      <c r="TC2" s="15"/>
      <c r="TD2" s="15"/>
      <c r="TE2" s="15"/>
      <c r="TF2" s="15"/>
      <c r="TG2" s="15"/>
      <c r="TH2" s="15"/>
      <c r="TI2" s="15"/>
      <c r="TJ2" s="15"/>
      <c r="TK2" s="15"/>
      <c r="TL2" s="15"/>
      <c r="TM2" s="15"/>
      <c r="TN2" s="15"/>
      <c r="TO2" s="15"/>
      <c r="TP2" s="15"/>
      <c r="TQ2" s="15"/>
      <c r="TR2" s="15"/>
      <c r="TS2" s="15"/>
      <c r="TT2" s="15"/>
      <c r="TU2" s="15"/>
      <c r="TV2" s="15"/>
      <c r="TW2" s="15"/>
      <c r="TX2" s="15"/>
      <c r="TY2" s="15"/>
      <c r="TZ2" s="15"/>
      <c r="UA2" s="15"/>
      <c r="UB2" s="15"/>
      <c r="UC2" s="15"/>
      <c r="UD2" s="15"/>
      <c r="UE2" s="15"/>
      <c r="UF2" s="15"/>
      <c r="UG2" s="15"/>
      <c r="UH2" s="15"/>
      <c r="UI2" s="15"/>
      <c r="UJ2" s="15"/>
      <c r="UK2" s="15"/>
      <c r="UL2" s="15"/>
      <c r="UM2" s="15"/>
      <c r="UN2" s="15"/>
      <c r="UO2" s="15"/>
      <c r="UP2" s="15"/>
      <c r="UQ2" s="15"/>
      <c r="UR2" s="15"/>
      <c r="US2" s="15"/>
      <c r="UT2" s="15"/>
      <c r="UU2" s="15"/>
      <c r="UV2" s="15"/>
      <c r="UW2" s="15"/>
      <c r="UX2" s="15"/>
      <c r="UY2" s="15"/>
      <c r="UZ2" s="15"/>
      <c r="VA2" s="15"/>
      <c r="VB2" s="15"/>
      <c r="VC2" s="15"/>
      <c r="VD2" s="15"/>
      <c r="VE2" s="15"/>
      <c r="VF2" s="15"/>
      <c r="VG2" s="15"/>
      <c r="VH2" s="15"/>
      <c r="VI2" s="15"/>
      <c r="VJ2" s="15"/>
      <c r="VK2" s="15"/>
      <c r="VL2" s="15"/>
      <c r="VM2" s="15"/>
      <c r="VN2" s="15"/>
      <c r="VO2" s="15"/>
      <c r="VP2" s="15"/>
      <c r="VQ2" s="15"/>
      <c r="VR2" s="15"/>
      <c r="VS2" s="15"/>
      <c r="VT2" s="15"/>
      <c r="VU2" s="15"/>
      <c r="VV2" s="15"/>
      <c r="VW2" s="15"/>
      <c r="VX2" s="15"/>
      <c r="VY2" s="15"/>
      <c r="VZ2" s="15"/>
      <c r="WA2" s="15"/>
      <c r="WB2" s="15"/>
      <c r="WC2" s="15"/>
      <c r="WD2" s="15"/>
      <c r="WE2" s="15"/>
      <c r="WF2" s="15"/>
      <c r="WG2" s="15"/>
      <c r="WH2" s="15"/>
      <c r="WI2" s="15"/>
      <c r="WJ2" s="15"/>
      <c r="WK2" s="15"/>
      <c r="WL2" s="15"/>
      <c r="WM2" s="15"/>
      <c r="WN2" s="15"/>
      <c r="WO2" s="15"/>
      <c r="WP2" s="15"/>
      <c r="WQ2" s="15"/>
      <c r="WR2" s="15"/>
      <c r="WS2" s="15"/>
      <c r="WT2" s="15"/>
      <c r="WU2" s="15"/>
      <c r="WV2" s="15"/>
      <c r="WW2" s="15"/>
      <c r="WX2" s="15"/>
      <c r="WY2" s="15"/>
      <c r="WZ2" s="15"/>
      <c r="XA2" s="15"/>
      <c r="XB2" s="15"/>
      <c r="XC2" s="15"/>
      <c r="XD2" s="15"/>
      <c r="XE2" s="15"/>
      <c r="XF2" s="15"/>
      <c r="XG2" s="15"/>
      <c r="XH2" s="15"/>
      <c r="XI2" s="15"/>
      <c r="XJ2" s="15"/>
      <c r="XK2" s="15"/>
      <c r="XL2" s="15"/>
      <c r="XM2" s="15"/>
      <c r="XN2" s="15"/>
      <c r="XO2" s="15"/>
      <c r="XP2" s="15"/>
      <c r="XQ2" s="15"/>
      <c r="XR2" s="15"/>
      <c r="XS2" s="15"/>
      <c r="XT2" s="15"/>
      <c r="XU2" s="15"/>
      <c r="XV2" s="15"/>
      <c r="XW2" s="15"/>
      <c r="XX2" s="15"/>
      <c r="XY2" s="15"/>
      <c r="XZ2" s="15"/>
      <c r="YA2" s="15"/>
      <c r="YB2" s="15"/>
      <c r="YC2" s="15"/>
      <c r="YD2" s="15"/>
      <c r="YE2" s="15"/>
      <c r="YF2" s="15"/>
      <c r="YG2" s="15"/>
      <c r="YH2" s="15"/>
      <c r="YI2" s="15"/>
      <c r="YJ2" s="15"/>
      <c r="YK2" s="15"/>
      <c r="YL2" s="15"/>
      <c r="YM2" s="15"/>
      <c r="YN2" s="15"/>
      <c r="YO2" s="15"/>
      <c r="YP2" s="15"/>
      <c r="YQ2" s="15"/>
      <c r="YR2" s="15"/>
      <c r="YS2" s="15"/>
      <c r="YT2" s="15"/>
      <c r="YU2" s="15"/>
      <c r="YV2" s="15"/>
      <c r="YW2" s="15"/>
      <c r="YX2" s="15"/>
      <c r="YY2" s="15"/>
      <c r="YZ2" s="15"/>
      <c r="ZA2" s="15"/>
      <c r="ZB2" s="15"/>
      <c r="ZC2" s="15"/>
      <c r="ZD2" s="15"/>
      <c r="ZE2" s="15"/>
      <c r="ZF2" s="15"/>
      <c r="ZG2" s="15"/>
      <c r="ZH2" s="15"/>
      <c r="ZI2" s="15"/>
      <c r="ZJ2" s="15"/>
      <c r="ZK2" s="15"/>
      <c r="ZL2" s="15"/>
      <c r="ZM2" s="15"/>
      <c r="ZN2" s="15"/>
      <c r="ZO2" s="15"/>
      <c r="ZP2" s="15"/>
      <c r="ZQ2" s="15"/>
      <c r="ZR2" s="15"/>
      <c r="ZS2" s="15"/>
      <c r="ZT2" s="15"/>
      <c r="ZU2" s="15"/>
      <c r="ZV2" s="15"/>
      <c r="ZW2" s="15"/>
      <c r="ZX2" s="15"/>
      <c r="ZY2" s="15"/>
      <c r="ZZ2" s="15"/>
      <c r="AAA2" s="15"/>
      <c r="AAB2" s="15"/>
      <c r="AAC2" s="15"/>
      <c r="AAD2" s="15"/>
      <c r="AAE2" s="15"/>
      <c r="AAF2" s="15"/>
      <c r="AAG2" s="15"/>
      <c r="AAH2" s="15"/>
      <c r="AAI2" s="15"/>
      <c r="AAJ2" s="15"/>
      <c r="AAK2" s="15"/>
      <c r="AAL2" s="15"/>
      <c r="AAM2" s="15"/>
      <c r="AAN2" s="15"/>
      <c r="AAO2" s="15"/>
      <c r="AAP2" s="15"/>
      <c r="AAQ2" s="15"/>
      <c r="AAR2" s="15"/>
      <c r="AAS2" s="15"/>
      <c r="AAT2" s="15"/>
      <c r="AAU2" s="15"/>
      <c r="AAV2" s="15"/>
      <c r="AAW2" s="15"/>
      <c r="AAX2" s="15"/>
      <c r="AAY2" s="15"/>
      <c r="AAZ2" s="15"/>
      <c r="ABA2" s="15"/>
      <c r="ABB2" s="15"/>
      <c r="ABC2" s="15"/>
      <c r="ABD2" s="15"/>
      <c r="ABE2" s="15"/>
      <c r="ABF2" s="15"/>
      <c r="ABG2" s="15"/>
      <c r="ABH2" s="15"/>
      <c r="ABI2" s="15"/>
      <c r="ABJ2" s="15"/>
      <c r="ABK2" s="15"/>
      <c r="ABL2" s="15"/>
      <c r="ABM2" s="15"/>
      <c r="ABN2" s="15"/>
      <c r="ABO2" s="15"/>
      <c r="ABP2" s="15"/>
      <c r="ABQ2" s="15"/>
      <c r="ABR2" s="15"/>
      <c r="ABS2" s="15"/>
      <c r="ABT2" s="15"/>
      <c r="ABU2" s="15"/>
      <c r="ABV2" s="15"/>
      <c r="ABW2" s="15"/>
      <c r="ABX2" s="15"/>
      <c r="ABY2" s="15"/>
      <c r="ABZ2" s="15"/>
      <c r="ACA2" s="15"/>
      <c r="ACB2" s="15"/>
      <c r="ACC2" s="15"/>
      <c r="ACD2" s="15"/>
      <c r="ACE2" s="15"/>
      <c r="ACF2" s="15"/>
      <c r="ACG2" s="15"/>
      <c r="ACH2" s="15"/>
      <c r="ACI2" s="15"/>
      <c r="ACJ2" s="15"/>
      <c r="ACK2" s="15"/>
      <c r="ACL2" s="15"/>
      <c r="ACM2" s="15"/>
      <c r="ACN2" s="15"/>
      <c r="ACO2" s="15"/>
      <c r="ACP2" s="15"/>
      <c r="ACQ2" s="15"/>
      <c r="ACR2" s="15"/>
      <c r="ACS2" s="15"/>
      <c r="ACT2" s="15"/>
      <c r="ACU2" s="15"/>
      <c r="ACV2" s="15"/>
      <c r="ACW2" s="15"/>
      <c r="ACX2" s="15"/>
      <c r="ACY2" s="15"/>
      <c r="ACZ2" s="15"/>
      <c r="ADA2" s="15"/>
      <c r="ADB2" s="15"/>
      <c r="ADC2" s="15"/>
      <c r="ADD2" s="15"/>
      <c r="ADE2" s="15"/>
      <c r="ADF2" s="15"/>
      <c r="ADG2" s="15"/>
      <c r="ADH2" s="15"/>
      <c r="ADI2" s="15"/>
      <c r="ADJ2" s="15"/>
      <c r="ADK2" s="15"/>
      <c r="ADL2" s="15"/>
      <c r="ADM2" s="15"/>
      <c r="ADN2" s="15"/>
      <c r="ADO2" s="15"/>
      <c r="ADP2" s="15"/>
      <c r="ADQ2" s="15"/>
      <c r="ADR2" s="15"/>
      <c r="ADS2" s="15"/>
      <c r="ADT2" s="15"/>
      <c r="ADU2" s="15"/>
      <c r="ADV2" s="15"/>
      <c r="ADW2" s="15"/>
      <c r="ADX2" s="15"/>
      <c r="ADY2" s="15"/>
      <c r="ADZ2" s="15"/>
      <c r="AEA2" s="15"/>
      <c r="AEB2" s="15"/>
      <c r="AEC2" s="15"/>
      <c r="AED2" s="15"/>
      <c r="AEE2" s="15"/>
      <c r="AEF2" s="15"/>
      <c r="AEG2" s="15"/>
      <c r="AEH2" s="15"/>
      <c r="AEI2" s="15"/>
      <c r="AEJ2" s="15"/>
      <c r="AEK2" s="15"/>
      <c r="AEL2" s="15"/>
      <c r="AEM2" s="15"/>
      <c r="AEN2" s="15"/>
      <c r="AEO2" s="15"/>
      <c r="AEP2" s="15"/>
      <c r="AEQ2" s="15"/>
      <c r="AER2" s="15"/>
      <c r="AES2" s="15"/>
      <c r="AET2" s="15"/>
      <c r="AEU2" s="15"/>
      <c r="AEV2" s="15"/>
      <c r="AEW2" s="15"/>
      <c r="AEX2" s="15"/>
      <c r="AEY2" s="15"/>
      <c r="AEZ2" s="15"/>
      <c r="AFA2" s="15"/>
      <c r="AFB2" s="15"/>
      <c r="AFC2" s="15"/>
      <c r="AFD2" s="15"/>
      <c r="AFE2" s="15"/>
      <c r="AFF2" s="15"/>
      <c r="AFG2" s="15"/>
      <c r="AFH2" s="15"/>
      <c r="AFI2" s="15"/>
      <c r="AFJ2" s="15"/>
      <c r="AFK2" s="15"/>
      <c r="AFL2" s="15"/>
      <c r="AFM2" s="15"/>
      <c r="AFN2" s="15"/>
      <c r="AFO2" s="15"/>
      <c r="AFP2" s="15"/>
      <c r="AFQ2" s="15"/>
      <c r="AFR2" s="15"/>
      <c r="AFS2" s="15"/>
      <c r="AFT2" s="15"/>
      <c r="AFU2" s="15"/>
      <c r="AFV2" s="15"/>
      <c r="AFW2" s="15"/>
      <c r="AFX2" s="15"/>
      <c r="AFY2" s="15"/>
      <c r="AFZ2" s="15"/>
      <c r="AGA2" s="15"/>
      <c r="AGB2" s="15"/>
      <c r="AGC2" s="15"/>
      <c r="AGD2" s="15"/>
      <c r="AGE2" s="15"/>
      <c r="AGF2" s="15"/>
      <c r="AGG2" s="15"/>
      <c r="AGH2" s="15"/>
      <c r="AGI2" s="15"/>
      <c r="AGJ2" s="15"/>
      <c r="AGK2" s="15"/>
      <c r="AGL2" s="15"/>
      <c r="AGM2" s="15"/>
      <c r="AGN2" s="15"/>
      <c r="AGO2" s="15"/>
      <c r="AGP2" s="15"/>
      <c r="AGQ2" s="15"/>
      <c r="AGR2" s="15"/>
      <c r="AGS2" s="15"/>
      <c r="AGT2" s="15"/>
      <c r="AGU2" s="15"/>
      <c r="AGV2" s="15"/>
      <c r="AGW2" s="15"/>
      <c r="AGX2" s="15"/>
      <c r="AGY2" s="15"/>
      <c r="AGZ2" s="15"/>
      <c r="AHA2" s="15"/>
      <c r="AHB2" s="15"/>
      <c r="AHC2" s="15"/>
      <c r="AHD2" s="15"/>
      <c r="AHE2" s="15"/>
      <c r="AHF2" s="15"/>
      <c r="AHG2" s="15"/>
      <c r="AHH2" s="15"/>
      <c r="AHI2" s="15"/>
      <c r="AHJ2" s="15"/>
      <c r="AHK2" s="15"/>
      <c r="AHL2" s="15"/>
      <c r="AHM2" s="15"/>
      <c r="AHN2" s="15"/>
      <c r="AHO2" s="15"/>
      <c r="AHP2" s="15"/>
      <c r="AHQ2" s="15"/>
      <c r="AHR2" s="15"/>
      <c r="AHS2" s="15"/>
      <c r="AHT2" s="15"/>
      <c r="AHU2" s="15"/>
      <c r="AHV2" s="15"/>
      <c r="AHW2" s="15"/>
      <c r="AHX2" s="15"/>
      <c r="AHY2" s="15"/>
      <c r="AHZ2" s="15"/>
      <c r="AIA2" s="15"/>
      <c r="AIB2" s="15"/>
      <c r="AIC2" s="15"/>
      <c r="AID2" s="15"/>
      <c r="AIE2" s="15"/>
      <c r="AIF2" s="15"/>
      <c r="AIG2" s="15"/>
      <c r="AIH2" s="15"/>
      <c r="AII2" s="15"/>
      <c r="AIJ2" s="15"/>
      <c r="AIK2" s="15"/>
      <c r="AIL2" s="15"/>
      <c r="AIM2" s="15"/>
      <c r="AIN2" s="15"/>
      <c r="AIO2" s="15"/>
      <c r="AIP2" s="15"/>
      <c r="AIQ2" s="15"/>
      <c r="AIR2" s="15"/>
      <c r="AIS2" s="15"/>
      <c r="AIT2" s="15"/>
      <c r="AIU2" s="15"/>
      <c r="AIV2" s="15"/>
      <c r="AIW2" s="15"/>
      <c r="AIX2" s="15"/>
      <c r="AIY2" s="15"/>
      <c r="AIZ2" s="15"/>
      <c r="AJA2" s="15"/>
      <c r="AJB2" s="15"/>
      <c r="AJC2" s="15"/>
      <c r="AJD2" s="15"/>
      <c r="AJE2" s="15"/>
      <c r="AJF2" s="15"/>
      <c r="AJG2" s="15"/>
      <c r="AJH2" s="15"/>
      <c r="AJI2" s="15"/>
      <c r="AJJ2" s="15"/>
      <c r="AJK2" s="15"/>
      <c r="AJL2" s="15"/>
      <c r="AJM2" s="15"/>
      <c r="AJN2" s="15"/>
      <c r="AJO2" s="15"/>
      <c r="AJP2" s="15"/>
      <c r="AJQ2" s="15"/>
      <c r="AJR2" s="15"/>
      <c r="AJS2" s="15"/>
      <c r="AJT2" s="15"/>
      <c r="AJU2" s="15"/>
      <c r="AJV2" s="15"/>
      <c r="AJW2" s="15"/>
      <c r="AJX2" s="15"/>
      <c r="AJY2" s="15"/>
      <c r="AJZ2" s="15"/>
      <c r="AKA2" s="15"/>
      <c r="AKB2" s="15"/>
      <c r="AKC2" s="15"/>
      <c r="AKD2" s="15"/>
      <c r="AKE2" s="15"/>
      <c r="AKF2" s="15"/>
      <c r="AKG2" s="15"/>
      <c r="AKH2" s="15"/>
      <c r="AKI2" s="15"/>
      <c r="AKJ2" s="15"/>
      <c r="AKK2" s="15"/>
      <c r="AKL2" s="15"/>
      <c r="AKM2" s="15"/>
      <c r="AKN2" s="15"/>
      <c r="AKO2" s="15"/>
      <c r="AKP2" s="15"/>
      <c r="AKQ2" s="15"/>
      <c r="AKR2" s="15"/>
      <c r="AKS2" s="15"/>
      <c r="AKT2" s="15"/>
      <c r="AKU2" s="15"/>
      <c r="AKV2" s="15"/>
      <c r="AKW2" s="15"/>
      <c r="AKX2" s="15"/>
      <c r="AKY2" s="15"/>
      <c r="AKZ2" s="15"/>
      <c r="ALA2" s="15"/>
      <c r="ALB2" s="15"/>
      <c r="ALC2" s="15"/>
      <c r="ALD2" s="15"/>
      <c r="ALE2" s="15"/>
      <c r="ALF2" s="15"/>
      <c r="ALG2" s="15"/>
      <c r="ALH2" s="15"/>
      <c r="ALI2" s="15"/>
      <c r="ALJ2" s="15"/>
      <c r="ALK2" s="15"/>
      <c r="ALL2" s="15"/>
      <c r="ALM2" s="15"/>
      <c r="ALN2" s="15"/>
      <c r="ALO2" s="15"/>
      <c r="ALP2" s="15"/>
      <c r="ALQ2" s="15"/>
      <c r="ALR2" s="15"/>
      <c r="ALS2" s="15"/>
      <c r="ALT2" s="15"/>
      <c r="ALU2" s="15"/>
      <c r="ALV2" s="15"/>
      <c r="ALW2" s="15"/>
      <c r="ALX2" s="15"/>
      <c r="ALY2" s="15"/>
      <c r="ALZ2" s="15"/>
      <c r="AMA2" s="15"/>
      <c r="AMB2" s="15"/>
      <c r="AMC2" s="15"/>
      <c r="AMD2" s="15"/>
      <c r="AME2" s="15"/>
      <c r="AMF2" s="15"/>
      <c r="AMG2" s="15"/>
      <c r="AMH2" s="15"/>
      <c r="AMI2" s="15"/>
      <c r="AMJ2" s="15"/>
      <c r="AMK2" s="15"/>
      <c r="AML2" s="15"/>
      <c r="AMM2" s="15"/>
      <c r="AMN2" s="15"/>
      <c r="AMO2" s="15"/>
      <c r="AMP2" s="15"/>
      <c r="AMQ2" s="15"/>
      <c r="AMR2" s="15"/>
      <c r="AMS2" s="15"/>
      <c r="AMT2" s="15"/>
      <c r="AMU2" s="15"/>
      <c r="AMV2" s="15"/>
      <c r="AMW2" s="15"/>
      <c r="AMX2" s="15"/>
      <c r="AMY2" s="15"/>
      <c r="AMZ2" s="15"/>
      <c r="ANA2" s="15"/>
      <c r="ANB2" s="15"/>
      <c r="ANC2" s="15"/>
      <c r="AND2" s="15"/>
      <c r="ANE2" s="15"/>
      <c r="ANF2" s="15"/>
      <c r="ANG2" s="15"/>
      <c r="ANH2" s="15"/>
      <c r="ANI2" s="15"/>
      <c r="ANJ2" s="15"/>
      <c r="ANK2" s="15"/>
      <c r="ANL2" s="15"/>
      <c r="ANM2" s="15"/>
      <c r="ANN2" s="15"/>
      <c r="ANO2" s="15"/>
      <c r="ANP2" s="15"/>
      <c r="ANQ2" s="15"/>
      <c r="ANR2" s="15"/>
      <c r="ANS2" s="15"/>
      <c r="ANT2" s="15"/>
      <c r="ANU2" s="15"/>
      <c r="ANV2" s="15"/>
      <c r="ANW2" s="15"/>
      <c r="ANX2" s="15"/>
      <c r="ANY2" s="15"/>
      <c r="ANZ2" s="15"/>
      <c r="AOA2" s="15"/>
      <c r="AOB2" s="15"/>
      <c r="AOC2" s="15"/>
      <c r="AOD2" s="15"/>
      <c r="AOE2" s="15"/>
      <c r="AOF2" s="15"/>
      <c r="AOG2" s="15"/>
      <c r="AOH2" s="15"/>
      <c r="AOI2" s="15"/>
      <c r="AOJ2" s="15"/>
      <c r="AOK2" s="15"/>
      <c r="AOL2" s="15"/>
      <c r="AOM2" s="15"/>
      <c r="AON2" s="15"/>
      <c r="AOO2" s="15"/>
      <c r="AOP2" s="15"/>
      <c r="AOQ2" s="15"/>
      <c r="AOR2" s="15"/>
      <c r="AOS2" s="15"/>
      <c r="AOT2" s="15"/>
      <c r="AOU2" s="15"/>
      <c r="AOV2" s="15"/>
      <c r="AOW2" s="15"/>
      <c r="AOX2" s="15"/>
      <c r="AOY2" s="15"/>
      <c r="AOZ2" s="15"/>
      <c r="APA2" s="15"/>
      <c r="APB2" s="15"/>
      <c r="APC2" s="15"/>
      <c r="APD2" s="15"/>
      <c r="APE2" s="15"/>
      <c r="APF2" s="15"/>
      <c r="APG2" s="15"/>
      <c r="APH2" s="15"/>
      <c r="API2" s="15"/>
      <c r="APJ2" s="15"/>
      <c r="APK2" s="15"/>
      <c r="APL2" s="15"/>
      <c r="APM2" s="15"/>
      <c r="APN2" s="15"/>
      <c r="APO2" s="15"/>
      <c r="APP2" s="15"/>
      <c r="APQ2" s="15"/>
      <c r="APR2" s="15"/>
      <c r="APS2" s="15"/>
      <c r="APT2" s="15"/>
      <c r="APU2" s="15"/>
      <c r="APV2" s="15"/>
      <c r="APW2" s="15"/>
      <c r="APX2" s="15"/>
      <c r="APY2" s="15"/>
      <c r="APZ2" s="15"/>
      <c r="AQA2" s="15"/>
      <c r="AQB2" s="15"/>
      <c r="AQC2" s="15"/>
      <c r="AQD2" s="15"/>
      <c r="AQE2" s="15"/>
      <c r="AQF2" s="15"/>
      <c r="AQG2" s="15"/>
      <c r="AQH2" s="15"/>
      <c r="AQI2" s="15"/>
      <c r="AQJ2" s="15"/>
      <c r="AQK2" s="15"/>
      <c r="AQL2" s="15"/>
      <c r="AQM2" s="15"/>
      <c r="AQN2" s="15"/>
      <c r="AQO2" s="15"/>
      <c r="AQP2" s="15"/>
      <c r="AQQ2" s="15"/>
      <c r="AQR2" s="15"/>
      <c r="AQS2" s="15"/>
      <c r="AQT2" s="15"/>
      <c r="AQU2" s="15"/>
      <c r="AQV2" s="15"/>
      <c r="AQW2" s="15"/>
      <c r="AQX2" s="15"/>
      <c r="AQY2" s="15"/>
      <c r="AQZ2" s="15"/>
      <c r="ARA2" s="15"/>
      <c r="ARB2" s="15"/>
      <c r="ARC2" s="15"/>
      <c r="ARD2" s="15"/>
      <c r="ARE2" s="15"/>
      <c r="ARF2" s="15"/>
      <c r="ARG2" s="15"/>
      <c r="ARH2" s="15"/>
      <c r="ARI2" s="15"/>
      <c r="ARJ2" s="15"/>
      <c r="ARK2" s="15"/>
      <c r="ARL2" s="15"/>
      <c r="ARM2" s="15"/>
      <c r="ARN2" s="15"/>
      <c r="ARO2" s="15"/>
      <c r="ARP2" s="15"/>
      <c r="ARQ2" s="15"/>
      <c r="ARR2" s="15"/>
      <c r="ARS2" s="15"/>
      <c r="ART2" s="15"/>
      <c r="ARU2" s="15"/>
      <c r="ARV2" s="15"/>
      <c r="ARW2" s="15"/>
      <c r="ARX2" s="15"/>
      <c r="ARY2" s="15"/>
      <c r="ARZ2" s="15"/>
      <c r="ASA2" s="15"/>
      <c r="ASB2" s="15"/>
      <c r="ASC2" s="15"/>
      <c r="ASD2" s="15"/>
      <c r="ASE2" s="15"/>
      <c r="ASF2" s="15"/>
      <c r="ASG2" s="15"/>
      <c r="ASH2" s="15"/>
      <c r="ASI2" s="15"/>
      <c r="ASJ2" s="15"/>
      <c r="ASK2" s="15"/>
      <c r="ASL2" s="15"/>
      <c r="ASM2" s="15"/>
      <c r="ASN2" s="15"/>
      <c r="ASO2" s="15"/>
      <c r="ASP2" s="15"/>
      <c r="ASQ2" s="15"/>
      <c r="ASR2" s="15"/>
      <c r="ASS2" s="15"/>
      <c r="AST2" s="15"/>
      <c r="ASU2" s="15"/>
      <c r="ASV2" s="15"/>
      <c r="ASW2" s="15"/>
      <c r="ASX2" s="15"/>
      <c r="ASY2" s="15"/>
      <c r="ASZ2" s="15"/>
      <c r="ATA2" s="15"/>
      <c r="ATB2" s="15"/>
      <c r="ATC2" s="15"/>
      <c r="ATD2" s="15"/>
      <c r="ATE2" s="15"/>
      <c r="ATF2" s="15"/>
      <c r="ATG2" s="15"/>
      <c r="ATH2" s="15"/>
      <c r="ATI2" s="15"/>
      <c r="ATJ2" s="15"/>
      <c r="ATK2" s="15"/>
      <c r="ATL2" s="15"/>
      <c r="ATM2" s="15"/>
      <c r="ATN2" s="15"/>
      <c r="ATO2" s="15"/>
      <c r="ATP2" s="15"/>
      <c r="ATQ2" s="15"/>
      <c r="ATR2" s="15"/>
      <c r="ATS2" s="15"/>
      <c r="ATT2" s="15"/>
      <c r="ATU2" s="15"/>
      <c r="ATV2" s="15"/>
      <c r="ATW2" s="15"/>
      <c r="ATX2" s="15"/>
      <c r="ATY2" s="15"/>
      <c r="ATZ2" s="15"/>
      <c r="AUA2" s="15"/>
      <c r="AUB2" s="15"/>
      <c r="AUC2" s="15"/>
      <c r="AUD2" s="15"/>
      <c r="AUE2" s="15"/>
      <c r="AUF2" s="15"/>
      <c r="AUG2" s="15"/>
      <c r="AUH2" s="15"/>
      <c r="AUI2" s="15"/>
      <c r="AUJ2" s="15"/>
      <c r="AUK2" s="15"/>
      <c r="AUL2" s="15"/>
      <c r="AUM2" s="15"/>
      <c r="AUN2" s="15"/>
      <c r="AUO2" s="15"/>
      <c r="AUP2" s="15"/>
      <c r="AUQ2" s="15"/>
      <c r="AUR2" s="15"/>
      <c r="AUS2" s="15"/>
      <c r="AUT2" s="15"/>
      <c r="AUU2" s="15"/>
      <c r="AUV2" s="15"/>
      <c r="AUW2" s="15"/>
      <c r="AUX2" s="15"/>
      <c r="AUY2" s="15"/>
      <c r="AUZ2" s="15"/>
      <c r="AVA2" s="15"/>
      <c r="AVB2" s="15"/>
      <c r="AVC2" s="15"/>
      <c r="AVD2" s="15"/>
      <c r="AVE2" s="15"/>
      <c r="AVF2" s="15"/>
      <c r="AVG2" s="15"/>
      <c r="AVH2" s="15"/>
      <c r="AVI2" s="15"/>
      <c r="AVJ2" s="15"/>
      <c r="AVK2" s="15"/>
      <c r="AVL2" s="15"/>
      <c r="AVM2" s="15"/>
      <c r="AVN2" s="15"/>
      <c r="AVO2" s="15"/>
      <c r="AVP2" s="15"/>
      <c r="AVQ2" s="15"/>
      <c r="AVR2" s="15"/>
      <c r="AVS2" s="15"/>
      <c r="AVT2" s="15"/>
      <c r="AVU2" s="15"/>
      <c r="AVV2" s="15"/>
      <c r="AVW2" s="15"/>
      <c r="AVX2" s="15"/>
      <c r="AVY2" s="15"/>
      <c r="AVZ2" s="15"/>
      <c r="AWA2" s="15"/>
      <c r="AWB2" s="15"/>
      <c r="AWC2" s="15"/>
      <c r="AWD2" s="15"/>
      <c r="AWE2" s="15"/>
      <c r="AWF2" s="15"/>
      <c r="AWG2" s="15"/>
      <c r="AWH2" s="15"/>
      <c r="AWI2" s="15"/>
      <c r="AWJ2" s="15"/>
      <c r="AWK2" s="15"/>
      <c r="AWL2" s="15"/>
      <c r="AWM2" s="15"/>
      <c r="AWN2" s="15"/>
      <c r="AWO2" s="15"/>
      <c r="AWP2" s="15"/>
      <c r="AWQ2" s="15"/>
      <c r="AWR2" s="15"/>
      <c r="AWS2" s="15"/>
      <c r="AWT2" s="15"/>
      <c r="AWU2" s="15"/>
      <c r="AWV2" s="15"/>
      <c r="AWW2" s="15"/>
      <c r="AWX2" s="15"/>
      <c r="AWY2" s="15"/>
      <c r="AWZ2" s="15"/>
      <c r="AXA2" s="15"/>
      <c r="AXB2" s="15"/>
      <c r="AXC2" s="15"/>
      <c r="AXD2" s="15"/>
      <c r="AXE2" s="15"/>
      <c r="AXF2" s="15"/>
      <c r="AXG2" s="15"/>
      <c r="AXH2" s="15"/>
      <c r="AXI2" s="15"/>
      <c r="AXJ2" s="15"/>
      <c r="AXK2" s="15"/>
      <c r="AXL2" s="15"/>
      <c r="AXM2" s="15"/>
      <c r="AXN2" s="15"/>
      <c r="AXO2" s="15"/>
      <c r="AXP2" s="15"/>
      <c r="AXQ2" s="15"/>
      <c r="AXR2" s="15"/>
      <c r="AXS2" s="15"/>
      <c r="AXT2" s="15"/>
      <c r="AXU2" s="15"/>
      <c r="AXV2" s="15"/>
      <c r="AXW2" s="15"/>
      <c r="AXX2" s="15"/>
      <c r="AXY2" s="15"/>
      <c r="AXZ2" s="15"/>
      <c r="AYA2" s="15"/>
      <c r="AYB2" s="15"/>
      <c r="AYC2" s="15"/>
      <c r="AYD2" s="15"/>
      <c r="AYE2" s="15"/>
      <c r="AYF2" s="15"/>
      <c r="AYG2" s="15"/>
      <c r="AYH2" s="15"/>
      <c r="AYI2" s="15"/>
      <c r="AYJ2" s="15"/>
      <c r="AYK2" s="15"/>
      <c r="AYL2" s="15"/>
      <c r="AYM2" s="15"/>
      <c r="AYN2" s="15"/>
      <c r="AYO2" s="15"/>
      <c r="AYP2" s="15"/>
      <c r="AYQ2" s="15"/>
      <c r="AYR2" s="15"/>
      <c r="AYS2" s="15"/>
      <c r="AYT2" s="15"/>
      <c r="AYU2" s="15"/>
      <c r="AYV2" s="15"/>
      <c r="AYW2" s="15"/>
      <c r="AYX2" s="15"/>
      <c r="AYY2" s="15"/>
      <c r="AYZ2" s="15"/>
      <c r="AZA2" s="15"/>
      <c r="AZB2" s="15"/>
      <c r="AZC2" s="15"/>
      <c r="AZD2" s="15"/>
      <c r="AZE2" s="15"/>
      <c r="AZF2" s="15"/>
      <c r="AZG2" s="15"/>
      <c r="AZH2" s="15"/>
      <c r="AZI2" s="15"/>
      <c r="AZJ2" s="15"/>
      <c r="AZK2" s="15"/>
      <c r="AZL2" s="15"/>
      <c r="AZM2" s="15"/>
      <c r="AZN2" s="15"/>
      <c r="AZO2" s="15"/>
      <c r="AZP2" s="15"/>
      <c r="AZQ2" s="15"/>
      <c r="AZR2" s="15"/>
      <c r="AZS2" s="15"/>
      <c r="AZT2" s="15"/>
      <c r="AZU2" s="15"/>
      <c r="AZV2" s="15"/>
      <c r="AZW2" s="15"/>
      <c r="AZX2" s="15"/>
      <c r="AZY2" s="15"/>
      <c r="AZZ2" s="15"/>
      <c r="BAA2" s="15"/>
      <c r="BAB2" s="15"/>
      <c r="BAC2" s="15"/>
      <c r="BAD2" s="15"/>
      <c r="BAE2" s="15"/>
      <c r="BAF2" s="15"/>
      <c r="BAG2" s="15"/>
      <c r="BAH2" s="15"/>
      <c r="BAI2" s="15"/>
      <c r="BAJ2" s="15"/>
      <c r="BAK2" s="15"/>
      <c r="BAL2" s="15"/>
      <c r="BAM2" s="15"/>
      <c r="BAN2" s="15"/>
      <c r="BAO2" s="15"/>
      <c r="BAP2" s="15"/>
      <c r="BAQ2" s="15"/>
      <c r="BAR2" s="15"/>
      <c r="BAS2" s="15"/>
      <c r="BAT2" s="15"/>
      <c r="BAU2" s="15"/>
      <c r="BAV2" s="15"/>
      <c r="BAW2" s="15"/>
      <c r="BAX2" s="15"/>
      <c r="BAY2" s="15"/>
      <c r="BAZ2" s="15"/>
      <c r="BBA2" s="15"/>
      <c r="BBB2" s="15"/>
      <c r="BBC2" s="15"/>
      <c r="BBD2" s="15"/>
      <c r="BBE2" s="15"/>
      <c r="BBF2" s="15"/>
      <c r="BBG2" s="15"/>
      <c r="BBH2" s="15"/>
      <c r="BBI2" s="15"/>
      <c r="BBJ2" s="15"/>
      <c r="BBK2" s="15"/>
      <c r="BBL2" s="15"/>
      <c r="BBM2" s="15"/>
      <c r="BBN2" s="15"/>
      <c r="BBO2" s="15"/>
      <c r="BBP2" s="15"/>
      <c r="BBQ2" s="15"/>
      <c r="BBR2" s="15"/>
      <c r="BBS2" s="15"/>
      <c r="BBT2" s="15"/>
      <c r="BBU2" s="15"/>
      <c r="BBV2" s="15"/>
      <c r="BBW2" s="15"/>
      <c r="BBX2" s="15"/>
      <c r="BBY2" s="15"/>
      <c r="BBZ2" s="15"/>
      <c r="BCA2" s="15"/>
      <c r="BCB2" s="15"/>
      <c r="BCC2" s="15"/>
      <c r="BCD2" s="15"/>
      <c r="BCE2" s="15"/>
      <c r="BCF2" s="15"/>
      <c r="BCG2" s="15"/>
      <c r="BCH2" s="15"/>
      <c r="BCI2" s="15"/>
      <c r="BCJ2" s="15"/>
      <c r="BCK2" s="15"/>
      <c r="BCL2" s="15"/>
      <c r="BCM2" s="15"/>
      <c r="BCN2" s="15"/>
      <c r="BCO2" s="15"/>
      <c r="BCP2" s="15"/>
      <c r="BCQ2" s="15"/>
      <c r="BCR2" s="15"/>
      <c r="BCS2" s="15"/>
      <c r="BCT2" s="15"/>
      <c r="BCU2" s="15"/>
      <c r="BCV2" s="15"/>
      <c r="BCW2" s="15"/>
      <c r="BCX2" s="15"/>
      <c r="BCY2" s="15"/>
      <c r="BCZ2" s="15"/>
      <c r="BDA2" s="15"/>
      <c r="BDB2" s="15"/>
      <c r="BDC2" s="15"/>
      <c r="BDD2" s="15"/>
      <c r="BDE2" s="15"/>
      <c r="BDF2" s="15"/>
      <c r="BDG2" s="15"/>
      <c r="BDH2" s="15"/>
      <c r="BDI2" s="15"/>
      <c r="BDJ2" s="15"/>
      <c r="BDK2" s="15"/>
      <c r="BDL2" s="15"/>
      <c r="BDM2" s="15"/>
      <c r="BDN2" s="15"/>
      <c r="BDO2" s="15"/>
      <c r="BDP2" s="15"/>
      <c r="BDQ2" s="15"/>
      <c r="BDR2" s="15"/>
      <c r="BDS2" s="15"/>
      <c r="BDT2" s="15"/>
      <c r="BDU2" s="15"/>
      <c r="BDV2" s="15"/>
      <c r="BDW2" s="15"/>
      <c r="BDX2" s="15"/>
      <c r="BDY2" s="15"/>
      <c r="BDZ2" s="15"/>
      <c r="BEA2" s="15"/>
      <c r="BEB2" s="15"/>
      <c r="BEC2" s="15"/>
      <c r="BED2" s="15"/>
      <c r="BEE2" s="15"/>
      <c r="BEF2" s="15"/>
      <c r="BEG2" s="15"/>
      <c r="BEH2" s="15"/>
      <c r="BEI2" s="15"/>
      <c r="BEJ2" s="15"/>
      <c r="BEK2" s="15"/>
      <c r="BEL2" s="15"/>
      <c r="BEM2" s="15"/>
      <c r="BEN2" s="15"/>
      <c r="BEO2" s="15"/>
      <c r="BEP2" s="15"/>
      <c r="BEQ2" s="15"/>
      <c r="BER2" s="15"/>
      <c r="BES2" s="15"/>
      <c r="BET2" s="15"/>
      <c r="BEU2" s="15"/>
      <c r="BEV2" s="15"/>
      <c r="BEW2" s="15"/>
      <c r="BEX2" s="15"/>
      <c r="BEY2" s="15"/>
      <c r="BEZ2" s="15"/>
      <c r="BFA2" s="15"/>
      <c r="BFB2" s="15"/>
      <c r="BFC2" s="15"/>
      <c r="BFD2" s="15"/>
      <c r="BFE2" s="15"/>
      <c r="BFF2" s="15"/>
      <c r="BFG2" s="15"/>
      <c r="BFH2" s="15"/>
      <c r="BFI2" s="15"/>
      <c r="BFJ2" s="15"/>
      <c r="BFK2" s="15"/>
      <c r="BFL2" s="15"/>
      <c r="BFM2" s="15"/>
      <c r="BFN2" s="15"/>
      <c r="BFO2" s="15"/>
      <c r="BFP2" s="15"/>
      <c r="BFQ2" s="15"/>
      <c r="BFR2" s="15"/>
      <c r="BFS2" s="15"/>
      <c r="BFT2" s="15"/>
      <c r="BFU2" s="15"/>
      <c r="BFV2" s="15"/>
      <c r="BFW2" s="15"/>
      <c r="BFX2" s="15"/>
      <c r="BFY2" s="15"/>
      <c r="BFZ2" s="15"/>
      <c r="BGA2" s="15"/>
      <c r="BGB2" s="15"/>
      <c r="BGC2" s="15"/>
      <c r="BGD2" s="15"/>
      <c r="BGE2" s="15"/>
      <c r="BGF2" s="15"/>
      <c r="BGG2" s="15"/>
      <c r="BGH2" s="15"/>
      <c r="BGI2" s="15"/>
      <c r="BGJ2" s="15"/>
      <c r="BGK2" s="15"/>
      <c r="BGL2" s="15"/>
      <c r="BGM2" s="15"/>
      <c r="BGN2" s="15"/>
      <c r="BGO2" s="15"/>
      <c r="BGP2" s="15"/>
      <c r="BGQ2" s="15"/>
      <c r="BGR2" s="15"/>
      <c r="BGS2" s="15"/>
      <c r="BGT2" s="15"/>
      <c r="BGU2" s="15"/>
      <c r="BGV2" s="15"/>
      <c r="BGW2" s="15"/>
      <c r="BGX2" s="15"/>
      <c r="BGY2" s="15"/>
      <c r="BGZ2" s="15"/>
      <c r="BHA2" s="15"/>
      <c r="BHB2" s="15"/>
      <c r="BHC2" s="15"/>
      <c r="BHD2" s="15"/>
      <c r="BHE2" s="15"/>
      <c r="BHF2" s="15"/>
      <c r="BHG2" s="15"/>
      <c r="BHH2" s="15"/>
      <c r="BHI2" s="15"/>
      <c r="BHJ2" s="15"/>
      <c r="BHK2" s="15"/>
      <c r="BHL2" s="15"/>
      <c r="BHM2" s="15"/>
      <c r="BHN2" s="15"/>
      <c r="BHO2" s="15"/>
      <c r="BHP2" s="15"/>
      <c r="BHQ2" s="15"/>
      <c r="BHR2" s="15"/>
      <c r="BHS2" s="15"/>
      <c r="BHT2" s="15"/>
      <c r="BHU2" s="15"/>
      <c r="BHV2" s="15"/>
      <c r="BHW2" s="15"/>
      <c r="BHX2" s="15"/>
      <c r="BHY2" s="15"/>
      <c r="BHZ2" s="15"/>
      <c r="BIA2" s="15"/>
      <c r="BIB2" s="15"/>
      <c r="BIC2" s="15"/>
      <c r="BID2" s="15"/>
      <c r="BIE2" s="15"/>
      <c r="BIF2" s="15"/>
      <c r="BIG2" s="15"/>
      <c r="BIH2" s="15"/>
      <c r="BII2" s="15"/>
      <c r="BIJ2" s="15"/>
      <c r="BIK2" s="15"/>
      <c r="BIL2" s="15"/>
      <c r="BIM2" s="15"/>
      <c r="BIN2" s="15"/>
      <c r="BIO2" s="15"/>
      <c r="BIP2" s="15"/>
      <c r="BIQ2" s="15"/>
      <c r="BIR2" s="15"/>
      <c r="BIS2" s="15"/>
      <c r="BIT2" s="15"/>
      <c r="BIU2" s="15"/>
      <c r="BIV2" s="15"/>
      <c r="BIW2" s="15"/>
      <c r="BIX2" s="15"/>
      <c r="BIY2" s="15"/>
      <c r="BIZ2" s="15"/>
      <c r="BJA2" s="15"/>
      <c r="BJB2" s="15"/>
      <c r="BJC2" s="15"/>
      <c r="BJD2" s="15"/>
      <c r="BJE2" s="15"/>
      <c r="BJF2" s="15"/>
      <c r="BJG2" s="15"/>
      <c r="BJH2" s="15"/>
      <c r="BJI2" s="15"/>
      <c r="BJJ2" s="15"/>
      <c r="BJK2" s="15"/>
      <c r="BJL2" s="15"/>
      <c r="BJM2" s="15"/>
      <c r="BJN2" s="15"/>
      <c r="BJO2" s="15"/>
      <c r="BJP2" s="15"/>
      <c r="BJQ2" s="15"/>
      <c r="BJR2" s="15"/>
      <c r="BJS2" s="15"/>
      <c r="BJT2" s="15"/>
      <c r="BJU2" s="15"/>
      <c r="BJV2" s="15"/>
      <c r="BJW2" s="15"/>
      <c r="BJX2" s="15"/>
      <c r="BJY2" s="15"/>
      <c r="BJZ2" s="15"/>
      <c r="BKA2" s="15"/>
      <c r="BKB2" s="15"/>
      <c r="BKC2" s="15"/>
      <c r="BKD2" s="15"/>
      <c r="BKE2" s="15"/>
      <c r="BKF2" s="15"/>
      <c r="BKG2" s="15"/>
      <c r="BKH2" s="15"/>
      <c r="BKI2" s="15"/>
      <c r="BKJ2" s="15"/>
      <c r="BKK2" s="15"/>
      <c r="BKL2" s="15"/>
      <c r="BKM2" s="15"/>
      <c r="BKN2" s="15"/>
      <c r="BKO2" s="15"/>
      <c r="BKP2" s="15"/>
      <c r="BKQ2" s="15"/>
      <c r="BKR2" s="15"/>
      <c r="BKS2" s="15"/>
      <c r="BKT2" s="15"/>
      <c r="BKU2" s="15"/>
      <c r="BKV2" s="15"/>
      <c r="BKW2" s="15"/>
      <c r="BKX2" s="15"/>
      <c r="BKY2" s="15"/>
      <c r="BKZ2" s="15"/>
      <c r="BLA2" s="15"/>
      <c r="BLB2" s="15"/>
      <c r="BLC2" s="15"/>
      <c r="BLD2" s="15"/>
      <c r="BLE2" s="15"/>
      <c r="BLF2" s="15"/>
      <c r="BLG2" s="15"/>
      <c r="BLH2" s="15"/>
      <c r="BLI2" s="15"/>
      <c r="BLJ2" s="15"/>
      <c r="BLK2" s="15"/>
      <c r="BLL2" s="15"/>
      <c r="BLM2" s="15"/>
      <c r="BLN2" s="15"/>
      <c r="BLO2" s="15"/>
      <c r="BLP2" s="15"/>
      <c r="BLQ2" s="15"/>
      <c r="BLR2" s="15"/>
      <c r="BLS2" s="15"/>
      <c r="BLT2" s="15"/>
      <c r="BLU2" s="15"/>
      <c r="BLV2" s="15"/>
      <c r="BLW2" s="15"/>
      <c r="BLX2" s="15"/>
      <c r="BLY2" s="15"/>
      <c r="BLZ2" s="15"/>
      <c r="BMA2" s="15"/>
      <c r="BMB2" s="15"/>
      <c r="BMC2" s="15"/>
      <c r="BMD2" s="15"/>
      <c r="BME2" s="15"/>
      <c r="BMF2" s="15"/>
      <c r="BMG2" s="15"/>
      <c r="BMH2" s="15"/>
      <c r="BMI2" s="15"/>
      <c r="BMJ2" s="15"/>
      <c r="BMK2" s="15"/>
      <c r="BML2" s="15"/>
      <c r="BMM2" s="15"/>
      <c r="BMN2" s="15"/>
      <c r="BMO2" s="15"/>
      <c r="BMP2" s="15"/>
      <c r="BMQ2" s="15"/>
      <c r="BMR2" s="15"/>
      <c r="BMS2" s="15"/>
      <c r="BMT2" s="15"/>
      <c r="BMU2" s="15"/>
      <c r="BMV2" s="15"/>
      <c r="BMW2" s="15"/>
      <c r="BMX2" s="15"/>
      <c r="BMY2" s="15"/>
      <c r="BMZ2" s="15"/>
      <c r="BNA2" s="15"/>
      <c r="BNB2" s="15"/>
      <c r="BNC2" s="15"/>
      <c r="BND2" s="15"/>
      <c r="BNE2" s="15"/>
      <c r="BNF2" s="15"/>
      <c r="BNG2" s="15"/>
      <c r="BNH2" s="15"/>
      <c r="BNI2" s="15"/>
      <c r="BNJ2" s="15"/>
      <c r="BNK2" s="15"/>
      <c r="BNL2" s="15"/>
      <c r="BNM2" s="15"/>
      <c r="BNN2" s="15"/>
      <c r="BNO2" s="15"/>
      <c r="BNP2" s="15"/>
      <c r="BNQ2" s="15"/>
      <c r="BNR2" s="15"/>
      <c r="BNS2" s="15"/>
      <c r="BNT2" s="15"/>
      <c r="BNU2" s="15"/>
      <c r="BNV2" s="15"/>
      <c r="BNW2" s="15"/>
      <c r="BNX2" s="15"/>
      <c r="BNY2" s="15"/>
      <c r="BNZ2" s="15"/>
      <c r="BOA2" s="15"/>
      <c r="BOB2" s="15"/>
      <c r="BOC2" s="15"/>
      <c r="BOD2" s="15"/>
      <c r="BOE2" s="15"/>
      <c r="BOF2" s="15"/>
      <c r="BOG2" s="15"/>
      <c r="BOH2" s="15"/>
      <c r="BOI2" s="15"/>
      <c r="BOJ2" s="15"/>
      <c r="BOK2" s="15"/>
      <c r="BOL2" s="15"/>
      <c r="BOM2" s="15"/>
      <c r="BON2" s="15"/>
      <c r="BOO2" s="15"/>
      <c r="BOP2" s="15"/>
      <c r="BOQ2" s="15"/>
      <c r="BOR2" s="15"/>
      <c r="BOS2" s="15"/>
      <c r="BOT2" s="15"/>
      <c r="BOU2" s="15"/>
      <c r="BOV2" s="15"/>
      <c r="BOW2" s="15"/>
      <c r="BOX2" s="15"/>
      <c r="BOY2" s="15"/>
      <c r="BOZ2" s="15"/>
      <c r="BPA2" s="15"/>
      <c r="BPB2" s="15"/>
      <c r="BPC2" s="15"/>
      <c r="BPD2" s="15"/>
      <c r="BPE2" s="15"/>
      <c r="BPF2" s="15"/>
      <c r="BPG2" s="15"/>
      <c r="BPH2" s="15"/>
      <c r="BPI2" s="15"/>
      <c r="BPJ2" s="15"/>
      <c r="BPK2" s="15"/>
      <c r="BPL2" s="15"/>
      <c r="BPM2" s="15"/>
      <c r="BPN2" s="15"/>
      <c r="BPO2" s="15"/>
      <c r="BPP2" s="15"/>
      <c r="BPQ2" s="15"/>
      <c r="BPR2" s="15"/>
      <c r="BPS2" s="15"/>
      <c r="BPT2" s="15"/>
      <c r="BPU2" s="15"/>
      <c r="BPV2" s="15"/>
      <c r="BPW2" s="15"/>
      <c r="BPX2" s="15"/>
      <c r="BPY2" s="15"/>
      <c r="BPZ2" s="15"/>
      <c r="BQA2" s="15"/>
      <c r="BQB2" s="15"/>
      <c r="BQC2" s="15"/>
      <c r="BQD2" s="15"/>
      <c r="BQE2" s="15"/>
      <c r="BQF2" s="15"/>
      <c r="BQG2" s="15"/>
      <c r="BQH2" s="15"/>
      <c r="BQI2" s="15"/>
      <c r="BQJ2" s="15"/>
      <c r="BQK2" s="15"/>
      <c r="BQL2" s="15"/>
      <c r="BQM2" s="15"/>
      <c r="BQN2" s="15"/>
      <c r="BQO2" s="15"/>
      <c r="BQP2" s="15"/>
      <c r="BQQ2" s="15"/>
      <c r="BQR2" s="15"/>
      <c r="BQS2" s="15"/>
      <c r="BQT2" s="15"/>
      <c r="BQU2" s="15"/>
      <c r="BQV2" s="15"/>
      <c r="BQW2" s="15"/>
      <c r="BQX2" s="15"/>
      <c r="BQY2" s="15"/>
      <c r="BQZ2" s="15"/>
      <c r="BRA2" s="15"/>
      <c r="BRB2" s="15"/>
      <c r="BRC2" s="15"/>
      <c r="BRD2" s="15"/>
      <c r="BRE2" s="15"/>
      <c r="BRF2" s="15"/>
      <c r="BRG2" s="15"/>
      <c r="BRH2" s="15"/>
      <c r="BRI2" s="15"/>
      <c r="BRJ2" s="15"/>
      <c r="BRK2" s="15"/>
      <c r="BRL2" s="15"/>
      <c r="BRM2" s="15"/>
      <c r="BRN2" s="15"/>
      <c r="BRO2" s="15"/>
      <c r="BRP2" s="15"/>
      <c r="BRQ2" s="15"/>
      <c r="BRR2" s="15"/>
      <c r="BRS2" s="15"/>
      <c r="BRT2" s="15"/>
      <c r="BRU2" s="15"/>
      <c r="BRV2" s="15"/>
      <c r="BRW2" s="15"/>
      <c r="BRX2" s="15"/>
      <c r="BRY2" s="15"/>
      <c r="BRZ2" s="15"/>
      <c r="BSA2" s="15"/>
      <c r="BSB2" s="15"/>
      <c r="BSC2" s="15"/>
      <c r="BSD2" s="15"/>
      <c r="BSE2" s="15"/>
      <c r="BSF2" s="15"/>
      <c r="BSG2" s="15"/>
      <c r="BSH2" s="15"/>
      <c r="BSI2" s="15"/>
      <c r="BSJ2" s="15"/>
      <c r="BSK2" s="15"/>
      <c r="BSL2" s="15"/>
      <c r="BSM2" s="15"/>
      <c r="BSN2" s="15"/>
      <c r="BSO2" s="15"/>
      <c r="BSP2" s="15"/>
      <c r="BSQ2" s="15"/>
      <c r="BSR2" s="15"/>
      <c r="BSS2" s="15"/>
      <c r="BST2" s="15"/>
      <c r="BSU2" s="15"/>
      <c r="BSV2" s="15"/>
      <c r="BSW2" s="15"/>
      <c r="BSX2" s="15"/>
      <c r="BSY2" s="15"/>
      <c r="BSZ2" s="15"/>
      <c r="BTA2" s="15"/>
      <c r="BTB2" s="15"/>
      <c r="BTC2" s="15"/>
      <c r="BTD2" s="15"/>
      <c r="BTE2" s="15"/>
      <c r="BTF2" s="15"/>
      <c r="BTG2" s="15"/>
      <c r="BTH2" s="15"/>
      <c r="BTI2" s="15"/>
      <c r="BTJ2" s="15"/>
      <c r="BTK2" s="15"/>
      <c r="BTL2" s="15"/>
      <c r="BTM2" s="15"/>
      <c r="BTN2" s="15"/>
      <c r="BTO2" s="15"/>
      <c r="BTP2" s="15"/>
      <c r="BTQ2" s="15"/>
      <c r="BTR2" s="15"/>
      <c r="BTS2" s="15"/>
      <c r="BTT2" s="15"/>
      <c r="BTU2" s="15"/>
      <c r="BTV2" s="15"/>
      <c r="BTW2" s="15"/>
      <c r="BTX2" s="15"/>
      <c r="BTY2" s="15"/>
      <c r="BTZ2" s="15"/>
      <c r="BUA2" s="15"/>
      <c r="BUB2" s="15"/>
      <c r="BUC2" s="15"/>
      <c r="BUD2" s="15"/>
      <c r="BUE2" s="15"/>
      <c r="BUF2" s="15"/>
      <c r="BUG2" s="15"/>
      <c r="BUH2" s="15"/>
      <c r="BUI2" s="15"/>
      <c r="BUJ2" s="15"/>
      <c r="BUK2" s="15"/>
      <c r="BUL2" s="15"/>
      <c r="BUM2" s="15"/>
      <c r="BUN2" s="15"/>
      <c r="BUO2" s="15"/>
      <c r="BUP2" s="15"/>
      <c r="BUQ2" s="15"/>
      <c r="BUR2" s="15"/>
      <c r="BUS2" s="15"/>
      <c r="BUT2" s="15"/>
      <c r="BUU2" s="15"/>
      <c r="BUV2" s="15"/>
      <c r="BUW2" s="15"/>
      <c r="BUX2" s="15"/>
      <c r="BUY2" s="15"/>
      <c r="BUZ2" s="15"/>
      <c r="BVA2" s="15"/>
      <c r="BVB2" s="15"/>
      <c r="BVC2" s="15"/>
      <c r="BVD2" s="15"/>
      <c r="BVE2" s="15"/>
      <c r="BVF2" s="15"/>
      <c r="BVG2" s="15"/>
      <c r="BVH2" s="15"/>
      <c r="BVI2" s="15"/>
      <c r="BVJ2" s="15"/>
      <c r="BVK2" s="15"/>
      <c r="BVL2" s="15"/>
      <c r="BVM2" s="15"/>
      <c r="BVN2" s="15"/>
      <c r="BVO2" s="15"/>
      <c r="BVP2" s="15"/>
      <c r="BVQ2" s="15"/>
      <c r="BVR2" s="15"/>
      <c r="BVS2" s="15"/>
      <c r="BVT2" s="15"/>
      <c r="BVU2" s="15"/>
      <c r="BVV2" s="15"/>
      <c r="BVW2" s="15"/>
      <c r="BVX2" s="15"/>
      <c r="BVY2" s="15"/>
      <c r="BVZ2" s="15"/>
      <c r="BWA2" s="15"/>
      <c r="BWB2" s="15"/>
      <c r="BWC2" s="15"/>
      <c r="BWD2" s="15"/>
      <c r="BWE2" s="15"/>
      <c r="BWF2" s="15"/>
      <c r="BWG2" s="15"/>
      <c r="BWH2" s="15"/>
      <c r="BWI2" s="15"/>
      <c r="BWJ2" s="15"/>
      <c r="BWK2" s="15"/>
      <c r="BWL2" s="15"/>
      <c r="BWM2" s="15"/>
      <c r="BWN2" s="15"/>
      <c r="BWO2" s="15"/>
      <c r="BWP2" s="15"/>
      <c r="BWQ2" s="15"/>
      <c r="BWR2" s="15"/>
      <c r="BWS2" s="15"/>
      <c r="BWT2" s="15"/>
      <c r="BWU2" s="15"/>
      <c r="BWV2" s="15"/>
      <c r="BWW2" s="15"/>
      <c r="BWX2" s="15"/>
      <c r="BWY2" s="15"/>
      <c r="BWZ2" s="15"/>
      <c r="BXA2" s="15"/>
      <c r="BXB2" s="15"/>
      <c r="BXC2" s="15"/>
      <c r="BXD2" s="15"/>
      <c r="BXE2" s="15"/>
      <c r="BXF2" s="15"/>
      <c r="BXG2" s="15"/>
      <c r="BXH2" s="15"/>
      <c r="BXI2" s="15"/>
      <c r="BXJ2" s="15"/>
      <c r="BXK2" s="15"/>
      <c r="BXL2" s="15"/>
      <c r="BXM2" s="15"/>
      <c r="BXN2" s="15"/>
      <c r="BXO2" s="15"/>
      <c r="BXP2" s="15"/>
      <c r="BXQ2" s="15"/>
      <c r="BXR2" s="15"/>
      <c r="BXS2" s="15"/>
      <c r="BXT2" s="15"/>
      <c r="BXU2" s="15"/>
      <c r="BXV2" s="15"/>
      <c r="BXW2" s="15"/>
      <c r="BXX2" s="15"/>
      <c r="BXY2" s="15"/>
      <c r="BXZ2" s="15"/>
      <c r="BYA2" s="15"/>
      <c r="BYB2" s="15"/>
      <c r="BYC2" s="15"/>
      <c r="BYD2" s="15"/>
      <c r="BYE2" s="15"/>
      <c r="BYF2" s="15"/>
      <c r="BYG2" s="15"/>
      <c r="BYH2" s="15"/>
      <c r="BYI2" s="15"/>
      <c r="BYJ2" s="15"/>
      <c r="BYK2" s="15"/>
      <c r="BYL2" s="15"/>
      <c r="BYM2" s="15"/>
      <c r="BYN2" s="15"/>
      <c r="BYO2" s="15"/>
      <c r="BYP2" s="15"/>
      <c r="BYQ2" s="15"/>
      <c r="BYR2" s="15"/>
      <c r="BYS2" s="15"/>
      <c r="BYT2" s="15"/>
      <c r="BYU2" s="15"/>
      <c r="BYV2" s="15"/>
      <c r="BYW2" s="15"/>
      <c r="BYX2" s="15"/>
      <c r="BYY2" s="15"/>
      <c r="BYZ2" s="15"/>
      <c r="BZA2" s="15"/>
      <c r="BZB2" s="15"/>
      <c r="BZC2" s="15"/>
      <c r="BZD2" s="15"/>
      <c r="BZE2" s="15"/>
      <c r="BZF2" s="15"/>
      <c r="BZG2" s="15"/>
      <c r="BZH2" s="15"/>
      <c r="BZI2" s="15"/>
      <c r="BZJ2" s="15"/>
      <c r="BZK2" s="15"/>
      <c r="BZL2" s="15"/>
      <c r="BZM2" s="15"/>
      <c r="BZN2" s="15"/>
      <c r="BZO2" s="15"/>
      <c r="BZP2" s="15"/>
      <c r="BZQ2" s="15"/>
      <c r="BZR2" s="15"/>
      <c r="BZS2" s="15"/>
      <c r="BZT2" s="15"/>
      <c r="BZU2" s="15"/>
      <c r="BZV2" s="15"/>
      <c r="BZW2" s="15"/>
      <c r="BZX2" s="15"/>
      <c r="BZY2" s="15"/>
      <c r="BZZ2" s="15"/>
      <c r="CAA2" s="15"/>
      <c r="CAB2" s="15"/>
      <c r="CAC2" s="15"/>
      <c r="CAD2" s="15"/>
      <c r="CAE2" s="15"/>
      <c r="CAF2" s="15"/>
      <c r="CAG2" s="15"/>
      <c r="CAH2" s="15"/>
      <c r="CAI2" s="15"/>
      <c r="CAJ2" s="15"/>
      <c r="CAK2" s="15"/>
      <c r="CAL2" s="15"/>
      <c r="CAM2" s="15"/>
      <c r="CAN2" s="15"/>
      <c r="CAO2" s="15"/>
      <c r="CAP2" s="15"/>
      <c r="CAQ2" s="15"/>
      <c r="CAR2" s="15"/>
      <c r="CAS2" s="15"/>
      <c r="CAT2" s="15"/>
      <c r="CAU2" s="15"/>
      <c r="CAV2" s="15"/>
      <c r="CAW2" s="15"/>
      <c r="CAX2" s="15"/>
      <c r="CAY2" s="15"/>
      <c r="CAZ2" s="15"/>
      <c r="CBA2" s="15"/>
      <c r="CBB2" s="15"/>
      <c r="CBC2" s="15"/>
      <c r="CBD2" s="15"/>
      <c r="CBE2" s="15"/>
      <c r="CBF2" s="15"/>
      <c r="CBG2" s="15"/>
      <c r="CBH2" s="15"/>
      <c r="CBI2" s="15"/>
      <c r="CBJ2" s="15"/>
      <c r="CBK2" s="15"/>
      <c r="CBL2" s="15"/>
      <c r="CBM2" s="15"/>
      <c r="CBN2" s="15"/>
      <c r="CBO2" s="15"/>
      <c r="CBP2" s="15"/>
      <c r="CBQ2" s="15"/>
      <c r="CBR2" s="15"/>
      <c r="CBS2" s="15"/>
      <c r="CBT2" s="15"/>
      <c r="CBU2" s="15"/>
      <c r="CBV2" s="15"/>
      <c r="CBW2" s="15"/>
      <c r="CBX2" s="15"/>
      <c r="CBY2" s="15"/>
      <c r="CBZ2" s="15"/>
      <c r="CCA2" s="15"/>
      <c r="CCB2" s="15"/>
      <c r="CCC2" s="15"/>
      <c r="CCD2" s="15"/>
      <c r="CCE2" s="15"/>
      <c r="CCF2" s="15"/>
      <c r="CCG2" s="15"/>
      <c r="CCH2" s="15"/>
      <c r="CCI2" s="15"/>
      <c r="CCJ2" s="15"/>
      <c r="CCK2" s="15"/>
      <c r="CCL2" s="15"/>
      <c r="CCM2" s="15"/>
      <c r="CCN2" s="15"/>
      <c r="CCO2" s="15"/>
      <c r="CCP2" s="15"/>
      <c r="CCQ2" s="15"/>
      <c r="CCR2" s="15"/>
      <c r="CCS2" s="15"/>
      <c r="CCT2" s="15"/>
      <c r="CCU2" s="15"/>
      <c r="CCV2" s="15"/>
      <c r="CCW2" s="15"/>
      <c r="CCX2" s="15"/>
      <c r="CCY2" s="15"/>
      <c r="CCZ2" s="15"/>
      <c r="CDA2" s="15"/>
      <c r="CDB2" s="15"/>
      <c r="CDC2" s="15"/>
      <c r="CDD2" s="15"/>
      <c r="CDE2" s="15"/>
      <c r="CDF2" s="15"/>
      <c r="CDG2" s="15"/>
      <c r="CDH2" s="15"/>
      <c r="CDI2" s="15"/>
      <c r="CDJ2" s="15"/>
      <c r="CDK2" s="15"/>
      <c r="CDL2" s="15"/>
      <c r="CDM2" s="15"/>
      <c r="CDN2" s="15"/>
      <c r="CDO2" s="15"/>
      <c r="CDP2" s="15"/>
      <c r="CDQ2" s="15"/>
      <c r="CDR2" s="15"/>
      <c r="CDS2" s="15"/>
      <c r="CDT2" s="15"/>
      <c r="CDU2" s="15"/>
      <c r="CDV2" s="15"/>
      <c r="CDW2" s="15"/>
      <c r="CDX2" s="15"/>
      <c r="CDY2" s="15"/>
      <c r="CDZ2" s="15"/>
      <c r="CEA2" s="15"/>
      <c r="CEB2" s="15"/>
      <c r="CEC2" s="15"/>
      <c r="CED2" s="15"/>
      <c r="CEE2" s="15"/>
      <c r="CEF2" s="15"/>
      <c r="CEG2" s="15"/>
      <c r="CEH2" s="15"/>
      <c r="CEI2" s="15"/>
      <c r="CEJ2" s="15"/>
      <c r="CEK2" s="15"/>
      <c r="CEL2" s="15"/>
      <c r="CEM2" s="15"/>
      <c r="CEN2" s="15"/>
      <c r="CEO2" s="15"/>
      <c r="CEP2" s="15"/>
      <c r="CEQ2" s="15"/>
      <c r="CER2" s="15"/>
      <c r="CES2" s="15"/>
      <c r="CET2" s="15"/>
      <c r="CEU2" s="15"/>
      <c r="CEV2" s="15"/>
      <c r="CEW2" s="15"/>
      <c r="CEX2" s="15"/>
      <c r="CEY2" s="15"/>
      <c r="CEZ2" s="15"/>
      <c r="CFA2" s="15"/>
      <c r="CFB2" s="15"/>
      <c r="CFC2" s="15"/>
      <c r="CFD2" s="15"/>
      <c r="CFE2" s="15"/>
      <c r="CFF2" s="15"/>
      <c r="CFG2" s="15"/>
      <c r="CFH2" s="15"/>
      <c r="CFI2" s="15"/>
      <c r="CFJ2" s="15"/>
      <c r="CFK2" s="15"/>
      <c r="CFL2" s="15"/>
      <c r="CFM2" s="15"/>
      <c r="CFN2" s="15"/>
      <c r="CFO2" s="15"/>
      <c r="CFP2" s="15"/>
      <c r="CFQ2" s="15"/>
      <c r="CFR2" s="15"/>
      <c r="CFS2" s="15"/>
      <c r="CFT2" s="15"/>
      <c r="CFU2" s="15"/>
      <c r="CFV2" s="15"/>
      <c r="CFW2" s="15"/>
      <c r="CFX2" s="15"/>
      <c r="CFY2" s="15"/>
      <c r="CFZ2" s="15"/>
      <c r="CGA2" s="15"/>
      <c r="CGB2" s="15"/>
      <c r="CGC2" s="15"/>
      <c r="CGD2" s="15"/>
      <c r="CGE2" s="15"/>
      <c r="CGF2" s="15"/>
      <c r="CGG2" s="15"/>
      <c r="CGH2" s="15"/>
      <c r="CGI2" s="15"/>
      <c r="CGJ2" s="15"/>
      <c r="CGK2" s="15"/>
      <c r="CGL2" s="15"/>
      <c r="CGM2" s="15"/>
      <c r="CGN2" s="15"/>
      <c r="CGO2" s="15"/>
      <c r="CGP2" s="15"/>
      <c r="CGQ2" s="15"/>
      <c r="CGR2" s="15"/>
      <c r="CGS2" s="15"/>
      <c r="CGT2" s="15"/>
      <c r="CGU2" s="15"/>
      <c r="CGV2" s="15"/>
      <c r="CGW2" s="15"/>
      <c r="CGX2" s="15"/>
      <c r="CGY2" s="15"/>
      <c r="CGZ2" s="15"/>
      <c r="CHA2" s="15"/>
      <c r="CHB2" s="15"/>
      <c r="CHC2" s="15"/>
      <c r="CHD2" s="15"/>
      <c r="CHE2" s="15"/>
      <c r="CHF2" s="15"/>
      <c r="CHG2" s="15"/>
      <c r="CHH2" s="15"/>
      <c r="CHI2" s="15"/>
      <c r="CHJ2" s="15"/>
      <c r="CHK2" s="15"/>
      <c r="CHL2" s="15"/>
      <c r="CHM2" s="15"/>
      <c r="CHN2" s="15"/>
      <c r="CHO2" s="15"/>
      <c r="CHP2" s="15"/>
      <c r="CHQ2" s="15"/>
      <c r="CHR2" s="15"/>
      <c r="CHS2" s="15"/>
      <c r="CHT2" s="15"/>
      <c r="CHU2" s="15"/>
      <c r="CHV2" s="15"/>
      <c r="CHW2" s="15"/>
      <c r="CHX2" s="15"/>
      <c r="CHY2" s="15"/>
      <c r="CHZ2" s="15"/>
      <c r="CIA2" s="15"/>
      <c r="CIB2" s="15"/>
      <c r="CIC2" s="15"/>
      <c r="CID2" s="15"/>
      <c r="CIE2" s="15"/>
      <c r="CIF2" s="15"/>
      <c r="CIG2" s="15"/>
      <c r="CIH2" s="15"/>
      <c r="CII2" s="15"/>
      <c r="CIJ2" s="15"/>
      <c r="CIK2" s="15"/>
      <c r="CIL2" s="15"/>
      <c r="CIM2" s="15"/>
      <c r="CIN2" s="15"/>
      <c r="CIO2" s="15"/>
      <c r="CIP2" s="15"/>
      <c r="CIQ2" s="15"/>
      <c r="CIR2" s="15"/>
      <c r="CIS2" s="15"/>
      <c r="CIT2" s="15"/>
      <c r="CIU2" s="15"/>
      <c r="CIV2" s="15"/>
      <c r="CIW2" s="15"/>
      <c r="CIX2" s="15"/>
      <c r="CIY2" s="15"/>
      <c r="CIZ2" s="15"/>
      <c r="CJA2" s="15"/>
      <c r="CJB2" s="15"/>
      <c r="CJC2" s="15"/>
      <c r="CJD2" s="15"/>
      <c r="CJE2" s="15"/>
      <c r="CJF2" s="15"/>
      <c r="CJG2" s="15"/>
      <c r="CJH2" s="15"/>
      <c r="CJI2" s="15"/>
      <c r="CJJ2" s="15"/>
      <c r="CJK2" s="15"/>
      <c r="CJL2" s="15"/>
      <c r="CJM2" s="15"/>
      <c r="CJN2" s="15"/>
      <c r="CJO2" s="15"/>
      <c r="CJP2" s="15"/>
      <c r="CJQ2" s="15"/>
      <c r="CJR2" s="15"/>
      <c r="CJS2" s="15"/>
      <c r="CJT2" s="15"/>
      <c r="CJU2" s="15"/>
      <c r="CJV2" s="15"/>
      <c r="CJW2" s="15"/>
      <c r="CJX2" s="15"/>
      <c r="CJY2" s="15"/>
      <c r="CJZ2" s="15"/>
      <c r="CKA2" s="15"/>
      <c r="CKB2" s="15"/>
      <c r="CKC2" s="15"/>
      <c r="CKD2" s="15"/>
      <c r="CKE2" s="15"/>
      <c r="CKF2" s="15"/>
      <c r="CKG2" s="15"/>
      <c r="CKH2" s="15"/>
      <c r="CKI2" s="15"/>
      <c r="CKJ2" s="15"/>
      <c r="CKK2" s="15"/>
      <c r="CKL2" s="15"/>
      <c r="CKM2" s="15"/>
      <c r="CKN2" s="15"/>
      <c r="CKO2" s="15"/>
      <c r="CKP2" s="15"/>
      <c r="CKQ2" s="15"/>
      <c r="CKR2" s="15"/>
      <c r="CKS2" s="15"/>
      <c r="CKT2" s="15"/>
      <c r="CKU2" s="15"/>
      <c r="CKV2" s="15"/>
      <c r="CKW2" s="15"/>
      <c r="CKX2" s="15"/>
      <c r="CKY2" s="15"/>
      <c r="CKZ2" s="15"/>
      <c r="CLA2" s="15"/>
      <c r="CLB2" s="15"/>
      <c r="CLC2" s="15"/>
      <c r="CLD2" s="15"/>
      <c r="CLE2" s="15"/>
      <c r="CLF2" s="15"/>
      <c r="CLG2" s="15"/>
      <c r="CLH2" s="15"/>
      <c r="CLI2" s="15"/>
      <c r="CLJ2" s="15"/>
      <c r="CLK2" s="15"/>
      <c r="CLL2" s="15"/>
      <c r="CLM2" s="15"/>
      <c r="CLN2" s="15"/>
      <c r="CLO2" s="15"/>
      <c r="CLP2" s="15"/>
      <c r="CLQ2" s="15"/>
      <c r="CLR2" s="15"/>
      <c r="CLS2" s="15"/>
      <c r="CLT2" s="15"/>
      <c r="CLU2" s="15"/>
      <c r="CLV2" s="15"/>
      <c r="CLW2" s="15"/>
      <c r="CLX2" s="15"/>
      <c r="CLY2" s="15"/>
      <c r="CLZ2" s="15"/>
      <c r="CMA2" s="15"/>
      <c r="CMB2" s="15"/>
      <c r="CMC2" s="15"/>
      <c r="CMD2" s="15"/>
      <c r="CME2" s="15"/>
      <c r="CMF2" s="15"/>
      <c r="CMG2" s="15"/>
      <c r="CMH2" s="15"/>
      <c r="CMI2" s="15"/>
      <c r="CMJ2" s="15"/>
      <c r="CMK2" s="15"/>
      <c r="CML2" s="15"/>
      <c r="CMM2" s="15"/>
      <c r="CMN2" s="15"/>
      <c r="CMO2" s="15"/>
      <c r="CMP2" s="15"/>
      <c r="CMQ2" s="15"/>
      <c r="CMR2" s="15"/>
      <c r="CMS2" s="15"/>
      <c r="CMT2" s="15"/>
      <c r="CMU2" s="15"/>
      <c r="CMV2" s="15"/>
      <c r="CMW2" s="15"/>
      <c r="CMX2" s="15"/>
      <c r="CMY2" s="15"/>
      <c r="CMZ2" s="15"/>
      <c r="CNA2" s="15"/>
      <c r="CNB2" s="15"/>
      <c r="CNC2" s="15"/>
      <c r="CND2" s="15"/>
      <c r="CNE2" s="15"/>
      <c r="CNF2" s="15"/>
      <c r="CNG2" s="15"/>
      <c r="CNH2" s="15"/>
      <c r="CNI2" s="15"/>
      <c r="CNJ2" s="15"/>
      <c r="CNK2" s="15"/>
      <c r="CNL2" s="15"/>
      <c r="CNM2" s="15"/>
      <c r="CNN2" s="15"/>
      <c r="CNO2" s="15"/>
      <c r="CNP2" s="15"/>
      <c r="CNQ2" s="15"/>
      <c r="CNR2" s="15"/>
      <c r="CNS2" s="15"/>
      <c r="CNT2" s="15"/>
      <c r="CNU2" s="15"/>
      <c r="CNV2" s="15"/>
      <c r="CNW2" s="15"/>
      <c r="CNX2" s="15"/>
      <c r="CNY2" s="15"/>
      <c r="CNZ2" s="15"/>
      <c r="COA2" s="15"/>
      <c r="COB2" s="15"/>
      <c r="COC2" s="15"/>
      <c r="COD2" s="15"/>
      <c r="COE2" s="15"/>
      <c r="COF2" s="15"/>
      <c r="COG2" s="15"/>
      <c r="COH2" s="15"/>
      <c r="COI2" s="15"/>
      <c r="COJ2" s="15"/>
      <c r="COK2" s="15"/>
      <c r="COL2" s="15"/>
      <c r="COM2" s="15"/>
      <c r="CON2" s="15"/>
      <c r="COO2" s="15"/>
      <c r="COP2" s="15"/>
      <c r="COQ2" s="15"/>
      <c r="COR2" s="15"/>
      <c r="COS2" s="15"/>
      <c r="COT2" s="15"/>
      <c r="COU2" s="15"/>
      <c r="COV2" s="15"/>
      <c r="COW2" s="15"/>
      <c r="COX2" s="15"/>
      <c r="COY2" s="15"/>
      <c r="COZ2" s="15"/>
      <c r="CPA2" s="15"/>
      <c r="CPB2" s="15"/>
      <c r="CPC2" s="15"/>
      <c r="CPD2" s="15"/>
      <c r="CPE2" s="15"/>
      <c r="CPF2" s="15"/>
      <c r="CPG2" s="15"/>
      <c r="CPH2" s="15"/>
      <c r="CPI2" s="15"/>
      <c r="CPJ2" s="15"/>
      <c r="CPK2" s="15"/>
      <c r="CPL2" s="15"/>
      <c r="CPM2" s="15"/>
      <c r="CPN2" s="15"/>
      <c r="CPO2" s="15"/>
      <c r="CPP2" s="15"/>
      <c r="CPQ2" s="15"/>
      <c r="CPR2" s="15"/>
      <c r="CPS2" s="15"/>
      <c r="CPT2" s="15"/>
      <c r="CPU2" s="15"/>
      <c r="CPV2" s="15"/>
      <c r="CPW2" s="15"/>
      <c r="CPX2" s="15"/>
      <c r="CPY2" s="15"/>
      <c r="CPZ2" s="15"/>
      <c r="CQA2" s="15"/>
      <c r="CQB2" s="15"/>
      <c r="CQC2" s="15"/>
      <c r="CQD2" s="15"/>
      <c r="CQE2" s="15"/>
      <c r="CQF2" s="15"/>
      <c r="CQG2" s="15"/>
      <c r="CQH2" s="15"/>
      <c r="CQI2" s="15"/>
      <c r="CQJ2" s="15"/>
      <c r="CQK2" s="15"/>
      <c r="CQL2" s="15"/>
      <c r="CQM2" s="15"/>
      <c r="CQN2" s="15"/>
      <c r="CQO2" s="15"/>
      <c r="CQP2" s="15"/>
      <c r="CQQ2" s="15"/>
      <c r="CQR2" s="15"/>
      <c r="CQS2" s="15"/>
      <c r="CQT2" s="15"/>
      <c r="CQU2" s="15"/>
      <c r="CQV2" s="15"/>
      <c r="CQW2" s="15"/>
      <c r="CQX2" s="15"/>
      <c r="CQY2" s="15"/>
      <c r="CQZ2" s="15"/>
      <c r="CRA2" s="15"/>
      <c r="CRB2" s="15"/>
      <c r="CRC2" s="15"/>
      <c r="CRD2" s="15"/>
      <c r="CRE2" s="15"/>
      <c r="CRF2" s="15"/>
      <c r="CRG2" s="15"/>
      <c r="CRH2" s="15"/>
      <c r="CRI2" s="15"/>
      <c r="CRJ2" s="15"/>
      <c r="CRK2" s="15"/>
      <c r="CRL2" s="15"/>
      <c r="CRM2" s="15"/>
      <c r="CRN2" s="15"/>
      <c r="CRO2" s="15"/>
      <c r="CRP2" s="15"/>
      <c r="CRQ2" s="15"/>
      <c r="CRR2" s="15"/>
      <c r="CRS2" s="15"/>
      <c r="CRT2" s="15"/>
      <c r="CRU2" s="15"/>
      <c r="CRV2" s="15"/>
      <c r="CRW2" s="15"/>
      <c r="CRX2" s="15"/>
      <c r="CRY2" s="15"/>
      <c r="CRZ2" s="15"/>
      <c r="CSA2" s="15"/>
      <c r="CSB2" s="15"/>
      <c r="CSC2" s="15"/>
      <c r="CSD2" s="15"/>
      <c r="CSE2" s="15"/>
      <c r="CSF2" s="15"/>
      <c r="CSG2" s="15"/>
      <c r="CSH2" s="15"/>
      <c r="CSI2" s="15"/>
      <c r="CSJ2" s="15"/>
      <c r="CSK2" s="15"/>
      <c r="CSL2" s="15"/>
      <c r="CSM2" s="15"/>
      <c r="CSN2" s="15"/>
      <c r="CSO2" s="15"/>
      <c r="CSP2" s="15"/>
      <c r="CSQ2" s="15"/>
      <c r="CSR2" s="15"/>
      <c r="CSS2" s="15"/>
      <c r="CST2" s="15"/>
      <c r="CSU2" s="15"/>
      <c r="CSV2" s="15"/>
      <c r="CSW2" s="15"/>
      <c r="CSX2" s="15"/>
      <c r="CSY2" s="15"/>
      <c r="CSZ2" s="15"/>
      <c r="CTA2" s="15"/>
      <c r="CTB2" s="15"/>
      <c r="CTC2" s="15"/>
      <c r="CTD2" s="15"/>
      <c r="CTE2" s="15"/>
      <c r="CTF2" s="15"/>
      <c r="CTG2" s="15"/>
      <c r="CTH2" s="15"/>
      <c r="CTI2" s="15"/>
      <c r="CTJ2" s="15"/>
      <c r="CTK2" s="15"/>
      <c r="CTL2" s="15"/>
      <c r="CTM2" s="15"/>
      <c r="CTN2" s="15"/>
      <c r="CTO2" s="15"/>
      <c r="CTP2" s="15"/>
      <c r="CTQ2" s="15"/>
      <c r="CTR2" s="15"/>
      <c r="CTS2" s="15"/>
      <c r="CTT2" s="15"/>
      <c r="CTU2" s="15"/>
      <c r="CTV2" s="15"/>
      <c r="CTW2" s="15"/>
      <c r="CTX2" s="15"/>
      <c r="CTY2" s="15"/>
      <c r="CTZ2" s="15"/>
      <c r="CUA2" s="15"/>
      <c r="CUB2" s="15"/>
      <c r="CUC2" s="15"/>
      <c r="CUD2" s="15"/>
      <c r="CUE2" s="15"/>
      <c r="CUF2" s="15"/>
      <c r="CUG2" s="15"/>
      <c r="CUH2" s="15"/>
      <c r="CUI2" s="15"/>
      <c r="CUJ2" s="15"/>
      <c r="CUK2" s="15"/>
      <c r="CUL2" s="15"/>
      <c r="CUM2" s="15"/>
      <c r="CUN2" s="15"/>
      <c r="CUO2" s="15"/>
      <c r="CUP2" s="15"/>
      <c r="CUQ2" s="15"/>
      <c r="CUR2" s="15"/>
      <c r="CUS2" s="15"/>
      <c r="CUT2" s="15"/>
      <c r="CUU2" s="15"/>
      <c r="CUV2" s="15"/>
      <c r="CUW2" s="15"/>
      <c r="CUX2" s="15"/>
      <c r="CUY2" s="15"/>
      <c r="CUZ2" s="15"/>
      <c r="CVA2" s="15"/>
      <c r="CVB2" s="15"/>
      <c r="CVC2" s="15"/>
      <c r="CVD2" s="15"/>
      <c r="CVE2" s="15"/>
      <c r="CVF2" s="15"/>
      <c r="CVG2" s="15"/>
      <c r="CVH2" s="15"/>
      <c r="CVI2" s="15"/>
      <c r="CVJ2" s="15"/>
      <c r="CVK2" s="15"/>
      <c r="CVL2" s="15"/>
      <c r="CVM2" s="15"/>
      <c r="CVN2" s="15"/>
      <c r="CVO2" s="15"/>
      <c r="CVP2" s="15"/>
      <c r="CVQ2" s="15"/>
      <c r="CVR2" s="15"/>
      <c r="CVS2" s="15"/>
      <c r="CVT2" s="15"/>
      <c r="CVU2" s="15"/>
      <c r="CVV2" s="15"/>
      <c r="CVW2" s="15"/>
      <c r="CVX2" s="15"/>
      <c r="CVY2" s="15"/>
      <c r="CVZ2" s="15"/>
      <c r="CWA2" s="15"/>
      <c r="CWB2" s="15"/>
      <c r="CWC2" s="15"/>
      <c r="CWD2" s="15"/>
      <c r="CWE2" s="15"/>
      <c r="CWF2" s="15"/>
      <c r="CWG2" s="15"/>
      <c r="CWH2" s="15"/>
      <c r="CWI2" s="15"/>
      <c r="CWJ2" s="15"/>
      <c r="CWK2" s="15"/>
      <c r="CWL2" s="15"/>
      <c r="CWM2" s="15"/>
      <c r="CWN2" s="15"/>
      <c r="CWO2" s="15"/>
      <c r="CWP2" s="15"/>
      <c r="CWQ2" s="15"/>
      <c r="CWR2" s="15"/>
      <c r="CWS2" s="15"/>
      <c r="CWT2" s="15"/>
      <c r="CWU2" s="15"/>
      <c r="CWV2" s="15"/>
      <c r="CWW2" s="15"/>
      <c r="CWX2" s="15"/>
      <c r="CWY2" s="15"/>
      <c r="CWZ2" s="15"/>
      <c r="CXA2" s="15"/>
      <c r="CXB2" s="15"/>
      <c r="CXC2" s="15"/>
      <c r="CXD2" s="15"/>
      <c r="CXE2" s="15"/>
      <c r="CXF2" s="15"/>
      <c r="CXG2" s="15"/>
      <c r="CXH2" s="15"/>
      <c r="CXI2" s="15"/>
      <c r="CXJ2" s="15"/>
      <c r="CXK2" s="15"/>
      <c r="CXL2" s="15"/>
      <c r="CXM2" s="15"/>
      <c r="CXN2" s="15"/>
      <c r="CXO2" s="15"/>
      <c r="CXP2" s="15"/>
      <c r="CXQ2" s="15"/>
      <c r="CXR2" s="15"/>
      <c r="CXS2" s="15"/>
      <c r="CXT2" s="15"/>
      <c r="CXU2" s="15"/>
      <c r="CXV2" s="15"/>
      <c r="CXW2" s="15"/>
      <c r="CXX2" s="15"/>
      <c r="CXY2" s="15"/>
      <c r="CXZ2" s="15"/>
      <c r="CYA2" s="15"/>
      <c r="CYB2" s="15"/>
      <c r="CYC2" s="15"/>
      <c r="CYD2" s="15"/>
      <c r="CYE2" s="15"/>
      <c r="CYF2" s="15"/>
      <c r="CYG2" s="15"/>
      <c r="CYH2" s="15"/>
      <c r="CYI2" s="15"/>
      <c r="CYJ2" s="15"/>
      <c r="CYK2" s="15"/>
      <c r="CYL2" s="15"/>
      <c r="CYM2" s="15"/>
      <c r="CYN2" s="15"/>
      <c r="CYO2" s="15"/>
      <c r="CYP2" s="15"/>
      <c r="CYQ2" s="15"/>
      <c r="CYR2" s="15"/>
      <c r="CYS2" s="15"/>
      <c r="CYT2" s="15"/>
      <c r="CYU2" s="15"/>
      <c r="CYV2" s="15"/>
      <c r="CYW2" s="15"/>
      <c r="CYX2" s="15"/>
      <c r="CYY2" s="15"/>
      <c r="CYZ2" s="15"/>
      <c r="CZA2" s="15"/>
      <c r="CZB2" s="15"/>
      <c r="CZC2" s="15"/>
      <c r="CZD2" s="15"/>
      <c r="CZE2" s="15"/>
      <c r="CZF2" s="15"/>
      <c r="CZG2" s="15"/>
      <c r="CZH2" s="15"/>
      <c r="CZI2" s="15"/>
      <c r="CZJ2" s="15"/>
      <c r="CZK2" s="15"/>
      <c r="CZL2" s="15"/>
      <c r="CZM2" s="15"/>
      <c r="CZN2" s="15"/>
      <c r="CZO2" s="15"/>
      <c r="CZP2" s="15"/>
      <c r="CZQ2" s="15"/>
      <c r="CZR2" s="15"/>
      <c r="CZS2" s="15"/>
      <c r="CZT2" s="15"/>
      <c r="CZU2" s="15"/>
      <c r="CZV2" s="15"/>
      <c r="CZW2" s="15"/>
      <c r="CZX2" s="15"/>
      <c r="CZY2" s="15"/>
      <c r="CZZ2" s="15"/>
      <c r="DAA2" s="15"/>
      <c r="DAB2" s="15"/>
      <c r="DAC2" s="15"/>
      <c r="DAD2" s="15"/>
      <c r="DAE2" s="15"/>
      <c r="DAF2" s="15"/>
      <c r="DAG2" s="15"/>
      <c r="DAH2" s="15"/>
      <c r="DAI2" s="15"/>
      <c r="DAJ2" s="15"/>
      <c r="DAK2" s="15"/>
      <c r="DAL2" s="15"/>
      <c r="DAM2" s="15"/>
      <c r="DAN2" s="15"/>
      <c r="DAO2" s="15"/>
      <c r="DAP2" s="15"/>
      <c r="DAQ2" s="15"/>
      <c r="DAR2" s="15"/>
      <c r="DAS2" s="15"/>
      <c r="DAT2" s="15"/>
      <c r="DAU2" s="15"/>
      <c r="DAV2" s="15"/>
      <c r="DAW2" s="15"/>
      <c r="DAX2" s="15"/>
      <c r="DAY2" s="15"/>
      <c r="DAZ2" s="15"/>
      <c r="DBA2" s="15"/>
      <c r="DBB2" s="15"/>
      <c r="DBC2" s="15"/>
      <c r="DBD2" s="15"/>
      <c r="DBE2" s="15"/>
      <c r="DBF2" s="15"/>
      <c r="DBG2" s="15"/>
      <c r="DBH2" s="15"/>
      <c r="DBI2" s="15"/>
      <c r="DBJ2" s="15"/>
      <c r="DBK2" s="15"/>
      <c r="DBL2" s="15"/>
      <c r="DBM2" s="15"/>
      <c r="DBN2" s="15"/>
      <c r="DBO2" s="15"/>
      <c r="DBP2" s="15"/>
      <c r="DBQ2" s="15"/>
      <c r="DBR2" s="15"/>
      <c r="DBS2" s="15"/>
      <c r="DBT2" s="15"/>
      <c r="DBU2" s="15"/>
      <c r="DBV2" s="15"/>
      <c r="DBW2" s="15"/>
      <c r="DBX2" s="15"/>
      <c r="DBY2" s="15"/>
      <c r="DBZ2" s="15"/>
      <c r="DCA2" s="15"/>
      <c r="DCB2" s="15"/>
      <c r="DCC2" s="15"/>
      <c r="DCD2" s="15"/>
      <c r="DCE2" s="15"/>
      <c r="DCF2" s="15"/>
      <c r="DCG2" s="15"/>
      <c r="DCH2" s="15"/>
      <c r="DCI2" s="15"/>
      <c r="DCJ2" s="15"/>
      <c r="DCK2" s="15"/>
      <c r="DCL2" s="15"/>
      <c r="DCM2" s="15"/>
      <c r="DCN2" s="15"/>
      <c r="DCO2" s="15"/>
      <c r="DCP2" s="15"/>
      <c r="DCQ2" s="15"/>
      <c r="DCR2" s="15"/>
      <c r="DCS2" s="15"/>
      <c r="DCT2" s="15"/>
      <c r="DCU2" s="15"/>
      <c r="DCV2" s="15"/>
      <c r="DCW2" s="15"/>
      <c r="DCX2" s="15"/>
      <c r="DCY2" s="15"/>
      <c r="DCZ2" s="15"/>
      <c r="DDA2" s="15"/>
      <c r="DDB2" s="15"/>
      <c r="DDC2" s="15"/>
      <c r="DDD2" s="15"/>
      <c r="DDE2" s="15"/>
      <c r="DDF2" s="15"/>
      <c r="DDG2" s="15"/>
      <c r="DDH2" s="15"/>
      <c r="DDI2" s="15"/>
      <c r="DDJ2" s="15"/>
      <c r="DDK2" s="15"/>
      <c r="DDL2" s="15"/>
      <c r="DDM2" s="15"/>
      <c r="DDN2" s="15"/>
      <c r="DDO2" s="15"/>
      <c r="DDP2" s="15"/>
      <c r="DDQ2" s="15"/>
      <c r="DDR2" s="15"/>
      <c r="DDS2" s="15"/>
      <c r="DDT2" s="15"/>
      <c r="DDU2" s="15"/>
      <c r="DDV2" s="15"/>
      <c r="DDW2" s="15"/>
      <c r="DDX2" s="15"/>
      <c r="DDY2" s="15"/>
      <c r="DDZ2" s="15"/>
      <c r="DEA2" s="15"/>
      <c r="DEB2" s="15"/>
      <c r="DEC2" s="15"/>
      <c r="DED2" s="15"/>
      <c r="DEE2" s="15"/>
      <c r="DEF2" s="15"/>
      <c r="DEG2" s="15"/>
      <c r="DEH2" s="15"/>
      <c r="DEI2" s="15"/>
      <c r="DEJ2" s="15"/>
      <c r="DEK2" s="15"/>
      <c r="DEL2" s="15"/>
      <c r="DEM2" s="15"/>
      <c r="DEN2" s="15"/>
      <c r="DEO2" s="15"/>
      <c r="DEP2" s="15"/>
      <c r="DEQ2" s="15"/>
      <c r="DER2" s="15"/>
      <c r="DES2" s="15"/>
      <c r="DET2" s="15"/>
      <c r="DEU2" s="15"/>
      <c r="DEV2" s="15"/>
      <c r="DEW2" s="15"/>
      <c r="DEX2" s="15"/>
      <c r="DEY2" s="15"/>
      <c r="DEZ2" s="15"/>
      <c r="DFA2" s="15"/>
      <c r="DFB2" s="15"/>
      <c r="DFC2" s="15"/>
      <c r="DFD2" s="15"/>
      <c r="DFE2" s="15"/>
      <c r="DFF2" s="15"/>
      <c r="DFG2" s="15"/>
      <c r="DFH2" s="15"/>
      <c r="DFI2" s="15"/>
      <c r="DFJ2" s="15"/>
      <c r="DFK2" s="15"/>
      <c r="DFL2" s="15"/>
      <c r="DFM2" s="15"/>
      <c r="DFN2" s="15"/>
      <c r="DFO2" s="15"/>
      <c r="DFP2" s="15"/>
      <c r="DFQ2" s="15"/>
      <c r="DFR2" s="15"/>
      <c r="DFS2" s="15"/>
      <c r="DFT2" s="15"/>
      <c r="DFU2" s="15"/>
      <c r="DFV2" s="15"/>
      <c r="DFW2" s="15"/>
      <c r="DFX2" s="15"/>
      <c r="DFY2" s="15"/>
      <c r="DFZ2" s="15"/>
      <c r="DGA2" s="15"/>
      <c r="DGB2" s="15"/>
      <c r="DGC2" s="15"/>
      <c r="DGD2" s="15"/>
      <c r="DGE2" s="15"/>
      <c r="DGF2" s="15"/>
      <c r="DGG2" s="15"/>
      <c r="DGH2" s="15"/>
      <c r="DGI2" s="15"/>
      <c r="DGJ2" s="15"/>
      <c r="DGK2" s="15"/>
      <c r="DGL2" s="15"/>
      <c r="DGM2" s="15"/>
      <c r="DGN2" s="15"/>
      <c r="DGO2" s="15"/>
      <c r="DGP2" s="15"/>
      <c r="DGQ2" s="15"/>
      <c r="DGR2" s="15"/>
      <c r="DGS2" s="15"/>
      <c r="DGT2" s="15"/>
      <c r="DGU2" s="15"/>
      <c r="DGV2" s="15"/>
      <c r="DGW2" s="15"/>
      <c r="DGX2" s="15"/>
      <c r="DGY2" s="15"/>
      <c r="DGZ2" s="15"/>
      <c r="DHA2" s="15"/>
      <c r="DHB2" s="15"/>
      <c r="DHC2" s="15"/>
      <c r="DHD2" s="15"/>
      <c r="DHE2" s="15"/>
      <c r="DHF2" s="15"/>
      <c r="DHG2" s="15"/>
      <c r="DHH2" s="15"/>
      <c r="DHI2" s="15"/>
      <c r="DHJ2" s="15"/>
      <c r="DHK2" s="15"/>
      <c r="DHL2" s="15"/>
      <c r="DHM2" s="15"/>
      <c r="DHN2" s="15"/>
      <c r="DHO2" s="15"/>
      <c r="DHP2" s="15"/>
      <c r="DHQ2" s="15"/>
      <c r="DHR2" s="15"/>
      <c r="DHS2" s="15"/>
      <c r="DHT2" s="15"/>
      <c r="DHU2" s="15"/>
      <c r="DHV2" s="15"/>
      <c r="DHW2" s="15"/>
      <c r="DHX2" s="15"/>
      <c r="DHY2" s="15"/>
      <c r="DHZ2" s="15"/>
      <c r="DIA2" s="15"/>
      <c r="DIB2" s="15"/>
      <c r="DIC2" s="15"/>
      <c r="DID2" s="15"/>
      <c r="DIE2" s="15"/>
      <c r="DIF2" s="15"/>
      <c r="DIG2" s="15"/>
      <c r="DIH2" s="15"/>
      <c r="DII2" s="15"/>
      <c r="DIJ2" s="15"/>
      <c r="DIK2" s="15"/>
      <c r="DIL2" s="15"/>
      <c r="DIM2" s="15"/>
      <c r="DIN2" s="15"/>
      <c r="DIO2" s="15"/>
      <c r="DIP2" s="15"/>
      <c r="DIQ2" s="15"/>
      <c r="DIR2" s="15"/>
      <c r="DIS2" s="15"/>
      <c r="DIT2" s="15"/>
      <c r="DIU2" s="15"/>
      <c r="DIV2" s="15"/>
      <c r="DIW2" s="15"/>
      <c r="DIX2" s="15"/>
      <c r="DIY2" s="15"/>
      <c r="DIZ2" s="15"/>
      <c r="DJA2" s="15"/>
      <c r="DJB2" s="15"/>
      <c r="DJC2" s="15"/>
      <c r="DJD2" s="15"/>
      <c r="DJE2" s="15"/>
      <c r="DJF2" s="15"/>
      <c r="DJG2" s="15"/>
      <c r="DJH2" s="15"/>
      <c r="DJI2" s="15"/>
      <c r="DJJ2" s="15"/>
      <c r="DJK2" s="15"/>
      <c r="DJL2" s="15"/>
      <c r="DJM2" s="15"/>
      <c r="DJN2" s="15"/>
      <c r="DJO2" s="15"/>
      <c r="DJP2" s="15"/>
      <c r="DJQ2" s="15"/>
      <c r="DJR2" s="15"/>
      <c r="DJS2" s="15"/>
      <c r="DJT2" s="15"/>
      <c r="DJU2" s="15"/>
      <c r="DJV2" s="15"/>
      <c r="DJW2" s="15"/>
      <c r="DJX2" s="15"/>
      <c r="DJY2" s="15"/>
      <c r="DJZ2" s="15"/>
      <c r="DKA2" s="15"/>
      <c r="DKB2" s="15"/>
      <c r="DKC2" s="15"/>
      <c r="DKD2" s="15"/>
      <c r="DKE2" s="15"/>
      <c r="DKF2" s="15"/>
      <c r="DKG2" s="15"/>
      <c r="DKH2" s="15"/>
      <c r="DKI2" s="15"/>
      <c r="DKJ2" s="15"/>
      <c r="DKK2" s="15"/>
      <c r="DKL2" s="15"/>
      <c r="DKM2" s="15"/>
      <c r="DKN2" s="15"/>
      <c r="DKO2" s="15"/>
      <c r="DKP2" s="15"/>
      <c r="DKQ2" s="15"/>
      <c r="DKR2" s="15"/>
      <c r="DKS2" s="15"/>
      <c r="DKT2" s="15"/>
      <c r="DKU2" s="15"/>
      <c r="DKV2" s="15"/>
      <c r="DKW2" s="15"/>
      <c r="DKX2" s="15"/>
      <c r="DKY2" s="15"/>
      <c r="DKZ2" s="15"/>
      <c r="DLA2" s="15"/>
      <c r="DLB2" s="15"/>
      <c r="DLC2" s="15"/>
      <c r="DLD2" s="15"/>
      <c r="DLE2" s="15"/>
      <c r="DLF2" s="15"/>
      <c r="DLG2" s="15"/>
      <c r="DLH2" s="15"/>
      <c r="DLI2" s="15"/>
      <c r="DLJ2" s="15"/>
      <c r="DLK2" s="15"/>
      <c r="DLL2" s="15"/>
      <c r="DLM2" s="15"/>
      <c r="DLN2" s="15"/>
      <c r="DLO2" s="15"/>
      <c r="DLP2" s="15"/>
      <c r="DLQ2" s="15"/>
      <c r="DLR2" s="15"/>
      <c r="DLS2" s="15"/>
      <c r="DLT2" s="15"/>
      <c r="DLU2" s="15"/>
      <c r="DLV2" s="15"/>
      <c r="DLW2" s="15"/>
      <c r="DLX2" s="15"/>
      <c r="DLY2" s="15"/>
      <c r="DLZ2" s="15"/>
      <c r="DMA2" s="15"/>
      <c r="DMB2" s="15"/>
      <c r="DMC2" s="15"/>
      <c r="DMD2" s="15"/>
      <c r="DME2" s="15"/>
      <c r="DMF2" s="15"/>
      <c r="DMG2" s="15"/>
      <c r="DMH2" s="15"/>
      <c r="DMI2" s="15"/>
      <c r="DMJ2" s="15"/>
      <c r="DMK2" s="15"/>
      <c r="DML2" s="15"/>
      <c r="DMM2" s="15"/>
      <c r="DMN2" s="15"/>
      <c r="DMO2" s="15"/>
      <c r="DMP2" s="15"/>
      <c r="DMQ2" s="15"/>
      <c r="DMR2" s="15"/>
      <c r="DMS2" s="15"/>
      <c r="DMT2" s="15"/>
      <c r="DMU2" s="15"/>
      <c r="DMV2" s="15"/>
      <c r="DMW2" s="15"/>
      <c r="DMX2" s="15"/>
      <c r="DMY2" s="15"/>
      <c r="DMZ2" s="15"/>
      <c r="DNA2" s="15"/>
      <c r="DNB2" s="15"/>
      <c r="DNC2" s="15"/>
      <c r="DND2" s="15"/>
      <c r="DNE2" s="15"/>
      <c r="DNF2" s="15"/>
      <c r="DNG2" s="15"/>
      <c r="DNH2" s="15"/>
      <c r="DNI2" s="15"/>
      <c r="DNJ2" s="15"/>
      <c r="DNK2" s="15"/>
      <c r="DNL2" s="15"/>
      <c r="DNM2" s="15"/>
      <c r="DNN2" s="15"/>
      <c r="DNO2" s="15"/>
      <c r="DNP2" s="15"/>
      <c r="DNQ2" s="15"/>
      <c r="DNR2" s="15"/>
      <c r="DNS2" s="15"/>
      <c r="DNT2" s="15"/>
      <c r="DNU2" s="15"/>
      <c r="DNV2" s="15"/>
      <c r="DNW2" s="15"/>
      <c r="DNX2" s="15"/>
      <c r="DNY2" s="15"/>
      <c r="DNZ2" s="15"/>
      <c r="DOA2" s="15"/>
      <c r="DOB2" s="15"/>
      <c r="DOC2" s="15"/>
      <c r="DOD2" s="15"/>
      <c r="DOE2" s="15"/>
      <c r="DOF2" s="15"/>
      <c r="DOG2" s="15"/>
      <c r="DOH2" s="15"/>
      <c r="DOI2" s="15"/>
      <c r="DOJ2" s="15"/>
      <c r="DOK2" s="15"/>
      <c r="DOL2" s="15"/>
      <c r="DOM2" s="15"/>
      <c r="DON2" s="15"/>
      <c r="DOO2" s="15"/>
      <c r="DOP2" s="15"/>
      <c r="DOQ2" s="15"/>
      <c r="DOR2" s="15"/>
      <c r="DOS2" s="15"/>
      <c r="DOT2" s="15"/>
      <c r="DOU2" s="15"/>
      <c r="DOV2" s="15"/>
      <c r="DOW2" s="15"/>
      <c r="DOX2" s="15"/>
      <c r="DOY2" s="15"/>
      <c r="DOZ2" s="15"/>
      <c r="DPA2" s="15"/>
      <c r="DPB2" s="15"/>
      <c r="DPC2" s="15"/>
      <c r="DPD2" s="15"/>
      <c r="DPE2" s="15"/>
      <c r="DPF2" s="15"/>
      <c r="DPG2" s="15"/>
      <c r="DPH2" s="15"/>
      <c r="DPI2" s="15"/>
      <c r="DPJ2" s="15"/>
      <c r="DPK2" s="15"/>
      <c r="DPL2" s="15"/>
      <c r="DPM2" s="15"/>
      <c r="DPN2" s="15"/>
      <c r="DPO2" s="15"/>
      <c r="DPP2" s="15"/>
      <c r="DPQ2" s="15"/>
      <c r="DPR2" s="15"/>
      <c r="DPS2" s="15"/>
      <c r="DPT2" s="15"/>
      <c r="DPU2" s="15"/>
      <c r="DPV2" s="15"/>
      <c r="DPW2" s="15"/>
      <c r="DPX2" s="15"/>
      <c r="DPY2" s="15"/>
      <c r="DPZ2" s="15"/>
      <c r="DQA2" s="15"/>
      <c r="DQB2" s="15"/>
      <c r="DQC2" s="15"/>
      <c r="DQD2" s="15"/>
      <c r="DQE2" s="15"/>
      <c r="DQF2" s="15"/>
      <c r="DQG2" s="15"/>
      <c r="DQH2" s="15"/>
      <c r="DQI2" s="15"/>
      <c r="DQJ2" s="15"/>
      <c r="DQK2" s="15"/>
      <c r="DQL2" s="15"/>
      <c r="DQM2" s="15"/>
      <c r="DQN2" s="15"/>
      <c r="DQO2" s="15"/>
      <c r="DQP2" s="15"/>
      <c r="DQQ2" s="15"/>
      <c r="DQR2" s="15"/>
      <c r="DQS2" s="15"/>
      <c r="DQT2" s="15"/>
      <c r="DQU2" s="15"/>
      <c r="DQV2" s="15"/>
      <c r="DQW2" s="15"/>
      <c r="DQX2" s="15"/>
      <c r="DQY2" s="15"/>
      <c r="DQZ2" s="15"/>
      <c r="DRA2" s="15"/>
      <c r="DRB2" s="15"/>
      <c r="DRC2" s="15"/>
      <c r="DRD2" s="15"/>
      <c r="DRE2" s="15"/>
      <c r="DRF2" s="15"/>
      <c r="DRG2" s="15"/>
      <c r="DRH2" s="15"/>
      <c r="DRI2" s="15"/>
      <c r="DRJ2" s="15"/>
      <c r="DRK2" s="15"/>
      <c r="DRL2" s="15"/>
      <c r="DRM2" s="15"/>
      <c r="DRN2" s="15"/>
      <c r="DRO2" s="15"/>
      <c r="DRP2" s="15"/>
      <c r="DRQ2" s="15"/>
      <c r="DRR2" s="15"/>
      <c r="DRS2" s="15"/>
      <c r="DRT2" s="15"/>
      <c r="DRU2" s="15"/>
      <c r="DRV2" s="15"/>
      <c r="DRW2" s="15"/>
      <c r="DRX2" s="15"/>
      <c r="DRY2" s="15"/>
      <c r="DRZ2" s="15"/>
      <c r="DSA2" s="15"/>
      <c r="DSB2" s="15"/>
      <c r="DSC2" s="15"/>
      <c r="DSD2" s="15"/>
      <c r="DSE2" s="15"/>
      <c r="DSF2" s="15"/>
      <c r="DSG2" s="15"/>
      <c r="DSH2" s="15"/>
      <c r="DSI2" s="15"/>
      <c r="DSJ2" s="15"/>
      <c r="DSK2" s="15"/>
      <c r="DSL2" s="15"/>
      <c r="DSM2" s="15"/>
      <c r="DSN2" s="15"/>
      <c r="DSO2" s="15"/>
      <c r="DSP2" s="15"/>
      <c r="DSQ2" s="15"/>
      <c r="DSR2" s="15"/>
      <c r="DSS2" s="15"/>
      <c r="DST2" s="15"/>
      <c r="DSU2" s="15"/>
      <c r="DSV2" s="15"/>
      <c r="DSW2" s="15"/>
      <c r="DSX2" s="15"/>
      <c r="DSY2" s="15"/>
      <c r="DSZ2" s="15"/>
      <c r="DTA2" s="15"/>
      <c r="DTB2" s="15"/>
      <c r="DTC2" s="15"/>
      <c r="DTD2" s="15"/>
      <c r="DTE2" s="15"/>
      <c r="DTF2" s="15"/>
      <c r="DTG2" s="15"/>
      <c r="DTH2" s="15"/>
      <c r="DTI2" s="15"/>
      <c r="DTJ2" s="15"/>
      <c r="DTK2" s="15"/>
      <c r="DTL2" s="15"/>
      <c r="DTM2" s="15"/>
      <c r="DTN2" s="15"/>
      <c r="DTO2" s="15"/>
      <c r="DTP2" s="15"/>
      <c r="DTQ2" s="15"/>
      <c r="DTR2" s="15"/>
      <c r="DTS2" s="15"/>
      <c r="DTT2" s="15"/>
      <c r="DTU2" s="15"/>
      <c r="DTV2" s="15"/>
      <c r="DTW2" s="15"/>
      <c r="DTX2" s="15"/>
      <c r="DTY2" s="15"/>
      <c r="DTZ2" s="15"/>
      <c r="DUA2" s="15"/>
      <c r="DUB2" s="15"/>
      <c r="DUC2" s="15"/>
      <c r="DUD2" s="15"/>
      <c r="DUE2" s="15"/>
      <c r="DUF2" s="15"/>
      <c r="DUG2" s="15"/>
      <c r="DUH2" s="15"/>
      <c r="DUI2" s="15"/>
      <c r="DUJ2" s="15"/>
      <c r="DUK2" s="15"/>
      <c r="DUL2" s="15"/>
      <c r="DUM2" s="15"/>
      <c r="DUN2" s="15"/>
      <c r="DUO2" s="15"/>
      <c r="DUP2" s="15"/>
      <c r="DUQ2" s="15"/>
      <c r="DUR2" s="15"/>
      <c r="DUS2" s="15"/>
      <c r="DUT2" s="15"/>
      <c r="DUU2" s="15"/>
      <c r="DUV2" s="15"/>
      <c r="DUW2" s="15"/>
      <c r="DUX2" s="15"/>
      <c r="DUY2" s="15"/>
      <c r="DUZ2" s="15"/>
      <c r="DVA2" s="15"/>
      <c r="DVB2" s="15"/>
      <c r="DVC2" s="15"/>
      <c r="DVD2" s="15"/>
      <c r="DVE2" s="15"/>
      <c r="DVF2" s="15"/>
      <c r="DVG2" s="15"/>
      <c r="DVH2" s="15"/>
      <c r="DVI2" s="15"/>
      <c r="DVJ2" s="15"/>
      <c r="DVK2" s="15"/>
      <c r="DVL2" s="15"/>
      <c r="DVM2" s="15"/>
      <c r="DVN2" s="15"/>
      <c r="DVO2" s="15"/>
      <c r="DVP2" s="15"/>
      <c r="DVQ2" s="15"/>
      <c r="DVR2" s="15"/>
      <c r="DVS2" s="15"/>
      <c r="DVT2" s="15"/>
      <c r="DVU2" s="15"/>
      <c r="DVV2" s="15"/>
      <c r="DVW2" s="15"/>
      <c r="DVX2" s="15"/>
      <c r="DVY2" s="15"/>
      <c r="DVZ2" s="15"/>
      <c r="DWA2" s="15"/>
      <c r="DWB2" s="15"/>
      <c r="DWC2" s="15"/>
      <c r="DWD2" s="15"/>
      <c r="DWE2" s="15"/>
      <c r="DWF2" s="15"/>
      <c r="DWG2" s="15"/>
      <c r="DWH2" s="15"/>
      <c r="DWI2" s="15"/>
      <c r="DWJ2" s="15"/>
      <c r="DWK2" s="15"/>
      <c r="DWL2" s="15"/>
      <c r="DWM2" s="15"/>
      <c r="DWN2" s="15"/>
      <c r="DWO2" s="15"/>
      <c r="DWP2" s="15"/>
      <c r="DWQ2" s="15"/>
      <c r="DWR2" s="15"/>
      <c r="DWS2" s="15"/>
      <c r="DWT2" s="15"/>
      <c r="DWU2" s="15"/>
      <c r="DWV2" s="15"/>
      <c r="DWW2" s="15"/>
      <c r="DWX2" s="15"/>
      <c r="DWY2" s="15"/>
      <c r="DWZ2" s="15"/>
      <c r="DXA2" s="15"/>
      <c r="DXB2" s="15"/>
      <c r="DXC2" s="15"/>
      <c r="DXD2" s="15"/>
      <c r="DXE2" s="15"/>
      <c r="DXF2" s="15"/>
      <c r="DXG2" s="15"/>
      <c r="DXH2" s="15"/>
      <c r="DXI2" s="15"/>
      <c r="DXJ2" s="15"/>
      <c r="DXK2" s="15"/>
      <c r="DXL2" s="15"/>
      <c r="DXM2" s="15"/>
      <c r="DXN2" s="15"/>
      <c r="DXO2" s="15"/>
      <c r="DXP2" s="15"/>
      <c r="DXQ2" s="15"/>
      <c r="DXR2" s="15"/>
      <c r="DXS2" s="15"/>
      <c r="DXT2" s="15"/>
      <c r="DXU2" s="15"/>
      <c r="DXV2" s="15"/>
      <c r="DXW2" s="15"/>
      <c r="DXX2" s="15"/>
      <c r="DXY2" s="15"/>
      <c r="DXZ2" s="15"/>
      <c r="DYA2" s="15"/>
      <c r="DYB2" s="15"/>
      <c r="DYC2" s="15"/>
      <c r="DYD2" s="15"/>
      <c r="DYE2" s="15"/>
      <c r="DYF2" s="15"/>
      <c r="DYG2" s="15"/>
      <c r="DYH2" s="15"/>
      <c r="DYI2" s="15"/>
      <c r="DYJ2" s="15"/>
      <c r="DYK2" s="15"/>
      <c r="DYL2" s="15"/>
      <c r="DYM2" s="15"/>
      <c r="DYN2" s="15"/>
      <c r="DYO2" s="15"/>
      <c r="DYP2" s="15"/>
      <c r="DYQ2" s="15"/>
      <c r="DYR2" s="15"/>
      <c r="DYS2" s="15"/>
      <c r="DYT2" s="15"/>
      <c r="DYU2" s="15"/>
      <c r="DYV2" s="15"/>
      <c r="DYW2" s="15"/>
      <c r="DYX2" s="15"/>
      <c r="DYY2" s="15"/>
      <c r="DYZ2" s="15"/>
      <c r="DZA2" s="15"/>
      <c r="DZB2" s="15"/>
      <c r="DZC2" s="15"/>
      <c r="DZD2" s="15"/>
      <c r="DZE2" s="15"/>
      <c r="DZF2" s="15"/>
      <c r="DZG2" s="15"/>
      <c r="DZH2" s="15"/>
      <c r="DZI2" s="15"/>
      <c r="DZJ2" s="15"/>
      <c r="DZK2" s="15"/>
      <c r="DZL2" s="15"/>
      <c r="DZM2" s="15"/>
      <c r="DZN2" s="15"/>
      <c r="DZO2" s="15"/>
      <c r="DZP2" s="15"/>
      <c r="DZQ2" s="15"/>
      <c r="DZR2" s="15"/>
      <c r="DZS2" s="15"/>
      <c r="DZT2" s="15"/>
      <c r="DZU2" s="15"/>
      <c r="DZV2" s="15"/>
      <c r="DZW2" s="15"/>
      <c r="DZX2" s="15"/>
      <c r="DZY2" s="15"/>
      <c r="DZZ2" s="15"/>
      <c r="EAA2" s="15"/>
      <c r="EAB2" s="15"/>
      <c r="EAC2" s="15"/>
      <c r="EAD2" s="15"/>
      <c r="EAE2" s="15"/>
      <c r="EAF2" s="15"/>
      <c r="EAG2" s="15"/>
      <c r="EAH2" s="15"/>
      <c r="EAI2" s="15"/>
      <c r="EAJ2" s="15"/>
      <c r="EAK2" s="15"/>
      <c r="EAL2" s="15"/>
      <c r="EAM2" s="15"/>
      <c r="EAN2" s="15"/>
      <c r="EAO2" s="15"/>
      <c r="EAP2" s="15"/>
      <c r="EAQ2" s="15"/>
      <c r="EAR2" s="15"/>
      <c r="EAS2" s="15"/>
      <c r="EAT2" s="15"/>
      <c r="EAU2" s="15"/>
      <c r="EAV2" s="15"/>
      <c r="EAW2" s="15"/>
      <c r="EAX2" s="15"/>
      <c r="EAY2" s="15"/>
      <c r="EAZ2" s="15"/>
      <c r="EBA2" s="15"/>
      <c r="EBB2" s="15"/>
      <c r="EBC2" s="15"/>
      <c r="EBD2" s="15"/>
      <c r="EBE2" s="15"/>
      <c r="EBF2" s="15"/>
      <c r="EBG2" s="15"/>
      <c r="EBH2" s="15"/>
      <c r="EBI2" s="15"/>
      <c r="EBJ2" s="15"/>
      <c r="EBK2" s="15"/>
      <c r="EBL2" s="15"/>
      <c r="EBM2" s="15"/>
      <c r="EBN2" s="15"/>
      <c r="EBO2" s="15"/>
      <c r="EBP2" s="15"/>
      <c r="EBQ2" s="15"/>
      <c r="EBR2" s="15"/>
      <c r="EBS2" s="15"/>
      <c r="EBT2" s="15"/>
      <c r="EBU2" s="15"/>
      <c r="EBV2" s="15"/>
      <c r="EBW2" s="15"/>
      <c r="EBX2" s="15"/>
      <c r="EBY2" s="15"/>
      <c r="EBZ2" s="15"/>
      <c r="ECA2" s="15"/>
      <c r="ECB2" s="15"/>
      <c r="ECC2" s="15"/>
      <c r="ECD2" s="15"/>
      <c r="ECE2" s="15"/>
      <c r="ECF2" s="15"/>
      <c r="ECG2" s="15"/>
      <c r="ECH2" s="15"/>
      <c r="ECI2" s="15"/>
      <c r="ECJ2" s="15"/>
      <c r="ECK2" s="15"/>
      <c r="ECL2" s="15"/>
      <c r="ECM2" s="15"/>
      <c r="ECN2" s="15"/>
      <c r="ECO2" s="15"/>
      <c r="ECP2" s="15"/>
      <c r="ECQ2" s="15"/>
      <c r="ECR2" s="15"/>
      <c r="ECS2" s="15"/>
      <c r="ECT2" s="15"/>
      <c r="ECU2" s="15"/>
      <c r="ECV2" s="15"/>
      <c r="ECW2" s="15"/>
      <c r="ECX2" s="15"/>
      <c r="ECY2" s="15"/>
      <c r="ECZ2" s="15"/>
      <c r="EDA2" s="15"/>
      <c r="EDB2" s="15"/>
      <c r="EDC2" s="15"/>
      <c r="EDD2" s="15"/>
      <c r="EDE2" s="15"/>
      <c r="EDF2" s="15"/>
      <c r="EDG2" s="15"/>
      <c r="EDH2" s="15"/>
      <c r="EDI2" s="15"/>
      <c r="EDJ2" s="15"/>
      <c r="EDK2" s="15"/>
      <c r="EDL2" s="15"/>
      <c r="EDM2" s="15"/>
      <c r="EDN2" s="15"/>
      <c r="EDO2" s="15"/>
      <c r="EDP2" s="15"/>
      <c r="EDQ2" s="15"/>
      <c r="EDR2" s="15"/>
      <c r="EDS2" s="15"/>
      <c r="EDT2" s="15"/>
      <c r="EDU2" s="15"/>
      <c r="EDV2" s="15"/>
      <c r="EDW2" s="15"/>
      <c r="EDX2" s="15"/>
      <c r="EDY2" s="15"/>
      <c r="EDZ2" s="15"/>
      <c r="EEA2" s="15"/>
      <c r="EEB2" s="15"/>
      <c r="EEC2" s="15"/>
      <c r="EED2" s="15"/>
      <c r="EEE2" s="15"/>
      <c r="EEF2" s="15"/>
      <c r="EEG2" s="15"/>
      <c r="EEH2" s="15"/>
      <c r="EEI2" s="15"/>
      <c r="EEJ2" s="15"/>
      <c r="EEK2" s="15"/>
      <c r="EEL2" s="15"/>
      <c r="EEM2" s="15"/>
      <c r="EEN2" s="15"/>
      <c r="EEO2" s="15"/>
      <c r="EEP2" s="15"/>
      <c r="EEQ2" s="15"/>
      <c r="EER2" s="15"/>
      <c r="EES2" s="15"/>
      <c r="EET2" s="15"/>
      <c r="EEU2" s="15"/>
      <c r="EEV2" s="15"/>
      <c r="EEW2" s="15"/>
      <c r="EEX2" s="15"/>
      <c r="EEY2" s="15"/>
      <c r="EEZ2" s="15"/>
      <c r="EFA2" s="15"/>
      <c r="EFB2" s="15"/>
      <c r="EFC2" s="15"/>
      <c r="EFD2" s="15"/>
      <c r="EFE2" s="15"/>
      <c r="EFF2" s="15"/>
      <c r="EFG2" s="15"/>
      <c r="EFH2" s="15"/>
      <c r="EFI2" s="15"/>
      <c r="EFJ2" s="15"/>
      <c r="EFK2" s="15"/>
      <c r="EFL2" s="15"/>
      <c r="EFM2" s="15"/>
      <c r="EFN2" s="15"/>
      <c r="EFO2" s="15"/>
      <c r="EFP2" s="15"/>
      <c r="EFQ2" s="15"/>
      <c r="EFR2" s="15"/>
      <c r="EFS2" s="15"/>
      <c r="EFT2" s="15"/>
      <c r="EFU2" s="15"/>
      <c r="EFV2" s="15"/>
      <c r="EFW2" s="15"/>
      <c r="EFX2" s="15"/>
      <c r="EFY2" s="15"/>
      <c r="EFZ2" s="15"/>
      <c r="EGA2" s="15"/>
      <c r="EGB2" s="15"/>
      <c r="EGC2" s="15"/>
      <c r="EGD2" s="15"/>
      <c r="EGE2" s="15"/>
      <c r="EGF2" s="15"/>
      <c r="EGG2" s="15"/>
      <c r="EGH2" s="15"/>
      <c r="EGI2" s="15"/>
      <c r="EGJ2" s="15"/>
      <c r="EGK2" s="15"/>
      <c r="EGL2" s="15"/>
      <c r="EGM2" s="15"/>
      <c r="EGN2" s="15"/>
      <c r="EGO2" s="15"/>
      <c r="EGP2" s="15"/>
      <c r="EGQ2" s="15"/>
      <c r="EGR2" s="15"/>
      <c r="EGS2" s="15"/>
      <c r="EGT2" s="15"/>
      <c r="EGU2" s="15"/>
      <c r="EGV2" s="15"/>
      <c r="EGW2" s="15"/>
      <c r="EGX2" s="15"/>
      <c r="EGY2" s="15"/>
      <c r="EGZ2" s="15"/>
      <c r="EHA2" s="15"/>
      <c r="EHB2" s="15"/>
      <c r="EHC2" s="15"/>
      <c r="EHD2" s="15"/>
      <c r="EHE2" s="15"/>
      <c r="EHF2" s="15"/>
      <c r="EHG2" s="15"/>
      <c r="EHH2" s="15"/>
      <c r="EHI2" s="15"/>
      <c r="EHJ2" s="15"/>
      <c r="EHK2" s="15"/>
      <c r="EHL2" s="15"/>
      <c r="EHM2" s="15"/>
      <c r="EHN2" s="15"/>
      <c r="EHO2" s="15"/>
      <c r="EHP2" s="15"/>
      <c r="EHQ2" s="15"/>
      <c r="EHR2" s="15"/>
      <c r="EHS2" s="15"/>
      <c r="EHT2" s="15"/>
      <c r="EHU2" s="15"/>
      <c r="EHV2" s="15"/>
      <c r="EHW2" s="15"/>
      <c r="EHX2" s="15"/>
      <c r="EHY2" s="15"/>
      <c r="EHZ2" s="15"/>
      <c r="EIA2" s="15"/>
      <c r="EIB2" s="15"/>
      <c r="EIC2" s="15"/>
      <c r="EID2" s="15"/>
      <c r="EIE2" s="15"/>
      <c r="EIF2" s="15"/>
      <c r="EIG2" s="15"/>
      <c r="EIH2" s="15"/>
      <c r="EII2" s="15"/>
      <c r="EIJ2" s="15"/>
      <c r="EIK2" s="15"/>
      <c r="EIL2" s="15"/>
      <c r="EIM2" s="15"/>
      <c r="EIN2" s="15"/>
      <c r="EIO2" s="15"/>
      <c r="EIP2" s="15"/>
      <c r="EIQ2" s="15"/>
      <c r="EIR2" s="15"/>
      <c r="EIS2" s="15"/>
      <c r="EIT2" s="15"/>
      <c r="EIU2" s="15"/>
      <c r="EIV2" s="15"/>
      <c r="EIW2" s="15"/>
      <c r="EIX2" s="15"/>
      <c r="EIY2" s="15"/>
      <c r="EIZ2" s="15"/>
      <c r="EJA2" s="15"/>
      <c r="EJB2" s="15"/>
      <c r="EJC2" s="15"/>
      <c r="EJD2" s="15"/>
      <c r="EJE2" s="15"/>
      <c r="EJF2" s="15"/>
      <c r="EJG2" s="15"/>
      <c r="EJH2" s="15"/>
      <c r="EJI2" s="15"/>
      <c r="EJJ2" s="15"/>
      <c r="EJK2" s="15"/>
      <c r="EJL2" s="15"/>
      <c r="EJM2" s="15"/>
      <c r="EJN2" s="15"/>
      <c r="EJO2" s="15"/>
      <c r="EJP2" s="15"/>
      <c r="EJQ2" s="15"/>
      <c r="EJR2" s="15"/>
      <c r="EJS2" s="15"/>
      <c r="EJT2" s="15"/>
      <c r="EJU2" s="15"/>
      <c r="EJV2" s="15"/>
      <c r="EJW2" s="15"/>
      <c r="EJX2" s="15"/>
      <c r="EJY2" s="15"/>
      <c r="EJZ2" s="15"/>
      <c r="EKA2" s="15"/>
      <c r="EKB2" s="15"/>
      <c r="EKC2" s="15"/>
      <c r="EKD2" s="15"/>
      <c r="EKE2" s="15"/>
      <c r="EKF2" s="15"/>
      <c r="EKG2" s="15"/>
      <c r="EKH2" s="15"/>
      <c r="EKI2" s="15"/>
      <c r="EKJ2" s="15"/>
      <c r="EKK2" s="15"/>
      <c r="EKL2" s="15"/>
      <c r="EKM2" s="15"/>
      <c r="EKN2" s="15"/>
      <c r="EKO2" s="15"/>
      <c r="EKP2" s="15"/>
      <c r="EKQ2" s="15"/>
      <c r="EKR2" s="15"/>
      <c r="EKS2" s="15"/>
      <c r="EKT2" s="15"/>
      <c r="EKU2" s="15"/>
      <c r="EKV2" s="15"/>
      <c r="EKW2" s="15"/>
      <c r="EKX2" s="15"/>
      <c r="EKY2" s="15"/>
      <c r="EKZ2" s="15"/>
      <c r="ELA2" s="15"/>
      <c r="ELB2" s="15"/>
      <c r="ELC2" s="15"/>
      <c r="ELD2" s="15"/>
      <c r="ELE2" s="15"/>
      <c r="ELF2" s="15"/>
      <c r="ELG2" s="15"/>
      <c r="ELH2" s="15"/>
      <c r="ELI2" s="15"/>
      <c r="ELJ2" s="15"/>
      <c r="ELK2" s="15"/>
      <c r="ELL2" s="15"/>
      <c r="ELM2" s="15"/>
      <c r="ELN2" s="15"/>
      <c r="ELO2" s="15"/>
      <c r="ELP2" s="15"/>
      <c r="ELQ2" s="15"/>
      <c r="ELR2" s="15"/>
      <c r="ELS2" s="15"/>
      <c r="ELT2" s="15"/>
      <c r="ELU2" s="15"/>
      <c r="ELV2" s="15"/>
      <c r="ELW2" s="15"/>
      <c r="ELX2" s="15"/>
      <c r="ELY2" s="15"/>
      <c r="ELZ2" s="15"/>
      <c r="EMA2" s="15"/>
      <c r="EMB2" s="15"/>
      <c r="EMC2" s="15"/>
      <c r="EMD2" s="15"/>
      <c r="EME2" s="15"/>
      <c r="EMF2" s="15"/>
      <c r="EMG2" s="15"/>
      <c r="EMH2" s="15"/>
      <c r="EMI2" s="15"/>
      <c r="EMJ2" s="15"/>
      <c r="EMK2" s="15"/>
      <c r="EML2" s="15"/>
      <c r="EMM2" s="15"/>
      <c r="EMN2" s="15"/>
      <c r="EMO2" s="15"/>
      <c r="EMP2" s="15"/>
      <c r="EMQ2" s="15"/>
      <c r="EMR2" s="15"/>
      <c r="EMS2" s="15"/>
      <c r="EMT2" s="15"/>
      <c r="EMU2" s="15"/>
      <c r="EMV2" s="15"/>
      <c r="EMW2" s="15"/>
      <c r="EMX2" s="15"/>
      <c r="EMY2" s="15"/>
      <c r="EMZ2" s="15"/>
      <c r="ENA2" s="15"/>
      <c r="ENB2" s="15"/>
      <c r="ENC2" s="15"/>
      <c r="END2" s="15"/>
      <c r="ENE2" s="15"/>
      <c r="ENF2" s="15"/>
      <c r="ENG2" s="15"/>
      <c r="ENH2" s="15"/>
      <c r="ENI2" s="15"/>
      <c r="ENJ2" s="15"/>
      <c r="ENK2" s="15"/>
      <c r="ENL2" s="15"/>
      <c r="ENM2" s="15"/>
      <c r="ENN2" s="15"/>
      <c r="ENO2" s="15"/>
      <c r="ENP2" s="15"/>
      <c r="ENQ2" s="15"/>
      <c r="ENR2" s="15"/>
      <c r="ENS2" s="15"/>
      <c r="ENT2" s="15"/>
      <c r="ENU2" s="15"/>
      <c r="ENV2" s="15"/>
      <c r="ENW2" s="15"/>
      <c r="ENX2" s="15"/>
      <c r="ENY2" s="15"/>
      <c r="ENZ2" s="15"/>
      <c r="EOA2" s="15"/>
      <c r="EOB2" s="15"/>
      <c r="EOC2" s="15"/>
      <c r="EOD2" s="15"/>
      <c r="EOE2" s="15"/>
      <c r="EOF2" s="15"/>
      <c r="EOG2" s="15"/>
      <c r="EOH2" s="15"/>
      <c r="EOI2" s="15"/>
      <c r="EOJ2" s="15"/>
      <c r="EOK2" s="15"/>
      <c r="EOL2" s="15"/>
      <c r="EOM2" s="15"/>
      <c r="EON2" s="15"/>
      <c r="EOO2" s="15"/>
      <c r="EOP2" s="15"/>
      <c r="EOQ2" s="15"/>
      <c r="EOR2" s="15"/>
      <c r="EOS2" s="15"/>
      <c r="EOT2" s="15"/>
      <c r="EOU2" s="15"/>
      <c r="EOV2" s="15"/>
      <c r="EOW2" s="15"/>
      <c r="EOX2" s="15"/>
      <c r="EOY2" s="15"/>
      <c r="EOZ2" s="15"/>
      <c r="EPA2" s="15"/>
      <c r="EPB2" s="15"/>
      <c r="EPC2" s="15"/>
      <c r="EPD2" s="15"/>
      <c r="EPE2" s="15"/>
      <c r="EPF2" s="15"/>
      <c r="EPG2" s="15"/>
      <c r="EPH2" s="15"/>
      <c r="EPI2" s="15"/>
      <c r="EPJ2" s="15"/>
      <c r="EPK2" s="15"/>
      <c r="EPL2" s="15"/>
      <c r="EPM2" s="15"/>
      <c r="EPN2" s="15"/>
      <c r="EPO2" s="15"/>
      <c r="EPP2" s="15"/>
      <c r="EPQ2" s="15"/>
      <c r="EPR2" s="15"/>
      <c r="EPS2" s="15"/>
      <c r="EPT2" s="15"/>
      <c r="EPU2" s="15"/>
      <c r="EPV2" s="15"/>
      <c r="EPW2" s="15"/>
      <c r="EPX2" s="15"/>
      <c r="EPY2" s="15"/>
      <c r="EPZ2" s="15"/>
      <c r="EQA2" s="15"/>
      <c r="EQB2" s="15"/>
      <c r="EQC2" s="15"/>
      <c r="EQD2" s="15"/>
      <c r="EQE2" s="15"/>
      <c r="EQF2" s="15"/>
      <c r="EQG2" s="15"/>
      <c r="EQH2" s="15"/>
      <c r="EQI2" s="15"/>
      <c r="EQJ2" s="15"/>
      <c r="EQK2" s="15"/>
      <c r="EQL2" s="15"/>
      <c r="EQM2" s="15"/>
      <c r="EQN2" s="15"/>
      <c r="EQO2" s="15"/>
      <c r="EQP2" s="15"/>
      <c r="EQQ2" s="15"/>
      <c r="EQR2" s="15"/>
      <c r="EQS2" s="15"/>
      <c r="EQT2" s="15"/>
      <c r="EQU2" s="15"/>
      <c r="EQV2" s="15"/>
      <c r="EQW2" s="15"/>
      <c r="EQX2" s="15"/>
      <c r="EQY2" s="15"/>
      <c r="EQZ2" s="15"/>
      <c r="ERA2" s="15"/>
      <c r="ERB2" s="15"/>
      <c r="ERC2" s="15"/>
      <c r="ERD2" s="15"/>
      <c r="ERE2" s="15"/>
      <c r="ERF2" s="15"/>
      <c r="ERG2" s="15"/>
      <c r="ERH2" s="15"/>
      <c r="ERI2" s="15"/>
      <c r="ERJ2" s="15"/>
      <c r="ERK2" s="15"/>
      <c r="ERL2" s="15"/>
      <c r="ERM2" s="15"/>
      <c r="ERN2" s="15"/>
      <c r="ERO2" s="15"/>
      <c r="ERP2" s="15"/>
      <c r="ERQ2" s="15"/>
      <c r="ERR2" s="15"/>
      <c r="ERS2" s="15"/>
      <c r="ERT2" s="15"/>
      <c r="ERU2" s="15"/>
      <c r="ERV2" s="15"/>
      <c r="ERW2" s="15"/>
      <c r="ERX2" s="15"/>
      <c r="ERY2" s="15"/>
      <c r="ERZ2" s="15"/>
      <c r="ESA2" s="15"/>
      <c r="ESB2" s="15"/>
      <c r="ESC2" s="15"/>
      <c r="ESD2" s="15"/>
      <c r="ESE2" s="15"/>
      <c r="ESF2" s="15"/>
      <c r="ESG2" s="15"/>
      <c r="ESH2" s="15"/>
      <c r="ESI2" s="15"/>
      <c r="ESJ2" s="15"/>
      <c r="ESK2" s="15"/>
      <c r="ESL2" s="15"/>
      <c r="ESM2" s="15"/>
      <c r="ESN2" s="15"/>
      <c r="ESO2" s="15"/>
      <c r="ESP2" s="15"/>
      <c r="ESQ2" s="15"/>
      <c r="ESR2" s="15"/>
      <c r="ESS2" s="15"/>
      <c r="EST2" s="15"/>
      <c r="ESU2" s="15"/>
      <c r="ESV2" s="15"/>
      <c r="ESW2" s="15"/>
      <c r="ESX2" s="15"/>
      <c r="ESY2" s="15"/>
      <c r="ESZ2" s="15"/>
      <c r="ETA2" s="15"/>
      <c r="ETB2" s="15"/>
      <c r="ETC2" s="15"/>
      <c r="ETD2" s="15"/>
      <c r="ETE2" s="15"/>
      <c r="ETF2" s="15"/>
      <c r="ETG2" s="15"/>
      <c r="ETH2" s="15"/>
      <c r="ETI2" s="15"/>
      <c r="ETJ2" s="15"/>
      <c r="ETK2" s="15"/>
      <c r="ETL2" s="15"/>
      <c r="ETM2" s="15"/>
      <c r="ETN2" s="15"/>
      <c r="ETO2" s="15"/>
      <c r="ETP2" s="15"/>
      <c r="ETQ2" s="15"/>
      <c r="ETR2" s="15"/>
      <c r="ETS2" s="15"/>
      <c r="ETT2" s="15"/>
      <c r="ETU2" s="15"/>
      <c r="ETV2" s="15"/>
      <c r="ETW2" s="15"/>
      <c r="ETX2" s="15"/>
      <c r="ETY2" s="15"/>
      <c r="ETZ2" s="15"/>
      <c r="EUA2" s="15"/>
      <c r="EUB2" s="15"/>
      <c r="EUC2" s="15"/>
      <c r="EUD2" s="15"/>
      <c r="EUE2" s="15"/>
      <c r="EUF2" s="15"/>
      <c r="EUG2" s="15"/>
      <c r="EUH2" s="15"/>
      <c r="EUI2" s="15"/>
      <c r="EUJ2" s="15"/>
      <c r="EUK2" s="15"/>
      <c r="EUL2" s="15"/>
      <c r="EUM2" s="15"/>
      <c r="EUN2" s="15"/>
      <c r="EUO2" s="15"/>
      <c r="EUP2" s="15"/>
      <c r="EUQ2" s="15"/>
      <c r="EUR2" s="15"/>
      <c r="EUS2" s="15"/>
      <c r="EUT2" s="15"/>
      <c r="EUU2" s="15"/>
      <c r="EUV2" s="15"/>
      <c r="EUW2" s="15"/>
      <c r="EUX2" s="15"/>
      <c r="EUY2" s="15"/>
      <c r="EUZ2" s="15"/>
      <c r="EVA2" s="15"/>
      <c r="EVB2" s="15"/>
      <c r="EVC2" s="15"/>
      <c r="EVD2" s="15"/>
      <c r="EVE2" s="15"/>
      <c r="EVF2" s="15"/>
      <c r="EVG2" s="15"/>
      <c r="EVH2" s="15"/>
      <c r="EVI2" s="15"/>
      <c r="EVJ2" s="15"/>
      <c r="EVK2" s="15"/>
      <c r="EVL2" s="15"/>
      <c r="EVM2" s="15"/>
      <c r="EVN2" s="15"/>
      <c r="EVO2" s="15"/>
      <c r="EVP2" s="15"/>
      <c r="EVQ2" s="15"/>
      <c r="EVR2" s="15"/>
      <c r="EVS2" s="15"/>
      <c r="EVT2" s="15"/>
      <c r="EVU2" s="15"/>
      <c r="EVV2" s="15"/>
      <c r="EVW2" s="15"/>
      <c r="EVX2" s="15"/>
      <c r="EVY2" s="15"/>
      <c r="EVZ2" s="15"/>
      <c r="EWA2" s="15"/>
      <c r="EWB2" s="15"/>
      <c r="EWC2" s="15"/>
      <c r="EWD2" s="15"/>
      <c r="EWE2" s="15"/>
      <c r="EWF2" s="15"/>
      <c r="EWG2" s="15"/>
      <c r="EWH2" s="15"/>
      <c r="EWI2" s="15"/>
      <c r="EWJ2" s="15"/>
      <c r="EWK2" s="15"/>
      <c r="EWL2" s="15"/>
      <c r="EWM2" s="15"/>
      <c r="EWN2" s="15"/>
      <c r="EWO2" s="15"/>
      <c r="EWP2" s="15"/>
      <c r="EWQ2" s="15"/>
      <c r="EWR2" s="15"/>
      <c r="EWS2" s="15"/>
      <c r="EWT2" s="15"/>
      <c r="EWU2" s="15"/>
      <c r="EWV2" s="15"/>
      <c r="EWW2" s="15"/>
      <c r="EWX2" s="15"/>
      <c r="EWY2" s="15"/>
      <c r="EWZ2" s="15"/>
      <c r="EXA2" s="15"/>
      <c r="EXB2" s="15"/>
      <c r="EXC2" s="15"/>
      <c r="EXD2" s="15"/>
      <c r="EXE2" s="15"/>
      <c r="EXF2" s="15"/>
      <c r="EXG2" s="15"/>
      <c r="EXH2" s="15"/>
      <c r="EXI2" s="15"/>
      <c r="EXJ2" s="15"/>
      <c r="EXK2" s="15"/>
      <c r="EXL2" s="15"/>
      <c r="EXM2" s="15"/>
      <c r="EXN2" s="15"/>
      <c r="EXO2" s="15"/>
      <c r="EXP2" s="15"/>
      <c r="EXQ2" s="15"/>
      <c r="EXR2" s="15"/>
      <c r="EXS2" s="15"/>
      <c r="EXT2" s="15"/>
      <c r="EXU2" s="15"/>
      <c r="EXV2" s="15"/>
      <c r="EXW2" s="15"/>
      <c r="EXX2" s="15"/>
      <c r="EXY2" s="15"/>
      <c r="EXZ2" s="15"/>
      <c r="EYA2" s="15"/>
      <c r="EYB2" s="15"/>
      <c r="EYC2" s="15"/>
      <c r="EYD2" s="15"/>
      <c r="EYE2" s="15"/>
      <c r="EYF2" s="15"/>
      <c r="EYG2" s="15"/>
      <c r="EYH2" s="15"/>
      <c r="EYI2" s="15"/>
      <c r="EYJ2" s="15"/>
      <c r="EYK2" s="15"/>
      <c r="EYL2" s="15"/>
      <c r="EYM2" s="15"/>
      <c r="EYN2" s="15"/>
      <c r="EYO2" s="15"/>
      <c r="EYP2" s="15"/>
      <c r="EYQ2" s="15"/>
      <c r="EYR2" s="15"/>
      <c r="EYS2" s="15"/>
      <c r="EYT2" s="15"/>
      <c r="EYU2" s="15"/>
      <c r="EYV2" s="15"/>
      <c r="EYW2" s="15"/>
      <c r="EYX2" s="15"/>
      <c r="EYY2" s="15"/>
      <c r="EYZ2" s="15"/>
      <c r="EZA2" s="15"/>
      <c r="EZB2" s="15"/>
      <c r="EZC2" s="15"/>
      <c r="EZD2" s="15"/>
      <c r="EZE2" s="15"/>
      <c r="EZF2" s="15"/>
      <c r="EZG2" s="15"/>
      <c r="EZH2" s="15"/>
      <c r="EZI2" s="15"/>
      <c r="EZJ2" s="15"/>
      <c r="EZK2" s="15"/>
      <c r="EZL2" s="15"/>
      <c r="EZM2" s="15"/>
      <c r="EZN2" s="15"/>
      <c r="EZO2" s="15"/>
      <c r="EZP2" s="15"/>
      <c r="EZQ2" s="15"/>
      <c r="EZR2" s="15"/>
      <c r="EZS2" s="15"/>
      <c r="EZT2" s="15"/>
      <c r="EZU2" s="15"/>
      <c r="EZV2" s="15"/>
      <c r="EZW2" s="15"/>
      <c r="EZX2" s="15"/>
      <c r="EZY2" s="15"/>
      <c r="EZZ2" s="15"/>
      <c r="FAA2" s="15"/>
      <c r="FAB2" s="15"/>
      <c r="FAC2" s="15"/>
      <c r="FAD2" s="15"/>
      <c r="FAE2" s="15"/>
      <c r="FAF2" s="15"/>
      <c r="FAG2" s="15"/>
      <c r="FAH2" s="15"/>
      <c r="FAI2" s="15"/>
      <c r="FAJ2" s="15"/>
      <c r="FAK2" s="15"/>
      <c r="FAL2" s="15"/>
      <c r="FAM2" s="15"/>
      <c r="FAN2" s="15"/>
      <c r="FAO2" s="15"/>
      <c r="FAP2" s="15"/>
      <c r="FAQ2" s="15"/>
      <c r="FAR2" s="15"/>
      <c r="FAS2" s="15"/>
      <c r="FAT2" s="15"/>
      <c r="FAU2" s="15"/>
      <c r="FAV2" s="15"/>
      <c r="FAW2" s="15"/>
      <c r="FAX2" s="15"/>
      <c r="FAY2" s="15"/>
      <c r="FAZ2" s="15"/>
      <c r="FBA2" s="15"/>
      <c r="FBB2" s="15"/>
      <c r="FBC2" s="15"/>
      <c r="FBD2" s="15"/>
      <c r="FBE2" s="15"/>
      <c r="FBF2" s="15"/>
      <c r="FBG2" s="15"/>
      <c r="FBH2" s="15"/>
      <c r="FBI2" s="15"/>
      <c r="FBJ2" s="15"/>
      <c r="FBK2" s="15"/>
      <c r="FBL2" s="15"/>
      <c r="FBM2" s="15"/>
      <c r="FBN2" s="15"/>
      <c r="FBO2" s="15"/>
      <c r="FBP2" s="15"/>
      <c r="FBQ2" s="15"/>
      <c r="FBR2" s="15"/>
      <c r="FBS2" s="15"/>
      <c r="FBT2" s="15"/>
      <c r="FBU2" s="15"/>
      <c r="FBV2" s="15"/>
      <c r="FBW2" s="15"/>
      <c r="FBX2" s="15"/>
      <c r="FBY2" s="15"/>
      <c r="FBZ2" s="15"/>
      <c r="FCA2" s="15"/>
      <c r="FCB2" s="15"/>
      <c r="FCC2" s="15"/>
      <c r="FCD2" s="15"/>
      <c r="FCE2" s="15"/>
      <c r="FCF2" s="15"/>
      <c r="FCG2" s="15"/>
      <c r="FCH2" s="15"/>
      <c r="FCI2" s="15"/>
      <c r="FCJ2" s="15"/>
      <c r="FCK2" s="15"/>
      <c r="FCL2" s="15"/>
      <c r="FCM2" s="15"/>
      <c r="FCN2" s="15"/>
      <c r="FCO2" s="15"/>
      <c r="FCP2" s="15"/>
      <c r="FCQ2" s="15"/>
      <c r="FCR2" s="15"/>
      <c r="FCS2" s="15"/>
      <c r="FCT2" s="15"/>
      <c r="FCU2" s="15"/>
      <c r="FCV2" s="15"/>
      <c r="FCW2" s="15"/>
      <c r="FCX2" s="15"/>
      <c r="FCY2" s="15"/>
      <c r="FCZ2" s="15"/>
      <c r="FDA2" s="15"/>
      <c r="FDB2" s="15"/>
      <c r="FDC2" s="15"/>
      <c r="FDD2" s="15"/>
      <c r="FDE2" s="15"/>
      <c r="FDF2" s="15"/>
      <c r="FDG2" s="15"/>
      <c r="FDH2" s="15"/>
      <c r="FDI2" s="15"/>
      <c r="FDJ2" s="15"/>
      <c r="FDK2" s="15"/>
      <c r="FDL2" s="15"/>
      <c r="FDM2" s="15"/>
      <c r="FDN2" s="15"/>
      <c r="FDO2" s="15"/>
      <c r="FDP2" s="15"/>
      <c r="FDQ2" s="15"/>
      <c r="FDR2" s="15"/>
      <c r="FDS2" s="15"/>
      <c r="FDT2" s="15"/>
      <c r="FDU2" s="15"/>
      <c r="FDV2" s="15"/>
      <c r="FDW2" s="15"/>
      <c r="FDX2" s="15"/>
      <c r="FDY2" s="15"/>
      <c r="FDZ2" s="15"/>
      <c r="FEA2" s="15"/>
      <c r="FEB2" s="15"/>
      <c r="FEC2" s="15"/>
      <c r="FED2" s="15"/>
      <c r="FEE2" s="15"/>
      <c r="FEF2" s="15"/>
      <c r="FEG2" s="15"/>
      <c r="FEH2" s="15"/>
      <c r="FEI2" s="15"/>
      <c r="FEJ2" s="15"/>
      <c r="FEK2" s="15"/>
      <c r="FEL2" s="15"/>
      <c r="FEM2" s="15"/>
      <c r="FEN2" s="15"/>
      <c r="FEO2" s="15"/>
      <c r="FEP2" s="15"/>
      <c r="FEQ2" s="15"/>
      <c r="FER2" s="15"/>
      <c r="FES2" s="15"/>
      <c r="FET2" s="15"/>
      <c r="FEU2" s="15"/>
      <c r="FEV2" s="15"/>
      <c r="FEW2" s="15"/>
      <c r="FEX2" s="15"/>
      <c r="FEY2" s="15"/>
      <c r="FEZ2" s="15"/>
      <c r="FFA2" s="15"/>
      <c r="FFB2" s="15"/>
      <c r="FFC2" s="15"/>
      <c r="FFD2" s="15"/>
      <c r="FFE2" s="15"/>
      <c r="FFF2" s="15"/>
      <c r="FFG2" s="15"/>
      <c r="FFH2" s="15"/>
      <c r="FFI2" s="15"/>
      <c r="FFJ2" s="15"/>
      <c r="FFK2" s="15"/>
      <c r="FFL2" s="15"/>
      <c r="FFM2" s="15"/>
      <c r="FFN2" s="15"/>
      <c r="FFO2" s="15"/>
      <c r="FFP2" s="15"/>
      <c r="FFQ2" s="15"/>
      <c r="FFR2" s="15"/>
      <c r="FFS2" s="15"/>
      <c r="FFT2" s="15"/>
      <c r="FFU2" s="15"/>
      <c r="FFV2" s="15"/>
      <c r="FFW2" s="15"/>
      <c r="FFX2" s="15"/>
      <c r="FFY2" s="15"/>
      <c r="FFZ2" s="15"/>
      <c r="FGA2" s="15"/>
      <c r="FGB2" s="15"/>
      <c r="FGC2" s="15"/>
      <c r="FGD2" s="15"/>
      <c r="FGE2" s="15"/>
      <c r="FGF2" s="15"/>
      <c r="FGG2" s="15"/>
      <c r="FGH2" s="15"/>
      <c r="FGI2" s="15"/>
      <c r="FGJ2" s="15"/>
      <c r="FGK2" s="15"/>
      <c r="FGL2" s="15"/>
      <c r="FGM2" s="15"/>
      <c r="FGN2" s="15"/>
      <c r="FGO2" s="15"/>
      <c r="FGP2" s="15"/>
      <c r="FGQ2" s="15"/>
      <c r="FGR2" s="15"/>
      <c r="FGS2" s="15"/>
      <c r="FGT2" s="15"/>
      <c r="FGU2" s="15"/>
      <c r="FGV2" s="15"/>
      <c r="FGW2" s="15"/>
      <c r="FGX2" s="15"/>
      <c r="FGY2" s="15"/>
      <c r="FGZ2" s="15"/>
      <c r="FHA2" s="15"/>
      <c r="FHB2" s="15"/>
      <c r="FHC2" s="15"/>
      <c r="FHD2" s="15"/>
      <c r="FHE2" s="15"/>
      <c r="FHF2" s="15"/>
      <c r="FHG2" s="15"/>
      <c r="FHH2" s="15"/>
      <c r="FHI2" s="15"/>
      <c r="FHJ2" s="15"/>
      <c r="FHK2" s="15"/>
      <c r="FHL2" s="15"/>
      <c r="FHM2" s="15"/>
      <c r="FHN2" s="15"/>
      <c r="FHO2" s="15"/>
      <c r="FHP2" s="15"/>
      <c r="FHQ2" s="15"/>
      <c r="FHR2" s="15"/>
      <c r="FHS2" s="15"/>
      <c r="FHT2" s="15"/>
      <c r="FHU2" s="15"/>
      <c r="FHV2" s="15"/>
      <c r="FHW2" s="15"/>
      <c r="FHX2" s="15"/>
      <c r="FHY2" s="15"/>
      <c r="FHZ2" s="15"/>
      <c r="FIA2" s="15"/>
      <c r="FIB2" s="15"/>
      <c r="FIC2" s="15"/>
      <c r="FID2" s="15"/>
      <c r="FIE2" s="15"/>
      <c r="FIF2" s="15"/>
      <c r="FIG2" s="15"/>
      <c r="FIH2" s="15"/>
      <c r="FII2" s="15"/>
      <c r="FIJ2" s="15"/>
      <c r="FIK2" s="15"/>
      <c r="FIL2" s="15"/>
      <c r="FIM2" s="15"/>
      <c r="FIN2" s="15"/>
      <c r="FIO2" s="15"/>
      <c r="FIP2" s="15"/>
      <c r="FIQ2" s="15"/>
      <c r="FIR2" s="15"/>
      <c r="FIS2" s="15"/>
      <c r="FIT2" s="15"/>
      <c r="FIU2" s="15"/>
      <c r="FIV2" s="15"/>
      <c r="FIW2" s="15"/>
      <c r="FIX2" s="15"/>
      <c r="FIY2" s="15"/>
      <c r="FIZ2" s="15"/>
      <c r="FJA2" s="15"/>
      <c r="FJB2" s="15"/>
      <c r="FJC2" s="15"/>
      <c r="FJD2" s="15"/>
      <c r="FJE2" s="15"/>
      <c r="FJF2" s="15"/>
      <c r="FJG2" s="15"/>
      <c r="FJH2" s="15"/>
      <c r="FJI2" s="15"/>
      <c r="FJJ2" s="15"/>
      <c r="FJK2" s="15"/>
      <c r="FJL2" s="15"/>
      <c r="FJM2" s="15"/>
      <c r="FJN2" s="15"/>
      <c r="FJO2" s="15"/>
      <c r="FJP2" s="15"/>
      <c r="FJQ2" s="15"/>
      <c r="FJR2" s="15"/>
      <c r="FJS2" s="15"/>
      <c r="FJT2" s="15"/>
      <c r="FJU2" s="15"/>
      <c r="FJV2" s="15"/>
      <c r="FJW2" s="15"/>
      <c r="FJX2" s="15"/>
      <c r="FJY2" s="15"/>
      <c r="FJZ2" s="15"/>
      <c r="FKA2" s="15"/>
      <c r="FKB2" s="15"/>
      <c r="FKC2" s="15"/>
      <c r="FKD2" s="15"/>
      <c r="FKE2" s="15"/>
      <c r="FKF2" s="15"/>
      <c r="FKG2" s="15"/>
      <c r="FKH2" s="15"/>
      <c r="FKI2" s="15"/>
      <c r="FKJ2" s="15"/>
      <c r="FKK2" s="15"/>
      <c r="FKL2" s="15"/>
      <c r="FKM2" s="15"/>
      <c r="FKN2" s="15"/>
      <c r="FKO2" s="15"/>
      <c r="FKP2" s="15"/>
      <c r="FKQ2" s="15"/>
      <c r="FKR2" s="15"/>
      <c r="FKS2" s="15"/>
      <c r="FKT2" s="15"/>
      <c r="FKU2" s="15"/>
      <c r="FKV2" s="15"/>
      <c r="FKW2" s="15"/>
      <c r="FKX2" s="15"/>
      <c r="FKY2" s="15"/>
      <c r="FKZ2" s="15"/>
      <c r="FLA2" s="15"/>
      <c r="FLB2" s="15"/>
      <c r="FLC2" s="15"/>
      <c r="FLD2" s="15"/>
      <c r="FLE2" s="15"/>
      <c r="FLF2" s="15"/>
      <c r="FLG2" s="15"/>
      <c r="FLH2" s="15"/>
      <c r="FLI2" s="15"/>
      <c r="FLJ2" s="15"/>
      <c r="FLK2" s="15"/>
      <c r="FLL2" s="15"/>
      <c r="FLM2" s="15"/>
      <c r="FLN2" s="15"/>
      <c r="FLO2" s="15"/>
      <c r="FLP2" s="15"/>
      <c r="FLQ2" s="15"/>
      <c r="FLR2" s="15"/>
      <c r="FLS2" s="15"/>
      <c r="FLT2" s="15"/>
      <c r="FLU2" s="15"/>
      <c r="FLV2" s="15"/>
      <c r="FLW2" s="15"/>
      <c r="FLX2" s="15"/>
      <c r="FLY2" s="15"/>
      <c r="FLZ2" s="15"/>
      <c r="FMA2" s="15"/>
      <c r="FMB2" s="15"/>
      <c r="FMC2" s="15"/>
      <c r="FMD2" s="15"/>
      <c r="FME2" s="15"/>
      <c r="FMF2" s="15"/>
      <c r="FMG2" s="15"/>
      <c r="FMH2" s="15"/>
      <c r="FMI2" s="15"/>
      <c r="FMJ2" s="15"/>
      <c r="FMK2" s="15"/>
      <c r="FML2" s="15"/>
      <c r="FMM2" s="15"/>
      <c r="FMN2" s="15"/>
      <c r="FMO2" s="15"/>
      <c r="FMP2" s="15"/>
      <c r="FMQ2" s="15"/>
      <c r="FMR2" s="15"/>
      <c r="FMS2" s="15"/>
      <c r="FMT2" s="15"/>
      <c r="FMU2" s="15"/>
      <c r="FMV2" s="15"/>
      <c r="FMW2" s="15"/>
      <c r="FMX2" s="15"/>
      <c r="FMY2" s="15"/>
      <c r="FMZ2" s="15"/>
      <c r="FNA2" s="15"/>
      <c r="FNB2" s="15"/>
      <c r="FNC2" s="15"/>
      <c r="FND2" s="15"/>
      <c r="FNE2" s="15"/>
      <c r="FNF2" s="15"/>
      <c r="FNG2" s="15"/>
      <c r="FNH2" s="15"/>
      <c r="FNI2" s="15"/>
      <c r="FNJ2" s="15"/>
      <c r="FNK2" s="15"/>
      <c r="FNL2" s="15"/>
      <c r="FNM2" s="15"/>
      <c r="FNN2" s="15"/>
      <c r="FNO2" s="15"/>
      <c r="FNP2" s="15"/>
      <c r="FNQ2" s="15"/>
      <c r="FNR2" s="15"/>
      <c r="FNS2" s="15"/>
      <c r="FNT2" s="15"/>
      <c r="FNU2" s="15"/>
      <c r="FNV2" s="15"/>
      <c r="FNW2" s="15"/>
      <c r="FNX2" s="15"/>
      <c r="FNY2" s="15"/>
      <c r="FNZ2" s="15"/>
      <c r="FOA2" s="15"/>
      <c r="FOB2" s="15"/>
      <c r="FOC2" s="15"/>
      <c r="FOD2" s="15"/>
      <c r="FOE2" s="15"/>
      <c r="FOF2" s="15"/>
      <c r="FOG2" s="15"/>
      <c r="FOH2" s="15"/>
      <c r="FOI2" s="15"/>
      <c r="FOJ2" s="15"/>
      <c r="FOK2" s="15"/>
      <c r="FOL2" s="15"/>
      <c r="FOM2" s="15"/>
      <c r="FON2" s="15"/>
      <c r="FOO2" s="15"/>
      <c r="FOP2" s="15"/>
      <c r="FOQ2" s="15"/>
      <c r="FOR2" s="15"/>
      <c r="FOS2" s="15"/>
      <c r="FOT2" s="15"/>
      <c r="FOU2" s="15"/>
      <c r="FOV2" s="15"/>
      <c r="FOW2" s="15"/>
      <c r="FOX2" s="15"/>
      <c r="FOY2" s="15"/>
      <c r="FOZ2" s="15"/>
      <c r="FPA2" s="15"/>
      <c r="FPB2" s="15"/>
      <c r="FPC2" s="15"/>
      <c r="FPD2" s="15"/>
      <c r="FPE2" s="15"/>
      <c r="FPF2" s="15"/>
      <c r="FPG2" s="15"/>
      <c r="FPH2" s="15"/>
      <c r="FPI2" s="15"/>
      <c r="FPJ2" s="15"/>
      <c r="FPK2" s="15"/>
      <c r="FPL2" s="15"/>
      <c r="FPM2" s="15"/>
      <c r="FPN2" s="15"/>
      <c r="FPO2" s="15"/>
      <c r="FPP2" s="15"/>
      <c r="FPQ2" s="15"/>
      <c r="FPR2" s="15"/>
      <c r="FPS2" s="15"/>
      <c r="FPT2" s="15"/>
      <c r="FPU2" s="15"/>
      <c r="FPV2" s="15"/>
      <c r="FPW2" s="15"/>
      <c r="FPX2" s="15"/>
      <c r="FPY2" s="15"/>
      <c r="FPZ2" s="15"/>
      <c r="FQA2" s="15"/>
      <c r="FQB2" s="15"/>
      <c r="FQC2" s="15"/>
      <c r="FQD2" s="15"/>
      <c r="FQE2" s="15"/>
      <c r="FQF2" s="15"/>
      <c r="FQG2" s="15"/>
      <c r="FQH2" s="15"/>
      <c r="FQI2" s="15"/>
      <c r="FQJ2" s="15"/>
      <c r="FQK2" s="15"/>
      <c r="FQL2" s="15"/>
      <c r="FQM2" s="15"/>
      <c r="FQN2" s="15"/>
      <c r="FQO2" s="15"/>
      <c r="FQP2" s="15"/>
      <c r="FQQ2" s="15"/>
      <c r="FQR2" s="15"/>
      <c r="FQS2" s="15"/>
      <c r="FQT2" s="15"/>
      <c r="FQU2" s="15"/>
      <c r="FQV2" s="15"/>
      <c r="FQW2" s="15"/>
      <c r="FQX2" s="15"/>
      <c r="FQY2" s="15"/>
      <c r="FQZ2" s="15"/>
      <c r="FRA2" s="15"/>
      <c r="FRB2" s="15"/>
      <c r="FRC2" s="15"/>
      <c r="FRD2" s="15"/>
      <c r="FRE2" s="15"/>
      <c r="FRF2" s="15"/>
      <c r="FRG2" s="15"/>
      <c r="FRH2" s="15"/>
      <c r="FRI2" s="15"/>
      <c r="FRJ2" s="15"/>
      <c r="FRK2" s="15"/>
      <c r="FRL2" s="15"/>
      <c r="FRM2" s="15"/>
      <c r="FRN2" s="15"/>
      <c r="FRO2" s="15"/>
      <c r="FRP2" s="15"/>
      <c r="FRQ2" s="15"/>
      <c r="FRR2" s="15"/>
      <c r="FRS2" s="15"/>
      <c r="FRT2" s="15"/>
      <c r="FRU2" s="15"/>
      <c r="FRV2" s="15"/>
      <c r="FRW2" s="15"/>
      <c r="FRX2" s="15"/>
      <c r="FRY2" s="15"/>
      <c r="FRZ2" s="15"/>
      <c r="FSA2" s="15"/>
      <c r="FSB2" s="15"/>
      <c r="FSC2" s="15"/>
      <c r="FSD2" s="15"/>
      <c r="FSE2" s="15"/>
      <c r="FSF2" s="15"/>
      <c r="FSG2" s="15"/>
      <c r="FSH2" s="15"/>
      <c r="FSI2" s="15"/>
      <c r="FSJ2" s="15"/>
      <c r="FSK2" s="15"/>
      <c r="FSL2" s="15"/>
      <c r="FSM2" s="15"/>
      <c r="FSN2" s="15"/>
      <c r="FSO2" s="15"/>
      <c r="FSP2" s="15"/>
      <c r="FSQ2" s="15"/>
      <c r="FSR2" s="15"/>
      <c r="FSS2" s="15"/>
      <c r="FST2" s="15"/>
      <c r="FSU2" s="15"/>
      <c r="FSV2" s="15"/>
      <c r="FSW2" s="15"/>
      <c r="FSX2" s="15"/>
      <c r="FSY2" s="15"/>
      <c r="FSZ2" s="15"/>
      <c r="FTA2" s="15"/>
      <c r="FTB2" s="15"/>
      <c r="FTC2" s="15"/>
      <c r="FTD2" s="15"/>
      <c r="FTE2" s="15"/>
      <c r="FTF2" s="15"/>
      <c r="FTG2" s="15"/>
      <c r="FTH2" s="15"/>
      <c r="FTI2" s="15"/>
      <c r="FTJ2" s="15"/>
      <c r="FTK2" s="15"/>
      <c r="FTL2" s="15"/>
      <c r="FTM2" s="15"/>
      <c r="FTN2" s="15"/>
      <c r="FTO2" s="15"/>
      <c r="FTP2" s="15"/>
      <c r="FTQ2" s="15"/>
      <c r="FTR2" s="15"/>
      <c r="FTS2" s="15"/>
      <c r="FTT2" s="15"/>
      <c r="FTU2" s="15"/>
      <c r="FTV2" s="15"/>
      <c r="FTW2" s="15"/>
      <c r="FTX2" s="15"/>
      <c r="FTY2" s="15"/>
      <c r="FTZ2" s="15"/>
      <c r="FUA2" s="15"/>
      <c r="FUB2" s="15"/>
      <c r="FUC2" s="15"/>
      <c r="FUD2" s="15"/>
      <c r="FUE2" s="15"/>
      <c r="FUF2" s="15"/>
      <c r="FUG2" s="15"/>
      <c r="FUH2" s="15"/>
      <c r="FUI2" s="15"/>
      <c r="FUJ2" s="15"/>
      <c r="FUK2" s="15"/>
      <c r="FUL2" s="15"/>
      <c r="FUM2" s="15"/>
      <c r="FUN2" s="15"/>
      <c r="FUO2" s="15"/>
      <c r="FUP2" s="15"/>
      <c r="FUQ2" s="15"/>
      <c r="FUR2" s="15"/>
      <c r="FUS2" s="15"/>
      <c r="FUT2" s="15"/>
      <c r="FUU2" s="15"/>
      <c r="FUV2" s="15"/>
      <c r="FUW2" s="15"/>
      <c r="FUX2" s="15"/>
      <c r="FUY2" s="15"/>
      <c r="FUZ2" s="15"/>
      <c r="FVA2" s="15"/>
      <c r="FVB2" s="15"/>
      <c r="FVC2" s="15"/>
      <c r="FVD2" s="15"/>
      <c r="FVE2" s="15"/>
      <c r="FVF2" s="15"/>
      <c r="FVG2" s="15"/>
      <c r="FVH2" s="15"/>
      <c r="FVI2" s="15"/>
      <c r="FVJ2" s="15"/>
      <c r="FVK2" s="15"/>
      <c r="FVL2" s="15"/>
      <c r="FVM2" s="15"/>
      <c r="FVN2" s="15"/>
      <c r="FVO2" s="15"/>
      <c r="FVP2" s="15"/>
      <c r="FVQ2" s="15"/>
      <c r="FVR2" s="15"/>
      <c r="FVS2" s="15"/>
      <c r="FVT2" s="15"/>
      <c r="FVU2" s="15"/>
      <c r="FVV2" s="15"/>
      <c r="FVW2" s="15"/>
      <c r="FVX2" s="15"/>
      <c r="FVY2" s="15"/>
      <c r="FVZ2" s="15"/>
      <c r="FWA2" s="15"/>
      <c r="FWB2" s="15"/>
      <c r="FWC2" s="15"/>
      <c r="FWD2" s="15"/>
      <c r="FWE2" s="15"/>
      <c r="FWF2" s="15"/>
      <c r="FWG2" s="15"/>
      <c r="FWH2" s="15"/>
      <c r="FWI2" s="15"/>
      <c r="FWJ2" s="15"/>
      <c r="FWK2" s="15"/>
      <c r="FWL2" s="15"/>
      <c r="FWM2" s="15"/>
      <c r="FWN2" s="15"/>
      <c r="FWO2" s="15"/>
      <c r="FWP2" s="15"/>
      <c r="FWQ2" s="15"/>
      <c r="FWR2" s="15"/>
      <c r="FWS2" s="15"/>
      <c r="FWT2" s="15"/>
      <c r="FWU2" s="15"/>
      <c r="FWV2" s="15"/>
      <c r="FWW2" s="15"/>
      <c r="FWX2" s="15"/>
      <c r="FWY2" s="15"/>
      <c r="FWZ2" s="15"/>
      <c r="FXA2" s="15"/>
      <c r="FXB2" s="15"/>
      <c r="FXC2" s="15"/>
      <c r="FXD2" s="15"/>
      <c r="FXE2" s="15"/>
      <c r="FXF2" s="15"/>
      <c r="FXG2" s="15"/>
      <c r="FXH2" s="15"/>
      <c r="FXI2" s="15"/>
      <c r="FXJ2" s="15"/>
      <c r="FXK2" s="15"/>
      <c r="FXL2" s="15"/>
      <c r="FXM2" s="15"/>
      <c r="FXN2" s="15"/>
      <c r="FXO2" s="15"/>
      <c r="FXP2" s="15"/>
      <c r="FXQ2" s="15"/>
      <c r="FXR2" s="15"/>
      <c r="FXS2" s="15"/>
      <c r="FXT2" s="15"/>
      <c r="FXU2" s="15"/>
      <c r="FXV2" s="15"/>
      <c r="FXW2" s="15"/>
      <c r="FXX2" s="15"/>
      <c r="FXY2" s="15"/>
      <c r="FXZ2" s="15"/>
      <c r="FYA2" s="15"/>
      <c r="FYB2" s="15"/>
      <c r="FYC2" s="15"/>
      <c r="FYD2" s="15"/>
      <c r="FYE2" s="15"/>
      <c r="FYF2" s="15"/>
      <c r="FYG2" s="15"/>
      <c r="FYH2" s="15"/>
      <c r="FYI2" s="15"/>
      <c r="FYJ2" s="15"/>
      <c r="FYK2" s="15"/>
      <c r="FYL2" s="15"/>
      <c r="FYM2" s="15"/>
      <c r="FYN2" s="15"/>
      <c r="FYO2" s="15"/>
      <c r="FYP2" s="15"/>
      <c r="FYQ2" s="15"/>
      <c r="FYR2" s="15"/>
      <c r="FYS2" s="15"/>
      <c r="FYT2" s="15"/>
      <c r="FYU2" s="15"/>
      <c r="FYV2" s="15"/>
      <c r="FYW2" s="15"/>
      <c r="FYX2" s="15"/>
      <c r="FYY2" s="15"/>
      <c r="FYZ2" s="15"/>
      <c r="FZA2" s="15"/>
      <c r="FZB2" s="15"/>
      <c r="FZC2" s="15"/>
      <c r="FZD2" s="15"/>
      <c r="FZE2" s="15"/>
      <c r="FZF2" s="15"/>
      <c r="FZG2" s="15"/>
      <c r="FZH2" s="15"/>
      <c r="FZI2" s="15"/>
      <c r="FZJ2" s="15"/>
      <c r="FZK2" s="15"/>
      <c r="FZL2" s="15"/>
      <c r="FZM2" s="15"/>
      <c r="FZN2" s="15"/>
      <c r="FZO2" s="15"/>
      <c r="FZP2" s="15"/>
      <c r="FZQ2" s="15"/>
      <c r="FZR2" s="15"/>
      <c r="FZS2" s="15"/>
      <c r="FZT2" s="15"/>
      <c r="FZU2" s="15"/>
      <c r="FZV2" s="15"/>
      <c r="FZW2" s="15"/>
      <c r="FZX2" s="15"/>
      <c r="FZY2" s="15"/>
      <c r="FZZ2" s="15"/>
      <c r="GAA2" s="15"/>
      <c r="GAB2" s="15"/>
      <c r="GAC2" s="15"/>
      <c r="GAD2" s="15"/>
      <c r="GAE2" s="15"/>
      <c r="GAF2" s="15"/>
      <c r="GAG2" s="15"/>
      <c r="GAH2" s="15"/>
      <c r="GAI2" s="15"/>
      <c r="GAJ2" s="15"/>
      <c r="GAK2" s="15"/>
      <c r="GAL2" s="15"/>
      <c r="GAM2" s="15"/>
      <c r="GAN2" s="15"/>
      <c r="GAO2" s="15"/>
      <c r="GAP2" s="15"/>
      <c r="GAQ2" s="15"/>
      <c r="GAR2" s="15"/>
      <c r="GAS2" s="15"/>
      <c r="GAT2" s="15"/>
      <c r="GAU2" s="15"/>
      <c r="GAV2" s="15"/>
      <c r="GAW2" s="15"/>
      <c r="GAX2" s="15"/>
      <c r="GAY2" s="15"/>
      <c r="GAZ2" s="15"/>
      <c r="GBA2" s="15"/>
      <c r="GBB2" s="15"/>
      <c r="GBC2" s="15"/>
      <c r="GBD2" s="15"/>
      <c r="GBE2" s="15"/>
      <c r="GBF2" s="15"/>
      <c r="GBG2" s="15"/>
      <c r="GBH2" s="15"/>
      <c r="GBI2" s="15"/>
      <c r="GBJ2" s="15"/>
      <c r="GBK2" s="15"/>
      <c r="GBL2" s="15"/>
      <c r="GBM2" s="15"/>
      <c r="GBN2" s="15"/>
      <c r="GBO2" s="15"/>
      <c r="GBP2" s="15"/>
      <c r="GBQ2" s="15"/>
      <c r="GBR2" s="15"/>
      <c r="GBS2" s="15"/>
      <c r="GBT2" s="15"/>
      <c r="GBU2" s="15"/>
      <c r="GBV2" s="15"/>
      <c r="GBW2" s="15"/>
      <c r="GBX2" s="15"/>
      <c r="GBY2" s="15"/>
      <c r="GBZ2" s="15"/>
      <c r="GCA2" s="15"/>
      <c r="GCB2" s="15"/>
      <c r="GCC2" s="15"/>
      <c r="GCD2" s="15"/>
      <c r="GCE2" s="15"/>
      <c r="GCF2" s="15"/>
      <c r="GCG2" s="15"/>
      <c r="GCH2" s="15"/>
      <c r="GCI2" s="15"/>
      <c r="GCJ2" s="15"/>
      <c r="GCK2" s="15"/>
      <c r="GCL2" s="15"/>
      <c r="GCM2" s="15"/>
      <c r="GCN2" s="15"/>
      <c r="GCO2" s="15"/>
      <c r="GCP2" s="15"/>
      <c r="GCQ2" s="15"/>
      <c r="GCR2" s="15"/>
      <c r="GCS2" s="15"/>
      <c r="GCT2" s="15"/>
      <c r="GCU2" s="15"/>
      <c r="GCV2" s="15"/>
      <c r="GCW2" s="15"/>
      <c r="GCX2" s="15"/>
      <c r="GCY2" s="15"/>
      <c r="GCZ2" s="15"/>
      <c r="GDA2" s="15"/>
      <c r="GDB2" s="15"/>
      <c r="GDC2" s="15"/>
      <c r="GDD2" s="15"/>
      <c r="GDE2" s="15"/>
      <c r="GDF2" s="15"/>
      <c r="GDG2" s="15"/>
      <c r="GDH2" s="15"/>
      <c r="GDI2" s="15"/>
      <c r="GDJ2" s="15"/>
      <c r="GDK2" s="15"/>
      <c r="GDL2" s="15"/>
      <c r="GDM2" s="15"/>
      <c r="GDN2" s="15"/>
      <c r="GDO2" s="15"/>
      <c r="GDP2" s="15"/>
      <c r="GDQ2" s="15"/>
      <c r="GDR2" s="15"/>
      <c r="GDS2" s="15"/>
      <c r="GDT2" s="15"/>
      <c r="GDU2" s="15"/>
      <c r="GDV2" s="15"/>
      <c r="GDW2" s="15"/>
      <c r="GDX2" s="15"/>
      <c r="GDY2" s="15"/>
      <c r="GDZ2" s="15"/>
      <c r="GEA2" s="15"/>
      <c r="GEB2" s="15"/>
      <c r="GEC2" s="15"/>
      <c r="GED2" s="15"/>
      <c r="GEE2" s="15"/>
      <c r="GEF2" s="15"/>
      <c r="GEG2" s="15"/>
      <c r="GEH2" s="15"/>
      <c r="GEI2" s="15"/>
      <c r="GEJ2" s="15"/>
      <c r="GEK2" s="15"/>
      <c r="GEL2" s="15"/>
      <c r="GEM2" s="15"/>
      <c r="GEN2" s="15"/>
      <c r="GEO2" s="15"/>
      <c r="GEP2" s="15"/>
      <c r="GEQ2" s="15"/>
      <c r="GER2" s="15"/>
      <c r="GES2" s="15"/>
      <c r="GET2" s="15"/>
      <c r="GEU2" s="15"/>
      <c r="GEV2" s="15"/>
      <c r="GEW2" s="15"/>
      <c r="GEX2" s="15"/>
      <c r="GEY2" s="15"/>
      <c r="GEZ2" s="15"/>
      <c r="GFA2" s="15"/>
      <c r="GFB2" s="15"/>
      <c r="GFC2" s="15"/>
      <c r="GFD2" s="15"/>
      <c r="GFE2" s="15"/>
      <c r="GFF2" s="15"/>
      <c r="GFG2" s="15"/>
      <c r="GFH2" s="15"/>
      <c r="GFI2" s="15"/>
      <c r="GFJ2" s="15"/>
      <c r="GFK2" s="15"/>
      <c r="GFL2" s="15"/>
      <c r="GFM2" s="15"/>
      <c r="GFN2" s="15"/>
      <c r="GFO2" s="15"/>
      <c r="GFP2" s="15"/>
      <c r="GFQ2" s="15"/>
      <c r="GFR2" s="15"/>
      <c r="GFS2" s="15"/>
      <c r="GFT2" s="15"/>
      <c r="GFU2" s="15"/>
      <c r="GFV2" s="15"/>
      <c r="GFW2" s="15"/>
      <c r="GFX2" s="15"/>
      <c r="GFY2" s="15"/>
      <c r="GFZ2" s="15"/>
      <c r="GGA2" s="15"/>
      <c r="GGB2" s="15"/>
      <c r="GGC2" s="15"/>
      <c r="GGD2" s="15"/>
      <c r="GGE2" s="15"/>
      <c r="GGF2" s="15"/>
      <c r="GGG2" s="15"/>
      <c r="GGH2" s="15"/>
      <c r="GGI2" s="15"/>
      <c r="GGJ2" s="15"/>
      <c r="GGK2" s="15"/>
      <c r="GGL2" s="15"/>
      <c r="GGM2" s="15"/>
      <c r="GGN2" s="15"/>
      <c r="GGO2" s="15"/>
      <c r="GGP2" s="15"/>
      <c r="GGQ2" s="15"/>
      <c r="GGR2" s="15"/>
      <c r="GGS2" s="15"/>
      <c r="GGT2" s="15"/>
      <c r="GGU2" s="15"/>
      <c r="GGV2" s="15"/>
      <c r="GGW2" s="15"/>
      <c r="GGX2" s="15"/>
      <c r="GGY2" s="15"/>
      <c r="GGZ2" s="15"/>
      <c r="GHA2" s="15"/>
      <c r="GHB2" s="15"/>
      <c r="GHC2" s="15"/>
      <c r="GHD2" s="15"/>
      <c r="GHE2" s="15"/>
      <c r="GHF2" s="15"/>
      <c r="GHG2" s="15"/>
      <c r="GHH2" s="15"/>
      <c r="GHI2" s="15"/>
      <c r="GHJ2" s="15"/>
      <c r="GHK2" s="15"/>
      <c r="GHL2" s="15"/>
      <c r="GHM2" s="15"/>
      <c r="GHN2" s="15"/>
      <c r="GHO2" s="15"/>
      <c r="GHP2" s="15"/>
      <c r="GHQ2" s="15"/>
      <c r="GHR2" s="15"/>
      <c r="GHS2" s="15"/>
      <c r="GHT2" s="15"/>
      <c r="GHU2" s="15"/>
      <c r="GHV2" s="15"/>
      <c r="GHW2" s="15"/>
      <c r="GHX2" s="15"/>
      <c r="GHY2" s="15"/>
      <c r="GHZ2" s="15"/>
      <c r="GIA2" s="15"/>
      <c r="GIB2" s="15"/>
      <c r="GIC2" s="15"/>
      <c r="GID2" s="15"/>
      <c r="GIE2" s="15"/>
      <c r="GIF2" s="15"/>
      <c r="GIG2" s="15"/>
      <c r="GIH2" s="15"/>
      <c r="GII2" s="15"/>
      <c r="GIJ2" s="15"/>
      <c r="GIK2" s="15"/>
      <c r="GIL2" s="15"/>
      <c r="GIM2" s="15"/>
      <c r="GIN2" s="15"/>
      <c r="GIO2" s="15"/>
      <c r="GIP2" s="15"/>
      <c r="GIQ2" s="15"/>
      <c r="GIR2" s="15"/>
      <c r="GIS2" s="15"/>
      <c r="GIT2" s="15"/>
      <c r="GIU2" s="15"/>
      <c r="GIV2" s="15"/>
      <c r="GIW2" s="15"/>
      <c r="GIX2" s="15"/>
      <c r="GIY2" s="15"/>
      <c r="GIZ2" s="15"/>
      <c r="GJA2" s="15"/>
      <c r="GJB2" s="15"/>
      <c r="GJC2" s="15"/>
      <c r="GJD2" s="15"/>
      <c r="GJE2" s="15"/>
      <c r="GJF2" s="15"/>
      <c r="GJG2" s="15"/>
      <c r="GJH2" s="15"/>
      <c r="GJI2" s="15"/>
      <c r="GJJ2" s="15"/>
      <c r="GJK2" s="15"/>
      <c r="GJL2" s="15"/>
      <c r="GJM2" s="15"/>
      <c r="GJN2" s="15"/>
      <c r="GJO2" s="15"/>
      <c r="GJP2" s="15"/>
      <c r="GJQ2" s="15"/>
      <c r="GJR2" s="15"/>
      <c r="GJS2" s="15"/>
      <c r="GJT2" s="15"/>
      <c r="GJU2" s="15"/>
      <c r="GJV2" s="15"/>
      <c r="GJW2" s="15"/>
      <c r="GJX2" s="15"/>
      <c r="GJY2" s="15"/>
      <c r="GJZ2" s="15"/>
      <c r="GKA2" s="15"/>
      <c r="GKB2" s="15"/>
      <c r="GKC2" s="15"/>
      <c r="GKD2" s="15"/>
      <c r="GKE2" s="15"/>
      <c r="GKF2" s="15"/>
      <c r="GKG2" s="15"/>
      <c r="GKH2" s="15"/>
      <c r="GKI2" s="15"/>
      <c r="GKJ2" s="15"/>
      <c r="GKK2" s="15"/>
      <c r="GKL2" s="15"/>
      <c r="GKM2" s="15"/>
      <c r="GKN2" s="15"/>
      <c r="GKO2" s="15"/>
      <c r="GKP2" s="15"/>
      <c r="GKQ2" s="15"/>
      <c r="GKR2" s="15"/>
      <c r="GKS2" s="15"/>
      <c r="GKT2" s="15"/>
      <c r="GKU2" s="15"/>
      <c r="GKV2" s="15"/>
      <c r="GKW2" s="15"/>
      <c r="GKX2" s="15"/>
      <c r="GKY2" s="15"/>
      <c r="GKZ2" s="15"/>
      <c r="GLA2" s="15"/>
      <c r="GLB2" s="15"/>
      <c r="GLC2" s="15"/>
      <c r="GLD2" s="15"/>
      <c r="GLE2" s="15"/>
      <c r="GLF2" s="15"/>
      <c r="GLG2" s="15"/>
      <c r="GLH2" s="15"/>
      <c r="GLI2" s="15"/>
      <c r="GLJ2" s="15"/>
      <c r="GLK2" s="15"/>
      <c r="GLL2" s="15"/>
      <c r="GLM2" s="15"/>
      <c r="GLN2" s="15"/>
      <c r="GLO2" s="15"/>
      <c r="GLP2" s="15"/>
      <c r="GLQ2" s="15"/>
      <c r="GLR2" s="15"/>
      <c r="GLS2" s="15"/>
      <c r="GLT2" s="15"/>
      <c r="GLU2" s="15"/>
      <c r="GLV2" s="15"/>
      <c r="GLW2" s="15"/>
      <c r="GLX2" s="15"/>
      <c r="GLY2" s="15"/>
      <c r="GLZ2" s="15"/>
      <c r="GMA2" s="15"/>
      <c r="GMB2" s="15"/>
      <c r="GMC2" s="15"/>
      <c r="GMD2" s="15"/>
      <c r="GME2" s="15"/>
      <c r="GMF2" s="15"/>
      <c r="GMG2" s="15"/>
      <c r="GMH2" s="15"/>
      <c r="GMI2" s="15"/>
      <c r="GMJ2" s="15"/>
      <c r="GMK2" s="15"/>
      <c r="GML2" s="15"/>
      <c r="GMM2" s="15"/>
      <c r="GMN2" s="15"/>
      <c r="GMO2" s="15"/>
      <c r="GMP2" s="15"/>
      <c r="GMQ2" s="15"/>
      <c r="GMR2" s="15"/>
      <c r="GMS2" s="15"/>
      <c r="GMT2" s="15"/>
      <c r="GMU2" s="15"/>
      <c r="GMV2" s="15"/>
      <c r="GMW2" s="15"/>
      <c r="GMX2" s="15"/>
      <c r="GMY2" s="15"/>
      <c r="GMZ2" s="15"/>
      <c r="GNA2" s="15"/>
      <c r="GNB2" s="15"/>
      <c r="GNC2" s="15"/>
      <c r="GND2" s="15"/>
      <c r="GNE2" s="15"/>
      <c r="GNF2" s="15"/>
      <c r="GNG2" s="15"/>
      <c r="GNH2" s="15"/>
      <c r="GNI2" s="15"/>
      <c r="GNJ2" s="15"/>
      <c r="GNK2" s="15"/>
      <c r="GNL2" s="15"/>
      <c r="GNM2" s="15"/>
      <c r="GNN2" s="15"/>
      <c r="GNO2" s="15"/>
      <c r="GNP2" s="15"/>
      <c r="GNQ2" s="15"/>
      <c r="GNR2" s="15"/>
      <c r="GNS2" s="15"/>
      <c r="GNT2" s="15"/>
      <c r="GNU2" s="15"/>
      <c r="GNV2" s="15"/>
      <c r="GNW2" s="15"/>
      <c r="GNX2" s="15"/>
      <c r="GNY2" s="15"/>
      <c r="GNZ2" s="15"/>
      <c r="GOA2" s="15"/>
      <c r="GOB2" s="15"/>
      <c r="GOC2" s="15"/>
      <c r="GOD2" s="15"/>
      <c r="GOE2" s="15"/>
      <c r="GOF2" s="15"/>
      <c r="GOG2" s="15"/>
      <c r="GOH2" s="15"/>
      <c r="GOI2" s="15"/>
      <c r="GOJ2" s="15"/>
      <c r="GOK2" s="15"/>
      <c r="GOL2" s="15"/>
      <c r="GOM2" s="15"/>
      <c r="GON2" s="15"/>
      <c r="GOO2" s="15"/>
      <c r="GOP2" s="15"/>
      <c r="GOQ2" s="15"/>
      <c r="GOR2" s="15"/>
      <c r="GOS2" s="15"/>
      <c r="GOT2" s="15"/>
      <c r="GOU2" s="15"/>
      <c r="GOV2" s="15"/>
      <c r="GOW2" s="15"/>
      <c r="GOX2" s="15"/>
      <c r="GOY2" s="15"/>
      <c r="GOZ2" s="15"/>
      <c r="GPA2" s="15"/>
      <c r="GPB2" s="15"/>
      <c r="GPC2" s="15"/>
      <c r="GPD2" s="15"/>
      <c r="GPE2" s="15"/>
      <c r="GPF2" s="15"/>
      <c r="GPG2" s="15"/>
      <c r="GPH2" s="15"/>
      <c r="GPI2" s="15"/>
      <c r="GPJ2" s="15"/>
      <c r="GPK2" s="15"/>
      <c r="GPL2" s="15"/>
      <c r="GPM2" s="15"/>
      <c r="GPN2" s="15"/>
      <c r="GPO2" s="15"/>
      <c r="GPP2" s="15"/>
      <c r="GPQ2" s="15"/>
      <c r="GPR2" s="15"/>
      <c r="GPS2" s="15"/>
      <c r="GPT2" s="15"/>
      <c r="GPU2" s="15"/>
      <c r="GPV2" s="15"/>
      <c r="GPW2" s="15"/>
      <c r="GPX2" s="15"/>
      <c r="GPY2" s="15"/>
      <c r="GPZ2" s="15"/>
      <c r="GQA2" s="15"/>
      <c r="GQB2" s="15"/>
      <c r="GQC2" s="15"/>
      <c r="GQD2" s="15"/>
      <c r="GQE2" s="15"/>
      <c r="GQF2" s="15"/>
      <c r="GQG2" s="15"/>
      <c r="GQH2" s="15"/>
      <c r="GQI2" s="15"/>
      <c r="GQJ2" s="15"/>
      <c r="GQK2" s="15"/>
      <c r="GQL2" s="15"/>
      <c r="GQM2" s="15"/>
      <c r="GQN2" s="15"/>
      <c r="GQO2" s="15"/>
      <c r="GQP2" s="15"/>
      <c r="GQQ2" s="15"/>
      <c r="GQR2" s="15"/>
      <c r="GQS2" s="15"/>
      <c r="GQT2" s="15"/>
      <c r="GQU2" s="15"/>
      <c r="GQV2" s="15"/>
      <c r="GQW2" s="15"/>
      <c r="GQX2" s="15"/>
      <c r="GQY2" s="15"/>
      <c r="GQZ2" s="15"/>
      <c r="GRA2" s="15"/>
      <c r="GRB2" s="15"/>
      <c r="GRC2" s="15"/>
      <c r="GRD2" s="15"/>
      <c r="GRE2" s="15"/>
      <c r="GRF2" s="15"/>
      <c r="GRG2" s="15"/>
      <c r="GRH2" s="15"/>
      <c r="GRI2" s="15"/>
      <c r="GRJ2" s="15"/>
      <c r="GRK2" s="15"/>
      <c r="GRL2" s="15"/>
      <c r="GRM2" s="15"/>
      <c r="GRN2" s="15"/>
      <c r="GRO2" s="15"/>
      <c r="GRP2" s="15"/>
      <c r="GRQ2" s="15"/>
      <c r="GRR2" s="15"/>
      <c r="GRS2" s="15"/>
      <c r="GRT2" s="15"/>
      <c r="GRU2" s="15"/>
      <c r="GRV2" s="15"/>
      <c r="GRW2" s="15"/>
      <c r="GRX2" s="15"/>
      <c r="GRY2" s="15"/>
      <c r="GRZ2" s="15"/>
      <c r="GSA2" s="15"/>
      <c r="GSB2" s="15"/>
      <c r="GSC2" s="15"/>
      <c r="GSD2" s="15"/>
      <c r="GSE2" s="15"/>
      <c r="GSF2" s="15"/>
      <c r="GSG2" s="15"/>
      <c r="GSH2" s="15"/>
      <c r="GSI2" s="15"/>
      <c r="GSJ2" s="15"/>
      <c r="GSK2" s="15"/>
      <c r="GSL2" s="15"/>
      <c r="GSM2" s="15"/>
      <c r="GSN2" s="15"/>
      <c r="GSO2" s="15"/>
      <c r="GSP2" s="15"/>
      <c r="GSQ2" s="15"/>
      <c r="GSR2" s="15"/>
      <c r="GSS2" s="15"/>
      <c r="GST2" s="15"/>
      <c r="GSU2" s="15"/>
      <c r="GSV2" s="15"/>
      <c r="GSW2" s="15"/>
      <c r="GSX2" s="15"/>
      <c r="GSY2" s="15"/>
      <c r="GSZ2" s="15"/>
      <c r="GTA2" s="15"/>
      <c r="GTB2" s="15"/>
      <c r="GTC2" s="15"/>
      <c r="GTD2" s="15"/>
      <c r="GTE2" s="15"/>
      <c r="GTF2" s="15"/>
      <c r="GTG2" s="15"/>
      <c r="GTH2" s="15"/>
      <c r="GTI2" s="15"/>
      <c r="GTJ2" s="15"/>
      <c r="GTK2" s="15"/>
      <c r="GTL2" s="15"/>
      <c r="GTM2" s="15"/>
      <c r="GTN2" s="15"/>
      <c r="GTO2" s="15"/>
      <c r="GTP2" s="15"/>
      <c r="GTQ2" s="15"/>
      <c r="GTR2" s="15"/>
      <c r="GTS2" s="15"/>
      <c r="GTT2" s="15"/>
      <c r="GTU2" s="15"/>
      <c r="GTV2" s="15"/>
      <c r="GTW2" s="15"/>
      <c r="GTX2" s="15"/>
      <c r="GTY2" s="15"/>
      <c r="GTZ2" s="15"/>
      <c r="GUA2" s="15"/>
      <c r="GUB2" s="15"/>
      <c r="GUC2" s="15"/>
      <c r="GUD2" s="15"/>
      <c r="GUE2" s="15"/>
      <c r="GUF2" s="15"/>
      <c r="GUG2" s="15"/>
      <c r="GUH2" s="15"/>
      <c r="GUI2" s="15"/>
      <c r="GUJ2" s="15"/>
      <c r="GUK2" s="15"/>
      <c r="GUL2" s="15"/>
      <c r="GUM2" s="15"/>
      <c r="GUN2" s="15"/>
      <c r="GUO2" s="15"/>
      <c r="GUP2" s="15"/>
      <c r="GUQ2" s="15"/>
      <c r="GUR2" s="15"/>
      <c r="GUS2" s="15"/>
      <c r="GUT2" s="15"/>
      <c r="GUU2" s="15"/>
      <c r="GUV2" s="15"/>
      <c r="GUW2" s="15"/>
      <c r="GUX2" s="15"/>
      <c r="GUY2" s="15"/>
      <c r="GUZ2" s="15"/>
      <c r="GVA2" s="15"/>
      <c r="GVB2" s="15"/>
      <c r="GVC2" s="15"/>
      <c r="GVD2" s="15"/>
      <c r="GVE2" s="15"/>
      <c r="GVF2" s="15"/>
      <c r="GVG2" s="15"/>
      <c r="GVH2" s="15"/>
      <c r="GVI2" s="15"/>
      <c r="GVJ2" s="15"/>
      <c r="GVK2" s="15"/>
      <c r="GVL2" s="15"/>
      <c r="GVM2" s="15"/>
      <c r="GVN2" s="15"/>
      <c r="GVO2" s="15"/>
      <c r="GVP2" s="15"/>
      <c r="GVQ2" s="15"/>
      <c r="GVR2" s="15"/>
      <c r="GVS2" s="15"/>
      <c r="GVT2" s="15"/>
      <c r="GVU2" s="15"/>
      <c r="GVV2" s="15"/>
      <c r="GVW2" s="15"/>
      <c r="GVX2" s="15"/>
      <c r="GVY2" s="15"/>
      <c r="GVZ2" s="15"/>
      <c r="GWA2" s="15"/>
      <c r="GWB2" s="15"/>
      <c r="GWC2" s="15"/>
      <c r="GWD2" s="15"/>
      <c r="GWE2" s="15"/>
      <c r="GWF2" s="15"/>
      <c r="GWG2" s="15"/>
      <c r="GWH2" s="15"/>
      <c r="GWI2" s="15"/>
      <c r="GWJ2" s="15"/>
      <c r="GWK2" s="15"/>
      <c r="GWL2" s="15"/>
      <c r="GWM2" s="15"/>
      <c r="GWN2" s="15"/>
      <c r="GWO2" s="15"/>
      <c r="GWP2" s="15"/>
      <c r="GWQ2" s="15"/>
      <c r="GWR2" s="15"/>
      <c r="GWS2" s="15"/>
      <c r="GWT2" s="15"/>
      <c r="GWU2" s="15"/>
      <c r="GWV2" s="15"/>
      <c r="GWW2" s="15"/>
      <c r="GWX2" s="15"/>
      <c r="GWY2" s="15"/>
      <c r="GWZ2" s="15"/>
      <c r="GXA2" s="15"/>
      <c r="GXB2" s="15"/>
      <c r="GXC2" s="15"/>
      <c r="GXD2" s="15"/>
      <c r="GXE2" s="15"/>
      <c r="GXF2" s="15"/>
      <c r="GXG2" s="15"/>
      <c r="GXH2" s="15"/>
      <c r="GXI2" s="15"/>
      <c r="GXJ2" s="15"/>
      <c r="GXK2" s="15"/>
      <c r="GXL2" s="15"/>
      <c r="GXM2" s="15"/>
      <c r="GXN2" s="15"/>
      <c r="GXO2" s="15"/>
      <c r="GXP2" s="15"/>
      <c r="GXQ2" s="15"/>
      <c r="GXR2" s="15"/>
      <c r="GXS2" s="15"/>
      <c r="GXT2" s="15"/>
      <c r="GXU2" s="15"/>
      <c r="GXV2" s="15"/>
      <c r="GXW2" s="15"/>
      <c r="GXX2" s="15"/>
      <c r="GXY2" s="15"/>
      <c r="GXZ2" s="15"/>
      <c r="GYA2" s="15"/>
      <c r="GYB2" s="15"/>
      <c r="GYC2" s="15"/>
      <c r="GYD2" s="15"/>
      <c r="GYE2" s="15"/>
      <c r="GYF2" s="15"/>
      <c r="GYG2" s="15"/>
      <c r="GYH2" s="15"/>
      <c r="GYI2" s="15"/>
      <c r="GYJ2" s="15"/>
      <c r="GYK2" s="15"/>
      <c r="GYL2" s="15"/>
      <c r="GYM2" s="15"/>
      <c r="GYN2" s="15"/>
      <c r="GYO2" s="15"/>
      <c r="GYP2" s="15"/>
      <c r="GYQ2" s="15"/>
      <c r="GYR2" s="15"/>
      <c r="GYS2" s="15"/>
      <c r="GYT2" s="15"/>
      <c r="GYU2" s="15"/>
      <c r="GYV2" s="15"/>
      <c r="GYW2" s="15"/>
      <c r="GYX2" s="15"/>
      <c r="GYY2" s="15"/>
      <c r="GYZ2" s="15"/>
      <c r="GZA2" s="15"/>
      <c r="GZB2" s="15"/>
      <c r="GZC2" s="15"/>
      <c r="GZD2" s="15"/>
      <c r="GZE2" s="15"/>
      <c r="GZF2" s="15"/>
      <c r="GZG2" s="15"/>
      <c r="GZH2" s="15"/>
      <c r="GZI2" s="15"/>
      <c r="GZJ2" s="15"/>
      <c r="GZK2" s="15"/>
      <c r="GZL2" s="15"/>
      <c r="GZM2" s="15"/>
      <c r="GZN2" s="15"/>
      <c r="GZO2" s="15"/>
      <c r="GZP2" s="15"/>
      <c r="GZQ2" s="15"/>
      <c r="GZR2" s="15"/>
      <c r="GZS2" s="15"/>
      <c r="GZT2" s="15"/>
      <c r="GZU2" s="15"/>
      <c r="GZV2" s="15"/>
      <c r="GZW2" s="15"/>
      <c r="GZX2" s="15"/>
      <c r="GZY2" s="15"/>
      <c r="GZZ2" s="15"/>
      <c r="HAA2" s="15"/>
      <c r="HAB2" s="15"/>
      <c r="HAC2" s="15"/>
      <c r="HAD2" s="15"/>
      <c r="HAE2" s="15"/>
      <c r="HAF2" s="15"/>
      <c r="HAG2" s="15"/>
      <c r="HAH2" s="15"/>
      <c r="HAI2" s="15"/>
      <c r="HAJ2" s="15"/>
      <c r="HAK2" s="15"/>
      <c r="HAL2" s="15"/>
      <c r="HAM2" s="15"/>
      <c r="HAN2" s="15"/>
      <c r="HAO2" s="15"/>
      <c r="HAP2" s="15"/>
      <c r="HAQ2" s="15"/>
      <c r="HAR2" s="15"/>
      <c r="HAS2" s="15"/>
      <c r="HAT2" s="15"/>
      <c r="HAU2" s="15"/>
      <c r="HAV2" s="15"/>
      <c r="HAW2" s="15"/>
      <c r="HAX2" s="15"/>
      <c r="HAY2" s="15"/>
      <c r="HAZ2" s="15"/>
      <c r="HBA2" s="15"/>
      <c r="HBB2" s="15"/>
      <c r="HBC2" s="15"/>
      <c r="HBD2" s="15"/>
      <c r="HBE2" s="15"/>
      <c r="HBF2" s="15"/>
      <c r="HBG2" s="15"/>
      <c r="HBH2" s="15"/>
      <c r="HBI2" s="15"/>
      <c r="HBJ2" s="15"/>
      <c r="HBK2" s="15"/>
      <c r="HBL2" s="15"/>
      <c r="HBM2" s="15"/>
      <c r="HBN2" s="15"/>
      <c r="HBO2" s="15"/>
      <c r="HBP2" s="15"/>
      <c r="HBQ2" s="15"/>
      <c r="HBR2" s="15"/>
      <c r="HBS2" s="15"/>
      <c r="HBT2" s="15"/>
      <c r="HBU2" s="15"/>
      <c r="HBV2" s="15"/>
      <c r="HBW2" s="15"/>
      <c r="HBX2" s="15"/>
      <c r="HBY2" s="15"/>
      <c r="HBZ2" s="15"/>
      <c r="HCA2" s="15"/>
      <c r="HCB2" s="15"/>
      <c r="HCC2" s="15"/>
      <c r="HCD2" s="15"/>
      <c r="HCE2" s="15"/>
      <c r="HCF2" s="15"/>
      <c r="HCG2" s="15"/>
      <c r="HCH2" s="15"/>
      <c r="HCI2" s="15"/>
      <c r="HCJ2" s="15"/>
      <c r="HCK2" s="15"/>
      <c r="HCL2" s="15"/>
      <c r="HCM2" s="15"/>
      <c r="HCN2" s="15"/>
      <c r="HCO2" s="15"/>
      <c r="HCP2" s="15"/>
      <c r="HCQ2" s="15"/>
      <c r="HCR2" s="15"/>
      <c r="HCS2" s="15"/>
      <c r="HCT2" s="15"/>
      <c r="HCU2" s="15"/>
      <c r="HCV2" s="15"/>
      <c r="HCW2" s="15"/>
      <c r="HCX2" s="15"/>
      <c r="HCY2" s="15"/>
      <c r="HCZ2" s="15"/>
      <c r="HDA2" s="15"/>
      <c r="HDB2" s="15"/>
      <c r="HDC2" s="15"/>
      <c r="HDD2" s="15"/>
      <c r="HDE2" s="15"/>
      <c r="HDF2" s="15"/>
      <c r="HDG2" s="15"/>
      <c r="HDH2" s="15"/>
      <c r="HDI2" s="15"/>
      <c r="HDJ2" s="15"/>
      <c r="HDK2" s="15"/>
      <c r="HDL2" s="15"/>
      <c r="HDM2" s="15"/>
      <c r="HDN2" s="15"/>
      <c r="HDO2" s="15"/>
      <c r="HDP2" s="15"/>
      <c r="HDQ2" s="15"/>
      <c r="HDR2" s="15"/>
      <c r="HDS2" s="15"/>
      <c r="HDT2" s="15"/>
      <c r="HDU2" s="15"/>
      <c r="HDV2" s="15"/>
      <c r="HDW2" s="15"/>
      <c r="HDX2" s="15"/>
      <c r="HDY2" s="15"/>
      <c r="HDZ2" s="15"/>
      <c r="HEA2" s="15"/>
      <c r="HEB2" s="15"/>
      <c r="HEC2" s="15"/>
      <c r="HED2" s="15"/>
      <c r="HEE2" s="15"/>
      <c r="HEF2" s="15"/>
      <c r="HEG2" s="15"/>
      <c r="HEH2" s="15"/>
      <c r="HEI2" s="15"/>
      <c r="HEJ2" s="15"/>
      <c r="HEK2" s="15"/>
      <c r="HEL2" s="15"/>
      <c r="HEM2" s="15"/>
      <c r="HEN2" s="15"/>
      <c r="HEO2" s="15"/>
      <c r="HEP2" s="15"/>
      <c r="HEQ2" s="15"/>
      <c r="HER2" s="15"/>
      <c r="HES2" s="15"/>
      <c r="HET2" s="15"/>
      <c r="HEU2" s="15"/>
      <c r="HEV2" s="15"/>
      <c r="HEW2" s="15"/>
      <c r="HEX2" s="15"/>
      <c r="HEY2" s="15"/>
      <c r="HEZ2" s="15"/>
      <c r="HFA2" s="15"/>
      <c r="HFB2" s="15"/>
      <c r="HFC2" s="15"/>
      <c r="HFD2" s="15"/>
      <c r="HFE2" s="15"/>
      <c r="HFF2" s="15"/>
      <c r="HFG2" s="15"/>
      <c r="HFH2" s="15"/>
      <c r="HFI2" s="15"/>
      <c r="HFJ2" s="15"/>
      <c r="HFK2" s="15"/>
      <c r="HFL2" s="15"/>
      <c r="HFM2" s="15"/>
      <c r="HFN2" s="15"/>
      <c r="HFO2" s="15"/>
      <c r="HFP2" s="15"/>
      <c r="HFQ2" s="15"/>
      <c r="HFR2" s="15"/>
      <c r="HFS2" s="15"/>
      <c r="HFT2" s="15"/>
      <c r="HFU2" s="15"/>
      <c r="HFV2" s="15"/>
      <c r="HFW2" s="15"/>
      <c r="HFX2" s="15"/>
      <c r="HFY2" s="15"/>
      <c r="HFZ2" s="15"/>
      <c r="HGA2" s="15"/>
      <c r="HGB2" s="15"/>
      <c r="HGC2" s="15"/>
      <c r="HGD2" s="15"/>
      <c r="HGE2" s="15"/>
      <c r="HGF2" s="15"/>
      <c r="HGG2" s="15"/>
      <c r="HGH2" s="15"/>
      <c r="HGI2" s="15"/>
      <c r="HGJ2" s="15"/>
      <c r="HGK2" s="15"/>
      <c r="HGL2" s="15"/>
      <c r="HGM2" s="15"/>
      <c r="HGN2" s="15"/>
      <c r="HGO2" s="15"/>
      <c r="HGP2" s="15"/>
      <c r="HGQ2" s="15"/>
      <c r="HGR2" s="15"/>
      <c r="HGS2" s="15"/>
      <c r="HGT2" s="15"/>
      <c r="HGU2" s="15"/>
      <c r="HGV2" s="15"/>
      <c r="HGW2" s="15"/>
      <c r="HGX2" s="15"/>
      <c r="HGY2" s="15"/>
      <c r="HGZ2" s="15"/>
      <c r="HHA2" s="15"/>
      <c r="HHB2" s="15"/>
      <c r="HHC2" s="15"/>
      <c r="HHD2" s="15"/>
      <c r="HHE2" s="15"/>
      <c r="HHF2" s="15"/>
      <c r="HHG2" s="15"/>
      <c r="HHH2" s="15"/>
      <c r="HHI2" s="15"/>
      <c r="HHJ2" s="15"/>
      <c r="HHK2" s="15"/>
      <c r="HHL2" s="15"/>
      <c r="HHM2" s="15"/>
      <c r="HHN2" s="15"/>
      <c r="HHO2" s="15"/>
      <c r="HHP2" s="15"/>
      <c r="HHQ2" s="15"/>
      <c r="HHR2" s="15"/>
      <c r="HHS2" s="15"/>
      <c r="HHT2" s="15"/>
      <c r="HHU2" s="15"/>
      <c r="HHV2" s="15"/>
      <c r="HHW2" s="15"/>
      <c r="HHX2" s="15"/>
      <c r="HHY2" s="15"/>
      <c r="HHZ2" s="15"/>
      <c r="HIA2" s="15"/>
      <c r="HIB2" s="15"/>
      <c r="HIC2" s="15"/>
      <c r="HID2" s="15"/>
      <c r="HIE2" s="15"/>
      <c r="HIF2" s="15"/>
      <c r="HIG2" s="15"/>
      <c r="HIH2" s="15"/>
      <c r="HII2" s="15"/>
      <c r="HIJ2" s="15"/>
      <c r="HIK2" s="15"/>
      <c r="HIL2" s="15"/>
      <c r="HIM2" s="15"/>
      <c r="HIN2" s="15"/>
      <c r="HIO2" s="15"/>
      <c r="HIP2" s="15"/>
      <c r="HIQ2" s="15"/>
      <c r="HIR2" s="15"/>
      <c r="HIS2" s="15"/>
      <c r="HIT2" s="15"/>
      <c r="HIU2" s="15"/>
      <c r="HIV2" s="15"/>
      <c r="HIW2" s="15"/>
      <c r="HIX2" s="15"/>
      <c r="HIY2" s="15"/>
      <c r="HIZ2" s="15"/>
      <c r="HJA2" s="15"/>
      <c r="HJB2" s="15"/>
      <c r="HJC2" s="15"/>
      <c r="HJD2" s="15"/>
      <c r="HJE2" s="15"/>
      <c r="HJF2" s="15"/>
      <c r="HJG2" s="15"/>
      <c r="HJH2" s="15"/>
      <c r="HJI2" s="15"/>
      <c r="HJJ2" s="15"/>
      <c r="HJK2" s="15"/>
      <c r="HJL2" s="15"/>
      <c r="HJM2" s="15"/>
      <c r="HJN2" s="15"/>
      <c r="HJO2" s="15"/>
      <c r="HJP2" s="15"/>
      <c r="HJQ2" s="15"/>
      <c r="HJR2" s="15"/>
      <c r="HJS2" s="15"/>
      <c r="HJT2" s="15"/>
      <c r="HJU2" s="15"/>
      <c r="HJV2" s="15"/>
      <c r="HJW2" s="15"/>
      <c r="HJX2" s="15"/>
      <c r="HJY2" s="15"/>
      <c r="HJZ2" s="15"/>
      <c r="HKA2" s="15"/>
      <c r="HKB2" s="15"/>
      <c r="HKC2" s="15"/>
      <c r="HKD2" s="15"/>
      <c r="HKE2" s="15"/>
      <c r="HKF2" s="15"/>
      <c r="HKG2" s="15"/>
      <c r="HKH2" s="15"/>
      <c r="HKI2" s="15"/>
      <c r="HKJ2" s="15"/>
      <c r="HKK2" s="15"/>
      <c r="HKL2" s="15"/>
      <c r="HKM2" s="15"/>
      <c r="HKN2" s="15"/>
      <c r="HKO2" s="15"/>
      <c r="HKP2" s="15"/>
      <c r="HKQ2" s="15"/>
      <c r="HKR2" s="15"/>
      <c r="HKS2" s="15"/>
      <c r="HKT2" s="15"/>
      <c r="HKU2" s="15"/>
      <c r="HKV2" s="15"/>
      <c r="HKW2" s="15"/>
      <c r="HKX2" s="15"/>
      <c r="HKY2" s="15"/>
      <c r="HKZ2" s="15"/>
      <c r="HLA2" s="15"/>
      <c r="HLB2" s="15"/>
      <c r="HLC2" s="15"/>
      <c r="HLD2" s="15"/>
      <c r="HLE2" s="15"/>
      <c r="HLF2" s="15"/>
      <c r="HLG2" s="15"/>
      <c r="HLH2" s="15"/>
      <c r="HLI2" s="15"/>
      <c r="HLJ2" s="15"/>
      <c r="HLK2" s="15"/>
      <c r="HLL2" s="15"/>
      <c r="HLM2" s="15"/>
      <c r="HLN2" s="15"/>
      <c r="HLO2" s="15"/>
      <c r="HLP2" s="15"/>
      <c r="HLQ2" s="15"/>
      <c r="HLR2" s="15"/>
      <c r="HLS2" s="15"/>
      <c r="HLT2" s="15"/>
      <c r="HLU2" s="15"/>
      <c r="HLV2" s="15"/>
      <c r="HLW2" s="15"/>
      <c r="HLX2" s="15"/>
      <c r="HLY2" s="15"/>
      <c r="HLZ2" s="15"/>
      <c r="HMA2" s="15"/>
      <c r="HMB2" s="15"/>
      <c r="HMC2" s="15"/>
      <c r="HMD2" s="15"/>
      <c r="HME2" s="15"/>
      <c r="HMF2" s="15"/>
      <c r="HMG2" s="15"/>
      <c r="HMH2" s="15"/>
      <c r="HMI2" s="15"/>
      <c r="HMJ2" s="15"/>
      <c r="HMK2" s="15"/>
      <c r="HML2" s="15"/>
      <c r="HMM2" s="15"/>
      <c r="HMN2" s="15"/>
      <c r="HMO2" s="15"/>
      <c r="HMP2" s="15"/>
      <c r="HMQ2" s="15"/>
      <c r="HMR2" s="15"/>
      <c r="HMS2" s="15"/>
      <c r="HMT2" s="15"/>
      <c r="HMU2" s="15"/>
      <c r="HMV2" s="15"/>
      <c r="HMW2" s="15"/>
      <c r="HMX2" s="15"/>
      <c r="HMY2" s="15"/>
      <c r="HMZ2" s="15"/>
      <c r="HNA2" s="15"/>
      <c r="HNB2" s="15"/>
      <c r="HNC2" s="15"/>
      <c r="HND2" s="15"/>
      <c r="HNE2" s="15"/>
      <c r="HNF2" s="15"/>
      <c r="HNG2" s="15"/>
      <c r="HNH2" s="15"/>
      <c r="HNI2" s="15"/>
      <c r="HNJ2" s="15"/>
      <c r="HNK2" s="15"/>
      <c r="HNL2" s="15"/>
      <c r="HNM2" s="15"/>
      <c r="HNN2" s="15"/>
      <c r="HNO2" s="15"/>
      <c r="HNP2" s="15"/>
      <c r="HNQ2" s="15"/>
      <c r="HNR2" s="15"/>
      <c r="HNS2" s="15"/>
      <c r="HNT2" s="15"/>
      <c r="HNU2" s="15"/>
      <c r="HNV2" s="15"/>
      <c r="HNW2" s="15"/>
      <c r="HNX2" s="15"/>
      <c r="HNY2" s="15"/>
      <c r="HNZ2" s="15"/>
      <c r="HOA2" s="15"/>
      <c r="HOB2" s="15"/>
      <c r="HOC2" s="15"/>
      <c r="HOD2" s="15"/>
      <c r="HOE2" s="15"/>
      <c r="HOF2" s="15"/>
      <c r="HOG2" s="15"/>
      <c r="HOH2" s="15"/>
      <c r="HOI2" s="15"/>
      <c r="HOJ2" s="15"/>
      <c r="HOK2" s="15"/>
      <c r="HOL2" s="15"/>
      <c r="HOM2" s="15"/>
      <c r="HON2" s="15"/>
      <c r="HOO2" s="15"/>
      <c r="HOP2" s="15"/>
      <c r="HOQ2" s="15"/>
      <c r="HOR2" s="15"/>
      <c r="HOS2" s="15"/>
      <c r="HOT2" s="15"/>
      <c r="HOU2" s="15"/>
      <c r="HOV2" s="15"/>
      <c r="HOW2" s="15"/>
      <c r="HOX2" s="15"/>
      <c r="HOY2" s="15"/>
      <c r="HOZ2" s="15"/>
      <c r="HPA2" s="15"/>
      <c r="HPB2" s="15"/>
      <c r="HPC2" s="15"/>
      <c r="HPD2" s="15"/>
      <c r="HPE2" s="15"/>
      <c r="HPF2" s="15"/>
      <c r="HPG2" s="15"/>
      <c r="HPH2" s="15"/>
      <c r="HPI2" s="15"/>
      <c r="HPJ2" s="15"/>
      <c r="HPK2" s="15"/>
      <c r="HPL2" s="15"/>
      <c r="HPM2" s="15"/>
      <c r="HPN2" s="15"/>
      <c r="HPO2" s="15"/>
      <c r="HPP2" s="15"/>
      <c r="HPQ2" s="15"/>
      <c r="HPR2" s="15"/>
      <c r="HPS2" s="15"/>
      <c r="HPT2" s="15"/>
      <c r="HPU2" s="15"/>
      <c r="HPV2" s="15"/>
      <c r="HPW2" s="15"/>
      <c r="HPX2" s="15"/>
      <c r="HPY2" s="15"/>
      <c r="HPZ2" s="15"/>
      <c r="HQA2" s="15"/>
      <c r="HQB2" s="15"/>
      <c r="HQC2" s="15"/>
      <c r="HQD2" s="15"/>
      <c r="HQE2" s="15"/>
      <c r="HQF2" s="15"/>
      <c r="HQG2" s="15"/>
      <c r="HQH2" s="15"/>
      <c r="HQI2" s="15"/>
      <c r="HQJ2" s="15"/>
      <c r="HQK2" s="15"/>
      <c r="HQL2" s="15"/>
      <c r="HQM2" s="15"/>
      <c r="HQN2" s="15"/>
      <c r="HQO2" s="15"/>
      <c r="HQP2" s="15"/>
      <c r="HQQ2" s="15"/>
      <c r="HQR2" s="15"/>
      <c r="HQS2" s="15"/>
      <c r="HQT2" s="15"/>
      <c r="HQU2" s="15"/>
      <c r="HQV2" s="15"/>
      <c r="HQW2" s="15"/>
      <c r="HQX2" s="15"/>
      <c r="HQY2" s="15"/>
      <c r="HQZ2" s="15"/>
      <c r="HRA2" s="15"/>
      <c r="HRB2" s="15"/>
      <c r="HRC2" s="15"/>
      <c r="HRD2" s="15"/>
      <c r="HRE2" s="15"/>
      <c r="HRF2" s="15"/>
      <c r="HRG2" s="15"/>
      <c r="HRH2" s="15"/>
      <c r="HRI2" s="15"/>
      <c r="HRJ2" s="15"/>
      <c r="HRK2" s="15"/>
      <c r="HRL2" s="15"/>
      <c r="HRM2" s="15"/>
      <c r="HRN2" s="15"/>
      <c r="HRO2" s="15"/>
      <c r="HRP2" s="15"/>
      <c r="HRQ2" s="15"/>
      <c r="HRR2" s="15"/>
      <c r="HRS2" s="15"/>
      <c r="HRT2" s="15"/>
      <c r="HRU2" s="15"/>
      <c r="HRV2" s="15"/>
      <c r="HRW2" s="15"/>
      <c r="HRX2" s="15"/>
      <c r="HRY2" s="15"/>
      <c r="HRZ2" s="15"/>
      <c r="HSA2" s="15"/>
      <c r="HSB2" s="15"/>
      <c r="HSC2" s="15"/>
      <c r="HSD2" s="15"/>
      <c r="HSE2" s="15"/>
      <c r="HSF2" s="15"/>
      <c r="HSG2" s="15"/>
      <c r="HSH2" s="15"/>
      <c r="HSI2" s="15"/>
      <c r="HSJ2" s="15"/>
      <c r="HSK2" s="15"/>
      <c r="HSL2" s="15"/>
      <c r="HSM2" s="15"/>
      <c r="HSN2" s="15"/>
      <c r="HSO2" s="15"/>
      <c r="HSP2" s="15"/>
      <c r="HSQ2" s="15"/>
      <c r="HSR2" s="15"/>
      <c r="HSS2" s="15"/>
      <c r="HST2" s="15"/>
      <c r="HSU2" s="15"/>
      <c r="HSV2" s="15"/>
      <c r="HSW2" s="15"/>
      <c r="HSX2" s="15"/>
      <c r="HSY2" s="15"/>
      <c r="HSZ2" s="15"/>
      <c r="HTA2" s="15"/>
      <c r="HTB2" s="15"/>
      <c r="HTC2" s="15"/>
      <c r="HTD2" s="15"/>
      <c r="HTE2" s="15"/>
      <c r="HTF2" s="15"/>
      <c r="HTG2" s="15"/>
      <c r="HTH2" s="15"/>
      <c r="HTI2" s="15"/>
      <c r="HTJ2" s="15"/>
      <c r="HTK2" s="15"/>
      <c r="HTL2" s="15"/>
      <c r="HTM2" s="15"/>
      <c r="HTN2" s="15"/>
      <c r="HTO2" s="15"/>
      <c r="HTP2" s="15"/>
      <c r="HTQ2" s="15"/>
      <c r="HTR2" s="15"/>
      <c r="HTS2" s="15"/>
      <c r="HTT2" s="15"/>
      <c r="HTU2" s="15"/>
      <c r="HTV2" s="15"/>
      <c r="HTW2" s="15"/>
      <c r="HTX2" s="15"/>
      <c r="HTY2" s="15"/>
      <c r="HTZ2" s="15"/>
      <c r="HUA2" s="15"/>
      <c r="HUB2" s="15"/>
      <c r="HUC2" s="15"/>
      <c r="HUD2" s="15"/>
      <c r="HUE2" s="15"/>
      <c r="HUF2" s="15"/>
      <c r="HUG2" s="15"/>
      <c r="HUH2" s="15"/>
      <c r="HUI2" s="15"/>
      <c r="HUJ2" s="15"/>
      <c r="HUK2" s="15"/>
      <c r="HUL2" s="15"/>
      <c r="HUM2" s="15"/>
      <c r="HUN2" s="15"/>
      <c r="HUO2" s="15"/>
      <c r="HUP2" s="15"/>
      <c r="HUQ2" s="15"/>
      <c r="HUR2" s="15"/>
      <c r="HUS2" s="15"/>
      <c r="HUT2" s="15"/>
      <c r="HUU2" s="15"/>
      <c r="HUV2" s="15"/>
      <c r="HUW2" s="15"/>
      <c r="HUX2" s="15"/>
      <c r="HUY2" s="15"/>
      <c r="HUZ2" s="15"/>
      <c r="HVA2" s="15"/>
      <c r="HVB2" s="15"/>
      <c r="HVC2" s="15"/>
      <c r="HVD2" s="15"/>
      <c r="HVE2" s="15"/>
      <c r="HVF2" s="15"/>
      <c r="HVG2" s="15"/>
      <c r="HVH2" s="15"/>
      <c r="HVI2" s="15"/>
      <c r="HVJ2" s="15"/>
      <c r="HVK2" s="15"/>
      <c r="HVL2" s="15"/>
      <c r="HVM2" s="15"/>
      <c r="HVN2" s="15"/>
      <c r="HVO2" s="15"/>
      <c r="HVP2" s="15"/>
      <c r="HVQ2" s="15"/>
      <c r="HVR2" s="15"/>
      <c r="HVS2" s="15"/>
      <c r="HVT2" s="15"/>
      <c r="HVU2" s="15"/>
      <c r="HVV2" s="15"/>
      <c r="HVW2" s="15"/>
      <c r="HVX2" s="15"/>
      <c r="HVY2" s="15"/>
      <c r="HVZ2" s="15"/>
      <c r="HWA2" s="15"/>
      <c r="HWB2" s="15"/>
      <c r="HWC2" s="15"/>
      <c r="HWD2" s="15"/>
      <c r="HWE2" s="15"/>
      <c r="HWF2" s="15"/>
      <c r="HWG2" s="15"/>
      <c r="HWH2" s="15"/>
      <c r="HWI2" s="15"/>
      <c r="HWJ2" s="15"/>
      <c r="HWK2" s="15"/>
      <c r="HWL2" s="15"/>
      <c r="HWM2" s="15"/>
      <c r="HWN2" s="15"/>
      <c r="HWO2" s="15"/>
      <c r="HWP2" s="15"/>
      <c r="HWQ2" s="15"/>
      <c r="HWR2" s="15"/>
      <c r="HWS2" s="15"/>
      <c r="HWT2" s="15"/>
      <c r="HWU2" s="15"/>
      <c r="HWV2" s="15"/>
      <c r="HWW2" s="15"/>
      <c r="HWX2" s="15"/>
      <c r="HWY2" s="15"/>
      <c r="HWZ2" s="15"/>
      <c r="HXA2" s="15"/>
      <c r="HXB2" s="15"/>
      <c r="HXC2" s="15"/>
      <c r="HXD2" s="15"/>
      <c r="HXE2" s="15"/>
      <c r="HXF2" s="15"/>
      <c r="HXG2" s="15"/>
      <c r="HXH2" s="15"/>
      <c r="HXI2" s="15"/>
      <c r="HXJ2" s="15"/>
      <c r="HXK2" s="15"/>
      <c r="HXL2" s="15"/>
      <c r="HXM2" s="15"/>
      <c r="HXN2" s="15"/>
      <c r="HXO2" s="15"/>
      <c r="HXP2" s="15"/>
      <c r="HXQ2" s="15"/>
      <c r="HXR2" s="15"/>
      <c r="HXS2" s="15"/>
      <c r="HXT2" s="15"/>
      <c r="HXU2" s="15"/>
      <c r="HXV2" s="15"/>
      <c r="HXW2" s="15"/>
      <c r="HXX2" s="15"/>
      <c r="HXY2" s="15"/>
      <c r="HXZ2" s="15"/>
      <c r="HYA2" s="15"/>
      <c r="HYB2" s="15"/>
      <c r="HYC2" s="15"/>
      <c r="HYD2" s="15"/>
      <c r="HYE2" s="15"/>
      <c r="HYF2" s="15"/>
      <c r="HYG2" s="15"/>
      <c r="HYH2" s="15"/>
      <c r="HYI2" s="15"/>
      <c r="HYJ2" s="15"/>
      <c r="HYK2" s="15"/>
      <c r="HYL2" s="15"/>
      <c r="HYM2" s="15"/>
      <c r="HYN2" s="15"/>
      <c r="HYO2" s="15"/>
      <c r="HYP2" s="15"/>
      <c r="HYQ2" s="15"/>
      <c r="HYR2" s="15"/>
      <c r="HYS2" s="15"/>
      <c r="HYT2" s="15"/>
      <c r="HYU2" s="15"/>
      <c r="HYV2" s="15"/>
      <c r="HYW2" s="15"/>
      <c r="HYX2" s="15"/>
      <c r="HYY2" s="15"/>
      <c r="HYZ2" s="15"/>
      <c r="HZA2" s="15"/>
      <c r="HZB2" s="15"/>
      <c r="HZC2" s="15"/>
      <c r="HZD2" s="15"/>
      <c r="HZE2" s="15"/>
      <c r="HZF2" s="15"/>
      <c r="HZG2" s="15"/>
      <c r="HZH2" s="15"/>
      <c r="HZI2" s="15"/>
      <c r="HZJ2" s="15"/>
      <c r="HZK2" s="15"/>
      <c r="HZL2" s="15"/>
      <c r="HZM2" s="15"/>
      <c r="HZN2" s="15"/>
      <c r="HZO2" s="15"/>
      <c r="HZP2" s="15"/>
      <c r="HZQ2" s="15"/>
      <c r="HZR2" s="15"/>
      <c r="HZS2" s="15"/>
      <c r="HZT2" s="15"/>
      <c r="HZU2" s="15"/>
      <c r="HZV2" s="15"/>
      <c r="HZW2" s="15"/>
      <c r="HZX2" s="15"/>
      <c r="HZY2" s="15"/>
      <c r="HZZ2" s="15"/>
      <c r="IAA2" s="15"/>
      <c r="IAB2" s="15"/>
      <c r="IAC2" s="15"/>
      <c r="IAD2" s="15"/>
      <c r="IAE2" s="15"/>
      <c r="IAF2" s="15"/>
      <c r="IAG2" s="15"/>
      <c r="IAH2" s="15"/>
      <c r="IAI2" s="15"/>
      <c r="IAJ2" s="15"/>
      <c r="IAK2" s="15"/>
      <c r="IAL2" s="15"/>
      <c r="IAM2" s="15"/>
      <c r="IAN2" s="15"/>
      <c r="IAO2" s="15"/>
      <c r="IAP2" s="15"/>
      <c r="IAQ2" s="15"/>
      <c r="IAR2" s="15"/>
      <c r="IAS2" s="15"/>
      <c r="IAT2" s="15"/>
      <c r="IAU2" s="15"/>
      <c r="IAV2" s="15"/>
      <c r="IAW2" s="15"/>
      <c r="IAX2" s="15"/>
      <c r="IAY2" s="15"/>
      <c r="IAZ2" s="15"/>
      <c r="IBA2" s="15"/>
      <c r="IBB2" s="15"/>
      <c r="IBC2" s="15"/>
      <c r="IBD2" s="15"/>
      <c r="IBE2" s="15"/>
      <c r="IBF2" s="15"/>
      <c r="IBG2" s="15"/>
      <c r="IBH2" s="15"/>
      <c r="IBI2" s="15"/>
      <c r="IBJ2" s="15"/>
      <c r="IBK2" s="15"/>
      <c r="IBL2" s="15"/>
      <c r="IBM2" s="15"/>
      <c r="IBN2" s="15"/>
      <c r="IBO2" s="15"/>
      <c r="IBP2" s="15"/>
      <c r="IBQ2" s="15"/>
      <c r="IBR2" s="15"/>
      <c r="IBS2" s="15"/>
      <c r="IBT2" s="15"/>
      <c r="IBU2" s="15"/>
      <c r="IBV2" s="15"/>
      <c r="IBW2" s="15"/>
      <c r="IBX2" s="15"/>
      <c r="IBY2" s="15"/>
      <c r="IBZ2" s="15"/>
      <c r="ICA2" s="15"/>
      <c r="ICB2" s="15"/>
      <c r="ICC2" s="15"/>
      <c r="ICD2" s="15"/>
      <c r="ICE2" s="15"/>
      <c r="ICF2" s="15"/>
      <c r="ICG2" s="15"/>
      <c r="ICH2" s="15"/>
      <c r="ICI2" s="15"/>
      <c r="ICJ2" s="15"/>
      <c r="ICK2" s="15"/>
      <c r="ICL2" s="15"/>
      <c r="ICM2" s="15"/>
      <c r="ICN2" s="15"/>
      <c r="ICO2" s="15"/>
      <c r="ICP2" s="15"/>
      <c r="ICQ2" s="15"/>
      <c r="ICR2" s="15"/>
      <c r="ICS2" s="15"/>
      <c r="ICT2" s="15"/>
      <c r="ICU2" s="15"/>
      <c r="ICV2" s="15"/>
      <c r="ICW2" s="15"/>
      <c r="ICX2" s="15"/>
      <c r="ICY2" s="15"/>
      <c r="ICZ2" s="15"/>
      <c r="IDA2" s="15"/>
      <c r="IDB2" s="15"/>
      <c r="IDC2" s="15"/>
      <c r="IDD2" s="15"/>
      <c r="IDE2" s="15"/>
      <c r="IDF2" s="15"/>
      <c r="IDG2" s="15"/>
      <c r="IDH2" s="15"/>
      <c r="IDI2" s="15"/>
      <c r="IDJ2" s="15"/>
      <c r="IDK2" s="15"/>
      <c r="IDL2" s="15"/>
      <c r="IDM2" s="15"/>
      <c r="IDN2" s="15"/>
      <c r="IDO2" s="15"/>
      <c r="IDP2" s="15"/>
      <c r="IDQ2" s="15"/>
      <c r="IDR2" s="15"/>
      <c r="IDS2" s="15"/>
      <c r="IDT2" s="15"/>
      <c r="IDU2" s="15"/>
      <c r="IDV2" s="15"/>
      <c r="IDW2" s="15"/>
      <c r="IDX2" s="15"/>
      <c r="IDY2" s="15"/>
      <c r="IDZ2" s="15"/>
      <c r="IEA2" s="15"/>
      <c r="IEB2" s="15"/>
      <c r="IEC2" s="15"/>
      <c r="IED2" s="15"/>
      <c r="IEE2" s="15"/>
      <c r="IEF2" s="15"/>
      <c r="IEG2" s="15"/>
      <c r="IEH2" s="15"/>
      <c r="IEI2" s="15"/>
      <c r="IEJ2" s="15"/>
      <c r="IEK2" s="15"/>
      <c r="IEL2" s="15"/>
      <c r="IEM2" s="15"/>
      <c r="IEN2" s="15"/>
      <c r="IEO2" s="15"/>
      <c r="IEP2" s="15"/>
      <c r="IEQ2" s="15"/>
      <c r="IER2" s="15"/>
      <c r="IES2" s="15"/>
      <c r="IET2" s="15"/>
      <c r="IEU2" s="15"/>
      <c r="IEV2" s="15"/>
      <c r="IEW2" s="15"/>
      <c r="IEX2" s="15"/>
      <c r="IEY2" s="15"/>
      <c r="IEZ2" s="15"/>
      <c r="IFA2" s="15"/>
      <c r="IFB2" s="15"/>
      <c r="IFC2" s="15"/>
      <c r="IFD2" s="15"/>
      <c r="IFE2" s="15"/>
      <c r="IFF2" s="15"/>
      <c r="IFG2" s="15"/>
      <c r="IFH2" s="15"/>
      <c r="IFI2" s="15"/>
      <c r="IFJ2" s="15"/>
      <c r="IFK2" s="15"/>
      <c r="IFL2" s="15"/>
      <c r="IFM2" s="15"/>
      <c r="IFN2" s="15"/>
      <c r="IFO2" s="15"/>
      <c r="IFP2" s="15"/>
      <c r="IFQ2" s="15"/>
      <c r="IFR2" s="15"/>
      <c r="IFS2" s="15"/>
      <c r="IFT2" s="15"/>
      <c r="IFU2" s="15"/>
      <c r="IFV2" s="15"/>
      <c r="IFW2" s="15"/>
      <c r="IFX2" s="15"/>
      <c r="IFY2" s="15"/>
      <c r="IFZ2" s="15"/>
      <c r="IGA2" s="15"/>
      <c r="IGB2" s="15"/>
      <c r="IGC2" s="15"/>
      <c r="IGD2" s="15"/>
      <c r="IGE2" s="15"/>
      <c r="IGF2" s="15"/>
      <c r="IGG2" s="15"/>
      <c r="IGH2" s="15"/>
      <c r="IGI2" s="15"/>
      <c r="IGJ2" s="15"/>
      <c r="IGK2" s="15"/>
      <c r="IGL2" s="15"/>
      <c r="IGM2" s="15"/>
      <c r="IGN2" s="15"/>
      <c r="IGO2" s="15"/>
      <c r="IGP2" s="15"/>
      <c r="IGQ2" s="15"/>
      <c r="IGR2" s="15"/>
      <c r="IGS2" s="15"/>
      <c r="IGT2" s="15"/>
      <c r="IGU2" s="15"/>
      <c r="IGV2" s="15"/>
      <c r="IGW2" s="15"/>
      <c r="IGX2" s="15"/>
      <c r="IGY2" s="15"/>
      <c r="IGZ2" s="15"/>
      <c r="IHA2" s="15"/>
      <c r="IHB2" s="15"/>
      <c r="IHC2" s="15"/>
      <c r="IHD2" s="15"/>
      <c r="IHE2" s="15"/>
      <c r="IHF2" s="15"/>
      <c r="IHG2" s="15"/>
      <c r="IHH2" s="15"/>
      <c r="IHI2" s="15"/>
      <c r="IHJ2" s="15"/>
      <c r="IHK2" s="15"/>
      <c r="IHL2" s="15"/>
      <c r="IHM2" s="15"/>
      <c r="IHN2" s="15"/>
      <c r="IHO2" s="15"/>
      <c r="IHP2" s="15"/>
      <c r="IHQ2" s="15"/>
      <c r="IHR2" s="15"/>
      <c r="IHS2" s="15"/>
      <c r="IHT2" s="15"/>
      <c r="IHU2" s="15"/>
      <c r="IHV2" s="15"/>
      <c r="IHW2" s="15"/>
      <c r="IHX2" s="15"/>
      <c r="IHY2" s="15"/>
      <c r="IHZ2" s="15"/>
      <c r="IIA2" s="15"/>
      <c r="IIB2" s="15"/>
      <c r="IIC2" s="15"/>
      <c r="IID2" s="15"/>
      <c r="IIE2" s="15"/>
      <c r="IIF2" s="15"/>
      <c r="IIG2" s="15"/>
      <c r="IIH2" s="15"/>
      <c r="III2" s="15"/>
      <c r="IIJ2" s="15"/>
      <c r="IIK2" s="15"/>
      <c r="IIL2" s="15"/>
      <c r="IIM2" s="15"/>
      <c r="IIN2" s="15"/>
      <c r="IIO2" s="15"/>
      <c r="IIP2" s="15"/>
      <c r="IIQ2" s="15"/>
      <c r="IIR2" s="15"/>
      <c r="IIS2" s="15"/>
      <c r="IIT2" s="15"/>
      <c r="IIU2" s="15"/>
      <c r="IIV2" s="15"/>
      <c r="IIW2" s="15"/>
      <c r="IIX2" s="15"/>
      <c r="IIY2" s="15"/>
      <c r="IIZ2" s="15"/>
      <c r="IJA2" s="15"/>
      <c r="IJB2" s="15"/>
      <c r="IJC2" s="15"/>
      <c r="IJD2" s="15"/>
      <c r="IJE2" s="15"/>
      <c r="IJF2" s="15"/>
      <c r="IJG2" s="15"/>
      <c r="IJH2" s="15"/>
      <c r="IJI2" s="15"/>
      <c r="IJJ2" s="15"/>
      <c r="IJK2" s="15"/>
      <c r="IJL2" s="15"/>
      <c r="IJM2" s="15"/>
      <c r="IJN2" s="15"/>
      <c r="IJO2" s="15"/>
      <c r="IJP2" s="15"/>
      <c r="IJQ2" s="15"/>
      <c r="IJR2" s="15"/>
      <c r="IJS2" s="15"/>
      <c r="IJT2" s="15"/>
      <c r="IJU2" s="15"/>
      <c r="IJV2" s="15"/>
      <c r="IJW2" s="15"/>
      <c r="IJX2" s="15"/>
      <c r="IJY2" s="15"/>
      <c r="IJZ2" s="15"/>
      <c r="IKA2" s="15"/>
      <c r="IKB2" s="15"/>
      <c r="IKC2" s="15"/>
      <c r="IKD2" s="15"/>
      <c r="IKE2" s="15"/>
      <c r="IKF2" s="15"/>
      <c r="IKG2" s="15"/>
      <c r="IKH2" s="15"/>
      <c r="IKI2" s="15"/>
      <c r="IKJ2" s="15"/>
      <c r="IKK2" s="15"/>
      <c r="IKL2" s="15"/>
      <c r="IKM2" s="15"/>
      <c r="IKN2" s="15"/>
      <c r="IKO2" s="15"/>
      <c r="IKP2" s="15"/>
      <c r="IKQ2" s="15"/>
      <c r="IKR2" s="15"/>
      <c r="IKS2" s="15"/>
      <c r="IKT2" s="15"/>
      <c r="IKU2" s="15"/>
      <c r="IKV2" s="15"/>
      <c r="IKW2" s="15"/>
      <c r="IKX2" s="15"/>
      <c r="IKY2" s="15"/>
      <c r="IKZ2" s="15"/>
      <c r="ILA2" s="15"/>
      <c r="ILB2" s="15"/>
      <c r="ILC2" s="15"/>
      <c r="ILD2" s="15"/>
      <c r="ILE2" s="15"/>
      <c r="ILF2" s="15"/>
      <c r="ILG2" s="15"/>
      <c r="ILH2" s="15"/>
      <c r="ILI2" s="15"/>
      <c r="ILJ2" s="15"/>
      <c r="ILK2" s="15"/>
      <c r="ILL2" s="15"/>
      <c r="ILM2" s="15"/>
      <c r="ILN2" s="15"/>
      <c r="ILO2" s="15"/>
      <c r="ILP2" s="15"/>
      <c r="ILQ2" s="15"/>
      <c r="ILR2" s="15"/>
      <c r="ILS2" s="15"/>
      <c r="ILT2" s="15"/>
      <c r="ILU2" s="15"/>
      <c r="ILV2" s="15"/>
      <c r="ILW2" s="15"/>
      <c r="ILX2" s="15"/>
      <c r="ILY2" s="15"/>
      <c r="ILZ2" s="15"/>
      <c r="IMA2" s="15"/>
      <c r="IMB2" s="15"/>
      <c r="IMC2" s="15"/>
      <c r="IMD2" s="15"/>
      <c r="IME2" s="15"/>
      <c r="IMF2" s="15"/>
      <c r="IMG2" s="15"/>
      <c r="IMH2" s="15"/>
      <c r="IMI2" s="15"/>
      <c r="IMJ2" s="15"/>
      <c r="IMK2" s="15"/>
      <c r="IML2" s="15"/>
      <c r="IMM2" s="15"/>
      <c r="IMN2" s="15"/>
      <c r="IMO2" s="15"/>
      <c r="IMP2" s="15"/>
      <c r="IMQ2" s="15"/>
      <c r="IMR2" s="15"/>
      <c r="IMS2" s="15"/>
      <c r="IMT2" s="15"/>
      <c r="IMU2" s="15"/>
      <c r="IMV2" s="15"/>
      <c r="IMW2" s="15"/>
      <c r="IMX2" s="15"/>
      <c r="IMY2" s="15"/>
      <c r="IMZ2" s="15"/>
      <c r="INA2" s="15"/>
      <c r="INB2" s="15"/>
      <c r="INC2" s="15"/>
      <c r="IND2" s="15"/>
      <c r="INE2" s="15"/>
      <c r="INF2" s="15"/>
      <c r="ING2" s="15"/>
      <c r="INH2" s="15"/>
      <c r="INI2" s="15"/>
      <c r="INJ2" s="15"/>
      <c r="INK2" s="15"/>
      <c r="INL2" s="15"/>
      <c r="INM2" s="15"/>
      <c r="INN2" s="15"/>
      <c r="INO2" s="15"/>
      <c r="INP2" s="15"/>
      <c r="INQ2" s="15"/>
      <c r="INR2" s="15"/>
      <c r="INS2" s="15"/>
      <c r="INT2" s="15"/>
      <c r="INU2" s="15"/>
      <c r="INV2" s="15"/>
      <c r="INW2" s="15"/>
      <c r="INX2" s="15"/>
      <c r="INY2" s="15"/>
      <c r="INZ2" s="15"/>
      <c r="IOA2" s="15"/>
      <c r="IOB2" s="15"/>
      <c r="IOC2" s="15"/>
      <c r="IOD2" s="15"/>
      <c r="IOE2" s="15"/>
      <c r="IOF2" s="15"/>
      <c r="IOG2" s="15"/>
      <c r="IOH2" s="15"/>
      <c r="IOI2" s="15"/>
      <c r="IOJ2" s="15"/>
      <c r="IOK2" s="15"/>
      <c r="IOL2" s="15"/>
      <c r="IOM2" s="15"/>
      <c r="ION2" s="15"/>
      <c r="IOO2" s="15"/>
      <c r="IOP2" s="15"/>
      <c r="IOQ2" s="15"/>
      <c r="IOR2" s="15"/>
      <c r="IOS2" s="15"/>
      <c r="IOT2" s="15"/>
      <c r="IOU2" s="15"/>
      <c r="IOV2" s="15"/>
      <c r="IOW2" s="15"/>
      <c r="IOX2" s="15"/>
      <c r="IOY2" s="15"/>
      <c r="IOZ2" s="15"/>
      <c r="IPA2" s="15"/>
      <c r="IPB2" s="15"/>
      <c r="IPC2" s="15"/>
      <c r="IPD2" s="15"/>
      <c r="IPE2" s="15"/>
      <c r="IPF2" s="15"/>
      <c r="IPG2" s="15"/>
      <c r="IPH2" s="15"/>
      <c r="IPI2" s="15"/>
      <c r="IPJ2" s="15"/>
      <c r="IPK2" s="15"/>
      <c r="IPL2" s="15"/>
      <c r="IPM2" s="15"/>
      <c r="IPN2" s="15"/>
      <c r="IPO2" s="15"/>
      <c r="IPP2" s="15"/>
      <c r="IPQ2" s="15"/>
      <c r="IPR2" s="15"/>
      <c r="IPS2" s="15"/>
      <c r="IPT2" s="15"/>
      <c r="IPU2" s="15"/>
      <c r="IPV2" s="15"/>
      <c r="IPW2" s="15"/>
      <c r="IPX2" s="15"/>
      <c r="IPY2" s="15"/>
      <c r="IPZ2" s="15"/>
      <c r="IQA2" s="15"/>
      <c r="IQB2" s="15"/>
      <c r="IQC2" s="15"/>
      <c r="IQD2" s="15"/>
      <c r="IQE2" s="15"/>
      <c r="IQF2" s="15"/>
      <c r="IQG2" s="15"/>
      <c r="IQH2" s="15"/>
      <c r="IQI2" s="15"/>
      <c r="IQJ2" s="15"/>
      <c r="IQK2" s="15"/>
      <c r="IQL2" s="15"/>
      <c r="IQM2" s="15"/>
      <c r="IQN2" s="15"/>
      <c r="IQO2" s="15"/>
      <c r="IQP2" s="15"/>
      <c r="IQQ2" s="15"/>
      <c r="IQR2" s="15"/>
      <c r="IQS2" s="15"/>
      <c r="IQT2" s="15"/>
      <c r="IQU2" s="15"/>
      <c r="IQV2" s="15"/>
      <c r="IQW2" s="15"/>
      <c r="IQX2" s="15"/>
      <c r="IQY2" s="15"/>
      <c r="IQZ2" s="15"/>
      <c r="IRA2" s="15"/>
      <c r="IRB2" s="15"/>
      <c r="IRC2" s="15"/>
      <c r="IRD2" s="15"/>
      <c r="IRE2" s="15"/>
      <c r="IRF2" s="15"/>
      <c r="IRG2" s="15"/>
      <c r="IRH2" s="15"/>
      <c r="IRI2" s="15"/>
      <c r="IRJ2" s="15"/>
      <c r="IRK2" s="15"/>
      <c r="IRL2" s="15"/>
      <c r="IRM2" s="15"/>
      <c r="IRN2" s="15"/>
      <c r="IRO2" s="15"/>
      <c r="IRP2" s="15"/>
      <c r="IRQ2" s="15"/>
      <c r="IRR2" s="15"/>
      <c r="IRS2" s="15"/>
      <c r="IRT2" s="15"/>
      <c r="IRU2" s="15"/>
      <c r="IRV2" s="15"/>
      <c r="IRW2" s="15"/>
      <c r="IRX2" s="15"/>
      <c r="IRY2" s="15"/>
      <c r="IRZ2" s="15"/>
      <c r="ISA2" s="15"/>
      <c r="ISB2" s="15"/>
      <c r="ISC2" s="15"/>
      <c r="ISD2" s="15"/>
      <c r="ISE2" s="15"/>
      <c r="ISF2" s="15"/>
      <c r="ISG2" s="15"/>
      <c r="ISH2" s="15"/>
      <c r="ISI2" s="15"/>
      <c r="ISJ2" s="15"/>
      <c r="ISK2" s="15"/>
      <c r="ISL2" s="15"/>
      <c r="ISM2" s="15"/>
      <c r="ISN2" s="15"/>
      <c r="ISO2" s="15"/>
      <c r="ISP2" s="15"/>
      <c r="ISQ2" s="15"/>
      <c r="ISR2" s="15"/>
      <c r="ISS2" s="15"/>
      <c r="IST2" s="15"/>
      <c r="ISU2" s="15"/>
      <c r="ISV2" s="15"/>
      <c r="ISW2" s="15"/>
      <c r="ISX2" s="15"/>
      <c r="ISY2" s="15"/>
      <c r="ISZ2" s="15"/>
      <c r="ITA2" s="15"/>
      <c r="ITB2" s="15"/>
      <c r="ITC2" s="15"/>
      <c r="ITD2" s="15"/>
      <c r="ITE2" s="15"/>
      <c r="ITF2" s="15"/>
      <c r="ITG2" s="15"/>
      <c r="ITH2" s="15"/>
      <c r="ITI2" s="15"/>
      <c r="ITJ2" s="15"/>
      <c r="ITK2" s="15"/>
      <c r="ITL2" s="15"/>
      <c r="ITM2" s="15"/>
      <c r="ITN2" s="15"/>
      <c r="ITO2" s="15"/>
      <c r="ITP2" s="15"/>
      <c r="ITQ2" s="15"/>
      <c r="ITR2" s="15"/>
      <c r="ITS2" s="15"/>
      <c r="ITT2" s="15"/>
      <c r="ITU2" s="15"/>
      <c r="ITV2" s="15"/>
      <c r="ITW2" s="15"/>
      <c r="ITX2" s="15"/>
      <c r="ITY2" s="15"/>
      <c r="ITZ2" s="15"/>
      <c r="IUA2" s="15"/>
      <c r="IUB2" s="15"/>
      <c r="IUC2" s="15"/>
      <c r="IUD2" s="15"/>
      <c r="IUE2" s="15"/>
      <c r="IUF2" s="15"/>
      <c r="IUG2" s="15"/>
      <c r="IUH2" s="15"/>
      <c r="IUI2" s="15"/>
      <c r="IUJ2" s="15"/>
      <c r="IUK2" s="15"/>
      <c r="IUL2" s="15"/>
      <c r="IUM2" s="15"/>
      <c r="IUN2" s="15"/>
      <c r="IUO2" s="15"/>
      <c r="IUP2" s="15"/>
      <c r="IUQ2" s="15"/>
      <c r="IUR2" s="15"/>
      <c r="IUS2" s="15"/>
      <c r="IUT2" s="15"/>
      <c r="IUU2" s="15"/>
      <c r="IUV2" s="15"/>
      <c r="IUW2" s="15"/>
      <c r="IUX2" s="15"/>
      <c r="IUY2" s="15"/>
      <c r="IUZ2" s="15"/>
      <c r="IVA2" s="15"/>
      <c r="IVB2" s="15"/>
      <c r="IVC2" s="15"/>
      <c r="IVD2" s="15"/>
      <c r="IVE2" s="15"/>
      <c r="IVF2" s="15"/>
      <c r="IVG2" s="15"/>
      <c r="IVH2" s="15"/>
      <c r="IVI2" s="15"/>
      <c r="IVJ2" s="15"/>
      <c r="IVK2" s="15"/>
      <c r="IVL2" s="15"/>
      <c r="IVM2" s="15"/>
      <c r="IVN2" s="15"/>
      <c r="IVO2" s="15"/>
      <c r="IVP2" s="15"/>
      <c r="IVQ2" s="15"/>
      <c r="IVR2" s="15"/>
      <c r="IVS2" s="15"/>
      <c r="IVT2" s="15"/>
      <c r="IVU2" s="15"/>
      <c r="IVV2" s="15"/>
      <c r="IVW2" s="15"/>
      <c r="IVX2" s="15"/>
      <c r="IVY2" s="15"/>
      <c r="IVZ2" s="15"/>
      <c r="IWA2" s="15"/>
      <c r="IWB2" s="15"/>
      <c r="IWC2" s="15"/>
      <c r="IWD2" s="15"/>
      <c r="IWE2" s="15"/>
      <c r="IWF2" s="15"/>
      <c r="IWG2" s="15"/>
      <c r="IWH2" s="15"/>
      <c r="IWI2" s="15"/>
      <c r="IWJ2" s="15"/>
      <c r="IWK2" s="15"/>
      <c r="IWL2" s="15"/>
      <c r="IWM2" s="15"/>
      <c r="IWN2" s="15"/>
      <c r="IWO2" s="15"/>
      <c r="IWP2" s="15"/>
      <c r="IWQ2" s="15"/>
      <c r="IWR2" s="15"/>
      <c r="IWS2" s="15"/>
      <c r="IWT2" s="15"/>
      <c r="IWU2" s="15"/>
      <c r="IWV2" s="15"/>
      <c r="IWW2" s="15"/>
      <c r="IWX2" s="15"/>
      <c r="IWY2" s="15"/>
      <c r="IWZ2" s="15"/>
      <c r="IXA2" s="15"/>
      <c r="IXB2" s="15"/>
      <c r="IXC2" s="15"/>
      <c r="IXD2" s="15"/>
      <c r="IXE2" s="15"/>
      <c r="IXF2" s="15"/>
      <c r="IXG2" s="15"/>
      <c r="IXH2" s="15"/>
      <c r="IXI2" s="15"/>
      <c r="IXJ2" s="15"/>
      <c r="IXK2" s="15"/>
      <c r="IXL2" s="15"/>
      <c r="IXM2" s="15"/>
      <c r="IXN2" s="15"/>
      <c r="IXO2" s="15"/>
      <c r="IXP2" s="15"/>
      <c r="IXQ2" s="15"/>
      <c r="IXR2" s="15"/>
      <c r="IXS2" s="15"/>
      <c r="IXT2" s="15"/>
      <c r="IXU2" s="15"/>
      <c r="IXV2" s="15"/>
      <c r="IXW2" s="15"/>
      <c r="IXX2" s="15"/>
      <c r="IXY2" s="15"/>
      <c r="IXZ2" s="15"/>
      <c r="IYA2" s="15"/>
      <c r="IYB2" s="15"/>
      <c r="IYC2" s="15"/>
      <c r="IYD2" s="15"/>
      <c r="IYE2" s="15"/>
      <c r="IYF2" s="15"/>
      <c r="IYG2" s="15"/>
      <c r="IYH2" s="15"/>
      <c r="IYI2" s="15"/>
      <c r="IYJ2" s="15"/>
      <c r="IYK2" s="15"/>
      <c r="IYL2" s="15"/>
      <c r="IYM2" s="15"/>
      <c r="IYN2" s="15"/>
      <c r="IYO2" s="15"/>
      <c r="IYP2" s="15"/>
      <c r="IYQ2" s="15"/>
      <c r="IYR2" s="15"/>
      <c r="IYS2" s="15"/>
      <c r="IYT2" s="15"/>
      <c r="IYU2" s="15"/>
      <c r="IYV2" s="15"/>
      <c r="IYW2" s="15"/>
      <c r="IYX2" s="15"/>
      <c r="IYY2" s="15"/>
      <c r="IYZ2" s="15"/>
      <c r="IZA2" s="15"/>
      <c r="IZB2" s="15"/>
      <c r="IZC2" s="15"/>
      <c r="IZD2" s="15"/>
      <c r="IZE2" s="15"/>
      <c r="IZF2" s="15"/>
      <c r="IZG2" s="15"/>
      <c r="IZH2" s="15"/>
      <c r="IZI2" s="15"/>
      <c r="IZJ2" s="15"/>
      <c r="IZK2" s="15"/>
      <c r="IZL2" s="15"/>
      <c r="IZM2" s="15"/>
      <c r="IZN2" s="15"/>
      <c r="IZO2" s="15"/>
      <c r="IZP2" s="15"/>
      <c r="IZQ2" s="15"/>
      <c r="IZR2" s="15"/>
      <c r="IZS2" s="15"/>
      <c r="IZT2" s="15"/>
      <c r="IZU2" s="15"/>
      <c r="IZV2" s="15"/>
      <c r="IZW2" s="15"/>
      <c r="IZX2" s="15"/>
      <c r="IZY2" s="15"/>
      <c r="IZZ2" s="15"/>
      <c r="JAA2" s="15"/>
      <c r="JAB2" s="15"/>
      <c r="JAC2" s="15"/>
      <c r="JAD2" s="15"/>
      <c r="JAE2" s="15"/>
      <c r="JAF2" s="15"/>
      <c r="JAG2" s="15"/>
      <c r="JAH2" s="15"/>
      <c r="JAI2" s="15"/>
      <c r="JAJ2" s="15"/>
      <c r="JAK2" s="15"/>
      <c r="JAL2" s="15"/>
      <c r="JAM2" s="15"/>
      <c r="JAN2" s="15"/>
      <c r="JAO2" s="15"/>
      <c r="JAP2" s="15"/>
      <c r="JAQ2" s="15"/>
      <c r="JAR2" s="15"/>
      <c r="JAS2" s="15"/>
      <c r="JAT2" s="15"/>
      <c r="JAU2" s="15"/>
      <c r="JAV2" s="15"/>
      <c r="JAW2" s="15"/>
      <c r="JAX2" s="15"/>
      <c r="JAY2" s="15"/>
      <c r="JAZ2" s="15"/>
      <c r="JBA2" s="15"/>
      <c r="JBB2" s="15"/>
      <c r="JBC2" s="15"/>
      <c r="JBD2" s="15"/>
      <c r="JBE2" s="15"/>
      <c r="JBF2" s="15"/>
      <c r="JBG2" s="15"/>
      <c r="JBH2" s="15"/>
      <c r="JBI2" s="15"/>
      <c r="JBJ2" s="15"/>
      <c r="JBK2" s="15"/>
      <c r="JBL2" s="15"/>
      <c r="JBM2" s="15"/>
      <c r="JBN2" s="15"/>
      <c r="JBO2" s="15"/>
      <c r="JBP2" s="15"/>
      <c r="JBQ2" s="15"/>
      <c r="JBR2" s="15"/>
      <c r="JBS2" s="15"/>
      <c r="JBT2" s="15"/>
      <c r="JBU2" s="15"/>
      <c r="JBV2" s="15"/>
      <c r="JBW2" s="15"/>
      <c r="JBX2" s="15"/>
      <c r="JBY2" s="15"/>
      <c r="JBZ2" s="15"/>
      <c r="JCA2" s="15"/>
      <c r="JCB2" s="15"/>
      <c r="JCC2" s="15"/>
      <c r="JCD2" s="15"/>
      <c r="JCE2" s="15"/>
      <c r="JCF2" s="15"/>
      <c r="JCG2" s="15"/>
      <c r="JCH2" s="15"/>
      <c r="JCI2" s="15"/>
      <c r="JCJ2" s="15"/>
      <c r="JCK2" s="15"/>
      <c r="JCL2" s="15"/>
      <c r="JCM2" s="15"/>
      <c r="JCN2" s="15"/>
      <c r="JCO2" s="15"/>
      <c r="JCP2" s="15"/>
      <c r="JCQ2" s="15"/>
      <c r="JCR2" s="15"/>
      <c r="JCS2" s="15"/>
      <c r="JCT2" s="15"/>
      <c r="JCU2" s="15"/>
      <c r="JCV2" s="15"/>
      <c r="JCW2" s="15"/>
      <c r="JCX2" s="15"/>
      <c r="JCY2" s="15"/>
      <c r="JCZ2" s="15"/>
      <c r="JDA2" s="15"/>
      <c r="JDB2" s="15"/>
      <c r="JDC2" s="15"/>
      <c r="JDD2" s="15"/>
      <c r="JDE2" s="15"/>
      <c r="JDF2" s="15"/>
      <c r="JDG2" s="15"/>
      <c r="JDH2" s="15"/>
      <c r="JDI2" s="15"/>
      <c r="JDJ2" s="15"/>
      <c r="JDK2" s="15"/>
      <c r="JDL2" s="15"/>
      <c r="JDM2" s="15"/>
      <c r="JDN2" s="15"/>
      <c r="JDO2" s="15"/>
      <c r="JDP2" s="15"/>
      <c r="JDQ2" s="15"/>
      <c r="JDR2" s="15"/>
      <c r="JDS2" s="15"/>
      <c r="JDT2" s="15"/>
      <c r="JDU2" s="15"/>
      <c r="JDV2" s="15"/>
      <c r="JDW2" s="15"/>
      <c r="JDX2" s="15"/>
      <c r="JDY2" s="15"/>
      <c r="JDZ2" s="15"/>
      <c r="JEA2" s="15"/>
      <c r="JEB2" s="15"/>
      <c r="JEC2" s="15"/>
      <c r="JED2" s="15"/>
      <c r="JEE2" s="15"/>
      <c r="JEF2" s="15"/>
      <c r="JEG2" s="15"/>
      <c r="JEH2" s="15"/>
      <c r="JEI2" s="15"/>
      <c r="JEJ2" s="15"/>
      <c r="JEK2" s="15"/>
      <c r="JEL2" s="15"/>
      <c r="JEM2" s="15"/>
      <c r="JEN2" s="15"/>
      <c r="JEO2" s="15"/>
      <c r="JEP2" s="15"/>
      <c r="JEQ2" s="15"/>
      <c r="JER2" s="15"/>
      <c r="JES2" s="15"/>
      <c r="JET2" s="15"/>
      <c r="JEU2" s="15"/>
      <c r="JEV2" s="15"/>
      <c r="JEW2" s="15"/>
      <c r="JEX2" s="15"/>
      <c r="JEY2" s="15"/>
      <c r="JEZ2" s="15"/>
      <c r="JFA2" s="15"/>
      <c r="JFB2" s="15"/>
      <c r="JFC2" s="15"/>
      <c r="JFD2" s="15"/>
      <c r="JFE2" s="15"/>
      <c r="JFF2" s="15"/>
      <c r="JFG2" s="15"/>
      <c r="JFH2" s="15"/>
      <c r="JFI2" s="15"/>
      <c r="JFJ2" s="15"/>
      <c r="JFK2" s="15"/>
      <c r="JFL2" s="15"/>
      <c r="JFM2" s="15"/>
      <c r="JFN2" s="15"/>
      <c r="JFO2" s="15"/>
      <c r="JFP2" s="15"/>
      <c r="JFQ2" s="15"/>
      <c r="JFR2" s="15"/>
      <c r="JFS2" s="15"/>
      <c r="JFT2" s="15"/>
      <c r="JFU2" s="15"/>
      <c r="JFV2" s="15"/>
      <c r="JFW2" s="15"/>
      <c r="JFX2" s="15"/>
      <c r="JFY2" s="15"/>
      <c r="JFZ2" s="15"/>
      <c r="JGA2" s="15"/>
      <c r="JGB2" s="15"/>
      <c r="JGC2" s="15"/>
      <c r="JGD2" s="15"/>
      <c r="JGE2" s="15"/>
      <c r="JGF2" s="15"/>
      <c r="JGG2" s="15"/>
      <c r="JGH2" s="15"/>
      <c r="JGI2" s="15"/>
      <c r="JGJ2" s="15"/>
      <c r="JGK2" s="15"/>
      <c r="JGL2" s="15"/>
      <c r="JGM2" s="15"/>
      <c r="JGN2" s="15"/>
      <c r="JGO2" s="15"/>
      <c r="JGP2" s="15"/>
      <c r="JGQ2" s="15"/>
      <c r="JGR2" s="15"/>
      <c r="JGS2" s="15"/>
      <c r="JGT2" s="15"/>
      <c r="JGU2" s="15"/>
      <c r="JGV2" s="15"/>
      <c r="JGW2" s="15"/>
      <c r="JGX2" s="15"/>
      <c r="JGY2" s="15"/>
      <c r="JGZ2" s="15"/>
      <c r="JHA2" s="15"/>
      <c r="JHB2" s="15"/>
      <c r="JHC2" s="15"/>
      <c r="JHD2" s="15"/>
      <c r="JHE2" s="15"/>
      <c r="JHF2" s="15"/>
      <c r="JHG2" s="15"/>
      <c r="JHH2" s="15"/>
      <c r="JHI2" s="15"/>
      <c r="JHJ2" s="15"/>
      <c r="JHK2" s="15"/>
      <c r="JHL2" s="15"/>
      <c r="JHM2" s="15"/>
      <c r="JHN2" s="15"/>
      <c r="JHO2" s="15"/>
      <c r="JHP2" s="15"/>
      <c r="JHQ2" s="15"/>
      <c r="JHR2" s="15"/>
      <c r="JHS2" s="15"/>
      <c r="JHT2" s="15"/>
      <c r="JHU2" s="15"/>
      <c r="JHV2" s="15"/>
      <c r="JHW2" s="15"/>
      <c r="JHX2" s="15"/>
      <c r="JHY2" s="15"/>
      <c r="JHZ2" s="15"/>
      <c r="JIA2" s="15"/>
      <c r="JIB2" s="15"/>
      <c r="JIC2" s="15"/>
      <c r="JID2" s="15"/>
      <c r="JIE2" s="15"/>
      <c r="JIF2" s="15"/>
      <c r="JIG2" s="15"/>
      <c r="JIH2" s="15"/>
      <c r="JII2" s="15"/>
      <c r="JIJ2" s="15"/>
      <c r="JIK2" s="15"/>
      <c r="JIL2" s="15"/>
      <c r="JIM2" s="15"/>
      <c r="JIN2" s="15"/>
      <c r="JIO2" s="15"/>
      <c r="JIP2" s="15"/>
      <c r="JIQ2" s="15"/>
      <c r="JIR2" s="15"/>
      <c r="JIS2" s="15"/>
      <c r="JIT2" s="15"/>
      <c r="JIU2" s="15"/>
      <c r="JIV2" s="15"/>
      <c r="JIW2" s="15"/>
      <c r="JIX2" s="15"/>
      <c r="JIY2" s="15"/>
      <c r="JIZ2" s="15"/>
      <c r="JJA2" s="15"/>
      <c r="JJB2" s="15"/>
      <c r="JJC2" s="15"/>
      <c r="JJD2" s="15"/>
      <c r="JJE2" s="15"/>
      <c r="JJF2" s="15"/>
      <c r="JJG2" s="15"/>
      <c r="JJH2" s="15"/>
      <c r="JJI2" s="15"/>
      <c r="JJJ2" s="15"/>
      <c r="JJK2" s="15"/>
      <c r="JJL2" s="15"/>
      <c r="JJM2" s="15"/>
      <c r="JJN2" s="15"/>
      <c r="JJO2" s="15"/>
      <c r="JJP2" s="15"/>
      <c r="JJQ2" s="15"/>
      <c r="JJR2" s="15"/>
      <c r="JJS2" s="15"/>
      <c r="JJT2" s="15"/>
      <c r="JJU2" s="15"/>
      <c r="JJV2" s="15"/>
      <c r="JJW2" s="15"/>
      <c r="JJX2" s="15"/>
      <c r="JJY2" s="15"/>
      <c r="JJZ2" s="15"/>
      <c r="JKA2" s="15"/>
      <c r="JKB2" s="15"/>
      <c r="JKC2" s="15"/>
      <c r="JKD2" s="15"/>
      <c r="JKE2" s="15"/>
      <c r="JKF2" s="15"/>
      <c r="JKG2" s="15"/>
      <c r="JKH2" s="15"/>
      <c r="JKI2" s="15"/>
      <c r="JKJ2" s="15"/>
      <c r="JKK2" s="15"/>
      <c r="JKL2" s="15"/>
      <c r="JKM2" s="15"/>
      <c r="JKN2" s="15"/>
      <c r="JKO2" s="15"/>
      <c r="JKP2" s="15"/>
      <c r="JKQ2" s="15"/>
      <c r="JKR2" s="15"/>
      <c r="JKS2" s="15"/>
      <c r="JKT2" s="15"/>
      <c r="JKU2" s="15"/>
      <c r="JKV2" s="15"/>
      <c r="JKW2" s="15"/>
      <c r="JKX2" s="15"/>
      <c r="JKY2" s="15"/>
      <c r="JKZ2" s="15"/>
      <c r="JLA2" s="15"/>
      <c r="JLB2" s="15"/>
      <c r="JLC2" s="15"/>
      <c r="JLD2" s="15"/>
      <c r="JLE2" s="15"/>
      <c r="JLF2" s="15"/>
      <c r="JLG2" s="15"/>
      <c r="JLH2" s="15"/>
      <c r="JLI2" s="15"/>
      <c r="JLJ2" s="15"/>
      <c r="JLK2" s="15"/>
      <c r="JLL2" s="15"/>
      <c r="JLM2" s="15"/>
      <c r="JLN2" s="15"/>
      <c r="JLO2" s="15"/>
      <c r="JLP2" s="15"/>
      <c r="JLQ2" s="15"/>
      <c r="JLR2" s="15"/>
      <c r="JLS2" s="15"/>
      <c r="JLT2" s="15"/>
      <c r="JLU2" s="15"/>
      <c r="JLV2" s="15"/>
      <c r="JLW2" s="15"/>
      <c r="JLX2" s="15"/>
      <c r="JLY2" s="15"/>
      <c r="JLZ2" s="15"/>
      <c r="JMA2" s="15"/>
      <c r="JMB2" s="15"/>
      <c r="JMC2" s="15"/>
      <c r="JMD2" s="15"/>
      <c r="JME2" s="15"/>
      <c r="JMF2" s="15"/>
      <c r="JMG2" s="15"/>
      <c r="JMH2" s="15"/>
      <c r="JMI2" s="15"/>
      <c r="JMJ2" s="15"/>
      <c r="JMK2" s="15"/>
      <c r="JML2" s="15"/>
      <c r="JMM2" s="15"/>
      <c r="JMN2" s="15"/>
      <c r="JMO2" s="15"/>
      <c r="JMP2" s="15"/>
      <c r="JMQ2" s="15"/>
      <c r="JMR2" s="15"/>
      <c r="JMS2" s="15"/>
      <c r="JMT2" s="15"/>
      <c r="JMU2" s="15"/>
      <c r="JMV2" s="15"/>
      <c r="JMW2" s="15"/>
      <c r="JMX2" s="15"/>
      <c r="JMY2" s="15"/>
      <c r="JMZ2" s="15"/>
      <c r="JNA2" s="15"/>
      <c r="JNB2" s="15"/>
      <c r="JNC2" s="15"/>
      <c r="JND2" s="15"/>
      <c r="JNE2" s="15"/>
      <c r="JNF2" s="15"/>
      <c r="JNG2" s="15"/>
      <c r="JNH2" s="15"/>
      <c r="JNI2" s="15"/>
      <c r="JNJ2" s="15"/>
      <c r="JNK2" s="15"/>
      <c r="JNL2" s="15"/>
      <c r="JNM2" s="15"/>
      <c r="JNN2" s="15"/>
      <c r="JNO2" s="15"/>
      <c r="JNP2" s="15"/>
      <c r="JNQ2" s="15"/>
      <c r="JNR2" s="15"/>
      <c r="JNS2" s="15"/>
      <c r="JNT2" s="15"/>
      <c r="JNU2" s="15"/>
      <c r="JNV2" s="15"/>
      <c r="JNW2" s="15"/>
      <c r="JNX2" s="15"/>
      <c r="JNY2" s="15"/>
      <c r="JNZ2" s="15"/>
      <c r="JOA2" s="15"/>
      <c r="JOB2" s="15"/>
      <c r="JOC2" s="15"/>
      <c r="JOD2" s="15"/>
      <c r="JOE2" s="15"/>
      <c r="JOF2" s="15"/>
      <c r="JOG2" s="15"/>
      <c r="JOH2" s="15"/>
      <c r="JOI2" s="15"/>
      <c r="JOJ2" s="15"/>
      <c r="JOK2" s="15"/>
      <c r="JOL2" s="15"/>
      <c r="JOM2" s="15"/>
      <c r="JON2" s="15"/>
      <c r="JOO2" s="15"/>
      <c r="JOP2" s="15"/>
      <c r="JOQ2" s="15"/>
      <c r="JOR2" s="15"/>
      <c r="JOS2" s="15"/>
      <c r="JOT2" s="15"/>
      <c r="JOU2" s="15"/>
      <c r="JOV2" s="15"/>
      <c r="JOW2" s="15"/>
      <c r="JOX2" s="15"/>
      <c r="JOY2" s="15"/>
      <c r="JOZ2" s="15"/>
      <c r="JPA2" s="15"/>
      <c r="JPB2" s="15"/>
      <c r="JPC2" s="15"/>
      <c r="JPD2" s="15"/>
      <c r="JPE2" s="15"/>
      <c r="JPF2" s="15"/>
      <c r="JPG2" s="15"/>
      <c r="JPH2" s="15"/>
      <c r="JPI2" s="15"/>
      <c r="JPJ2" s="15"/>
      <c r="JPK2" s="15"/>
      <c r="JPL2" s="15"/>
      <c r="JPM2" s="15"/>
      <c r="JPN2" s="15"/>
      <c r="JPO2" s="15"/>
      <c r="JPP2" s="15"/>
      <c r="JPQ2" s="15"/>
      <c r="JPR2" s="15"/>
      <c r="JPS2" s="15"/>
      <c r="JPT2" s="15"/>
      <c r="JPU2" s="15"/>
      <c r="JPV2" s="15"/>
      <c r="JPW2" s="15"/>
      <c r="JPX2" s="15"/>
      <c r="JPY2" s="15"/>
      <c r="JPZ2" s="15"/>
      <c r="JQA2" s="15"/>
      <c r="JQB2" s="15"/>
      <c r="JQC2" s="15"/>
      <c r="JQD2" s="15"/>
      <c r="JQE2" s="15"/>
      <c r="JQF2" s="15"/>
      <c r="JQG2" s="15"/>
      <c r="JQH2" s="15"/>
      <c r="JQI2" s="15"/>
      <c r="JQJ2" s="15"/>
      <c r="JQK2" s="15"/>
      <c r="JQL2" s="15"/>
      <c r="JQM2" s="15"/>
      <c r="JQN2" s="15"/>
      <c r="JQO2" s="15"/>
      <c r="JQP2" s="15"/>
      <c r="JQQ2" s="15"/>
      <c r="JQR2" s="15"/>
      <c r="JQS2" s="15"/>
      <c r="JQT2" s="15"/>
      <c r="JQU2" s="15"/>
      <c r="JQV2" s="15"/>
      <c r="JQW2" s="15"/>
      <c r="JQX2" s="15"/>
      <c r="JQY2" s="15"/>
      <c r="JQZ2" s="15"/>
      <c r="JRA2" s="15"/>
      <c r="JRB2" s="15"/>
      <c r="JRC2" s="15"/>
      <c r="JRD2" s="15"/>
      <c r="JRE2" s="15"/>
      <c r="JRF2" s="15"/>
      <c r="JRG2" s="15"/>
      <c r="JRH2" s="15"/>
      <c r="JRI2" s="15"/>
      <c r="JRJ2" s="15"/>
      <c r="JRK2" s="15"/>
      <c r="JRL2" s="15"/>
      <c r="JRM2" s="15"/>
      <c r="JRN2" s="15"/>
      <c r="JRO2" s="15"/>
      <c r="JRP2" s="15"/>
      <c r="JRQ2" s="15"/>
      <c r="JRR2" s="15"/>
      <c r="JRS2" s="15"/>
      <c r="JRT2" s="15"/>
      <c r="JRU2" s="15"/>
      <c r="JRV2" s="15"/>
      <c r="JRW2" s="15"/>
      <c r="JRX2" s="15"/>
      <c r="JRY2" s="15"/>
      <c r="JRZ2" s="15"/>
      <c r="JSA2" s="15"/>
      <c r="JSB2" s="15"/>
      <c r="JSC2" s="15"/>
      <c r="JSD2" s="15"/>
      <c r="JSE2" s="15"/>
      <c r="JSF2" s="15"/>
      <c r="JSG2" s="15"/>
      <c r="JSH2" s="15"/>
      <c r="JSI2" s="15"/>
      <c r="JSJ2" s="15"/>
      <c r="JSK2" s="15"/>
      <c r="JSL2" s="15"/>
      <c r="JSM2" s="15"/>
      <c r="JSN2" s="15"/>
      <c r="JSO2" s="15"/>
      <c r="JSP2" s="15"/>
      <c r="JSQ2" s="15"/>
      <c r="JSR2" s="15"/>
      <c r="JSS2" s="15"/>
      <c r="JST2" s="15"/>
      <c r="JSU2" s="15"/>
      <c r="JSV2" s="15"/>
      <c r="JSW2" s="15"/>
      <c r="JSX2" s="15"/>
      <c r="JSY2" s="15"/>
      <c r="JSZ2" s="15"/>
      <c r="JTA2" s="15"/>
      <c r="JTB2" s="15"/>
      <c r="JTC2" s="15"/>
      <c r="JTD2" s="15"/>
      <c r="JTE2" s="15"/>
      <c r="JTF2" s="15"/>
      <c r="JTG2" s="15"/>
      <c r="JTH2" s="15"/>
      <c r="JTI2" s="15"/>
      <c r="JTJ2" s="15"/>
      <c r="JTK2" s="15"/>
      <c r="JTL2" s="15"/>
      <c r="JTM2" s="15"/>
      <c r="JTN2" s="15"/>
      <c r="JTO2" s="15"/>
      <c r="JTP2" s="15"/>
      <c r="JTQ2" s="15"/>
      <c r="JTR2" s="15"/>
      <c r="JTS2" s="15"/>
      <c r="JTT2" s="15"/>
      <c r="JTU2" s="15"/>
      <c r="JTV2" s="15"/>
      <c r="JTW2" s="15"/>
      <c r="JTX2" s="15"/>
      <c r="JTY2" s="15"/>
      <c r="JTZ2" s="15"/>
      <c r="JUA2" s="15"/>
      <c r="JUB2" s="15"/>
      <c r="JUC2" s="15"/>
      <c r="JUD2" s="15"/>
      <c r="JUE2" s="15"/>
      <c r="JUF2" s="15"/>
      <c r="JUG2" s="15"/>
      <c r="JUH2" s="15"/>
      <c r="JUI2" s="15"/>
      <c r="JUJ2" s="15"/>
      <c r="JUK2" s="15"/>
      <c r="JUL2" s="15"/>
      <c r="JUM2" s="15"/>
      <c r="JUN2" s="15"/>
      <c r="JUO2" s="15"/>
      <c r="JUP2" s="15"/>
      <c r="JUQ2" s="15"/>
      <c r="JUR2" s="15"/>
      <c r="JUS2" s="15"/>
      <c r="JUT2" s="15"/>
      <c r="JUU2" s="15"/>
      <c r="JUV2" s="15"/>
      <c r="JUW2" s="15"/>
      <c r="JUX2" s="15"/>
      <c r="JUY2" s="15"/>
      <c r="JUZ2" s="15"/>
      <c r="JVA2" s="15"/>
      <c r="JVB2" s="15"/>
      <c r="JVC2" s="15"/>
      <c r="JVD2" s="15"/>
      <c r="JVE2" s="15"/>
      <c r="JVF2" s="15"/>
      <c r="JVG2" s="15"/>
      <c r="JVH2" s="15"/>
      <c r="JVI2" s="15"/>
      <c r="JVJ2" s="15"/>
      <c r="JVK2" s="15"/>
      <c r="JVL2" s="15"/>
      <c r="JVM2" s="15"/>
      <c r="JVN2" s="15"/>
      <c r="JVO2" s="15"/>
      <c r="JVP2" s="15"/>
      <c r="JVQ2" s="15"/>
      <c r="JVR2" s="15"/>
      <c r="JVS2" s="15"/>
      <c r="JVT2" s="15"/>
      <c r="JVU2" s="15"/>
      <c r="JVV2" s="15"/>
      <c r="JVW2" s="15"/>
      <c r="JVX2" s="15"/>
      <c r="JVY2" s="15"/>
      <c r="JVZ2" s="15"/>
      <c r="JWA2" s="15"/>
      <c r="JWB2" s="15"/>
      <c r="JWC2" s="15"/>
      <c r="JWD2" s="15"/>
      <c r="JWE2" s="15"/>
      <c r="JWF2" s="15"/>
      <c r="JWG2" s="15"/>
      <c r="JWH2" s="15"/>
      <c r="JWI2" s="15"/>
      <c r="JWJ2" s="15"/>
      <c r="JWK2" s="15"/>
      <c r="JWL2" s="15"/>
      <c r="JWM2" s="15"/>
      <c r="JWN2" s="15"/>
      <c r="JWO2" s="15"/>
      <c r="JWP2" s="15"/>
      <c r="JWQ2" s="15"/>
      <c r="JWR2" s="15"/>
      <c r="JWS2" s="15"/>
      <c r="JWT2" s="15"/>
      <c r="JWU2" s="15"/>
      <c r="JWV2" s="15"/>
      <c r="JWW2" s="15"/>
      <c r="JWX2" s="15"/>
      <c r="JWY2" s="15"/>
      <c r="JWZ2" s="15"/>
      <c r="JXA2" s="15"/>
      <c r="JXB2" s="15"/>
      <c r="JXC2" s="15"/>
      <c r="JXD2" s="15"/>
      <c r="JXE2" s="15"/>
      <c r="JXF2" s="15"/>
      <c r="JXG2" s="15"/>
      <c r="JXH2" s="15"/>
      <c r="JXI2" s="15"/>
      <c r="JXJ2" s="15"/>
      <c r="JXK2" s="15"/>
      <c r="JXL2" s="15"/>
      <c r="JXM2" s="15"/>
      <c r="JXN2" s="15"/>
      <c r="JXO2" s="15"/>
      <c r="JXP2" s="15"/>
      <c r="JXQ2" s="15"/>
      <c r="JXR2" s="15"/>
      <c r="JXS2" s="15"/>
      <c r="JXT2" s="15"/>
      <c r="JXU2" s="15"/>
      <c r="JXV2" s="15"/>
      <c r="JXW2" s="15"/>
      <c r="JXX2" s="15"/>
      <c r="JXY2" s="15"/>
      <c r="JXZ2" s="15"/>
      <c r="JYA2" s="15"/>
      <c r="JYB2" s="15"/>
      <c r="JYC2" s="15"/>
      <c r="JYD2" s="15"/>
      <c r="JYE2" s="15"/>
      <c r="JYF2" s="15"/>
      <c r="JYG2" s="15"/>
      <c r="JYH2" s="15"/>
      <c r="JYI2" s="15"/>
      <c r="JYJ2" s="15"/>
      <c r="JYK2" s="15"/>
      <c r="JYL2" s="15"/>
      <c r="JYM2" s="15"/>
      <c r="JYN2" s="15"/>
      <c r="JYO2" s="15"/>
      <c r="JYP2" s="15"/>
      <c r="JYQ2" s="15"/>
      <c r="JYR2" s="15"/>
      <c r="JYS2" s="15"/>
      <c r="JYT2" s="15"/>
      <c r="JYU2" s="15"/>
      <c r="JYV2" s="15"/>
      <c r="JYW2" s="15"/>
      <c r="JYX2" s="15"/>
      <c r="JYY2" s="15"/>
      <c r="JYZ2" s="15"/>
      <c r="JZA2" s="15"/>
      <c r="JZB2" s="15"/>
      <c r="JZC2" s="15"/>
      <c r="JZD2" s="15"/>
      <c r="JZE2" s="15"/>
      <c r="JZF2" s="15"/>
      <c r="JZG2" s="15"/>
      <c r="JZH2" s="15"/>
      <c r="JZI2" s="15"/>
      <c r="JZJ2" s="15"/>
      <c r="JZK2" s="15"/>
      <c r="JZL2" s="15"/>
      <c r="JZM2" s="15"/>
      <c r="JZN2" s="15"/>
      <c r="JZO2" s="15"/>
      <c r="JZP2" s="15"/>
      <c r="JZQ2" s="15"/>
      <c r="JZR2" s="15"/>
      <c r="JZS2" s="15"/>
      <c r="JZT2" s="15"/>
      <c r="JZU2" s="15"/>
      <c r="JZV2" s="15"/>
      <c r="JZW2" s="15"/>
      <c r="JZX2" s="15"/>
      <c r="JZY2" s="15"/>
      <c r="JZZ2" s="15"/>
      <c r="KAA2" s="15"/>
      <c r="KAB2" s="15"/>
      <c r="KAC2" s="15"/>
      <c r="KAD2" s="15"/>
      <c r="KAE2" s="15"/>
      <c r="KAF2" s="15"/>
      <c r="KAG2" s="15"/>
      <c r="KAH2" s="15"/>
      <c r="KAI2" s="15"/>
      <c r="KAJ2" s="15"/>
      <c r="KAK2" s="15"/>
      <c r="KAL2" s="15"/>
      <c r="KAM2" s="15"/>
      <c r="KAN2" s="15"/>
      <c r="KAO2" s="15"/>
      <c r="KAP2" s="15"/>
      <c r="KAQ2" s="15"/>
      <c r="KAR2" s="15"/>
      <c r="KAS2" s="15"/>
      <c r="KAT2" s="15"/>
      <c r="KAU2" s="15"/>
      <c r="KAV2" s="15"/>
      <c r="KAW2" s="15"/>
      <c r="KAX2" s="15"/>
      <c r="KAY2" s="15"/>
      <c r="KAZ2" s="15"/>
      <c r="KBA2" s="15"/>
      <c r="KBB2" s="15"/>
      <c r="KBC2" s="15"/>
      <c r="KBD2" s="15"/>
      <c r="KBE2" s="15"/>
      <c r="KBF2" s="15"/>
      <c r="KBG2" s="15"/>
      <c r="KBH2" s="15"/>
      <c r="KBI2" s="15"/>
      <c r="KBJ2" s="15"/>
      <c r="KBK2" s="15"/>
      <c r="KBL2" s="15"/>
      <c r="KBM2" s="15"/>
      <c r="KBN2" s="15"/>
      <c r="KBO2" s="15"/>
      <c r="KBP2" s="15"/>
      <c r="KBQ2" s="15"/>
      <c r="KBR2" s="15"/>
      <c r="KBS2" s="15"/>
      <c r="KBT2" s="15"/>
      <c r="KBU2" s="15"/>
      <c r="KBV2" s="15"/>
      <c r="KBW2" s="15"/>
      <c r="KBX2" s="15"/>
      <c r="KBY2" s="15"/>
      <c r="KBZ2" s="15"/>
      <c r="KCA2" s="15"/>
      <c r="KCB2" s="15"/>
      <c r="KCC2" s="15"/>
      <c r="KCD2" s="15"/>
      <c r="KCE2" s="15"/>
      <c r="KCF2" s="15"/>
      <c r="KCG2" s="15"/>
      <c r="KCH2" s="15"/>
      <c r="KCI2" s="15"/>
      <c r="KCJ2" s="15"/>
      <c r="KCK2" s="15"/>
      <c r="KCL2" s="15"/>
      <c r="KCM2" s="15"/>
      <c r="KCN2" s="15"/>
      <c r="KCO2" s="15"/>
      <c r="KCP2" s="15"/>
      <c r="KCQ2" s="15"/>
      <c r="KCR2" s="15"/>
      <c r="KCS2" s="15"/>
      <c r="KCT2" s="15"/>
      <c r="KCU2" s="15"/>
      <c r="KCV2" s="15"/>
      <c r="KCW2" s="15"/>
      <c r="KCX2" s="15"/>
      <c r="KCY2" s="15"/>
      <c r="KCZ2" s="15"/>
      <c r="KDA2" s="15"/>
      <c r="KDB2" s="15"/>
      <c r="KDC2" s="15"/>
      <c r="KDD2" s="15"/>
      <c r="KDE2" s="15"/>
      <c r="KDF2" s="15"/>
      <c r="KDG2" s="15"/>
      <c r="KDH2" s="15"/>
      <c r="KDI2" s="15"/>
      <c r="KDJ2" s="15"/>
      <c r="KDK2" s="15"/>
      <c r="KDL2" s="15"/>
      <c r="KDM2" s="15"/>
      <c r="KDN2" s="15"/>
      <c r="KDO2" s="15"/>
      <c r="KDP2" s="15"/>
      <c r="KDQ2" s="15"/>
      <c r="KDR2" s="15"/>
      <c r="KDS2" s="15"/>
      <c r="KDT2" s="15"/>
      <c r="KDU2" s="15"/>
      <c r="KDV2" s="15"/>
      <c r="KDW2" s="15"/>
      <c r="KDX2" s="15"/>
      <c r="KDY2" s="15"/>
      <c r="KDZ2" s="15"/>
      <c r="KEA2" s="15"/>
      <c r="KEB2" s="15"/>
      <c r="KEC2" s="15"/>
      <c r="KED2" s="15"/>
      <c r="KEE2" s="15"/>
      <c r="KEF2" s="15"/>
      <c r="KEG2" s="15"/>
      <c r="KEH2" s="15"/>
      <c r="KEI2" s="15"/>
      <c r="KEJ2" s="15"/>
      <c r="KEK2" s="15"/>
      <c r="KEL2" s="15"/>
      <c r="KEM2" s="15"/>
      <c r="KEN2" s="15"/>
      <c r="KEO2" s="15"/>
      <c r="KEP2" s="15"/>
      <c r="KEQ2" s="15"/>
      <c r="KER2" s="15"/>
      <c r="KES2" s="15"/>
      <c r="KET2" s="15"/>
      <c r="KEU2" s="15"/>
      <c r="KEV2" s="15"/>
      <c r="KEW2" s="15"/>
      <c r="KEX2" s="15"/>
      <c r="KEY2" s="15"/>
      <c r="KEZ2" s="15"/>
      <c r="KFA2" s="15"/>
      <c r="KFB2" s="15"/>
      <c r="KFC2" s="15"/>
      <c r="KFD2" s="15"/>
      <c r="KFE2" s="15"/>
      <c r="KFF2" s="15"/>
      <c r="KFG2" s="15"/>
      <c r="KFH2" s="15"/>
      <c r="KFI2" s="15"/>
      <c r="KFJ2" s="15"/>
      <c r="KFK2" s="15"/>
      <c r="KFL2" s="15"/>
      <c r="KFM2" s="15"/>
      <c r="KFN2" s="15"/>
      <c r="KFO2" s="15"/>
      <c r="KFP2" s="15"/>
      <c r="KFQ2" s="15"/>
      <c r="KFR2" s="15"/>
      <c r="KFS2" s="15"/>
      <c r="KFT2" s="15"/>
      <c r="KFU2" s="15"/>
      <c r="KFV2" s="15"/>
      <c r="KFW2" s="15"/>
      <c r="KFX2" s="15"/>
      <c r="KFY2" s="15"/>
      <c r="KFZ2" s="15"/>
      <c r="KGA2" s="15"/>
      <c r="KGB2" s="15"/>
      <c r="KGC2" s="15"/>
      <c r="KGD2" s="15"/>
      <c r="KGE2" s="15"/>
      <c r="KGF2" s="15"/>
      <c r="KGG2" s="15"/>
      <c r="KGH2" s="15"/>
      <c r="KGI2" s="15"/>
      <c r="KGJ2" s="15"/>
      <c r="KGK2" s="15"/>
      <c r="KGL2" s="15"/>
      <c r="KGM2" s="15"/>
      <c r="KGN2" s="15"/>
      <c r="KGO2" s="15"/>
      <c r="KGP2" s="15"/>
      <c r="KGQ2" s="15"/>
      <c r="KGR2" s="15"/>
      <c r="KGS2" s="15"/>
      <c r="KGT2" s="15"/>
      <c r="KGU2" s="15"/>
      <c r="KGV2" s="15"/>
      <c r="KGW2" s="15"/>
      <c r="KGX2" s="15"/>
      <c r="KGY2" s="15"/>
      <c r="KGZ2" s="15"/>
      <c r="KHA2" s="15"/>
      <c r="KHB2" s="15"/>
      <c r="KHC2" s="15"/>
      <c r="KHD2" s="15"/>
      <c r="KHE2" s="15"/>
      <c r="KHF2" s="15"/>
      <c r="KHG2" s="15"/>
      <c r="KHH2" s="15"/>
      <c r="KHI2" s="15"/>
      <c r="KHJ2" s="15"/>
      <c r="KHK2" s="15"/>
      <c r="KHL2" s="15"/>
      <c r="KHM2" s="15"/>
      <c r="KHN2" s="15"/>
      <c r="KHO2" s="15"/>
      <c r="KHP2" s="15"/>
      <c r="KHQ2" s="15"/>
      <c r="KHR2" s="15"/>
      <c r="KHS2" s="15"/>
      <c r="KHT2" s="15"/>
      <c r="KHU2" s="15"/>
      <c r="KHV2" s="15"/>
      <c r="KHW2" s="15"/>
      <c r="KHX2" s="15"/>
      <c r="KHY2" s="15"/>
      <c r="KHZ2" s="15"/>
      <c r="KIA2" s="15"/>
      <c r="KIB2" s="15"/>
      <c r="KIC2" s="15"/>
      <c r="KID2" s="15"/>
      <c r="KIE2" s="15"/>
      <c r="KIF2" s="15"/>
      <c r="KIG2" s="15"/>
      <c r="KIH2" s="15"/>
      <c r="KII2" s="15"/>
      <c r="KIJ2" s="15"/>
      <c r="KIK2" s="15"/>
      <c r="KIL2" s="15"/>
      <c r="KIM2" s="15"/>
      <c r="KIN2" s="15"/>
      <c r="KIO2" s="15"/>
      <c r="KIP2" s="15"/>
      <c r="KIQ2" s="15"/>
      <c r="KIR2" s="15"/>
      <c r="KIS2" s="15"/>
      <c r="KIT2" s="15"/>
      <c r="KIU2" s="15"/>
      <c r="KIV2" s="15"/>
      <c r="KIW2" s="15"/>
      <c r="KIX2" s="15"/>
      <c r="KIY2" s="15"/>
      <c r="KIZ2" s="15"/>
      <c r="KJA2" s="15"/>
      <c r="KJB2" s="15"/>
      <c r="KJC2" s="15"/>
      <c r="KJD2" s="15"/>
      <c r="KJE2" s="15"/>
      <c r="KJF2" s="15"/>
      <c r="KJG2" s="15"/>
      <c r="KJH2" s="15"/>
      <c r="KJI2" s="15"/>
      <c r="KJJ2" s="15"/>
      <c r="KJK2" s="15"/>
      <c r="KJL2" s="15"/>
      <c r="KJM2" s="15"/>
      <c r="KJN2" s="15"/>
      <c r="KJO2" s="15"/>
      <c r="KJP2" s="15"/>
      <c r="KJQ2" s="15"/>
      <c r="KJR2" s="15"/>
      <c r="KJS2" s="15"/>
      <c r="KJT2" s="15"/>
      <c r="KJU2" s="15"/>
      <c r="KJV2" s="15"/>
      <c r="KJW2" s="15"/>
      <c r="KJX2" s="15"/>
      <c r="KJY2" s="15"/>
      <c r="KJZ2" s="15"/>
      <c r="KKA2" s="15"/>
      <c r="KKB2" s="15"/>
      <c r="KKC2" s="15"/>
      <c r="KKD2" s="15"/>
      <c r="KKE2" s="15"/>
      <c r="KKF2" s="15"/>
      <c r="KKG2" s="15"/>
      <c r="KKH2" s="15"/>
      <c r="KKI2" s="15"/>
      <c r="KKJ2" s="15"/>
      <c r="KKK2" s="15"/>
      <c r="KKL2" s="15"/>
      <c r="KKM2" s="15"/>
      <c r="KKN2" s="15"/>
      <c r="KKO2" s="15"/>
      <c r="KKP2" s="15"/>
      <c r="KKQ2" s="15"/>
      <c r="KKR2" s="15"/>
      <c r="KKS2" s="15"/>
      <c r="KKT2" s="15"/>
      <c r="KKU2" s="15"/>
      <c r="KKV2" s="15"/>
      <c r="KKW2" s="15"/>
      <c r="KKX2" s="15"/>
      <c r="KKY2" s="15"/>
      <c r="KKZ2" s="15"/>
      <c r="KLA2" s="15"/>
      <c r="KLB2" s="15"/>
      <c r="KLC2" s="15"/>
      <c r="KLD2" s="15"/>
      <c r="KLE2" s="15"/>
      <c r="KLF2" s="15"/>
      <c r="KLG2" s="15"/>
      <c r="KLH2" s="15"/>
      <c r="KLI2" s="15"/>
      <c r="KLJ2" s="15"/>
      <c r="KLK2" s="15"/>
      <c r="KLL2" s="15"/>
      <c r="KLM2" s="15"/>
      <c r="KLN2" s="15"/>
      <c r="KLO2" s="15"/>
      <c r="KLP2" s="15"/>
      <c r="KLQ2" s="15"/>
      <c r="KLR2" s="15"/>
      <c r="KLS2" s="15"/>
      <c r="KLT2" s="15"/>
      <c r="KLU2" s="15"/>
      <c r="KLV2" s="15"/>
      <c r="KLW2" s="15"/>
      <c r="KLX2" s="15"/>
      <c r="KLY2" s="15"/>
      <c r="KLZ2" s="15"/>
      <c r="KMA2" s="15"/>
      <c r="KMB2" s="15"/>
      <c r="KMC2" s="15"/>
      <c r="KMD2" s="15"/>
      <c r="KME2" s="15"/>
      <c r="KMF2" s="15"/>
      <c r="KMG2" s="15"/>
      <c r="KMH2" s="15"/>
      <c r="KMI2" s="15"/>
      <c r="KMJ2" s="15"/>
      <c r="KMK2" s="15"/>
      <c r="KML2" s="15"/>
      <c r="KMM2" s="15"/>
      <c r="KMN2" s="15"/>
      <c r="KMO2" s="15"/>
      <c r="KMP2" s="15"/>
      <c r="KMQ2" s="15"/>
      <c r="KMR2" s="15"/>
      <c r="KMS2" s="15"/>
      <c r="KMT2" s="15"/>
      <c r="KMU2" s="15"/>
      <c r="KMV2" s="15"/>
      <c r="KMW2" s="15"/>
      <c r="KMX2" s="15"/>
      <c r="KMY2" s="15"/>
      <c r="KMZ2" s="15"/>
      <c r="KNA2" s="15"/>
      <c r="KNB2" s="15"/>
      <c r="KNC2" s="15"/>
      <c r="KND2" s="15"/>
      <c r="KNE2" s="15"/>
      <c r="KNF2" s="15"/>
      <c r="KNG2" s="15"/>
      <c r="KNH2" s="15"/>
      <c r="KNI2" s="15"/>
      <c r="KNJ2" s="15"/>
      <c r="KNK2" s="15"/>
      <c r="KNL2" s="15"/>
      <c r="KNM2" s="15"/>
      <c r="KNN2" s="15"/>
      <c r="KNO2" s="15"/>
      <c r="KNP2" s="15"/>
      <c r="KNQ2" s="15"/>
      <c r="KNR2" s="15"/>
      <c r="KNS2" s="15"/>
      <c r="KNT2" s="15"/>
      <c r="KNU2" s="15"/>
      <c r="KNV2" s="15"/>
      <c r="KNW2" s="15"/>
      <c r="KNX2" s="15"/>
      <c r="KNY2" s="15"/>
      <c r="KNZ2" s="15"/>
      <c r="KOA2" s="15"/>
      <c r="KOB2" s="15"/>
      <c r="KOC2" s="15"/>
      <c r="KOD2" s="15"/>
      <c r="KOE2" s="15"/>
      <c r="KOF2" s="15"/>
      <c r="KOG2" s="15"/>
      <c r="KOH2" s="15"/>
      <c r="KOI2" s="15"/>
      <c r="KOJ2" s="15"/>
      <c r="KOK2" s="15"/>
      <c r="KOL2" s="15"/>
      <c r="KOM2" s="15"/>
      <c r="KON2" s="15"/>
      <c r="KOO2" s="15"/>
      <c r="KOP2" s="15"/>
      <c r="KOQ2" s="15"/>
      <c r="KOR2" s="15"/>
      <c r="KOS2" s="15"/>
      <c r="KOT2" s="15"/>
      <c r="KOU2" s="15"/>
      <c r="KOV2" s="15"/>
      <c r="KOW2" s="15"/>
      <c r="KOX2" s="15"/>
      <c r="KOY2" s="15"/>
      <c r="KOZ2" s="15"/>
      <c r="KPA2" s="15"/>
      <c r="KPB2" s="15"/>
      <c r="KPC2" s="15"/>
      <c r="KPD2" s="15"/>
      <c r="KPE2" s="15"/>
      <c r="KPF2" s="15"/>
      <c r="KPG2" s="15"/>
      <c r="KPH2" s="15"/>
      <c r="KPI2" s="15"/>
      <c r="KPJ2" s="15"/>
      <c r="KPK2" s="15"/>
      <c r="KPL2" s="15"/>
      <c r="KPM2" s="15"/>
      <c r="KPN2" s="15"/>
      <c r="KPO2" s="15"/>
      <c r="KPP2" s="15"/>
      <c r="KPQ2" s="15"/>
      <c r="KPR2" s="15"/>
      <c r="KPS2" s="15"/>
      <c r="KPT2" s="15"/>
      <c r="KPU2" s="15"/>
      <c r="KPV2" s="15"/>
      <c r="KPW2" s="15"/>
      <c r="KPX2" s="15"/>
      <c r="KPY2" s="15"/>
      <c r="KPZ2" s="15"/>
      <c r="KQA2" s="15"/>
      <c r="KQB2" s="15"/>
      <c r="KQC2" s="15"/>
      <c r="KQD2" s="15"/>
      <c r="KQE2" s="15"/>
      <c r="KQF2" s="15"/>
      <c r="KQG2" s="15"/>
      <c r="KQH2" s="15"/>
      <c r="KQI2" s="15"/>
      <c r="KQJ2" s="15"/>
      <c r="KQK2" s="15"/>
      <c r="KQL2" s="15"/>
      <c r="KQM2" s="15"/>
      <c r="KQN2" s="15"/>
      <c r="KQO2" s="15"/>
      <c r="KQP2" s="15"/>
      <c r="KQQ2" s="15"/>
      <c r="KQR2" s="15"/>
      <c r="KQS2" s="15"/>
      <c r="KQT2" s="15"/>
      <c r="KQU2" s="15"/>
      <c r="KQV2" s="15"/>
      <c r="KQW2" s="15"/>
      <c r="KQX2" s="15"/>
      <c r="KQY2" s="15"/>
      <c r="KQZ2" s="15"/>
      <c r="KRA2" s="15"/>
      <c r="KRB2" s="15"/>
      <c r="KRC2" s="15"/>
      <c r="KRD2" s="15"/>
      <c r="KRE2" s="15"/>
      <c r="KRF2" s="15"/>
      <c r="KRG2" s="15"/>
      <c r="KRH2" s="15"/>
      <c r="KRI2" s="15"/>
      <c r="KRJ2" s="15"/>
      <c r="KRK2" s="15"/>
      <c r="KRL2" s="15"/>
      <c r="KRM2" s="15"/>
      <c r="KRN2" s="15"/>
      <c r="KRO2" s="15"/>
      <c r="KRP2" s="15"/>
      <c r="KRQ2" s="15"/>
      <c r="KRR2" s="15"/>
      <c r="KRS2" s="15"/>
      <c r="KRT2" s="15"/>
      <c r="KRU2" s="15"/>
      <c r="KRV2" s="15"/>
      <c r="KRW2" s="15"/>
      <c r="KRX2" s="15"/>
      <c r="KRY2" s="15"/>
      <c r="KRZ2" s="15"/>
      <c r="KSA2" s="15"/>
      <c r="KSB2" s="15"/>
      <c r="KSC2" s="15"/>
      <c r="KSD2" s="15"/>
      <c r="KSE2" s="15"/>
      <c r="KSF2" s="15"/>
      <c r="KSG2" s="15"/>
      <c r="KSH2" s="15"/>
      <c r="KSI2" s="15"/>
      <c r="KSJ2" s="15"/>
      <c r="KSK2" s="15"/>
      <c r="KSL2" s="15"/>
      <c r="KSM2" s="15"/>
      <c r="KSN2" s="15"/>
      <c r="KSO2" s="15"/>
      <c r="KSP2" s="15"/>
      <c r="KSQ2" s="15"/>
      <c r="KSR2" s="15"/>
      <c r="KSS2" s="15"/>
      <c r="KST2" s="15"/>
      <c r="KSU2" s="15"/>
      <c r="KSV2" s="15"/>
      <c r="KSW2" s="15"/>
      <c r="KSX2" s="15"/>
      <c r="KSY2" s="15"/>
      <c r="KSZ2" s="15"/>
      <c r="KTA2" s="15"/>
      <c r="KTB2" s="15"/>
      <c r="KTC2" s="15"/>
      <c r="KTD2" s="15"/>
      <c r="KTE2" s="15"/>
      <c r="KTF2" s="15"/>
      <c r="KTG2" s="15"/>
      <c r="KTH2" s="15"/>
      <c r="KTI2" s="15"/>
      <c r="KTJ2" s="15"/>
      <c r="KTK2" s="15"/>
      <c r="KTL2" s="15"/>
      <c r="KTM2" s="15"/>
      <c r="KTN2" s="15"/>
      <c r="KTO2" s="15"/>
      <c r="KTP2" s="15"/>
      <c r="KTQ2" s="15"/>
      <c r="KTR2" s="15"/>
      <c r="KTS2" s="15"/>
      <c r="KTT2" s="15"/>
      <c r="KTU2" s="15"/>
      <c r="KTV2" s="15"/>
      <c r="KTW2" s="15"/>
      <c r="KTX2" s="15"/>
      <c r="KTY2" s="15"/>
      <c r="KTZ2" s="15"/>
      <c r="KUA2" s="15"/>
      <c r="KUB2" s="15"/>
      <c r="KUC2" s="15"/>
      <c r="KUD2" s="15"/>
      <c r="KUE2" s="15"/>
      <c r="KUF2" s="15"/>
      <c r="KUG2" s="15"/>
      <c r="KUH2" s="15"/>
      <c r="KUI2" s="15"/>
      <c r="KUJ2" s="15"/>
      <c r="KUK2" s="15"/>
      <c r="KUL2" s="15"/>
      <c r="KUM2" s="15"/>
      <c r="KUN2" s="15"/>
      <c r="KUO2" s="15"/>
      <c r="KUP2" s="15"/>
      <c r="KUQ2" s="15"/>
      <c r="KUR2" s="15"/>
      <c r="KUS2" s="15"/>
      <c r="KUT2" s="15"/>
      <c r="KUU2" s="15"/>
      <c r="KUV2" s="15"/>
      <c r="KUW2" s="15"/>
      <c r="KUX2" s="15"/>
      <c r="KUY2" s="15"/>
      <c r="KUZ2" s="15"/>
      <c r="KVA2" s="15"/>
      <c r="KVB2" s="15"/>
      <c r="KVC2" s="15"/>
      <c r="KVD2" s="15"/>
      <c r="KVE2" s="15"/>
      <c r="KVF2" s="15"/>
      <c r="KVG2" s="15"/>
      <c r="KVH2" s="15"/>
      <c r="KVI2" s="15"/>
      <c r="KVJ2" s="15"/>
      <c r="KVK2" s="15"/>
      <c r="KVL2" s="15"/>
      <c r="KVM2" s="15"/>
      <c r="KVN2" s="15"/>
      <c r="KVO2" s="15"/>
      <c r="KVP2" s="15"/>
      <c r="KVQ2" s="15"/>
      <c r="KVR2" s="15"/>
      <c r="KVS2" s="15"/>
      <c r="KVT2" s="15"/>
      <c r="KVU2" s="15"/>
      <c r="KVV2" s="15"/>
      <c r="KVW2" s="15"/>
      <c r="KVX2" s="15"/>
      <c r="KVY2" s="15"/>
      <c r="KVZ2" s="15"/>
      <c r="KWA2" s="15"/>
      <c r="KWB2" s="15"/>
      <c r="KWC2" s="15"/>
      <c r="KWD2" s="15"/>
      <c r="KWE2" s="15"/>
      <c r="KWF2" s="15"/>
      <c r="KWG2" s="15"/>
      <c r="KWH2" s="15"/>
      <c r="KWI2" s="15"/>
      <c r="KWJ2" s="15"/>
      <c r="KWK2" s="15"/>
      <c r="KWL2" s="15"/>
      <c r="KWM2" s="15"/>
      <c r="KWN2" s="15"/>
      <c r="KWO2" s="15"/>
      <c r="KWP2" s="15"/>
      <c r="KWQ2" s="15"/>
      <c r="KWR2" s="15"/>
      <c r="KWS2" s="15"/>
      <c r="KWT2" s="15"/>
      <c r="KWU2" s="15"/>
      <c r="KWV2" s="15"/>
      <c r="KWW2" s="15"/>
      <c r="KWX2" s="15"/>
      <c r="KWY2" s="15"/>
      <c r="KWZ2" s="15"/>
      <c r="KXA2" s="15"/>
      <c r="KXB2" s="15"/>
      <c r="KXC2" s="15"/>
      <c r="KXD2" s="15"/>
      <c r="KXE2" s="15"/>
      <c r="KXF2" s="15"/>
      <c r="KXG2" s="15"/>
      <c r="KXH2" s="15"/>
      <c r="KXI2" s="15"/>
      <c r="KXJ2" s="15"/>
      <c r="KXK2" s="15"/>
      <c r="KXL2" s="15"/>
      <c r="KXM2" s="15"/>
      <c r="KXN2" s="15"/>
      <c r="KXO2" s="15"/>
      <c r="KXP2" s="15"/>
      <c r="KXQ2" s="15"/>
      <c r="KXR2" s="15"/>
      <c r="KXS2" s="15"/>
      <c r="KXT2" s="15"/>
      <c r="KXU2" s="15"/>
      <c r="KXV2" s="15"/>
      <c r="KXW2" s="15"/>
      <c r="KXX2" s="15"/>
      <c r="KXY2" s="15"/>
      <c r="KXZ2" s="15"/>
      <c r="KYA2" s="15"/>
      <c r="KYB2" s="15"/>
      <c r="KYC2" s="15"/>
      <c r="KYD2" s="15"/>
      <c r="KYE2" s="15"/>
      <c r="KYF2" s="15"/>
      <c r="KYG2" s="15"/>
      <c r="KYH2" s="15"/>
      <c r="KYI2" s="15"/>
      <c r="KYJ2" s="15"/>
      <c r="KYK2" s="15"/>
      <c r="KYL2" s="15"/>
      <c r="KYM2" s="15"/>
      <c r="KYN2" s="15"/>
      <c r="KYO2" s="15"/>
      <c r="KYP2" s="15"/>
      <c r="KYQ2" s="15"/>
      <c r="KYR2" s="15"/>
      <c r="KYS2" s="15"/>
      <c r="KYT2" s="15"/>
      <c r="KYU2" s="15"/>
      <c r="KYV2" s="15"/>
      <c r="KYW2" s="15"/>
      <c r="KYX2" s="15"/>
      <c r="KYY2" s="15"/>
      <c r="KYZ2" s="15"/>
      <c r="KZA2" s="15"/>
      <c r="KZB2" s="15"/>
      <c r="KZC2" s="15"/>
      <c r="KZD2" s="15"/>
      <c r="KZE2" s="15"/>
      <c r="KZF2" s="15"/>
      <c r="KZG2" s="15"/>
      <c r="KZH2" s="15"/>
      <c r="KZI2" s="15"/>
      <c r="KZJ2" s="15"/>
      <c r="KZK2" s="15"/>
      <c r="KZL2" s="15"/>
      <c r="KZM2" s="15"/>
      <c r="KZN2" s="15"/>
      <c r="KZO2" s="15"/>
      <c r="KZP2" s="15"/>
      <c r="KZQ2" s="15"/>
      <c r="KZR2" s="15"/>
      <c r="KZS2" s="15"/>
      <c r="KZT2" s="15"/>
      <c r="KZU2" s="15"/>
      <c r="KZV2" s="15"/>
      <c r="KZW2" s="15"/>
      <c r="KZX2" s="15"/>
      <c r="KZY2" s="15"/>
      <c r="KZZ2" s="15"/>
      <c r="LAA2" s="15"/>
      <c r="LAB2" s="15"/>
      <c r="LAC2" s="15"/>
      <c r="LAD2" s="15"/>
      <c r="LAE2" s="15"/>
      <c r="LAF2" s="15"/>
      <c r="LAG2" s="15"/>
      <c r="LAH2" s="15"/>
      <c r="LAI2" s="15"/>
      <c r="LAJ2" s="15"/>
      <c r="LAK2" s="15"/>
      <c r="LAL2" s="15"/>
      <c r="LAM2" s="15"/>
      <c r="LAN2" s="15"/>
      <c r="LAO2" s="15"/>
      <c r="LAP2" s="15"/>
      <c r="LAQ2" s="15"/>
      <c r="LAR2" s="15"/>
      <c r="LAS2" s="15"/>
      <c r="LAT2" s="15"/>
      <c r="LAU2" s="15"/>
      <c r="LAV2" s="15"/>
      <c r="LAW2" s="15"/>
      <c r="LAX2" s="15"/>
      <c r="LAY2" s="15"/>
      <c r="LAZ2" s="15"/>
      <c r="LBA2" s="15"/>
      <c r="LBB2" s="15"/>
      <c r="LBC2" s="15"/>
      <c r="LBD2" s="15"/>
      <c r="LBE2" s="15"/>
      <c r="LBF2" s="15"/>
      <c r="LBG2" s="15"/>
      <c r="LBH2" s="15"/>
      <c r="LBI2" s="15"/>
      <c r="LBJ2" s="15"/>
      <c r="LBK2" s="15"/>
      <c r="LBL2" s="15"/>
      <c r="LBM2" s="15"/>
      <c r="LBN2" s="15"/>
      <c r="LBO2" s="15"/>
      <c r="LBP2" s="15"/>
      <c r="LBQ2" s="15"/>
      <c r="LBR2" s="15"/>
      <c r="LBS2" s="15"/>
      <c r="LBT2" s="15"/>
      <c r="LBU2" s="15"/>
      <c r="LBV2" s="15"/>
      <c r="LBW2" s="15"/>
      <c r="LBX2" s="15"/>
      <c r="LBY2" s="15"/>
      <c r="LBZ2" s="15"/>
      <c r="LCA2" s="15"/>
      <c r="LCB2" s="15"/>
      <c r="LCC2" s="15"/>
      <c r="LCD2" s="15"/>
      <c r="LCE2" s="15"/>
      <c r="LCF2" s="15"/>
      <c r="LCG2" s="15"/>
      <c r="LCH2" s="15"/>
      <c r="LCI2" s="15"/>
      <c r="LCJ2" s="15"/>
      <c r="LCK2" s="15"/>
      <c r="LCL2" s="15"/>
      <c r="LCM2" s="15"/>
      <c r="LCN2" s="15"/>
      <c r="LCO2" s="15"/>
      <c r="LCP2" s="15"/>
      <c r="LCQ2" s="15"/>
      <c r="LCR2" s="15"/>
      <c r="LCS2" s="15"/>
      <c r="LCT2" s="15"/>
      <c r="LCU2" s="15"/>
      <c r="LCV2" s="15"/>
      <c r="LCW2" s="15"/>
      <c r="LCX2" s="15"/>
      <c r="LCY2" s="15"/>
      <c r="LCZ2" s="15"/>
      <c r="LDA2" s="15"/>
      <c r="LDB2" s="15"/>
      <c r="LDC2" s="15"/>
      <c r="LDD2" s="15"/>
      <c r="LDE2" s="15"/>
      <c r="LDF2" s="15"/>
      <c r="LDG2" s="15"/>
      <c r="LDH2" s="15"/>
      <c r="LDI2" s="15"/>
      <c r="LDJ2" s="15"/>
      <c r="LDK2" s="15"/>
      <c r="LDL2" s="15"/>
      <c r="LDM2" s="15"/>
      <c r="LDN2" s="15"/>
      <c r="LDO2" s="15"/>
      <c r="LDP2" s="15"/>
      <c r="LDQ2" s="15"/>
      <c r="LDR2" s="15"/>
      <c r="LDS2" s="15"/>
      <c r="LDT2" s="15"/>
      <c r="LDU2" s="15"/>
      <c r="LDV2" s="15"/>
      <c r="LDW2" s="15"/>
      <c r="LDX2" s="15"/>
      <c r="LDY2" s="15"/>
      <c r="LDZ2" s="15"/>
      <c r="LEA2" s="15"/>
      <c r="LEB2" s="15"/>
      <c r="LEC2" s="15"/>
      <c r="LED2" s="15"/>
      <c r="LEE2" s="15"/>
      <c r="LEF2" s="15"/>
      <c r="LEG2" s="15"/>
      <c r="LEH2" s="15"/>
      <c r="LEI2" s="15"/>
      <c r="LEJ2" s="15"/>
      <c r="LEK2" s="15"/>
      <c r="LEL2" s="15"/>
      <c r="LEM2" s="15"/>
      <c r="LEN2" s="15"/>
      <c r="LEO2" s="15"/>
      <c r="LEP2" s="15"/>
      <c r="LEQ2" s="15"/>
      <c r="LER2" s="15"/>
      <c r="LES2" s="15"/>
      <c r="LET2" s="15"/>
      <c r="LEU2" s="15"/>
      <c r="LEV2" s="15"/>
      <c r="LEW2" s="15"/>
      <c r="LEX2" s="15"/>
      <c r="LEY2" s="15"/>
      <c r="LEZ2" s="15"/>
      <c r="LFA2" s="15"/>
      <c r="LFB2" s="15"/>
      <c r="LFC2" s="15"/>
      <c r="LFD2" s="15"/>
      <c r="LFE2" s="15"/>
      <c r="LFF2" s="15"/>
      <c r="LFG2" s="15"/>
      <c r="LFH2" s="15"/>
      <c r="LFI2" s="15"/>
      <c r="LFJ2" s="15"/>
      <c r="LFK2" s="15"/>
      <c r="LFL2" s="15"/>
      <c r="LFM2" s="15"/>
      <c r="LFN2" s="15"/>
      <c r="LFO2" s="15"/>
      <c r="LFP2" s="15"/>
      <c r="LFQ2" s="15"/>
      <c r="LFR2" s="15"/>
      <c r="LFS2" s="15"/>
      <c r="LFT2" s="15"/>
      <c r="LFU2" s="15"/>
      <c r="LFV2" s="15"/>
      <c r="LFW2" s="15"/>
      <c r="LFX2" s="15"/>
      <c r="LFY2" s="15"/>
      <c r="LFZ2" s="15"/>
      <c r="LGA2" s="15"/>
      <c r="LGB2" s="15"/>
      <c r="LGC2" s="15"/>
      <c r="LGD2" s="15"/>
      <c r="LGE2" s="15"/>
      <c r="LGF2" s="15"/>
      <c r="LGG2" s="15"/>
      <c r="LGH2" s="15"/>
      <c r="LGI2" s="15"/>
      <c r="LGJ2" s="15"/>
      <c r="LGK2" s="15"/>
      <c r="LGL2" s="15"/>
      <c r="LGM2" s="15"/>
      <c r="LGN2" s="15"/>
      <c r="LGO2" s="15"/>
      <c r="LGP2" s="15"/>
      <c r="LGQ2" s="15"/>
      <c r="LGR2" s="15"/>
      <c r="LGS2" s="15"/>
      <c r="LGT2" s="15"/>
      <c r="LGU2" s="15"/>
      <c r="LGV2" s="15"/>
      <c r="LGW2" s="15"/>
      <c r="LGX2" s="15"/>
      <c r="LGY2" s="15"/>
      <c r="LGZ2" s="15"/>
      <c r="LHA2" s="15"/>
      <c r="LHB2" s="15"/>
      <c r="LHC2" s="15"/>
      <c r="LHD2" s="15"/>
      <c r="LHE2" s="15"/>
      <c r="LHF2" s="15"/>
      <c r="LHG2" s="15"/>
      <c r="LHH2" s="15"/>
      <c r="LHI2" s="15"/>
      <c r="LHJ2" s="15"/>
      <c r="LHK2" s="15"/>
      <c r="LHL2" s="15"/>
      <c r="LHM2" s="15"/>
      <c r="LHN2" s="15"/>
      <c r="LHO2" s="15"/>
      <c r="LHP2" s="15"/>
      <c r="LHQ2" s="15"/>
      <c r="LHR2" s="15"/>
      <c r="LHS2" s="15"/>
      <c r="LHT2" s="15"/>
      <c r="LHU2" s="15"/>
      <c r="LHV2" s="15"/>
      <c r="LHW2" s="15"/>
      <c r="LHX2" s="15"/>
      <c r="LHY2" s="15"/>
      <c r="LHZ2" s="15"/>
      <c r="LIA2" s="15"/>
      <c r="LIB2" s="15"/>
      <c r="LIC2" s="15"/>
      <c r="LID2" s="15"/>
      <c r="LIE2" s="15"/>
      <c r="LIF2" s="15"/>
      <c r="LIG2" s="15"/>
      <c r="LIH2" s="15"/>
      <c r="LII2" s="15"/>
      <c r="LIJ2" s="15"/>
      <c r="LIK2" s="15"/>
      <c r="LIL2" s="15"/>
      <c r="LIM2" s="15"/>
      <c r="LIN2" s="15"/>
      <c r="LIO2" s="15"/>
      <c r="LIP2" s="15"/>
      <c r="LIQ2" s="15"/>
      <c r="LIR2" s="15"/>
      <c r="LIS2" s="15"/>
      <c r="LIT2" s="15"/>
      <c r="LIU2" s="15"/>
      <c r="LIV2" s="15"/>
      <c r="LIW2" s="15"/>
      <c r="LIX2" s="15"/>
      <c r="LIY2" s="15"/>
      <c r="LIZ2" s="15"/>
      <c r="LJA2" s="15"/>
      <c r="LJB2" s="15"/>
      <c r="LJC2" s="15"/>
      <c r="LJD2" s="15"/>
      <c r="LJE2" s="15"/>
      <c r="LJF2" s="15"/>
      <c r="LJG2" s="15"/>
      <c r="LJH2" s="15"/>
      <c r="LJI2" s="15"/>
      <c r="LJJ2" s="15"/>
      <c r="LJK2" s="15"/>
      <c r="LJL2" s="15"/>
      <c r="LJM2" s="15"/>
      <c r="LJN2" s="15"/>
      <c r="LJO2" s="15"/>
      <c r="LJP2" s="15"/>
      <c r="LJQ2" s="15"/>
      <c r="LJR2" s="15"/>
      <c r="LJS2" s="15"/>
      <c r="LJT2" s="15"/>
      <c r="LJU2" s="15"/>
      <c r="LJV2" s="15"/>
      <c r="LJW2" s="15"/>
      <c r="LJX2" s="15"/>
      <c r="LJY2" s="15"/>
      <c r="LJZ2" s="15"/>
      <c r="LKA2" s="15"/>
      <c r="LKB2" s="15"/>
      <c r="LKC2" s="15"/>
      <c r="LKD2" s="15"/>
      <c r="LKE2" s="15"/>
      <c r="LKF2" s="15"/>
      <c r="LKG2" s="15"/>
      <c r="LKH2" s="15"/>
      <c r="LKI2" s="15"/>
      <c r="LKJ2" s="15"/>
      <c r="LKK2" s="15"/>
      <c r="LKL2" s="15"/>
      <c r="LKM2" s="15"/>
      <c r="LKN2" s="15"/>
      <c r="LKO2" s="15"/>
      <c r="LKP2" s="15"/>
      <c r="LKQ2" s="15"/>
      <c r="LKR2" s="15"/>
      <c r="LKS2" s="15"/>
      <c r="LKT2" s="15"/>
      <c r="LKU2" s="15"/>
      <c r="LKV2" s="15"/>
      <c r="LKW2" s="15"/>
      <c r="LKX2" s="15"/>
      <c r="LKY2" s="15"/>
      <c r="LKZ2" s="15"/>
      <c r="LLA2" s="15"/>
      <c r="LLB2" s="15"/>
      <c r="LLC2" s="15"/>
      <c r="LLD2" s="15"/>
      <c r="LLE2" s="15"/>
      <c r="LLF2" s="15"/>
      <c r="LLG2" s="15"/>
      <c r="LLH2" s="15"/>
      <c r="LLI2" s="15"/>
      <c r="LLJ2" s="15"/>
      <c r="LLK2" s="15"/>
      <c r="LLL2" s="15"/>
      <c r="LLM2" s="15"/>
      <c r="LLN2" s="15"/>
      <c r="LLO2" s="15"/>
      <c r="LLP2" s="15"/>
      <c r="LLQ2" s="15"/>
      <c r="LLR2" s="15"/>
      <c r="LLS2" s="15"/>
      <c r="LLT2" s="15"/>
      <c r="LLU2" s="15"/>
      <c r="LLV2" s="15"/>
      <c r="LLW2" s="15"/>
      <c r="LLX2" s="15"/>
      <c r="LLY2" s="15"/>
      <c r="LLZ2" s="15"/>
      <c r="LMA2" s="15"/>
      <c r="LMB2" s="15"/>
      <c r="LMC2" s="15"/>
      <c r="LMD2" s="15"/>
      <c r="LME2" s="15"/>
      <c r="LMF2" s="15"/>
      <c r="LMG2" s="15"/>
      <c r="LMH2" s="15"/>
      <c r="LMI2" s="15"/>
      <c r="LMJ2" s="15"/>
      <c r="LMK2" s="15"/>
      <c r="LML2" s="15"/>
      <c r="LMM2" s="15"/>
      <c r="LMN2" s="15"/>
      <c r="LMO2" s="15"/>
      <c r="LMP2" s="15"/>
      <c r="LMQ2" s="15"/>
      <c r="LMR2" s="15"/>
      <c r="LMS2" s="15"/>
      <c r="LMT2" s="15"/>
      <c r="LMU2" s="15"/>
      <c r="LMV2" s="15"/>
      <c r="LMW2" s="15"/>
      <c r="LMX2" s="15"/>
      <c r="LMY2" s="15"/>
      <c r="LMZ2" s="15"/>
      <c r="LNA2" s="15"/>
      <c r="LNB2" s="15"/>
      <c r="LNC2" s="15"/>
      <c r="LND2" s="15"/>
      <c r="LNE2" s="15"/>
      <c r="LNF2" s="15"/>
      <c r="LNG2" s="15"/>
      <c r="LNH2" s="15"/>
      <c r="LNI2" s="15"/>
      <c r="LNJ2" s="15"/>
      <c r="LNK2" s="15"/>
      <c r="LNL2" s="15"/>
      <c r="LNM2" s="15"/>
      <c r="LNN2" s="15"/>
      <c r="LNO2" s="15"/>
      <c r="LNP2" s="15"/>
      <c r="LNQ2" s="15"/>
      <c r="LNR2" s="15"/>
      <c r="LNS2" s="15"/>
      <c r="LNT2" s="15"/>
      <c r="LNU2" s="15"/>
      <c r="LNV2" s="15"/>
      <c r="LNW2" s="15"/>
      <c r="LNX2" s="15"/>
      <c r="LNY2" s="15"/>
      <c r="LNZ2" s="15"/>
      <c r="LOA2" s="15"/>
      <c r="LOB2" s="15"/>
      <c r="LOC2" s="15"/>
      <c r="LOD2" s="15"/>
      <c r="LOE2" s="15"/>
      <c r="LOF2" s="15"/>
      <c r="LOG2" s="15"/>
      <c r="LOH2" s="15"/>
      <c r="LOI2" s="15"/>
      <c r="LOJ2" s="15"/>
      <c r="LOK2" s="15"/>
      <c r="LOL2" s="15"/>
      <c r="LOM2" s="15"/>
      <c r="LON2" s="15"/>
      <c r="LOO2" s="15"/>
      <c r="LOP2" s="15"/>
      <c r="LOQ2" s="15"/>
      <c r="LOR2" s="15"/>
      <c r="LOS2" s="15"/>
      <c r="LOT2" s="15"/>
      <c r="LOU2" s="15"/>
      <c r="LOV2" s="15"/>
      <c r="LOW2" s="15"/>
      <c r="LOX2" s="15"/>
      <c r="LOY2" s="15"/>
      <c r="LOZ2" s="15"/>
      <c r="LPA2" s="15"/>
      <c r="LPB2" s="15"/>
      <c r="LPC2" s="15"/>
      <c r="LPD2" s="15"/>
      <c r="LPE2" s="15"/>
      <c r="LPF2" s="15"/>
      <c r="LPG2" s="15"/>
      <c r="LPH2" s="15"/>
      <c r="LPI2" s="15"/>
      <c r="LPJ2" s="15"/>
      <c r="LPK2" s="15"/>
      <c r="LPL2" s="15"/>
      <c r="LPM2" s="15"/>
      <c r="LPN2" s="15"/>
      <c r="LPO2" s="15"/>
      <c r="LPP2" s="15"/>
      <c r="LPQ2" s="15"/>
      <c r="LPR2" s="15"/>
      <c r="LPS2" s="15"/>
      <c r="LPT2" s="15"/>
      <c r="LPU2" s="15"/>
      <c r="LPV2" s="15"/>
      <c r="LPW2" s="15"/>
      <c r="LPX2" s="15"/>
      <c r="LPY2" s="15"/>
      <c r="LPZ2" s="15"/>
      <c r="LQA2" s="15"/>
      <c r="LQB2" s="15"/>
      <c r="LQC2" s="15"/>
      <c r="LQD2" s="15"/>
      <c r="LQE2" s="15"/>
      <c r="LQF2" s="15"/>
      <c r="LQG2" s="15"/>
      <c r="LQH2" s="15"/>
      <c r="LQI2" s="15"/>
      <c r="LQJ2" s="15"/>
      <c r="LQK2" s="15"/>
      <c r="LQL2" s="15"/>
      <c r="LQM2" s="15"/>
      <c r="LQN2" s="15"/>
      <c r="LQO2" s="15"/>
      <c r="LQP2" s="15"/>
      <c r="LQQ2" s="15"/>
      <c r="LQR2" s="15"/>
      <c r="LQS2" s="15"/>
      <c r="LQT2" s="15"/>
      <c r="LQU2" s="15"/>
      <c r="LQV2" s="15"/>
      <c r="LQW2" s="15"/>
      <c r="LQX2" s="15"/>
      <c r="LQY2" s="15"/>
      <c r="LQZ2" s="15"/>
      <c r="LRA2" s="15"/>
      <c r="LRB2" s="15"/>
      <c r="LRC2" s="15"/>
      <c r="LRD2" s="15"/>
      <c r="LRE2" s="15"/>
      <c r="LRF2" s="15"/>
      <c r="LRG2" s="15"/>
      <c r="LRH2" s="15"/>
      <c r="LRI2" s="15"/>
      <c r="LRJ2" s="15"/>
      <c r="LRK2" s="15"/>
      <c r="LRL2" s="15"/>
      <c r="LRM2" s="15"/>
      <c r="LRN2" s="15"/>
      <c r="LRO2" s="15"/>
      <c r="LRP2" s="15"/>
      <c r="LRQ2" s="15"/>
      <c r="LRR2" s="15"/>
      <c r="LRS2" s="15"/>
      <c r="LRT2" s="15"/>
      <c r="LRU2" s="15"/>
      <c r="LRV2" s="15"/>
      <c r="LRW2" s="15"/>
      <c r="LRX2" s="15"/>
      <c r="LRY2" s="15"/>
      <c r="LRZ2" s="15"/>
      <c r="LSA2" s="15"/>
      <c r="LSB2" s="15"/>
      <c r="LSC2" s="15"/>
      <c r="LSD2" s="15"/>
      <c r="LSE2" s="15"/>
      <c r="LSF2" s="15"/>
      <c r="LSG2" s="15"/>
      <c r="LSH2" s="15"/>
      <c r="LSI2" s="15"/>
      <c r="LSJ2" s="15"/>
      <c r="LSK2" s="15"/>
      <c r="LSL2" s="15"/>
      <c r="LSM2" s="15"/>
      <c r="LSN2" s="15"/>
      <c r="LSO2" s="15"/>
      <c r="LSP2" s="15"/>
      <c r="LSQ2" s="15"/>
      <c r="LSR2" s="15"/>
      <c r="LSS2" s="15"/>
      <c r="LST2" s="15"/>
      <c r="LSU2" s="15"/>
      <c r="LSV2" s="15"/>
      <c r="LSW2" s="15"/>
      <c r="LSX2" s="15"/>
      <c r="LSY2" s="15"/>
      <c r="LSZ2" s="15"/>
      <c r="LTA2" s="15"/>
      <c r="LTB2" s="15"/>
      <c r="LTC2" s="15"/>
      <c r="LTD2" s="15"/>
      <c r="LTE2" s="15"/>
      <c r="LTF2" s="15"/>
      <c r="LTG2" s="15"/>
      <c r="LTH2" s="15"/>
      <c r="LTI2" s="15"/>
      <c r="LTJ2" s="15"/>
      <c r="LTK2" s="15"/>
      <c r="LTL2" s="15"/>
      <c r="LTM2" s="15"/>
      <c r="LTN2" s="15"/>
      <c r="LTO2" s="15"/>
      <c r="LTP2" s="15"/>
      <c r="LTQ2" s="15"/>
      <c r="LTR2" s="15"/>
      <c r="LTS2" s="15"/>
      <c r="LTT2" s="15"/>
      <c r="LTU2" s="15"/>
      <c r="LTV2" s="15"/>
      <c r="LTW2" s="15"/>
      <c r="LTX2" s="15"/>
      <c r="LTY2" s="15"/>
      <c r="LTZ2" s="15"/>
      <c r="LUA2" s="15"/>
      <c r="LUB2" s="15"/>
      <c r="LUC2" s="15"/>
      <c r="LUD2" s="15"/>
      <c r="LUE2" s="15"/>
      <c r="LUF2" s="15"/>
      <c r="LUG2" s="15"/>
      <c r="LUH2" s="15"/>
      <c r="LUI2" s="15"/>
      <c r="LUJ2" s="15"/>
      <c r="LUK2" s="15"/>
      <c r="LUL2" s="15"/>
      <c r="LUM2" s="15"/>
      <c r="LUN2" s="15"/>
      <c r="LUO2" s="15"/>
      <c r="LUP2" s="15"/>
      <c r="LUQ2" s="15"/>
      <c r="LUR2" s="15"/>
      <c r="LUS2" s="15"/>
      <c r="LUT2" s="15"/>
      <c r="LUU2" s="15"/>
      <c r="LUV2" s="15"/>
      <c r="LUW2" s="15"/>
      <c r="LUX2" s="15"/>
      <c r="LUY2" s="15"/>
      <c r="LUZ2" s="15"/>
      <c r="LVA2" s="15"/>
      <c r="LVB2" s="15"/>
      <c r="LVC2" s="15"/>
      <c r="LVD2" s="15"/>
      <c r="LVE2" s="15"/>
      <c r="LVF2" s="15"/>
      <c r="LVG2" s="15"/>
      <c r="LVH2" s="15"/>
      <c r="LVI2" s="15"/>
      <c r="LVJ2" s="15"/>
      <c r="LVK2" s="15"/>
      <c r="LVL2" s="15"/>
      <c r="LVM2" s="15"/>
      <c r="LVN2" s="15"/>
      <c r="LVO2" s="15"/>
      <c r="LVP2" s="15"/>
      <c r="LVQ2" s="15"/>
      <c r="LVR2" s="15"/>
      <c r="LVS2" s="15"/>
      <c r="LVT2" s="15"/>
      <c r="LVU2" s="15"/>
      <c r="LVV2" s="15"/>
      <c r="LVW2" s="15"/>
      <c r="LVX2" s="15"/>
      <c r="LVY2" s="15"/>
      <c r="LVZ2" s="15"/>
      <c r="LWA2" s="15"/>
      <c r="LWB2" s="15"/>
      <c r="LWC2" s="15"/>
      <c r="LWD2" s="15"/>
      <c r="LWE2" s="15"/>
      <c r="LWF2" s="15"/>
      <c r="LWG2" s="15"/>
      <c r="LWH2" s="15"/>
      <c r="LWI2" s="15"/>
      <c r="LWJ2" s="15"/>
      <c r="LWK2" s="15"/>
      <c r="LWL2" s="15"/>
      <c r="LWM2" s="15"/>
      <c r="LWN2" s="15"/>
      <c r="LWO2" s="15"/>
      <c r="LWP2" s="15"/>
      <c r="LWQ2" s="15"/>
      <c r="LWR2" s="15"/>
      <c r="LWS2" s="15"/>
      <c r="LWT2" s="15"/>
      <c r="LWU2" s="15"/>
      <c r="LWV2" s="15"/>
      <c r="LWW2" s="15"/>
      <c r="LWX2" s="15"/>
      <c r="LWY2" s="15"/>
      <c r="LWZ2" s="15"/>
      <c r="LXA2" s="15"/>
      <c r="LXB2" s="15"/>
      <c r="LXC2" s="15"/>
      <c r="LXD2" s="15"/>
      <c r="LXE2" s="15"/>
      <c r="LXF2" s="15"/>
      <c r="LXG2" s="15"/>
      <c r="LXH2" s="15"/>
      <c r="LXI2" s="15"/>
      <c r="LXJ2" s="15"/>
      <c r="LXK2" s="15"/>
      <c r="LXL2" s="15"/>
      <c r="LXM2" s="15"/>
      <c r="LXN2" s="15"/>
      <c r="LXO2" s="15"/>
      <c r="LXP2" s="15"/>
      <c r="LXQ2" s="15"/>
      <c r="LXR2" s="15"/>
      <c r="LXS2" s="15"/>
      <c r="LXT2" s="15"/>
      <c r="LXU2" s="15"/>
      <c r="LXV2" s="15"/>
      <c r="LXW2" s="15"/>
      <c r="LXX2" s="15"/>
      <c r="LXY2" s="15"/>
      <c r="LXZ2" s="15"/>
      <c r="LYA2" s="15"/>
      <c r="LYB2" s="15"/>
      <c r="LYC2" s="15"/>
      <c r="LYD2" s="15"/>
      <c r="LYE2" s="15"/>
      <c r="LYF2" s="15"/>
      <c r="LYG2" s="15"/>
      <c r="LYH2" s="15"/>
      <c r="LYI2" s="15"/>
      <c r="LYJ2" s="15"/>
      <c r="LYK2" s="15"/>
      <c r="LYL2" s="15"/>
      <c r="LYM2" s="15"/>
      <c r="LYN2" s="15"/>
      <c r="LYO2" s="15"/>
      <c r="LYP2" s="15"/>
      <c r="LYQ2" s="15"/>
      <c r="LYR2" s="15"/>
      <c r="LYS2" s="15"/>
      <c r="LYT2" s="15"/>
      <c r="LYU2" s="15"/>
      <c r="LYV2" s="15"/>
      <c r="LYW2" s="15"/>
      <c r="LYX2" s="15"/>
      <c r="LYY2" s="15"/>
      <c r="LYZ2" s="15"/>
      <c r="LZA2" s="15"/>
      <c r="LZB2" s="15"/>
      <c r="LZC2" s="15"/>
      <c r="LZD2" s="15"/>
      <c r="LZE2" s="15"/>
      <c r="LZF2" s="15"/>
      <c r="LZG2" s="15"/>
      <c r="LZH2" s="15"/>
      <c r="LZI2" s="15"/>
      <c r="LZJ2" s="15"/>
      <c r="LZK2" s="15"/>
      <c r="LZL2" s="15"/>
      <c r="LZM2" s="15"/>
      <c r="LZN2" s="15"/>
      <c r="LZO2" s="15"/>
      <c r="LZP2" s="15"/>
      <c r="LZQ2" s="15"/>
      <c r="LZR2" s="15"/>
      <c r="LZS2" s="15"/>
      <c r="LZT2" s="15"/>
      <c r="LZU2" s="15"/>
      <c r="LZV2" s="15"/>
      <c r="LZW2" s="15"/>
      <c r="LZX2" s="15"/>
      <c r="LZY2" s="15"/>
      <c r="LZZ2" s="15"/>
      <c r="MAA2" s="15"/>
      <c r="MAB2" s="15"/>
      <c r="MAC2" s="15"/>
      <c r="MAD2" s="15"/>
      <c r="MAE2" s="15"/>
      <c r="MAF2" s="15"/>
      <c r="MAG2" s="15"/>
      <c r="MAH2" s="15"/>
      <c r="MAI2" s="15"/>
      <c r="MAJ2" s="15"/>
      <c r="MAK2" s="15"/>
      <c r="MAL2" s="15"/>
      <c r="MAM2" s="15"/>
      <c r="MAN2" s="15"/>
      <c r="MAO2" s="15"/>
      <c r="MAP2" s="15"/>
      <c r="MAQ2" s="15"/>
      <c r="MAR2" s="15"/>
      <c r="MAS2" s="15"/>
      <c r="MAT2" s="15"/>
      <c r="MAU2" s="15"/>
      <c r="MAV2" s="15"/>
      <c r="MAW2" s="15"/>
      <c r="MAX2" s="15"/>
      <c r="MAY2" s="15"/>
      <c r="MAZ2" s="15"/>
      <c r="MBA2" s="15"/>
      <c r="MBB2" s="15"/>
      <c r="MBC2" s="15"/>
      <c r="MBD2" s="15"/>
      <c r="MBE2" s="15"/>
      <c r="MBF2" s="15"/>
      <c r="MBG2" s="15"/>
      <c r="MBH2" s="15"/>
      <c r="MBI2" s="15"/>
      <c r="MBJ2" s="15"/>
      <c r="MBK2" s="15"/>
      <c r="MBL2" s="15"/>
      <c r="MBM2" s="15"/>
      <c r="MBN2" s="15"/>
      <c r="MBO2" s="15"/>
      <c r="MBP2" s="15"/>
      <c r="MBQ2" s="15"/>
      <c r="MBR2" s="15"/>
      <c r="MBS2" s="15"/>
      <c r="MBT2" s="15"/>
      <c r="MBU2" s="15"/>
      <c r="MBV2" s="15"/>
      <c r="MBW2" s="15"/>
      <c r="MBX2" s="15"/>
      <c r="MBY2" s="15"/>
      <c r="MBZ2" s="15"/>
      <c r="MCA2" s="15"/>
      <c r="MCB2" s="15"/>
      <c r="MCC2" s="15"/>
      <c r="MCD2" s="15"/>
      <c r="MCE2" s="15"/>
      <c r="MCF2" s="15"/>
      <c r="MCG2" s="15"/>
      <c r="MCH2" s="15"/>
      <c r="MCI2" s="15"/>
      <c r="MCJ2" s="15"/>
      <c r="MCK2" s="15"/>
      <c r="MCL2" s="15"/>
      <c r="MCM2" s="15"/>
      <c r="MCN2" s="15"/>
      <c r="MCO2" s="15"/>
      <c r="MCP2" s="15"/>
      <c r="MCQ2" s="15"/>
      <c r="MCR2" s="15"/>
      <c r="MCS2" s="15"/>
      <c r="MCT2" s="15"/>
      <c r="MCU2" s="15"/>
      <c r="MCV2" s="15"/>
      <c r="MCW2" s="15"/>
      <c r="MCX2" s="15"/>
      <c r="MCY2" s="15"/>
      <c r="MCZ2" s="15"/>
      <c r="MDA2" s="15"/>
      <c r="MDB2" s="15"/>
      <c r="MDC2" s="15"/>
      <c r="MDD2" s="15"/>
      <c r="MDE2" s="15"/>
      <c r="MDF2" s="15"/>
      <c r="MDG2" s="15"/>
      <c r="MDH2" s="15"/>
      <c r="MDI2" s="15"/>
      <c r="MDJ2" s="15"/>
      <c r="MDK2" s="15"/>
      <c r="MDL2" s="15"/>
      <c r="MDM2" s="15"/>
      <c r="MDN2" s="15"/>
      <c r="MDO2" s="15"/>
      <c r="MDP2" s="15"/>
      <c r="MDQ2" s="15"/>
      <c r="MDR2" s="15"/>
      <c r="MDS2" s="15"/>
      <c r="MDT2" s="15"/>
      <c r="MDU2" s="15"/>
      <c r="MDV2" s="15"/>
      <c r="MDW2" s="15"/>
      <c r="MDX2" s="15"/>
      <c r="MDY2" s="15"/>
      <c r="MDZ2" s="15"/>
      <c r="MEA2" s="15"/>
      <c r="MEB2" s="15"/>
      <c r="MEC2" s="15"/>
      <c r="MED2" s="15"/>
      <c r="MEE2" s="15"/>
      <c r="MEF2" s="15"/>
      <c r="MEG2" s="15"/>
      <c r="MEH2" s="15"/>
      <c r="MEI2" s="15"/>
      <c r="MEJ2" s="15"/>
      <c r="MEK2" s="15"/>
      <c r="MEL2" s="15"/>
      <c r="MEM2" s="15"/>
      <c r="MEN2" s="15"/>
      <c r="MEO2" s="15"/>
      <c r="MEP2" s="15"/>
      <c r="MEQ2" s="15"/>
      <c r="MER2" s="15"/>
      <c r="MES2" s="15"/>
      <c r="MET2" s="15"/>
      <c r="MEU2" s="15"/>
      <c r="MEV2" s="15"/>
      <c r="MEW2" s="15"/>
      <c r="MEX2" s="15"/>
      <c r="MEY2" s="15"/>
      <c r="MEZ2" s="15"/>
      <c r="MFA2" s="15"/>
      <c r="MFB2" s="15"/>
      <c r="MFC2" s="15"/>
      <c r="MFD2" s="15"/>
      <c r="MFE2" s="15"/>
      <c r="MFF2" s="15"/>
      <c r="MFG2" s="15"/>
      <c r="MFH2" s="15"/>
      <c r="MFI2" s="15"/>
      <c r="MFJ2" s="15"/>
      <c r="MFK2" s="15"/>
      <c r="MFL2" s="15"/>
      <c r="MFM2" s="15"/>
      <c r="MFN2" s="15"/>
      <c r="MFO2" s="15"/>
      <c r="MFP2" s="15"/>
      <c r="MFQ2" s="15"/>
      <c r="MFR2" s="15"/>
      <c r="MFS2" s="15"/>
      <c r="MFT2" s="15"/>
      <c r="MFU2" s="15"/>
      <c r="MFV2" s="15"/>
      <c r="MFW2" s="15"/>
      <c r="MFX2" s="15"/>
      <c r="MFY2" s="15"/>
      <c r="MFZ2" s="15"/>
      <c r="MGA2" s="15"/>
      <c r="MGB2" s="15"/>
      <c r="MGC2" s="15"/>
      <c r="MGD2" s="15"/>
      <c r="MGE2" s="15"/>
      <c r="MGF2" s="15"/>
      <c r="MGG2" s="15"/>
      <c r="MGH2" s="15"/>
      <c r="MGI2" s="15"/>
      <c r="MGJ2" s="15"/>
      <c r="MGK2" s="15"/>
      <c r="MGL2" s="15"/>
      <c r="MGM2" s="15"/>
      <c r="MGN2" s="15"/>
      <c r="MGO2" s="15"/>
      <c r="MGP2" s="15"/>
      <c r="MGQ2" s="15"/>
      <c r="MGR2" s="15"/>
      <c r="MGS2" s="15"/>
      <c r="MGT2" s="15"/>
      <c r="MGU2" s="15"/>
      <c r="MGV2" s="15"/>
      <c r="MGW2" s="15"/>
      <c r="MGX2" s="15"/>
      <c r="MGY2" s="15"/>
      <c r="MGZ2" s="15"/>
      <c r="MHA2" s="15"/>
      <c r="MHB2" s="15"/>
      <c r="MHC2" s="15"/>
      <c r="MHD2" s="15"/>
      <c r="MHE2" s="15"/>
      <c r="MHF2" s="15"/>
      <c r="MHG2" s="15"/>
      <c r="MHH2" s="15"/>
      <c r="MHI2" s="15"/>
      <c r="MHJ2" s="15"/>
      <c r="MHK2" s="15"/>
      <c r="MHL2" s="15"/>
      <c r="MHM2" s="15"/>
      <c r="MHN2" s="15"/>
      <c r="MHO2" s="15"/>
      <c r="MHP2" s="15"/>
      <c r="MHQ2" s="15"/>
      <c r="MHR2" s="15"/>
      <c r="MHS2" s="15"/>
      <c r="MHT2" s="15"/>
      <c r="MHU2" s="15"/>
      <c r="MHV2" s="15"/>
      <c r="MHW2" s="15"/>
      <c r="MHX2" s="15"/>
      <c r="MHY2" s="15"/>
      <c r="MHZ2" s="15"/>
      <c r="MIA2" s="15"/>
      <c r="MIB2" s="15"/>
      <c r="MIC2" s="15"/>
      <c r="MID2" s="15"/>
      <c r="MIE2" s="15"/>
      <c r="MIF2" s="15"/>
      <c r="MIG2" s="15"/>
      <c r="MIH2" s="15"/>
      <c r="MII2" s="15"/>
      <c r="MIJ2" s="15"/>
      <c r="MIK2" s="15"/>
      <c r="MIL2" s="15"/>
      <c r="MIM2" s="15"/>
      <c r="MIN2" s="15"/>
      <c r="MIO2" s="15"/>
      <c r="MIP2" s="15"/>
      <c r="MIQ2" s="15"/>
      <c r="MIR2" s="15"/>
      <c r="MIS2" s="15"/>
      <c r="MIT2" s="15"/>
      <c r="MIU2" s="15"/>
      <c r="MIV2" s="15"/>
      <c r="MIW2" s="15"/>
      <c r="MIX2" s="15"/>
      <c r="MIY2" s="15"/>
      <c r="MIZ2" s="15"/>
      <c r="MJA2" s="15"/>
      <c r="MJB2" s="15"/>
      <c r="MJC2" s="15"/>
      <c r="MJD2" s="15"/>
      <c r="MJE2" s="15"/>
      <c r="MJF2" s="15"/>
      <c r="MJG2" s="15"/>
      <c r="MJH2" s="15"/>
      <c r="MJI2" s="15"/>
      <c r="MJJ2" s="15"/>
      <c r="MJK2" s="15"/>
      <c r="MJL2" s="15"/>
      <c r="MJM2" s="15"/>
      <c r="MJN2" s="15"/>
      <c r="MJO2" s="15"/>
      <c r="MJP2" s="15"/>
      <c r="MJQ2" s="15"/>
      <c r="MJR2" s="15"/>
      <c r="MJS2" s="15"/>
      <c r="MJT2" s="15"/>
      <c r="MJU2" s="15"/>
      <c r="MJV2" s="15"/>
      <c r="MJW2" s="15"/>
      <c r="MJX2" s="15"/>
      <c r="MJY2" s="15"/>
      <c r="MJZ2" s="15"/>
      <c r="MKA2" s="15"/>
      <c r="MKB2" s="15"/>
      <c r="MKC2" s="15"/>
      <c r="MKD2" s="15"/>
      <c r="MKE2" s="15"/>
      <c r="MKF2" s="15"/>
      <c r="MKG2" s="15"/>
      <c r="MKH2" s="15"/>
      <c r="MKI2" s="15"/>
      <c r="MKJ2" s="15"/>
      <c r="MKK2" s="15"/>
      <c r="MKL2" s="15"/>
      <c r="MKM2" s="15"/>
      <c r="MKN2" s="15"/>
      <c r="MKO2" s="15"/>
      <c r="MKP2" s="15"/>
      <c r="MKQ2" s="15"/>
      <c r="MKR2" s="15"/>
      <c r="MKS2" s="15"/>
      <c r="MKT2" s="15"/>
      <c r="MKU2" s="15"/>
      <c r="MKV2" s="15"/>
      <c r="MKW2" s="15"/>
      <c r="MKX2" s="15"/>
      <c r="MKY2" s="15"/>
      <c r="MKZ2" s="15"/>
      <c r="MLA2" s="15"/>
      <c r="MLB2" s="15"/>
      <c r="MLC2" s="15"/>
      <c r="MLD2" s="15"/>
      <c r="MLE2" s="15"/>
      <c r="MLF2" s="15"/>
      <c r="MLG2" s="15"/>
      <c r="MLH2" s="15"/>
      <c r="MLI2" s="15"/>
      <c r="MLJ2" s="15"/>
      <c r="MLK2" s="15"/>
      <c r="MLL2" s="15"/>
      <c r="MLM2" s="15"/>
      <c r="MLN2" s="15"/>
      <c r="MLO2" s="15"/>
      <c r="MLP2" s="15"/>
      <c r="MLQ2" s="15"/>
      <c r="MLR2" s="15"/>
      <c r="MLS2" s="15"/>
      <c r="MLT2" s="15"/>
      <c r="MLU2" s="15"/>
      <c r="MLV2" s="15"/>
      <c r="MLW2" s="15"/>
      <c r="MLX2" s="15"/>
      <c r="MLY2" s="15"/>
      <c r="MLZ2" s="15"/>
      <c r="MMA2" s="15"/>
      <c r="MMB2" s="15"/>
      <c r="MMC2" s="15"/>
      <c r="MMD2" s="15"/>
      <c r="MME2" s="15"/>
      <c r="MMF2" s="15"/>
      <c r="MMG2" s="15"/>
      <c r="MMH2" s="15"/>
      <c r="MMI2" s="15"/>
      <c r="MMJ2" s="15"/>
      <c r="MMK2" s="15"/>
      <c r="MML2" s="15"/>
      <c r="MMM2" s="15"/>
      <c r="MMN2" s="15"/>
      <c r="MMO2" s="15"/>
      <c r="MMP2" s="15"/>
      <c r="MMQ2" s="15"/>
      <c r="MMR2" s="15"/>
      <c r="MMS2" s="15"/>
      <c r="MMT2" s="15"/>
      <c r="MMU2" s="15"/>
      <c r="MMV2" s="15"/>
      <c r="MMW2" s="15"/>
      <c r="MMX2" s="15"/>
      <c r="MMY2" s="15"/>
      <c r="MMZ2" s="15"/>
      <c r="MNA2" s="15"/>
      <c r="MNB2" s="15"/>
      <c r="MNC2" s="15"/>
      <c r="MND2" s="15"/>
      <c r="MNE2" s="15"/>
      <c r="MNF2" s="15"/>
      <c r="MNG2" s="15"/>
      <c r="MNH2" s="15"/>
      <c r="MNI2" s="15"/>
      <c r="MNJ2" s="15"/>
      <c r="MNK2" s="15"/>
      <c r="MNL2" s="15"/>
      <c r="MNM2" s="15"/>
      <c r="MNN2" s="15"/>
      <c r="MNO2" s="15"/>
      <c r="MNP2" s="15"/>
      <c r="MNQ2" s="15"/>
      <c r="MNR2" s="15"/>
      <c r="MNS2" s="15"/>
      <c r="MNT2" s="15"/>
      <c r="MNU2" s="15"/>
      <c r="MNV2" s="15"/>
      <c r="MNW2" s="15"/>
      <c r="MNX2" s="15"/>
      <c r="MNY2" s="15"/>
      <c r="MNZ2" s="15"/>
      <c r="MOA2" s="15"/>
      <c r="MOB2" s="15"/>
      <c r="MOC2" s="15"/>
      <c r="MOD2" s="15"/>
      <c r="MOE2" s="15"/>
      <c r="MOF2" s="15"/>
      <c r="MOG2" s="15"/>
      <c r="MOH2" s="15"/>
      <c r="MOI2" s="15"/>
      <c r="MOJ2" s="15"/>
      <c r="MOK2" s="15"/>
      <c r="MOL2" s="15"/>
      <c r="MOM2" s="15"/>
      <c r="MON2" s="15"/>
      <c r="MOO2" s="15"/>
      <c r="MOP2" s="15"/>
      <c r="MOQ2" s="15"/>
      <c r="MOR2" s="15"/>
      <c r="MOS2" s="15"/>
      <c r="MOT2" s="15"/>
      <c r="MOU2" s="15"/>
      <c r="MOV2" s="15"/>
      <c r="MOW2" s="15"/>
      <c r="MOX2" s="15"/>
      <c r="MOY2" s="15"/>
      <c r="MOZ2" s="15"/>
      <c r="MPA2" s="15"/>
      <c r="MPB2" s="15"/>
      <c r="MPC2" s="15"/>
      <c r="MPD2" s="15"/>
      <c r="MPE2" s="15"/>
      <c r="MPF2" s="15"/>
      <c r="MPG2" s="15"/>
      <c r="MPH2" s="15"/>
      <c r="MPI2" s="15"/>
      <c r="MPJ2" s="15"/>
      <c r="MPK2" s="15"/>
      <c r="MPL2" s="15"/>
      <c r="MPM2" s="15"/>
      <c r="MPN2" s="15"/>
      <c r="MPO2" s="15"/>
      <c r="MPP2" s="15"/>
      <c r="MPQ2" s="15"/>
      <c r="MPR2" s="15"/>
      <c r="MPS2" s="15"/>
      <c r="MPT2" s="15"/>
      <c r="MPU2" s="15"/>
      <c r="MPV2" s="15"/>
      <c r="MPW2" s="15"/>
      <c r="MPX2" s="15"/>
      <c r="MPY2" s="15"/>
      <c r="MPZ2" s="15"/>
      <c r="MQA2" s="15"/>
      <c r="MQB2" s="15"/>
      <c r="MQC2" s="15"/>
      <c r="MQD2" s="15"/>
      <c r="MQE2" s="15"/>
      <c r="MQF2" s="15"/>
      <c r="MQG2" s="15"/>
      <c r="MQH2" s="15"/>
      <c r="MQI2" s="15"/>
      <c r="MQJ2" s="15"/>
      <c r="MQK2" s="15"/>
      <c r="MQL2" s="15"/>
      <c r="MQM2" s="15"/>
      <c r="MQN2" s="15"/>
      <c r="MQO2" s="15"/>
      <c r="MQP2" s="15"/>
      <c r="MQQ2" s="15"/>
      <c r="MQR2" s="15"/>
      <c r="MQS2" s="15"/>
      <c r="MQT2" s="15"/>
      <c r="MQU2" s="15"/>
      <c r="MQV2" s="15"/>
      <c r="MQW2" s="15"/>
      <c r="MQX2" s="15"/>
      <c r="MQY2" s="15"/>
      <c r="MQZ2" s="15"/>
      <c r="MRA2" s="15"/>
      <c r="MRB2" s="15"/>
      <c r="MRC2" s="15"/>
      <c r="MRD2" s="15"/>
      <c r="MRE2" s="15"/>
      <c r="MRF2" s="15"/>
      <c r="MRG2" s="15"/>
      <c r="MRH2" s="15"/>
      <c r="MRI2" s="15"/>
      <c r="MRJ2" s="15"/>
      <c r="MRK2" s="15"/>
      <c r="MRL2" s="15"/>
      <c r="MRM2" s="15"/>
      <c r="MRN2" s="15"/>
      <c r="MRO2" s="15"/>
      <c r="MRP2" s="15"/>
      <c r="MRQ2" s="15"/>
      <c r="MRR2" s="15"/>
      <c r="MRS2" s="15"/>
      <c r="MRT2" s="15"/>
      <c r="MRU2" s="15"/>
      <c r="MRV2" s="15"/>
      <c r="MRW2" s="15"/>
      <c r="MRX2" s="15"/>
      <c r="MRY2" s="15"/>
      <c r="MRZ2" s="15"/>
      <c r="MSA2" s="15"/>
      <c r="MSB2" s="15"/>
      <c r="MSC2" s="15"/>
      <c r="MSD2" s="15"/>
      <c r="MSE2" s="15"/>
      <c r="MSF2" s="15"/>
      <c r="MSG2" s="15"/>
      <c r="MSH2" s="15"/>
      <c r="MSI2" s="15"/>
      <c r="MSJ2" s="15"/>
      <c r="MSK2" s="15"/>
      <c r="MSL2" s="15"/>
      <c r="MSM2" s="15"/>
      <c r="MSN2" s="15"/>
      <c r="MSO2" s="15"/>
      <c r="MSP2" s="15"/>
      <c r="MSQ2" s="15"/>
      <c r="MSR2" s="15"/>
      <c r="MSS2" s="15"/>
      <c r="MST2" s="15"/>
      <c r="MSU2" s="15"/>
      <c r="MSV2" s="15"/>
      <c r="MSW2" s="15"/>
      <c r="MSX2" s="15"/>
      <c r="MSY2" s="15"/>
      <c r="MSZ2" s="15"/>
      <c r="MTA2" s="15"/>
      <c r="MTB2" s="15"/>
      <c r="MTC2" s="15"/>
      <c r="MTD2" s="15"/>
      <c r="MTE2" s="15"/>
      <c r="MTF2" s="15"/>
      <c r="MTG2" s="15"/>
      <c r="MTH2" s="15"/>
      <c r="MTI2" s="15"/>
      <c r="MTJ2" s="15"/>
      <c r="MTK2" s="15"/>
      <c r="MTL2" s="15"/>
      <c r="MTM2" s="15"/>
      <c r="MTN2" s="15"/>
      <c r="MTO2" s="15"/>
      <c r="MTP2" s="15"/>
      <c r="MTQ2" s="15"/>
      <c r="MTR2" s="15"/>
      <c r="MTS2" s="15"/>
      <c r="MTT2" s="15"/>
      <c r="MTU2" s="15"/>
      <c r="MTV2" s="15"/>
      <c r="MTW2" s="15"/>
      <c r="MTX2" s="15"/>
      <c r="MTY2" s="15"/>
      <c r="MTZ2" s="15"/>
      <c r="MUA2" s="15"/>
      <c r="MUB2" s="15"/>
      <c r="MUC2" s="15"/>
      <c r="MUD2" s="15"/>
      <c r="MUE2" s="15"/>
      <c r="MUF2" s="15"/>
      <c r="MUG2" s="15"/>
      <c r="MUH2" s="15"/>
      <c r="MUI2" s="15"/>
      <c r="MUJ2" s="15"/>
      <c r="MUK2" s="15"/>
      <c r="MUL2" s="15"/>
      <c r="MUM2" s="15"/>
      <c r="MUN2" s="15"/>
      <c r="MUO2" s="15"/>
      <c r="MUP2" s="15"/>
      <c r="MUQ2" s="15"/>
      <c r="MUR2" s="15"/>
      <c r="MUS2" s="15"/>
      <c r="MUT2" s="15"/>
      <c r="MUU2" s="15"/>
      <c r="MUV2" s="15"/>
      <c r="MUW2" s="15"/>
      <c r="MUX2" s="15"/>
      <c r="MUY2" s="15"/>
      <c r="MUZ2" s="15"/>
      <c r="MVA2" s="15"/>
      <c r="MVB2" s="15"/>
      <c r="MVC2" s="15"/>
      <c r="MVD2" s="15"/>
      <c r="MVE2" s="15"/>
      <c r="MVF2" s="15"/>
      <c r="MVG2" s="15"/>
      <c r="MVH2" s="15"/>
      <c r="MVI2" s="15"/>
      <c r="MVJ2" s="15"/>
      <c r="MVK2" s="15"/>
      <c r="MVL2" s="15"/>
      <c r="MVM2" s="15"/>
      <c r="MVN2" s="15"/>
      <c r="MVO2" s="15"/>
      <c r="MVP2" s="15"/>
      <c r="MVQ2" s="15"/>
      <c r="MVR2" s="15"/>
      <c r="MVS2" s="15"/>
      <c r="MVT2" s="15"/>
      <c r="MVU2" s="15"/>
      <c r="MVV2" s="15"/>
      <c r="MVW2" s="15"/>
      <c r="MVX2" s="15"/>
      <c r="MVY2" s="15"/>
      <c r="MVZ2" s="15"/>
      <c r="MWA2" s="15"/>
      <c r="MWB2" s="15"/>
      <c r="MWC2" s="15"/>
      <c r="MWD2" s="15"/>
      <c r="MWE2" s="15"/>
      <c r="MWF2" s="15"/>
      <c r="MWG2" s="15"/>
      <c r="MWH2" s="15"/>
      <c r="MWI2" s="15"/>
      <c r="MWJ2" s="15"/>
      <c r="MWK2" s="15"/>
      <c r="MWL2" s="15"/>
      <c r="MWM2" s="15"/>
      <c r="MWN2" s="15"/>
      <c r="MWO2" s="15"/>
      <c r="MWP2" s="15"/>
      <c r="MWQ2" s="15"/>
      <c r="MWR2" s="15"/>
      <c r="MWS2" s="15"/>
      <c r="MWT2" s="15"/>
      <c r="MWU2" s="15"/>
      <c r="MWV2" s="15"/>
      <c r="MWW2" s="15"/>
      <c r="MWX2" s="15"/>
      <c r="MWY2" s="15"/>
      <c r="MWZ2" s="15"/>
      <c r="MXA2" s="15"/>
      <c r="MXB2" s="15"/>
      <c r="MXC2" s="15"/>
      <c r="MXD2" s="15"/>
      <c r="MXE2" s="15"/>
      <c r="MXF2" s="15"/>
      <c r="MXG2" s="15"/>
      <c r="MXH2" s="15"/>
      <c r="MXI2" s="15"/>
      <c r="MXJ2" s="15"/>
      <c r="MXK2" s="15"/>
      <c r="MXL2" s="15"/>
      <c r="MXM2" s="15"/>
      <c r="MXN2" s="15"/>
      <c r="MXO2" s="15"/>
      <c r="MXP2" s="15"/>
      <c r="MXQ2" s="15"/>
      <c r="MXR2" s="15"/>
      <c r="MXS2" s="15"/>
      <c r="MXT2" s="15"/>
      <c r="MXU2" s="15"/>
      <c r="MXV2" s="15"/>
      <c r="MXW2" s="15"/>
      <c r="MXX2" s="15"/>
      <c r="MXY2" s="15"/>
      <c r="MXZ2" s="15"/>
      <c r="MYA2" s="15"/>
      <c r="MYB2" s="15"/>
      <c r="MYC2" s="15"/>
      <c r="MYD2" s="15"/>
      <c r="MYE2" s="15"/>
      <c r="MYF2" s="15"/>
      <c r="MYG2" s="15"/>
      <c r="MYH2" s="15"/>
      <c r="MYI2" s="15"/>
      <c r="MYJ2" s="15"/>
      <c r="MYK2" s="15"/>
      <c r="MYL2" s="15"/>
      <c r="MYM2" s="15"/>
      <c r="MYN2" s="15"/>
      <c r="MYO2" s="15"/>
      <c r="MYP2" s="15"/>
      <c r="MYQ2" s="15"/>
      <c r="MYR2" s="15"/>
      <c r="MYS2" s="15"/>
      <c r="MYT2" s="15"/>
      <c r="MYU2" s="15"/>
      <c r="MYV2" s="15"/>
      <c r="MYW2" s="15"/>
      <c r="MYX2" s="15"/>
      <c r="MYY2" s="15"/>
      <c r="MYZ2" s="15"/>
      <c r="MZA2" s="15"/>
      <c r="MZB2" s="15"/>
      <c r="MZC2" s="15"/>
      <c r="MZD2" s="15"/>
      <c r="MZE2" s="15"/>
      <c r="MZF2" s="15"/>
      <c r="MZG2" s="15"/>
      <c r="MZH2" s="15"/>
      <c r="MZI2" s="15"/>
      <c r="MZJ2" s="15"/>
      <c r="MZK2" s="15"/>
      <c r="MZL2" s="15"/>
      <c r="MZM2" s="15"/>
      <c r="MZN2" s="15"/>
      <c r="MZO2" s="15"/>
      <c r="MZP2" s="15"/>
      <c r="MZQ2" s="15"/>
      <c r="MZR2" s="15"/>
      <c r="MZS2" s="15"/>
      <c r="MZT2" s="15"/>
      <c r="MZU2" s="15"/>
      <c r="MZV2" s="15"/>
      <c r="MZW2" s="15"/>
      <c r="MZX2" s="15"/>
      <c r="MZY2" s="15"/>
      <c r="MZZ2" s="15"/>
      <c r="NAA2" s="15"/>
      <c r="NAB2" s="15"/>
      <c r="NAC2" s="15"/>
      <c r="NAD2" s="15"/>
      <c r="NAE2" s="15"/>
      <c r="NAF2" s="15"/>
      <c r="NAG2" s="15"/>
      <c r="NAH2" s="15"/>
      <c r="NAI2" s="15"/>
      <c r="NAJ2" s="15"/>
      <c r="NAK2" s="15"/>
      <c r="NAL2" s="15"/>
      <c r="NAM2" s="15"/>
      <c r="NAN2" s="15"/>
      <c r="NAO2" s="15"/>
      <c r="NAP2" s="15"/>
      <c r="NAQ2" s="15"/>
      <c r="NAR2" s="15"/>
      <c r="NAS2" s="15"/>
      <c r="NAT2" s="15"/>
      <c r="NAU2" s="15"/>
      <c r="NAV2" s="15"/>
      <c r="NAW2" s="15"/>
      <c r="NAX2" s="15"/>
      <c r="NAY2" s="15"/>
      <c r="NAZ2" s="15"/>
      <c r="NBA2" s="15"/>
      <c r="NBB2" s="15"/>
      <c r="NBC2" s="15"/>
      <c r="NBD2" s="15"/>
      <c r="NBE2" s="15"/>
      <c r="NBF2" s="15"/>
      <c r="NBG2" s="15"/>
      <c r="NBH2" s="15"/>
      <c r="NBI2" s="15"/>
      <c r="NBJ2" s="15"/>
      <c r="NBK2" s="15"/>
      <c r="NBL2" s="15"/>
      <c r="NBM2" s="15"/>
      <c r="NBN2" s="15"/>
      <c r="NBO2" s="15"/>
      <c r="NBP2" s="15"/>
      <c r="NBQ2" s="15"/>
      <c r="NBR2" s="15"/>
      <c r="NBS2" s="15"/>
      <c r="NBT2" s="15"/>
      <c r="NBU2" s="15"/>
      <c r="NBV2" s="15"/>
      <c r="NBW2" s="15"/>
      <c r="NBX2" s="15"/>
      <c r="NBY2" s="15"/>
      <c r="NBZ2" s="15"/>
      <c r="NCA2" s="15"/>
      <c r="NCB2" s="15"/>
      <c r="NCC2" s="15"/>
      <c r="NCD2" s="15"/>
      <c r="NCE2" s="15"/>
      <c r="NCF2" s="15"/>
      <c r="NCG2" s="15"/>
      <c r="NCH2" s="15"/>
      <c r="NCI2" s="15"/>
      <c r="NCJ2" s="15"/>
      <c r="NCK2" s="15"/>
      <c r="NCL2" s="15"/>
      <c r="NCM2" s="15"/>
      <c r="NCN2" s="15"/>
      <c r="NCO2" s="15"/>
      <c r="NCP2" s="15"/>
      <c r="NCQ2" s="15"/>
      <c r="NCR2" s="15"/>
      <c r="NCS2" s="15"/>
      <c r="NCT2" s="15"/>
      <c r="NCU2" s="15"/>
      <c r="NCV2" s="15"/>
      <c r="NCW2" s="15"/>
      <c r="NCX2" s="15"/>
      <c r="NCY2" s="15"/>
      <c r="NCZ2" s="15"/>
      <c r="NDA2" s="15"/>
      <c r="NDB2" s="15"/>
      <c r="NDC2" s="15"/>
      <c r="NDD2" s="15"/>
      <c r="NDE2" s="15"/>
      <c r="NDF2" s="15"/>
      <c r="NDG2" s="15"/>
      <c r="NDH2" s="15"/>
      <c r="NDI2" s="15"/>
      <c r="NDJ2" s="15"/>
      <c r="NDK2" s="15"/>
      <c r="NDL2" s="15"/>
      <c r="NDM2" s="15"/>
      <c r="NDN2" s="15"/>
      <c r="NDO2" s="15"/>
      <c r="NDP2" s="15"/>
      <c r="NDQ2" s="15"/>
      <c r="NDR2" s="15"/>
      <c r="NDS2" s="15"/>
      <c r="NDT2" s="15"/>
      <c r="NDU2" s="15"/>
      <c r="NDV2" s="15"/>
      <c r="NDW2" s="15"/>
      <c r="NDX2" s="15"/>
      <c r="NDY2" s="15"/>
      <c r="NDZ2" s="15"/>
      <c r="NEA2" s="15"/>
      <c r="NEB2" s="15"/>
      <c r="NEC2" s="15"/>
      <c r="NED2" s="15"/>
      <c r="NEE2" s="15"/>
      <c r="NEF2" s="15"/>
      <c r="NEG2" s="15"/>
      <c r="NEH2" s="15"/>
      <c r="NEI2" s="15"/>
      <c r="NEJ2" s="15"/>
      <c r="NEK2" s="15"/>
      <c r="NEL2" s="15"/>
      <c r="NEM2" s="15"/>
      <c r="NEN2" s="15"/>
      <c r="NEO2" s="15"/>
      <c r="NEP2" s="15"/>
      <c r="NEQ2" s="15"/>
      <c r="NER2" s="15"/>
      <c r="NES2" s="15"/>
      <c r="NET2" s="15"/>
      <c r="NEU2" s="15"/>
      <c r="NEV2" s="15"/>
      <c r="NEW2" s="15"/>
      <c r="NEX2" s="15"/>
      <c r="NEY2" s="15"/>
      <c r="NEZ2" s="15"/>
      <c r="NFA2" s="15"/>
      <c r="NFB2" s="15"/>
      <c r="NFC2" s="15"/>
      <c r="NFD2" s="15"/>
      <c r="NFE2" s="15"/>
      <c r="NFF2" s="15"/>
      <c r="NFG2" s="15"/>
      <c r="NFH2" s="15"/>
      <c r="NFI2" s="15"/>
      <c r="NFJ2" s="15"/>
      <c r="NFK2" s="15"/>
      <c r="NFL2" s="15"/>
      <c r="NFM2" s="15"/>
      <c r="NFN2" s="15"/>
      <c r="NFO2" s="15"/>
      <c r="NFP2" s="15"/>
      <c r="NFQ2" s="15"/>
      <c r="NFR2" s="15"/>
      <c r="NFS2" s="15"/>
      <c r="NFT2" s="15"/>
      <c r="NFU2" s="15"/>
      <c r="NFV2" s="15"/>
      <c r="NFW2" s="15"/>
      <c r="NFX2" s="15"/>
      <c r="NFY2" s="15"/>
      <c r="NFZ2" s="15"/>
      <c r="NGA2" s="15"/>
      <c r="NGB2" s="15"/>
      <c r="NGC2" s="15"/>
      <c r="NGD2" s="15"/>
      <c r="NGE2" s="15"/>
      <c r="NGF2" s="15"/>
      <c r="NGG2" s="15"/>
      <c r="NGH2" s="15"/>
      <c r="NGI2" s="15"/>
      <c r="NGJ2" s="15"/>
      <c r="NGK2" s="15"/>
      <c r="NGL2" s="15"/>
      <c r="NGM2" s="15"/>
      <c r="NGN2" s="15"/>
      <c r="NGO2" s="15"/>
      <c r="NGP2" s="15"/>
      <c r="NGQ2" s="15"/>
      <c r="NGR2" s="15"/>
      <c r="NGS2" s="15"/>
      <c r="NGT2" s="15"/>
      <c r="NGU2" s="15"/>
      <c r="NGV2" s="15"/>
      <c r="NGW2" s="15"/>
      <c r="NGX2" s="15"/>
      <c r="NGY2" s="15"/>
      <c r="NGZ2" s="15"/>
      <c r="NHA2" s="15"/>
      <c r="NHB2" s="15"/>
      <c r="NHC2" s="15"/>
      <c r="NHD2" s="15"/>
      <c r="NHE2" s="15"/>
      <c r="NHF2" s="15"/>
      <c r="NHG2" s="15"/>
      <c r="NHH2" s="15"/>
      <c r="NHI2" s="15"/>
      <c r="NHJ2" s="15"/>
      <c r="NHK2" s="15"/>
      <c r="NHL2" s="15"/>
      <c r="NHM2" s="15"/>
      <c r="NHN2" s="15"/>
      <c r="NHO2" s="15"/>
      <c r="NHP2" s="15"/>
      <c r="NHQ2" s="15"/>
      <c r="NHR2" s="15"/>
      <c r="NHS2" s="15"/>
      <c r="NHT2" s="15"/>
      <c r="NHU2" s="15"/>
      <c r="NHV2" s="15"/>
      <c r="NHW2" s="15"/>
      <c r="NHX2" s="15"/>
      <c r="NHY2" s="15"/>
      <c r="NHZ2" s="15"/>
      <c r="NIA2" s="15"/>
      <c r="NIB2" s="15"/>
      <c r="NIC2" s="15"/>
      <c r="NID2" s="15"/>
      <c r="NIE2" s="15"/>
      <c r="NIF2" s="15"/>
      <c r="NIG2" s="15"/>
      <c r="NIH2" s="15"/>
      <c r="NII2" s="15"/>
      <c r="NIJ2" s="15"/>
      <c r="NIK2" s="15"/>
      <c r="NIL2" s="15"/>
      <c r="NIM2" s="15"/>
      <c r="NIN2" s="15"/>
      <c r="NIO2" s="15"/>
      <c r="NIP2" s="15"/>
      <c r="NIQ2" s="15"/>
      <c r="NIR2" s="15"/>
      <c r="NIS2" s="15"/>
      <c r="NIT2" s="15"/>
      <c r="NIU2" s="15"/>
      <c r="NIV2" s="15"/>
      <c r="NIW2" s="15"/>
      <c r="NIX2" s="15"/>
      <c r="NIY2" s="15"/>
      <c r="NIZ2" s="15"/>
      <c r="NJA2" s="15"/>
      <c r="NJB2" s="15"/>
      <c r="NJC2" s="15"/>
      <c r="NJD2" s="15"/>
      <c r="NJE2" s="15"/>
      <c r="NJF2" s="15"/>
      <c r="NJG2" s="15"/>
      <c r="NJH2" s="15"/>
      <c r="NJI2" s="15"/>
      <c r="NJJ2" s="15"/>
      <c r="NJK2" s="15"/>
      <c r="NJL2" s="15"/>
      <c r="NJM2" s="15"/>
      <c r="NJN2" s="15"/>
      <c r="NJO2" s="15"/>
      <c r="NJP2" s="15"/>
      <c r="NJQ2" s="15"/>
      <c r="NJR2" s="15"/>
      <c r="NJS2" s="15"/>
      <c r="NJT2" s="15"/>
      <c r="NJU2" s="15"/>
      <c r="NJV2" s="15"/>
      <c r="NJW2" s="15"/>
      <c r="NJX2" s="15"/>
      <c r="NJY2" s="15"/>
      <c r="NJZ2" s="15"/>
      <c r="NKA2" s="15"/>
      <c r="NKB2" s="15"/>
      <c r="NKC2" s="15"/>
      <c r="NKD2" s="15"/>
      <c r="NKE2" s="15"/>
      <c r="NKF2" s="15"/>
      <c r="NKG2" s="15"/>
      <c r="NKH2" s="15"/>
      <c r="NKI2" s="15"/>
      <c r="NKJ2" s="15"/>
      <c r="NKK2" s="15"/>
      <c r="NKL2" s="15"/>
      <c r="NKM2" s="15"/>
      <c r="NKN2" s="15"/>
      <c r="NKO2" s="15"/>
      <c r="NKP2" s="15"/>
      <c r="NKQ2" s="15"/>
      <c r="NKR2" s="15"/>
      <c r="NKS2" s="15"/>
      <c r="NKT2" s="15"/>
      <c r="NKU2" s="15"/>
      <c r="NKV2" s="15"/>
      <c r="NKW2" s="15"/>
      <c r="NKX2" s="15"/>
      <c r="NKY2" s="15"/>
      <c r="NKZ2" s="15"/>
      <c r="NLA2" s="15"/>
      <c r="NLB2" s="15"/>
      <c r="NLC2" s="15"/>
      <c r="NLD2" s="15"/>
      <c r="NLE2" s="15"/>
      <c r="NLF2" s="15"/>
      <c r="NLG2" s="15"/>
      <c r="NLH2" s="15"/>
      <c r="NLI2" s="15"/>
      <c r="NLJ2" s="15"/>
      <c r="NLK2" s="15"/>
      <c r="NLL2" s="15"/>
      <c r="NLM2" s="15"/>
      <c r="NLN2" s="15"/>
      <c r="NLO2" s="15"/>
      <c r="NLP2" s="15"/>
      <c r="NLQ2" s="15"/>
      <c r="NLR2" s="15"/>
      <c r="NLS2" s="15"/>
      <c r="NLT2" s="15"/>
      <c r="NLU2" s="15"/>
      <c r="NLV2" s="15"/>
      <c r="NLW2" s="15"/>
      <c r="NLX2" s="15"/>
      <c r="NLY2" s="15"/>
      <c r="NLZ2" s="15"/>
      <c r="NMA2" s="15"/>
      <c r="NMB2" s="15"/>
      <c r="NMC2" s="15"/>
      <c r="NMD2" s="15"/>
      <c r="NME2" s="15"/>
      <c r="NMF2" s="15"/>
      <c r="NMG2" s="15"/>
      <c r="NMH2" s="15"/>
      <c r="NMI2" s="15"/>
      <c r="NMJ2" s="15"/>
      <c r="NMK2" s="15"/>
      <c r="NML2" s="15"/>
      <c r="NMM2" s="15"/>
      <c r="NMN2" s="15"/>
      <c r="NMO2" s="15"/>
      <c r="NMP2" s="15"/>
      <c r="NMQ2" s="15"/>
      <c r="NMR2" s="15"/>
      <c r="NMS2" s="15"/>
      <c r="NMT2" s="15"/>
      <c r="NMU2" s="15"/>
      <c r="NMV2" s="15"/>
      <c r="NMW2" s="15"/>
      <c r="NMX2" s="15"/>
      <c r="NMY2" s="15"/>
      <c r="NMZ2" s="15"/>
      <c r="NNA2" s="15"/>
      <c r="NNB2" s="15"/>
      <c r="NNC2" s="15"/>
      <c r="NND2" s="15"/>
      <c r="NNE2" s="15"/>
      <c r="NNF2" s="15"/>
      <c r="NNG2" s="15"/>
      <c r="NNH2" s="15"/>
      <c r="NNI2" s="15"/>
      <c r="NNJ2" s="15"/>
      <c r="NNK2" s="15"/>
      <c r="NNL2" s="15"/>
      <c r="NNM2" s="15"/>
      <c r="NNN2" s="15"/>
      <c r="NNO2" s="15"/>
      <c r="NNP2" s="15"/>
      <c r="NNQ2" s="15"/>
      <c r="NNR2" s="15"/>
      <c r="NNS2" s="15"/>
      <c r="NNT2" s="15"/>
      <c r="NNU2" s="15"/>
      <c r="NNV2" s="15"/>
      <c r="NNW2" s="15"/>
      <c r="NNX2" s="15"/>
      <c r="NNY2" s="15"/>
      <c r="NNZ2" s="15"/>
      <c r="NOA2" s="15"/>
      <c r="NOB2" s="15"/>
      <c r="NOC2" s="15"/>
      <c r="NOD2" s="15"/>
      <c r="NOE2" s="15"/>
      <c r="NOF2" s="15"/>
      <c r="NOG2" s="15"/>
      <c r="NOH2" s="15"/>
      <c r="NOI2" s="15"/>
      <c r="NOJ2" s="15"/>
      <c r="NOK2" s="15"/>
      <c r="NOL2" s="15"/>
      <c r="NOM2" s="15"/>
      <c r="NON2" s="15"/>
      <c r="NOO2" s="15"/>
      <c r="NOP2" s="15"/>
      <c r="NOQ2" s="15"/>
      <c r="NOR2" s="15"/>
      <c r="NOS2" s="15"/>
      <c r="NOT2" s="15"/>
      <c r="NOU2" s="15"/>
      <c r="NOV2" s="15"/>
      <c r="NOW2" s="15"/>
      <c r="NOX2" s="15"/>
      <c r="NOY2" s="15"/>
      <c r="NOZ2" s="15"/>
      <c r="NPA2" s="15"/>
      <c r="NPB2" s="15"/>
      <c r="NPC2" s="15"/>
      <c r="NPD2" s="15"/>
      <c r="NPE2" s="15"/>
      <c r="NPF2" s="15"/>
      <c r="NPG2" s="15"/>
      <c r="NPH2" s="15"/>
      <c r="NPI2" s="15"/>
      <c r="NPJ2" s="15"/>
      <c r="NPK2" s="15"/>
      <c r="NPL2" s="15"/>
      <c r="NPM2" s="15"/>
      <c r="NPN2" s="15"/>
      <c r="NPO2" s="15"/>
      <c r="NPP2" s="15"/>
      <c r="NPQ2" s="15"/>
      <c r="NPR2" s="15"/>
      <c r="NPS2" s="15"/>
      <c r="NPT2" s="15"/>
      <c r="NPU2" s="15"/>
      <c r="NPV2" s="15"/>
      <c r="NPW2" s="15"/>
      <c r="NPX2" s="15"/>
      <c r="NPY2" s="15"/>
      <c r="NPZ2" s="15"/>
      <c r="NQA2" s="15"/>
      <c r="NQB2" s="15"/>
      <c r="NQC2" s="15"/>
      <c r="NQD2" s="15"/>
      <c r="NQE2" s="15"/>
      <c r="NQF2" s="15"/>
      <c r="NQG2" s="15"/>
      <c r="NQH2" s="15"/>
      <c r="NQI2" s="15"/>
      <c r="NQJ2" s="15"/>
      <c r="NQK2" s="15"/>
      <c r="NQL2" s="15"/>
      <c r="NQM2" s="15"/>
      <c r="NQN2" s="15"/>
      <c r="NQO2" s="15"/>
      <c r="NQP2" s="15"/>
      <c r="NQQ2" s="15"/>
      <c r="NQR2" s="15"/>
      <c r="NQS2" s="15"/>
      <c r="NQT2" s="15"/>
      <c r="NQU2" s="15"/>
      <c r="NQV2" s="15"/>
      <c r="NQW2" s="15"/>
      <c r="NQX2" s="15"/>
      <c r="NQY2" s="15"/>
      <c r="NQZ2" s="15"/>
      <c r="NRA2" s="15"/>
      <c r="NRB2" s="15"/>
      <c r="NRC2" s="15"/>
      <c r="NRD2" s="15"/>
      <c r="NRE2" s="15"/>
      <c r="NRF2" s="15"/>
      <c r="NRG2" s="15"/>
      <c r="NRH2" s="15"/>
      <c r="NRI2" s="15"/>
      <c r="NRJ2" s="15"/>
      <c r="NRK2" s="15"/>
      <c r="NRL2" s="15"/>
      <c r="NRM2" s="15"/>
      <c r="NRN2" s="15"/>
      <c r="NRO2" s="15"/>
      <c r="NRP2" s="15"/>
      <c r="NRQ2" s="15"/>
      <c r="NRR2" s="15"/>
      <c r="NRS2" s="15"/>
      <c r="NRT2" s="15"/>
      <c r="NRU2" s="15"/>
      <c r="NRV2" s="15"/>
      <c r="NRW2" s="15"/>
      <c r="NRX2" s="15"/>
      <c r="NRY2" s="15"/>
      <c r="NRZ2" s="15"/>
      <c r="NSA2" s="15"/>
      <c r="NSB2" s="15"/>
      <c r="NSC2" s="15"/>
      <c r="NSD2" s="15"/>
      <c r="NSE2" s="15"/>
      <c r="NSF2" s="15"/>
      <c r="NSG2" s="15"/>
      <c r="NSH2" s="15"/>
      <c r="NSI2" s="15"/>
      <c r="NSJ2" s="15"/>
      <c r="NSK2" s="15"/>
      <c r="NSL2" s="15"/>
      <c r="NSM2" s="15"/>
      <c r="NSN2" s="15"/>
      <c r="NSO2" s="15"/>
      <c r="NSP2" s="15"/>
      <c r="NSQ2" s="15"/>
      <c r="NSR2" s="15"/>
      <c r="NSS2" s="15"/>
      <c r="NST2" s="15"/>
      <c r="NSU2" s="15"/>
      <c r="NSV2" s="15"/>
      <c r="NSW2" s="15"/>
      <c r="NSX2" s="15"/>
      <c r="NSY2" s="15"/>
      <c r="NSZ2" s="15"/>
      <c r="NTA2" s="15"/>
      <c r="NTB2" s="15"/>
      <c r="NTC2" s="15"/>
      <c r="NTD2" s="15"/>
      <c r="NTE2" s="15"/>
      <c r="NTF2" s="15"/>
      <c r="NTG2" s="15"/>
      <c r="NTH2" s="15"/>
      <c r="NTI2" s="15"/>
      <c r="NTJ2" s="15"/>
      <c r="NTK2" s="15"/>
      <c r="NTL2" s="15"/>
      <c r="NTM2" s="15"/>
      <c r="NTN2" s="15"/>
      <c r="NTO2" s="15"/>
      <c r="NTP2" s="15"/>
      <c r="NTQ2" s="15"/>
      <c r="NTR2" s="15"/>
      <c r="NTS2" s="15"/>
      <c r="NTT2" s="15"/>
      <c r="NTU2" s="15"/>
      <c r="NTV2" s="15"/>
      <c r="NTW2" s="15"/>
      <c r="NTX2" s="15"/>
      <c r="NTY2" s="15"/>
      <c r="NTZ2" s="15"/>
      <c r="NUA2" s="15"/>
      <c r="NUB2" s="15"/>
      <c r="NUC2" s="15"/>
      <c r="NUD2" s="15"/>
      <c r="NUE2" s="15"/>
      <c r="NUF2" s="15"/>
      <c r="NUG2" s="15"/>
      <c r="NUH2" s="15"/>
      <c r="NUI2" s="15"/>
      <c r="NUJ2" s="15"/>
      <c r="NUK2" s="15"/>
      <c r="NUL2" s="15"/>
      <c r="NUM2" s="15"/>
      <c r="NUN2" s="15"/>
      <c r="NUO2" s="15"/>
      <c r="NUP2" s="15"/>
      <c r="NUQ2" s="15"/>
      <c r="NUR2" s="15"/>
      <c r="NUS2" s="15"/>
      <c r="NUT2" s="15"/>
      <c r="NUU2" s="15"/>
      <c r="NUV2" s="15"/>
      <c r="NUW2" s="15"/>
      <c r="NUX2" s="15"/>
      <c r="NUY2" s="15"/>
      <c r="NUZ2" s="15"/>
      <c r="NVA2" s="15"/>
      <c r="NVB2" s="15"/>
      <c r="NVC2" s="15"/>
      <c r="NVD2" s="15"/>
      <c r="NVE2" s="15"/>
      <c r="NVF2" s="15"/>
      <c r="NVG2" s="15"/>
      <c r="NVH2" s="15"/>
      <c r="NVI2" s="15"/>
      <c r="NVJ2" s="15"/>
      <c r="NVK2" s="15"/>
      <c r="NVL2" s="15"/>
      <c r="NVM2" s="15"/>
      <c r="NVN2" s="15"/>
      <c r="NVO2" s="15"/>
      <c r="NVP2" s="15"/>
      <c r="NVQ2" s="15"/>
      <c r="NVR2" s="15"/>
      <c r="NVS2" s="15"/>
      <c r="NVT2" s="15"/>
      <c r="NVU2" s="15"/>
      <c r="NVV2" s="15"/>
      <c r="NVW2" s="15"/>
      <c r="NVX2" s="15"/>
      <c r="NVY2" s="15"/>
      <c r="NVZ2" s="15"/>
      <c r="NWA2" s="15"/>
      <c r="NWB2" s="15"/>
      <c r="NWC2" s="15"/>
      <c r="NWD2" s="15"/>
      <c r="NWE2" s="15"/>
      <c r="NWF2" s="15"/>
      <c r="NWG2" s="15"/>
      <c r="NWH2" s="15"/>
      <c r="NWI2" s="15"/>
      <c r="NWJ2" s="15"/>
      <c r="NWK2" s="15"/>
      <c r="NWL2" s="15"/>
      <c r="NWM2" s="15"/>
      <c r="NWN2" s="15"/>
      <c r="NWO2" s="15"/>
      <c r="NWP2" s="15"/>
      <c r="NWQ2" s="15"/>
      <c r="NWR2" s="15"/>
      <c r="NWS2" s="15"/>
      <c r="NWT2" s="15"/>
      <c r="NWU2" s="15"/>
      <c r="NWV2" s="15"/>
      <c r="NWW2" s="15"/>
      <c r="NWX2" s="15"/>
      <c r="NWY2" s="15"/>
      <c r="NWZ2" s="15"/>
      <c r="NXA2" s="15"/>
      <c r="NXB2" s="15"/>
      <c r="NXC2" s="15"/>
      <c r="NXD2" s="15"/>
      <c r="NXE2" s="15"/>
      <c r="NXF2" s="15"/>
      <c r="NXG2" s="15"/>
      <c r="NXH2" s="15"/>
      <c r="NXI2" s="15"/>
      <c r="NXJ2" s="15"/>
      <c r="NXK2" s="15"/>
      <c r="NXL2" s="15"/>
      <c r="NXM2" s="15"/>
      <c r="NXN2" s="15"/>
      <c r="NXO2" s="15"/>
      <c r="NXP2" s="15"/>
      <c r="NXQ2" s="15"/>
      <c r="NXR2" s="15"/>
      <c r="NXS2" s="15"/>
      <c r="NXT2" s="15"/>
      <c r="NXU2" s="15"/>
      <c r="NXV2" s="15"/>
      <c r="NXW2" s="15"/>
      <c r="NXX2" s="15"/>
      <c r="NXY2" s="15"/>
      <c r="NXZ2" s="15"/>
      <c r="NYA2" s="15"/>
      <c r="NYB2" s="15"/>
      <c r="NYC2" s="15"/>
      <c r="NYD2" s="15"/>
      <c r="NYE2" s="15"/>
      <c r="NYF2" s="15"/>
      <c r="NYG2" s="15"/>
      <c r="NYH2" s="15"/>
      <c r="NYI2" s="15"/>
      <c r="NYJ2" s="15"/>
      <c r="NYK2" s="15"/>
      <c r="NYL2" s="15"/>
      <c r="NYM2" s="15"/>
      <c r="NYN2" s="15"/>
      <c r="NYO2" s="15"/>
      <c r="NYP2" s="15"/>
      <c r="NYQ2" s="15"/>
      <c r="NYR2" s="15"/>
      <c r="NYS2" s="15"/>
      <c r="NYT2" s="15"/>
      <c r="NYU2" s="15"/>
      <c r="NYV2" s="15"/>
      <c r="NYW2" s="15"/>
      <c r="NYX2" s="15"/>
      <c r="NYY2" s="15"/>
      <c r="NYZ2" s="15"/>
      <c r="NZA2" s="15"/>
      <c r="NZB2" s="15"/>
      <c r="NZC2" s="15"/>
      <c r="NZD2" s="15"/>
      <c r="NZE2" s="15"/>
      <c r="NZF2" s="15"/>
      <c r="NZG2" s="15"/>
      <c r="NZH2" s="15"/>
      <c r="NZI2" s="15"/>
      <c r="NZJ2" s="15"/>
      <c r="NZK2" s="15"/>
      <c r="NZL2" s="15"/>
      <c r="NZM2" s="15"/>
      <c r="NZN2" s="15"/>
      <c r="NZO2" s="15"/>
      <c r="NZP2" s="15"/>
      <c r="NZQ2" s="15"/>
      <c r="NZR2" s="15"/>
      <c r="NZS2" s="15"/>
      <c r="NZT2" s="15"/>
      <c r="NZU2" s="15"/>
      <c r="NZV2" s="15"/>
      <c r="NZW2" s="15"/>
      <c r="NZX2" s="15"/>
      <c r="NZY2" s="15"/>
      <c r="NZZ2" s="15"/>
      <c r="OAA2" s="15"/>
      <c r="OAB2" s="15"/>
      <c r="OAC2" s="15"/>
      <c r="OAD2" s="15"/>
      <c r="OAE2" s="15"/>
      <c r="OAF2" s="15"/>
      <c r="OAG2" s="15"/>
      <c r="OAH2" s="15"/>
      <c r="OAI2" s="15"/>
      <c r="OAJ2" s="15"/>
      <c r="OAK2" s="15"/>
      <c r="OAL2" s="15"/>
      <c r="OAM2" s="15"/>
      <c r="OAN2" s="15"/>
      <c r="OAO2" s="15"/>
      <c r="OAP2" s="15"/>
      <c r="OAQ2" s="15"/>
      <c r="OAR2" s="15"/>
      <c r="OAS2" s="15"/>
      <c r="OAT2" s="15"/>
      <c r="OAU2" s="15"/>
      <c r="OAV2" s="15"/>
      <c r="OAW2" s="15"/>
      <c r="OAX2" s="15"/>
      <c r="OAY2" s="15"/>
      <c r="OAZ2" s="15"/>
      <c r="OBA2" s="15"/>
      <c r="OBB2" s="15"/>
      <c r="OBC2" s="15"/>
      <c r="OBD2" s="15"/>
      <c r="OBE2" s="15"/>
      <c r="OBF2" s="15"/>
      <c r="OBG2" s="15"/>
      <c r="OBH2" s="15"/>
      <c r="OBI2" s="15"/>
      <c r="OBJ2" s="15"/>
      <c r="OBK2" s="15"/>
      <c r="OBL2" s="15"/>
      <c r="OBM2" s="15"/>
      <c r="OBN2" s="15"/>
      <c r="OBO2" s="15"/>
      <c r="OBP2" s="15"/>
      <c r="OBQ2" s="15"/>
      <c r="OBR2" s="15"/>
      <c r="OBS2" s="15"/>
      <c r="OBT2" s="15"/>
      <c r="OBU2" s="15"/>
      <c r="OBV2" s="15"/>
      <c r="OBW2" s="15"/>
      <c r="OBX2" s="15"/>
      <c r="OBY2" s="15"/>
      <c r="OBZ2" s="15"/>
      <c r="OCA2" s="15"/>
      <c r="OCB2" s="15"/>
      <c r="OCC2" s="15"/>
      <c r="OCD2" s="15"/>
      <c r="OCE2" s="15"/>
      <c r="OCF2" s="15"/>
      <c r="OCG2" s="15"/>
      <c r="OCH2" s="15"/>
      <c r="OCI2" s="15"/>
      <c r="OCJ2" s="15"/>
      <c r="OCK2" s="15"/>
      <c r="OCL2" s="15"/>
      <c r="OCM2" s="15"/>
      <c r="OCN2" s="15"/>
      <c r="OCO2" s="15"/>
      <c r="OCP2" s="15"/>
      <c r="OCQ2" s="15"/>
      <c r="OCR2" s="15"/>
      <c r="OCS2" s="15"/>
      <c r="OCT2" s="15"/>
      <c r="OCU2" s="15"/>
      <c r="OCV2" s="15"/>
      <c r="OCW2" s="15"/>
      <c r="OCX2" s="15"/>
      <c r="OCY2" s="15"/>
      <c r="OCZ2" s="15"/>
      <c r="ODA2" s="15"/>
      <c r="ODB2" s="15"/>
      <c r="ODC2" s="15"/>
      <c r="ODD2" s="15"/>
      <c r="ODE2" s="15"/>
      <c r="ODF2" s="15"/>
      <c r="ODG2" s="15"/>
      <c r="ODH2" s="15"/>
      <c r="ODI2" s="15"/>
      <c r="ODJ2" s="15"/>
      <c r="ODK2" s="15"/>
      <c r="ODL2" s="15"/>
      <c r="ODM2" s="15"/>
      <c r="ODN2" s="15"/>
      <c r="ODO2" s="15"/>
      <c r="ODP2" s="15"/>
      <c r="ODQ2" s="15"/>
      <c r="ODR2" s="15"/>
      <c r="ODS2" s="15"/>
      <c r="ODT2" s="15"/>
      <c r="ODU2" s="15"/>
      <c r="ODV2" s="15"/>
      <c r="ODW2" s="15"/>
      <c r="ODX2" s="15"/>
      <c r="ODY2" s="15"/>
      <c r="ODZ2" s="15"/>
      <c r="OEA2" s="15"/>
      <c r="OEB2" s="15"/>
      <c r="OEC2" s="15"/>
      <c r="OED2" s="15"/>
      <c r="OEE2" s="15"/>
      <c r="OEF2" s="15"/>
      <c r="OEG2" s="15"/>
      <c r="OEH2" s="15"/>
      <c r="OEI2" s="15"/>
      <c r="OEJ2" s="15"/>
      <c r="OEK2" s="15"/>
      <c r="OEL2" s="15"/>
      <c r="OEM2" s="15"/>
      <c r="OEN2" s="15"/>
      <c r="OEO2" s="15"/>
      <c r="OEP2" s="15"/>
      <c r="OEQ2" s="15"/>
      <c r="OER2" s="15"/>
      <c r="OES2" s="15"/>
      <c r="OET2" s="15"/>
      <c r="OEU2" s="15"/>
      <c r="OEV2" s="15"/>
      <c r="OEW2" s="15"/>
      <c r="OEX2" s="15"/>
      <c r="OEY2" s="15"/>
      <c r="OEZ2" s="15"/>
      <c r="OFA2" s="15"/>
      <c r="OFB2" s="15"/>
      <c r="OFC2" s="15"/>
      <c r="OFD2" s="15"/>
      <c r="OFE2" s="15"/>
      <c r="OFF2" s="15"/>
      <c r="OFG2" s="15"/>
      <c r="OFH2" s="15"/>
      <c r="OFI2" s="15"/>
      <c r="OFJ2" s="15"/>
      <c r="OFK2" s="15"/>
      <c r="OFL2" s="15"/>
      <c r="OFM2" s="15"/>
      <c r="OFN2" s="15"/>
      <c r="OFO2" s="15"/>
      <c r="OFP2" s="15"/>
      <c r="OFQ2" s="15"/>
      <c r="OFR2" s="15"/>
      <c r="OFS2" s="15"/>
      <c r="OFT2" s="15"/>
      <c r="OFU2" s="15"/>
      <c r="OFV2" s="15"/>
      <c r="OFW2" s="15"/>
      <c r="OFX2" s="15"/>
      <c r="OFY2" s="15"/>
      <c r="OFZ2" s="15"/>
      <c r="OGA2" s="15"/>
      <c r="OGB2" s="15"/>
      <c r="OGC2" s="15"/>
      <c r="OGD2" s="15"/>
      <c r="OGE2" s="15"/>
      <c r="OGF2" s="15"/>
      <c r="OGG2" s="15"/>
      <c r="OGH2" s="15"/>
      <c r="OGI2" s="15"/>
      <c r="OGJ2" s="15"/>
      <c r="OGK2" s="15"/>
      <c r="OGL2" s="15"/>
      <c r="OGM2" s="15"/>
      <c r="OGN2" s="15"/>
      <c r="OGO2" s="15"/>
      <c r="OGP2" s="15"/>
      <c r="OGQ2" s="15"/>
      <c r="OGR2" s="15"/>
      <c r="OGS2" s="15"/>
      <c r="OGT2" s="15"/>
      <c r="OGU2" s="15"/>
      <c r="OGV2" s="15"/>
      <c r="OGW2" s="15"/>
      <c r="OGX2" s="15"/>
      <c r="OGY2" s="15"/>
      <c r="OGZ2" s="15"/>
      <c r="OHA2" s="15"/>
      <c r="OHB2" s="15"/>
      <c r="OHC2" s="15"/>
      <c r="OHD2" s="15"/>
      <c r="OHE2" s="15"/>
      <c r="OHF2" s="15"/>
      <c r="OHG2" s="15"/>
      <c r="OHH2" s="15"/>
      <c r="OHI2" s="15"/>
      <c r="OHJ2" s="15"/>
      <c r="OHK2" s="15"/>
      <c r="OHL2" s="15"/>
      <c r="OHM2" s="15"/>
      <c r="OHN2" s="15"/>
      <c r="OHO2" s="15"/>
      <c r="OHP2" s="15"/>
      <c r="OHQ2" s="15"/>
      <c r="OHR2" s="15"/>
      <c r="OHS2" s="15"/>
      <c r="OHT2" s="15"/>
      <c r="OHU2" s="15"/>
      <c r="OHV2" s="15"/>
      <c r="OHW2" s="15"/>
      <c r="OHX2" s="15"/>
      <c r="OHY2" s="15"/>
      <c r="OHZ2" s="15"/>
      <c r="OIA2" s="15"/>
      <c r="OIB2" s="15"/>
      <c r="OIC2" s="15"/>
      <c r="OID2" s="15"/>
      <c r="OIE2" s="15"/>
      <c r="OIF2" s="15"/>
      <c r="OIG2" s="15"/>
      <c r="OIH2" s="15"/>
      <c r="OII2" s="15"/>
      <c r="OIJ2" s="15"/>
      <c r="OIK2" s="15"/>
      <c r="OIL2" s="15"/>
      <c r="OIM2" s="15"/>
      <c r="OIN2" s="15"/>
      <c r="OIO2" s="15"/>
      <c r="OIP2" s="15"/>
      <c r="OIQ2" s="15"/>
      <c r="OIR2" s="15"/>
      <c r="OIS2" s="15"/>
      <c r="OIT2" s="15"/>
      <c r="OIU2" s="15"/>
      <c r="OIV2" s="15"/>
      <c r="OIW2" s="15"/>
      <c r="OIX2" s="15"/>
      <c r="OIY2" s="15"/>
      <c r="OIZ2" s="15"/>
      <c r="OJA2" s="15"/>
      <c r="OJB2" s="15"/>
      <c r="OJC2" s="15"/>
      <c r="OJD2" s="15"/>
      <c r="OJE2" s="15"/>
      <c r="OJF2" s="15"/>
      <c r="OJG2" s="15"/>
      <c r="OJH2" s="15"/>
      <c r="OJI2" s="15"/>
      <c r="OJJ2" s="15"/>
      <c r="OJK2" s="15"/>
      <c r="OJL2" s="15"/>
      <c r="OJM2" s="15"/>
      <c r="OJN2" s="15"/>
      <c r="OJO2" s="15"/>
      <c r="OJP2" s="15"/>
      <c r="OJQ2" s="15"/>
      <c r="OJR2" s="15"/>
      <c r="OJS2" s="15"/>
      <c r="OJT2" s="15"/>
      <c r="OJU2" s="15"/>
      <c r="OJV2" s="15"/>
      <c r="OJW2" s="15"/>
      <c r="OJX2" s="15"/>
      <c r="OJY2" s="15"/>
      <c r="OJZ2" s="15"/>
      <c r="OKA2" s="15"/>
      <c r="OKB2" s="15"/>
      <c r="OKC2" s="15"/>
      <c r="OKD2" s="15"/>
      <c r="OKE2" s="15"/>
      <c r="OKF2" s="15"/>
      <c r="OKG2" s="15"/>
      <c r="OKH2" s="15"/>
      <c r="OKI2" s="15"/>
      <c r="OKJ2" s="15"/>
      <c r="OKK2" s="15"/>
      <c r="OKL2" s="15"/>
      <c r="OKM2" s="15"/>
      <c r="OKN2" s="15"/>
      <c r="OKO2" s="15"/>
      <c r="OKP2" s="15"/>
      <c r="OKQ2" s="15"/>
      <c r="OKR2" s="15"/>
      <c r="OKS2" s="15"/>
      <c r="OKT2" s="15"/>
      <c r="OKU2" s="15"/>
      <c r="OKV2" s="15"/>
      <c r="OKW2" s="15"/>
      <c r="OKX2" s="15"/>
      <c r="OKY2" s="15"/>
      <c r="OKZ2" s="15"/>
      <c r="OLA2" s="15"/>
      <c r="OLB2" s="15"/>
      <c r="OLC2" s="15"/>
      <c r="OLD2" s="15"/>
      <c r="OLE2" s="15"/>
      <c r="OLF2" s="15"/>
      <c r="OLG2" s="15"/>
      <c r="OLH2" s="15"/>
      <c r="OLI2" s="15"/>
      <c r="OLJ2" s="15"/>
      <c r="OLK2" s="15"/>
      <c r="OLL2" s="15"/>
      <c r="OLM2" s="15"/>
      <c r="OLN2" s="15"/>
      <c r="OLO2" s="15"/>
      <c r="OLP2" s="15"/>
      <c r="OLQ2" s="15"/>
      <c r="OLR2" s="15"/>
      <c r="OLS2" s="15"/>
      <c r="OLT2" s="15"/>
      <c r="OLU2" s="15"/>
      <c r="OLV2" s="15"/>
      <c r="OLW2" s="15"/>
      <c r="OLX2" s="15"/>
      <c r="OLY2" s="15"/>
      <c r="OLZ2" s="15"/>
      <c r="OMA2" s="15"/>
      <c r="OMB2" s="15"/>
      <c r="OMC2" s="15"/>
      <c r="OMD2" s="15"/>
      <c r="OME2" s="15"/>
      <c r="OMF2" s="15"/>
      <c r="OMG2" s="15"/>
      <c r="OMH2" s="15"/>
      <c r="OMI2" s="15"/>
      <c r="OMJ2" s="15"/>
      <c r="OMK2" s="15"/>
      <c r="OML2" s="15"/>
      <c r="OMM2" s="15"/>
      <c r="OMN2" s="15"/>
      <c r="OMO2" s="15"/>
      <c r="OMP2" s="15"/>
      <c r="OMQ2" s="15"/>
      <c r="OMR2" s="15"/>
      <c r="OMS2" s="15"/>
      <c r="OMT2" s="15"/>
      <c r="OMU2" s="15"/>
      <c r="OMV2" s="15"/>
      <c r="OMW2" s="15"/>
      <c r="OMX2" s="15"/>
      <c r="OMY2" s="15"/>
      <c r="OMZ2" s="15"/>
      <c r="ONA2" s="15"/>
      <c r="ONB2" s="15"/>
      <c r="ONC2" s="15"/>
      <c r="OND2" s="15"/>
      <c r="ONE2" s="15"/>
      <c r="ONF2" s="15"/>
      <c r="ONG2" s="15"/>
      <c r="ONH2" s="15"/>
      <c r="ONI2" s="15"/>
      <c r="ONJ2" s="15"/>
      <c r="ONK2" s="15"/>
      <c r="ONL2" s="15"/>
      <c r="ONM2" s="15"/>
      <c r="ONN2" s="15"/>
      <c r="ONO2" s="15"/>
      <c r="ONP2" s="15"/>
      <c r="ONQ2" s="15"/>
      <c r="ONR2" s="15"/>
      <c r="ONS2" s="15"/>
      <c r="ONT2" s="15"/>
      <c r="ONU2" s="15"/>
      <c r="ONV2" s="15"/>
      <c r="ONW2" s="15"/>
      <c r="ONX2" s="15"/>
      <c r="ONY2" s="15"/>
      <c r="ONZ2" s="15"/>
      <c r="OOA2" s="15"/>
      <c r="OOB2" s="15"/>
      <c r="OOC2" s="15"/>
      <c r="OOD2" s="15"/>
      <c r="OOE2" s="15"/>
      <c r="OOF2" s="15"/>
      <c r="OOG2" s="15"/>
      <c r="OOH2" s="15"/>
      <c r="OOI2" s="15"/>
      <c r="OOJ2" s="15"/>
      <c r="OOK2" s="15"/>
      <c r="OOL2" s="15"/>
      <c r="OOM2" s="15"/>
      <c r="OON2" s="15"/>
      <c r="OOO2" s="15"/>
      <c r="OOP2" s="15"/>
      <c r="OOQ2" s="15"/>
      <c r="OOR2" s="15"/>
      <c r="OOS2" s="15"/>
      <c r="OOT2" s="15"/>
      <c r="OOU2" s="15"/>
      <c r="OOV2" s="15"/>
      <c r="OOW2" s="15"/>
      <c r="OOX2" s="15"/>
      <c r="OOY2" s="15"/>
      <c r="OOZ2" s="15"/>
      <c r="OPA2" s="15"/>
      <c r="OPB2" s="15"/>
      <c r="OPC2" s="15"/>
      <c r="OPD2" s="15"/>
      <c r="OPE2" s="15"/>
      <c r="OPF2" s="15"/>
      <c r="OPG2" s="15"/>
      <c r="OPH2" s="15"/>
      <c r="OPI2" s="15"/>
      <c r="OPJ2" s="15"/>
      <c r="OPK2" s="15"/>
      <c r="OPL2" s="15"/>
      <c r="OPM2" s="15"/>
      <c r="OPN2" s="15"/>
      <c r="OPO2" s="15"/>
      <c r="OPP2" s="15"/>
      <c r="OPQ2" s="15"/>
      <c r="OPR2" s="15"/>
      <c r="OPS2" s="15"/>
      <c r="OPT2" s="15"/>
      <c r="OPU2" s="15"/>
      <c r="OPV2" s="15"/>
      <c r="OPW2" s="15"/>
      <c r="OPX2" s="15"/>
      <c r="OPY2" s="15"/>
      <c r="OPZ2" s="15"/>
      <c r="OQA2" s="15"/>
      <c r="OQB2" s="15"/>
      <c r="OQC2" s="15"/>
      <c r="OQD2" s="15"/>
      <c r="OQE2" s="15"/>
      <c r="OQF2" s="15"/>
      <c r="OQG2" s="15"/>
      <c r="OQH2" s="15"/>
      <c r="OQI2" s="15"/>
      <c r="OQJ2" s="15"/>
      <c r="OQK2" s="15"/>
      <c r="OQL2" s="15"/>
      <c r="OQM2" s="15"/>
      <c r="OQN2" s="15"/>
      <c r="OQO2" s="15"/>
      <c r="OQP2" s="15"/>
      <c r="OQQ2" s="15"/>
      <c r="OQR2" s="15"/>
      <c r="OQS2" s="15"/>
      <c r="OQT2" s="15"/>
      <c r="OQU2" s="15"/>
      <c r="OQV2" s="15"/>
      <c r="OQW2" s="15"/>
      <c r="OQX2" s="15"/>
      <c r="OQY2" s="15"/>
      <c r="OQZ2" s="15"/>
      <c r="ORA2" s="15"/>
      <c r="ORB2" s="15"/>
      <c r="ORC2" s="15"/>
      <c r="ORD2" s="15"/>
      <c r="ORE2" s="15"/>
      <c r="ORF2" s="15"/>
      <c r="ORG2" s="15"/>
      <c r="ORH2" s="15"/>
      <c r="ORI2" s="15"/>
      <c r="ORJ2" s="15"/>
      <c r="ORK2" s="15"/>
      <c r="ORL2" s="15"/>
      <c r="ORM2" s="15"/>
      <c r="ORN2" s="15"/>
      <c r="ORO2" s="15"/>
      <c r="ORP2" s="15"/>
      <c r="ORQ2" s="15"/>
      <c r="ORR2" s="15"/>
      <c r="ORS2" s="15"/>
      <c r="ORT2" s="15"/>
      <c r="ORU2" s="15"/>
      <c r="ORV2" s="15"/>
      <c r="ORW2" s="15"/>
      <c r="ORX2" s="15"/>
      <c r="ORY2" s="15"/>
      <c r="ORZ2" s="15"/>
      <c r="OSA2" s="15"/>
      <c r="OSB2" s="15"/>
      <c r="OSC2" s="15"/>
      <c r="OSD2" s="15"/>
      <c r="OSE2" s="15"/>
      <c r="OSF2" s="15"/>
      <c r="OSG2" s="15"/>
      <c r="OSH2" s="15"/>
      <c r="OSI2" s="15"/>
      <c r="OSJ2" s="15"/>
      <c r="OSK2" s="15"/>
      <c r="OSL2" s="15"/>
      <c r="OSM2" s="15"/>
      <c r="OSN2" s="15"/>
      <c r="OSO2" s="15"/>
      <c r="OSP2" s="15"/>
      <c r="OSQ2" s="15"/>
      <c r="OSR2" s="15"/>
      <c r="OSS2" s="15"/>
      <c r="OST2" s="15"/>
      <c r="OSU2" s="15"/>
      <c r="OSV2" s="15"/>
      <c r="OSW2" s="15"/>
      <c r="OSX2" s="15"/>
      <c r="OSY2" s="15"/>
      <c r="OSZ2" s="15"/>
      <c r="OTA2" s="15"/>
      <c r="OTB2" s="15"/>
      <c r="OTC2" s="15"/>
      <c r="OTD2" s="15"/>
      <c r="OTE2" s="15"/>
      <c r="OTF2" s="15"/>
      <c r="OTG2" s="15"/>
      <c r="OTH2" s="15"/>
      <c r="OTI2" s="15"/>
      <c r="OTJ2" s="15"/>
      <c r="OTK2" s="15"/>
      <c r="OTL2" s="15"/>
      <c r="OTM2" s="15"/>
      <c r="OTN2" s="15"/>
      <c r="OTO2" s="15"/>
      <c r="OTP2" s="15"/>
      <c r="OTQ2" s="15"/>
      <c r="OTR2" s="15"/>
      <c r="OTS2" s="15"/>
      <c r="OTT2" s="15"/>
      <c r="OTU2" s="15"/>
      <c r="OTV2" s="15"/>
      <c r="OTW2" s="15"/>
      <c r="OTX2" s="15"/>
      <c r="OTY2" s="15"/>
      <c r="OTZ2" s="15"/>
      <c r="OUA2" s="15"/>
      <c r="OUB2" s="15"/>
      <c r="OUC2" s="15"/>
      <c r="OUD2" s="15"/>
      <c r="OUE2" s="15"/>
      <c r="OUF2" s="15"/>
      <c r="OUG2" s="15"/>
      <c r="OUH2" s="15"/>
      <c r="OUI2" s="15"/>
      <c r="OUJ2" s="15"/>
      <c r="OUK2" s="15"/>
      <c r="OUL2" s="15"/>
      <c r="OUM2" s="15"/>
      <c r="OUN2" s="15"/>
      <c r="OUO2" s="15"/>
      <c r="OUP2" s="15"/>
      <c r="OUQ2" s="15"/>
      <c r="OUR2" s="15"/>
      <c r="OUS2" s="15"/>
      <c r="OUT2" s="15"/>
      <c r="OUU2" s="15"/>
      <c r="OUV2" s="15"/>
      <c r="OUW2" s="15"/>
      <c r="OUX2" s="15"/>
      <c r="OUY2" s="15"/>
      <c r="OUZ2" s="15"/>
      <c r="OVA2" s="15"/>
      <c r="OVB2" s="15"/>
      <c r="OVC2" s="15"/>
      <c r="OVD2" s="15"/>
      <c r="OVE2" s="15"/>
      <c r="OVF2" s="15"/>
      <c r="OVG2" s="15"/>
      <c r="OVH2" s="15"/>
      <c r="OVI2" s="15"/>
      <c r="OVJ2" s="15"/>
      <c r="OVK2" s="15"/>
      <c r="OVL2" s="15"/>
      <c r="OVM2" s="15"/>
      <c r="OVN2" s="15"/>
      <c r="OVO2" s="15"/>
      <c r="OVP2" s="15"/>
      <c r="OVQ2" s="15"/>
      <c r="OVR2" s="15"/>
      <c r="OVS2" s="15"/>
      <c r="OVT2" s="15"/>
      <c r="OVU2" s="15"/>
      <c r="OVV2" s="15"/>
      <c r="OVW2" s="15"/>
      <c r="OVX2" s="15"/>
      <c r="OVY2" s="15"/>
      <c r="OVZ2" s="15"/>
      <c r="OWA2" s="15"/>
      <c r="OWB2" s="15"/>
      <c r="OWC2" s="15"/>
      <c r="OWD2" s="15"/>
      <c r="OWE2" s="15"/>
      <c r="OWF2" s="15"/>
      <c r="OWG2" s="15"/>
      <c r="OWH2" s="15"/>
      <c r="OWI2" s="15"/>
      <c r="OWJ2" s="15"/>
      <c r="OWK2" s="15"/>
      <c r="OWL2" s="15"/>
      <c r="OWM2" s="15"/>
      <c r="OWN2" s="15"/>
      <c r="OWO2" s="15"/>
      <c r="OWP2" s="15"/>
      <c r="OWQ2" s="15"/>
      <c r="OWR2" s="15"/>
      <c r="OWS2" s="15"/>
      <c r="OWT2" s="15"/>
      <c r="OWU2" s="15"/>
      <c r="OWV2" s="15"/>
      <c r="OWW2" s="15"/>
      <c r="OWX2" s="15"/>
      <c r="OWY2" s="15"/>
      <c r="OWZ2" s="15"/>
      <c r="OXA2" s="15"/>
      <c r="OXB2" s="15"/>
      <c r="OXC2" s="15"/>
      <c r="OXD2" s="15"/>
      <c r="OXE2" s="15"/>
      <c r="OXF2" s="15"/>
      <c r="OXG2" s="15"/>
      <c r="OXH2" s="15"/>
      <c r="OXI2" s="15"/>
      <c r="OXJ2" s="15"/>
      <c r="OXK2" s="15"/>
      <c r="OXL2" s="15"/>
      <c r="OXM2" s="15"/>
      <c r="OXN2" s="15"/>
      <c r="OXO2" s="15"/>
      <c r="OXP2" s="15"/>
      <c r="OXQ2" s="15"/>
      <c r="OXR2" s="15"/>
      <c r="OXS2" s="15"/>
      <c r="OXT2" s="15"/>
      <c r="OXU2" s="15"/>
      <c r="OXV2" s="15"/>
      <c r="OXW2" s="15"/>
      <c r="OXX2" s="15"/>
      <c r="OXY2" s="15"/>
      <c r="OXZ2" s="15"/>
      <c r="OYA2" s="15"/>
      <c r="OYB2" s="15"/>
      <c r="OYC2" s="15"/>
      <c r="OYD2" s="15"/>
      <c r="OYE2" s="15"/>
      <c r="OYF2" s="15"/>
      <c r="OYG2" s="15"/>
      <c r="OYH2" s="15"/>
      <c r="OYI2" s="15"/>
      <c r="OYJ2" s="15"/>
      <c r="OYK2" s="15"/>
      <c r="OYL2" s="15"/>
      <c r="OYM2" s="15"/>
      <c r="OYN2" s="15"/>
      <c r="OYO2" s="15"/>
      <c r="OYP2" s="15"/>
      <c r="OYQ2" s="15"/>
      <c r="OYR2" s="15"/>
      <c r="OYS2" s="15"/>
      <c r="OYT2" s="15"/>
      <c r="OYU2" s="15"/>
      <c r="OYV2" s="15"/>
      <c r="OYW2" s="15"/>
      <c r="OYX2" s="15"/>
      <c r="OYY2" s="15"/>
      <c r="OYZ2" s="15"/>
      <c r="OZA2" s="15"/>
      <c r="OZB2" s="15"/>
      <c r="OZC2" s="15"/>
      <c r="OZD2" s="15"/>
      <c r="OZE2" s="15"/>
      <c r="OZF2" s="15"/>
      <c r="OZG2" s="15"/>
      <c r="OZH2" s="15"/>
      <c r="OZI2" s="15"/>
      <c r="OZJ2" s="15"/>
      <c r="OZK2" s="15"/>
      <c r="OZL2" s="15"/>
      <c r="OZM2" s="15"/>
      <c r="OZN2" s="15"/>
      <c r="OZO2" s="15"/>
      <c r="OZP2" s="15"/>
      <c r="OZQ2" s="15"/>
      <c r="OZR2" s="15"/>
      <c r="OZS2" s="15"/>
      <c r="OZT2" s="15"/>
      <c r="OZU2" s="15"/>
      <c r="OZV2" s="15"/>
      <c r="OZW2" s="15"/>
      <c r="OZX2" s="15"/>
      <c r="OZY2" s="15"/>
      <c r="OZZ2" s="15"/>
      <c r="PAA2" s="15"/>
      <c r="PAB2" s="15"/>
      <c r="PAC2" s="15"/>
      <c r="PAD2" s="15"/>
      <c r="PAE2" s="15"/>
      <c r="PAF2" s="15"/>
      <c r="PAG2" s="15"/>
      <c r="PAH2" s="15"/>
      <c r="PAI2" s="15"/>
      <c r="PAJ2" s="15"/>
      <c r="PAK2" s="15"/>
      <c r="PAL2" s="15"/>
      <c r="PAM2" s="15"/>
      <c r="PAN2" s="15"/>
      <c r="PAO2" s="15"/>
      <c r="PAP2" s="15"/>
      <c r="PAQ2" s="15"/>
      <c r="PAR2" s="15"/>
      <c r="PAS2" s="15"/>
      <c r="PAT2" s="15"/>
      <c r="PAU2" s="15"/>
      <c r="PAV2" s="15"/>
      <c r="PAW2" s="15"/>
      <c r="PAX2" s="15"/>
      <c r="PAY2" s="15"/>
      <c r="PAZ2" s="15"/>
      <c r="PBA2" s="15"/>
      <c r="PBB2" s="15"/>
      <c r="PBC2" s="15"/>
      <c r="PBD2" s="15"/>
      <c r="PBE2" s="15"/>
      <c r="PBF2" s="15"/>
      <c r="PBG2" s="15"/>
      <c r="PBH2" s="15"/>
      <c r="PBI2" s="15"/>
      <c r="PBJ2" s="15"/>
      <c r="PBK2" s="15"/>
      <c r="PBL2" s="15"/>
      <c r="PBM2" s="15"/>
      <c r="PBN2" s="15"/>
      <c r="PBO2" s="15"/>
      <c r="PBP2" s="15"/>
      <c r="PBQ2" s="15"/>
      <c r="PBR2" s="15"/>
      <c r="PBS2" s="15"/>
      <c r="PBT2" s="15"/>
      <c r="PBU2" s="15"/>
      <c r="PBV2" s="15"/>
      <c r="PBW2" s="15"/>
      <c r="PBX2" s="15"/>
      <c r="PBY2" s="15"/>
      <c r="PBZ2" s="15"/>
      <c r="PCA2" s="15"/>
      <c r="PCB2" s="15"/>
      <c r="PCC2" s="15"/>
      <c r="PCD2" s="15"/>
      <c r="PCE2" s="15"/>
      <c r="PCF2" s="15"/>
      <c r="PCG2" s="15"/>
      <c r="PCH2" s="15"/>
      <c r="PCI2" s="15"/>
      <c r="PCJ2" s="15"/>
      <c r="PCK2" s="15"/>
      <c r="PCL2" s="15"/>
      <c r="PCM2" s="15"/>
      <c r="PCN2" s="15"/>
      <c r="PCO2" s="15"/>
      <c r="PCP2" s="15"/>
      <c r="PCQ2" s="15"/>
      <c r="PCR2" s="15"/>
      <c r="PCS2" s="15"/>
      <c r="PCT2" s="15"/>
      <c r="PCU2" s="15"/>
      <c r="PCV2" s="15"/>
      <c r="PCW2" s="15"/>
      <c r="PCX2" s="15"/>
      <c r="PCY2" s="15"/>
      <c r="PCZ2" s="15"/>
      <c r="PDA2" s="15"/>
      <c r="PDB2" s="15"/>
      <c r="PDC2" s="15"/>
      <c r="PDD2" s="15"/>
      <c r="PDE2" s="15"/>
      <c r="PDF2" s="15"/>
      <c r="PDG2" s="15"/>
      <c r="PDH2" s="15"/>
      <c r="PDI2" s="15"/>
      <c r="PDJ2" s="15"/>
      <c r="PDK2" s="15"/>
      <c r="PDL2" s="15"/>
      <c r="PDM2" s="15"/>
      <c r="PDN2" s="15"/>
      <c r="PDO2" s="15"/>
      <c r="PDP2" s="15"/>
      <c r="PDQ2" s="15"/>
      <c r="PDR2" s="15"/>
      <c r="PDS2" s="15"/>
      <c r="PDT2" s="15"/>
      <c r="PDU2" s="15"/>
      <c r="PDV2" s="15"/>
      <c r="PDW2" s="15"/>
      <c r="PDX2" s="15"/>
      <c r="PDY2" s="15"/>
      <c r="PDZ2" s="15"/>
      <c r="PEA2" s="15"/>
      <c r="PEB2" s="15"/>
      <c r="PEC2" s="15"/>
      <c r="PED2" s="15"/>
      <c r="PEE2" s="15"/>
      <c r="PEF2" s="15"/>
      <c r="PEG2" s="15"/>
      <c r="PEH2" s="15"/>
      <c r="PEI2" s="15"/>
      <c r="PEJ2" s="15"/>
      <c r="PEK2" s="15"/>
      <c r="PEL2" s="15"/>
      <c r="PEM2" s="15"/>
      <c r="PEN2" s="15"/>
      <c r="PEO2" s="15"/>
      <c r="PEP2" s="15"/>
      <c r="PEQ2" s="15"/>
      <c r="PER2" s="15"/>
      <c r="PES2" s="15"/>
      <c r="PET2" s="15"/>
      <c r="PEU2" s="15"/>
      <c r="PEV2" s="15"/>
      <c r="PEW2" s="15"/>
      <c r="PEX2" s="15"/>
      <c r="PEY2" s="15"/>
      <c r="PEZ2" s="15"/>
      <c r="PFA2" s="15"/>
      <c r="PFB2" s="15"/>
      <c r="PFC2" s="15"/>
      <c r="PFD2" s="15"/>
      <c r="PFE2" s="15"/>
      <c r="PFF2" s="15"/>
      <c r="PFG2" s="15"/>
      <c r="PFH2" s="15"/>
      <c r="PFI2" s="15"/>
      <c r="PFJ2" s="15"/>
      <c r="PFK2" s="15"/>
      <c r="PFL2" s="15"/>
      <c r="PFM2" s="15"/>
      <c r="PFN2" s="15"/>
      <c r="PFO2" s="15"/>
      <c r="PFP2" s="15"/>
      <c r="PFQ2" s="15"/>
      <c r="PFR2" s="15"/>
      <c r="PFS2" s="15"/>
      <c r="PFT2" s="15"/>
      <c r="PFU2" s="15"/>
      <c r="PFV2" s="15"/>
      <c r="PFW2" s="15"/>
      <c r="PFX2" s="15"/>
      <c r="PFY2" s="15"/>
      <c r="PFZ2" s="15"/>
      <c r="PGA2" s="15"/>
      <c r="PGB2" s="15"/>
      <c r="PGC2" s="15"/>
      <c r="PGD2" s="15"/>
      <c r="PGE2" s="15"/>
      <c r="PGF2" s="15"/>
      <c r="PGG2" s="15"/>
      <c r="PGH2" s="15"/>
      <c r="PGI2" s="15"/>
      <c r="PGJ2" s="15"/>
      <c r="PGK2" s="15"/>
      <c r="PGL2" s="15"/>
      <c r="PGM2" s="15"/>
      <c r="PGN2" s="15"/>
      <c r="PGO2" s="15"/>
      <c r="PGP2" s="15"/>
      <c r="PGQ2" s="15"/>
      <c r="PGR2" s="15"/>
      <c r="PGS2" s="15"/>
      <c r="PGT2" s="15"/>
      <c r="PGU2" s="15"/>
      <c r="PGV2" s="15"/>
      <c r="PGW2" s="15"/>
      <c r="PGX2" s="15"/>
      <c r="PGY2" s="15"/>
      <c r="PGZ2" s="15"/>
      <c r="PHA2" s="15"/>
      <c r="PHB2" s="15"/>
      <c r="PHC2" s="15"/>
      <c r="PHD2" s="15"/>
      <c r="PHE2" s="15"/>
      <c r="PHF2" s="15"/>
      <c r="PHG2" s="15"/>
      <c r="PHH2" s="15"/>
      <c r="PHI2" s="15"/>
      <c r="PHJ2" s="15"/>
      <c r="PHK2" s="15"/>
      <c r="PHL2" s="15"/>
      <c r="PHM2" s="15"/>
      <c r="PHN2" s="15"/>
      <c r="PHO2" s="15"/>
      <c r="PHP2" s="15"/>
      <c r="PHQ2" s="15"/>
      <c r="PHR2" s="15"/>
      <c r="PHS2" s="15"/>
      <c r="PHT2" s="15"/>
      <c r="PHU2" s="15"/>
      <c r="PHV2" s="15"/>
      <c r="PHW2" s="15"/>
      <c r="PHX2" s="15"/>
      <c r="PHY2" s="15"/>
      <c r="PHZ2" s="15"/>
      <c r="PIA2" s="15"/>
      <c r="PIB2" s="15"/>
      <c r="PIC2" s="15"/>
      <c r="PID2" s="15"/>
      <c r="PIE2" s="15"/>
      <c r="PIF2" s="15"/>
      <c r="PIG2" s="15"/>
      <c r="PIH2" s="15"/>
      <c r="PII2" s="15"/>
      <c r="PIJ2" s="15"/>
      <c r="PIK2" s="15"/>
      <c r="PIL2" s="15"/>
      <c r="PIM2" s="15"/>
      <c r="PIN2" s="15"/>
      <c r="PIO2" s="15"/>
      <c r="PIP2" s="15"/>
      <c r="PIQ2" s="15"/>
      <c r="PIR2" s="15"/>
      <c r="PIS2" s="15"/>
      <c r="PIT2" s="15"/>
      <c r="PIU2" s="15"/>
      <c r="PIV2" s="15"/>
      <c r="PIW2" s="15"/>
      <c r="PIX2" s="15"/>
      <c r="PIY2" s="15"/>
      <c r="PIZ2" s="15"/>
      <c r="PJA2" s="15"/>
      <c r="PJB2" s="15"/>
      <c r="PJC2" s="15"/>
      <c r="PJD2" s="15"/>
      <c r="PJE2" s="15"/>
      <c r="PJF2" s="15"/>
      <c r="PJG2" s="15"/>
      <c r="PJH2" s="15"/>
      <c r="PJI2" s="15"/>
      <c r="PJJ2" s="15"/>
      <c r="PJK2" s="15"/>
      <c r="PJL2" s="15"/>
      <c r="PJM2" s="15"/>
      <c r="PJN2" s="15"/>
      <c r="PJO2" s="15"/>
      <c r="PJP2" s="15"/>
      <c r="PJQ2" s="15"/>
      <c r="PJR2" s="15"/>
      <c r="PJS2" s="15"/>
      <c r="PJT2" s="15"/>
      <c r="PJU2" s="15"/>
      <c r="PJV2" s="15"/>
      <c r="PJW2" s="15"/>
      <c r="PJX2" s="15"/>
      <c r="PJY2" s="15"/>
      <c r="PJZ2" s="15"/>
      <c r="PKA2" s="15"/>
      <c r="PKB2" s="15"/>
      <c r="PKC2" s="15"/>
      <c r="PKD2" s="15"/>
      <c r="PKE2" s="15"/>
      <c r="PKF2" s="15"/>
      <c r="PKG2" s="15"/>
      <c r="PKH2" s="15"/>
      <c r="PKI2" s="15"/>
      <c r="PKJ2" s="15"/>
      <c r="PKK2" s="15"/>
      <c r="PKL2" s="15"/>
      <c r="PKM2" s="15"/>
      <c r="PKN2" s="15"/>
      <c r="PKO2" s="15"/>
      <c r="PKP2" s="15"/>
      <c r="PKQ2" s="15"/>
      <c r="PKR2" s="15"/>
      <c r="PKS2" s="15"/>
      <c r="PKT2" s="15"/>
      <c r="PKU2" s="15"/>
      <c r="PKV2" s="15"/>
      <c r="PKW2" s="15"/>
      <c r="PKX2" s="15"/>
      <c r="PKY2" s="15"/>
      <c r="PKZ2" s="15"/>
      <c r="PLA2" s="15"/>
      <c r="PLB2" s="15"/>
      <c r="PLC2" s="15"/>
      <c r="PLD2" s="15"/>
      <c r="PLE2" s="15"/>
      <c r="PLF2" s="15"/>
      <c r="PLG2" s="15"/>
      <c r="PLH2" s="15"/>
      <c r="PLI2" s="15"/>
      <c r="PLJ2" s="15"/>
      <c r="PLK2" s="15"/>
      <c r="PLL2" s="15"/>
      <c r="PLM2" s="15"/>
      <c r="PLN2" s="15"/>
      <c r="PLO2" s="15"/>
      <c r="PLP2" s="15"/>
      <c r="PLQ2" s="15"/>
      <c r="PLR2" s="15"/>
      <c r="PLS2" s="15"/>
      <c r="PLT2" s="15"/>
      <c r="PLU2" s="15"/>
      <c r="PLV2" s="15"/>
      <c r="PLW2" s="15"/>
      <c r="PLX2" s="15"/>
      <c r="PLY2" s="15"/>
      <c r="PLZ2" s="15"/>
      <c r="PMA2" s="15"/>
      <c r="PMB2" s="15"/>
      <c r="PMC2" s="15"/>
      <c r="PMD2" s="15"/>
      <c r="PME2" s="15"/>
      <c r="PMF2" s="15"/>
      <c r="PMG2" s="15"/>
      <c r="PMH2" s="15"/>
      <c r="PMI2" s="15"/>
      <c r="PMJ2" s="15"/>
      <c r="PMK2" s="15"/>
      <c r="PML2" s="15"/>
      <c r="PMM2" s="15"/>
      <c r="PMN2" s="15"/>
      <c r="PMO2" s="15"/>
      <c r="PMP2" s="15"/>
      <c r="PMQ2" s="15"/>
      <c r="PMR2" s="15"/>
      <c r="PMS2" s="15"/>
      <c r="PMT2" s="15"/>
      <c r="PMU2" s="15"/>
      <c r="PMV2" s="15"/>
      <c r="PMW2" s="15"/>
      <c r="PMX2" s="15"/>
      <c r="PMY2" s="15"/>
      <c r="PMZ2" s="15"/>
      <c r="PNA2" s="15"/>
      <c r="PNB2" s="15"/>
      <c r="PNC2" s="15"/>
      <c r="PND2" s="15"/>
      <c r="PNE2" s="15"/>
      <c r="PNF2" s="15"/>
      <c r="PNG2" s="15"/>
      <c r="PNH2" s="15"/>
      <c r="PNI2" s="15"/>
      <c r="PNJ2" s="15"/>
      <c r="PNK2" s="15"/>
      <c r="PNL2" s="15"/>
      <c r="PNM2" s="15"/>
      <c r="PNN2" s="15"/>
      <c r="PNO2" s="15"/>
      <c r="PNP2" s="15"/>
      <c r="PNQ2" s="15"/>
      <c r="PNR2" s="15"/>
      <c r="PNS2" s="15"/>
      <c r="PNT2" s="15"/>
      <c r="PNU2" s="15"/>
      <c r="PNV2" s="15"/>
      <c r="PNW2" s="15"/>
      <c r="PNX2" s="15"/>
      <c r="PNY2" s="15"/>
      <c r="PNZ2" s="15"/>
      <c r="POA2" s="15"/>
      <c r="POB2" s="15"/>
      <c r="POC2" s="15"/>
      <c r="POD2" s="15"/>
      <c r="POE2" s="15"/>
      <c r="POF2" s="15"/>
      <c r="POG2" s="15"/>
      <c r="POH2" s="15"/>
      <c r="POI2" s="15"/>
      <c r="POJ2" s="15"/>
      <c r="POK2" s="15"/>
      <c r="POL2" s="15"/>
      <c r="POM2" s="15"/>
      <c r="PON2" s="15"/>
      <c r="POO2" s="15"/>
      <c r="POP2" s="15"/>
      <c r="POQ2" s="15"/>
      <c r="POR2" s="15"/>
      <c r="POS2" s="15"/>
      <c r="POT2" s="15"/>
      <c r="POU2" s="15"/>
      <c r="POV2" s="15"/>
      <c r="POW2" s="15"/>
      <c r="POX2" s="15"/>
      <c r="POY2" s="15"/>
      <c r="POZ2" s="15"/>
      <c r="PPA2" s="15"/>
      <c r="PPB2" s="15"/>
      <c r="PPC2" s="15"/>
      <c r="PPD2" s="15"/>
      <c r="PPE2" s="15"/>
      <c r="PPF2" s="15"/>
      <c r="PPG2" s="15"/>
      <c r="PPH2" s="15"/>
      <c r="PPI2" s="15"/>
      <c r="PPJ2" s="15"/>
      <c r="PPK2" s="15"/>
      <c r="PPL2" s="15"/>
      <c r="PPM2" s="15"/>
      <c r="PPN2" s="15"/>
      <c r="PPO2" s="15"/>
      <c r="PPP2" s="15"/>
      <c r="PPQ2" s="15"/>
      <c r="PPR2" s="15"/>
      <c r="PPS2" s="15"/>
      <c r="PPT2" s="15"/>
      <c r="PPU2" s="15"/>
      <c r="PPV2" s="15"/>
      <c r="PPW2" s="15"/>
      <c r="PPX2" s="15"/>
      <c r="PPY2" s="15"/>
      <c r="PPZ2" s="15"/>
      <c r="PQA2" s="15"/>
      <c r="PQB2" s="15"/>
      <c r="PQC2" s="15"/>
      <c r="PQD2" s="15"/>
      <c r="PQE2" s="15"/>
      <c r="PQF2" s="15"/>
      <c r="PQG2" s="15"/>
      <c r="PQH2" s="15"/>
      <c r="PQI2" s="15"/>
      <c r="PQJ2" s="15"/>
      <c r="PQK2" s="15"/>
      <c r="PQL2" s="15"/>
      <c r="PQM2" s="15"/>
      <c r="PQN2" s="15"/>
      <c r="PQO2" s="15"/>
      <c r="PQP2" s="15"/>
      <c r="PQQ2" s="15"/>
      <c r="PQR2" s="15"/>
      <c r="PQS2" s="15"/>
      <c r="PQT2" s="15"/>
      <c r="PQU2" s="15"/>
      <c r="PQV2" s="15"/>
      <c r="PQW2" s="15"/>
      <c r="PQX2" s="15"/>
      <c r="PQY2" s="15"/>
      <c r="PQZ2" s="15"/>
      <c r="PRA2" s="15"/>
      <c r="PRB2" s="15"/>
      <c r="PRC2" s="15"/>
      <c r="PRD2" s="15"/>
      <c r="PRE2" s="15"/>
      <c r="PRF2" s="15"/>
      <c r="PRG2" s="15"/>
      <c r="PRH2" s="15"/>
      <c r="PRI2" s="15"/>
      <c r="PRJ2" s="15"/>
      <c r="PRK2" s="15"/>
      <c r="PRL2" s="15"/>
      <c r="PRM2" s="15"/>
      <c r="PRN2" s="15"/>
      <c r="PRO2" s="15"/>
      <c r="PRP2" s="15"/>
      <c r="PRQ2" s="15"/>
      <c r="PRR2" s="15"/>
      <c r="PRS2" s="15"/>
      <c r="PRT2" s="15"/>
      <c r="PRU2" s="15"/>
      <c r="PRV2" s="15"/>
      <c r="PRW2" s="15"/>
      <c r="PRX2" s="15"/>
      <c r="PRY2" s="15"/>
      <c r="PRZ2" s="15"/>
      <c r="PSA2" s="15"/>
      <c r="PSB2" s="15"/>
      <c r="PSC2" s="15"/>
      <c r="PSD2" s="15"/>
      <c r="PSE2" s="15"/>
      <c r="PSF2" s="15"/>
      <c r="PSG2" s="15"/>
      <c r="PSH2" s="15"/>
      <c r="PSI2" s="15"/>
      <c r="PSJ2" s="15"/>
      <c r="PSK2" s="15"/>
      <c r="PSL2" s="15"/>
      <c r="PSM2" s="15"/>
      <c r="PSN2" s="15"/>
      <c r="PSO2" s="15"/>
      <c r="PSP2" s="15"/>
      <c r="PSQ2" s="15"/>
      <c r="PSR2" s="15"/>
      <c r="PSS2" s="15"/>
      <c r="PST2" s="15"/>
      <c r="PSU2" s="15"/>
      <c r="PSV2" s="15"/>
      <c r="PSW2" s="15"/>
      <c r="PSX2" s="15"/>
      <c r="PSY2" s="15"/>
      <c r="PSZ2" s="15"/>
      <c r="PTA2" s="15"/>
      <c r="PTB2" s="15"/>
      <c r="PTC2" s="15"/>
      <c r="PTD2" s="15"/>
      <c r="PTE2" s="15"/>
      <c r="PTF2" s="15"/>
      <c r="PTG2" s="15"/>
      <c r="PTH2" s="15"/>
      <c r="PTI2" s="15"/>
      <c r="PTJ2" s="15"/>
      <c r="PTK2" s="15"/>
      <c r="PTL2" s="15"/>
      <c r="PTM2" s="15"/>
      <c r="PTN2" s="15"/>
      <c r="PTO2" s="15"/>
      <c r="PTP2" s="15"/>
      <c r="PTQ2" s="15"/>
      <c r="PTR2" s="15"/>
      <c r="PTS2" s="15"/>
      <c r="PTT2" s="15"/>
      <c r="PTU2" s="15"/>
      <c r="PTV2" s="15"/>
      <c r="PTW2" s="15"/>
      <c r="PTX2" s="15"/>
      <c r="PTY2" s="15"/>
      <c r="PTZ2" s="15"/>
      <c r="PUA2" s="15"/>
      <c r="PUB2" s="15"/>
      <c r="PUC2" s="15"/>
      <c r="PUD2" s="15"/>
      <c r="PUE2" s="15"/>
      <c r="PUF2" s="15"/>
      <c r="PUG2" s="15"/>
      <c r="PUH2" s="15"/>
      <c r="PUI2" s="15"/>
      <c r="PUJ2" s="15"/>
      <c r="PUK2" s="15"/>
      <c r="PUL2" s="15"/>
      <c r="PUM2" s="15"/>
      <c r="PUN2" s="15"/>
      <c r="PUO2" s="15"/>
      <c r="PUP2" s="15"/>
      <c r="PUQ2" s="15"/>
      <c r="PUR2" s="15"/>
      <c r="PUS2" s="15"/>
      <c r="PUT2" s="15"/>
      <c r="PUU2" s="15"/>
      <c r="PUV2" s="15"/>
      <c r="PUW2" s="15"/>
      <c r="PUX2" s="15"/>
      <c r="PUY2" s="15"/>
      <c r="PUZ2" s="15"/>
      <c r="PVA2" s="15"/>
      <c r="PVB2" s="15"/>
      <c r="PVC2" s="15"/>
      <c r="PVD2" s="15"/>
      <c r="PVE2" s="15"/>
      <c r="PVF2" s="15"/>
      <c r="PVG2" s="15"/>
      <c r="PVH2" s="15"/>
      <c r="PVI2" s="15"/>
      <c r="PVJ2" s="15"/>
      <c r="PVK2" s="15"/>
      <c r="PVL2" s="15"/>
      <c r="PVM2" s="15"/>
      <c r="PVN2" s="15"/>
      <c r="PVO2" s="15"/>
      <c r="PVP2" s="15"/>
      <c r="PVQ2" s="15"/>
      <c r="PVR2" s="15"/>
      <c r="PVS2" s="15"/>
      <c r="PVT2" s="15"/>
      <c r="PVU2" s="15"/>
      <c r="PVV2" s="15"/>
      <c r="PVW2" s="15"/>
      <c r="PVX2" s="15"/>
      <c r="PVY2" s="15"/>
      <c r="PVZ2" s="15"/>
      <c r="PWA2" s="15"/>
      <c r="PWB2" s="15"/>
      <c r="PWC2" s="15"/>
      <c r="PWD2" s="15"/>
      <c r="PWE2" s="15"/>
      <c r="PWF2" s="15"/>
      <c r="PWG2" s="15"/>
      <c r="PWH2" s="15"/>
      <c r="PWI2" s="15"/>
      <c r="PWJ2" s="15"/>
      <c r="PWK2" s="15"/>
      <c r="PWL2" s="15"/>
      <c r="PWM2" s="15"/>
      <c r="PWN2" s="15"/>
      <c r="PWO2" s="15"/>
      <c r="PWP2" s="15"/>
      <c r="PWQ2" s="15"/>
      <c r="PWR2" s="15"/>
      <c r="PWS2" s="15"/>
      <c r="PWT2" s="15"/>
      <c r="PWU2" s="15"/>
      <c r="PWV2" s="15"/>
      <c r="PWW2" s="15"/>
      <c r="PWX2" s="15"/>
      <c r="PWY2" s="15"/>
      <c r="PWZ2" s="15"/>
      <c r="PXA2" s="15"/>
      <c r="PXB2" s="15"/>
      <c r="PXC2" s="15"/>
      <c r="PXD2" s="15"/>
      <c r="PXE2" s="15"/>
      <c r="PXF2" s="15"/>
      <c r="PXG2" s="15"/>
      <c r="PXH2" s="15"/>
      <c r="PXI2" s="15"/>
      <c r="PXJ2" s="15"/>
      <c r="PXK2" s="15"/>
      <c r="PXL2" s="15"/>
      <c r="PXM2" s="15"/>
      <c r="PXN2" s="15"/>
      <c r="PXO2" s="15"/>
      <c r="PXP2" s="15"/>
      <c r="PXQ2" s="15"/>
      <c r="PXR2" s="15"/>
      <c r="PXS2" s="15"/>
      <c r="PXT2" s="15"/>
      <c r="PXU2" s="15"/>
      <c r="PXV2" s="15"/>
      <c r="PXW2" s="15"/>
      <c r="PXX2" s="15"/>
      <c r="PXY2" s="15"/>
      <c r="PXZ2" s="15"/>
      <c r="PYA2" s="15"/>
      <c r="PYB2" s="15"/>
      <c r="PYC2" s="15"/>
      <c r="PYD2" s="15"/>
      <c r="PYE2" s="15"/>
      <c r="PYF2" s="15"/>
      <c r="PYG2" s="15"/>
      <c r="PYH2" s="15"/>
      <c r="PYI2" s="15"/>
      <c r="PYJ2" s="15"/>
      <c r="PYK2" s="15"/>
      <c r="PYL2" s="15"/>
      <c r="PYM2" s="15"/>
      <c r="PYN2" s="15"/>
      <c r="PYO2" s="15"/>
      <c r="PYP2" s="15"/>
      <c r="PYQ2" s="15"/>
      <c r="PYR2" s="15"/>
      <c r="PYS2" s="15"/>
      <c r="PYT2" s="15"/>
      <c r="PYU2" s="15"/>
      <c r="PYV2" s="15"/>
      <c r="PYW2" s="15"/>
      <c r="PYX2" s="15"/>
      <c r="PYY2" s="15"/>
      <c r="PYZ2" s="15"/>
      <c r="PZA2" s="15"/>
      <c r="PZB2" s="15"/>
      <c r="PZC2" s="15"/>
      <c r="PZD2" s="15"/>
      <c r="PZE2" s="15"/>
      <c r="PZF2" s="15"/>
      <c r="PZG2" s="15"/>
      <c r="PZH2" s="15"/>
      <c r="PZI2" s="15"/>
      <c r="PZJ2" s="15"/>
      <c r="PZK2" s="15"/>
      <c r="PZL2" s="15"/>
      <c r="PZM2" s="15"/>
      <c r="PZN2" s="15"/>
      <c r="PZO2" s="15"/>
      <c r="PZP2" s="15"/>
      <c r="PZQ2" s="15"/>
      <c r="PZR2" s="15"/>
      <c r="PZS2" s="15"/>
      <c r="PZT2" s="15"/>
      <c r="PZU2" s="15"/>
      <c r="PZV2" s="15"/>
      <c r="PZW2" s="15"/>
      <c r="PZX2" s="15"/>
      <c r="PZY2" s="15"/>
      <c r="PZZ2" s="15"/>
      <c r="QAA2" s="15"/>
      <c r="QAB2" s="15"/>
      <c r="QAC2" s="15"/>
      <c r="QAD2" s="15"/>
      <c r="QAE2" s="15"/>
      <c r="QAF2" s="15"/>
      <c r="QAG2" s="15"/>
      <c r="QAH2" s="15"/>
      <c r="QAI2" s="15"/>
      <c r="QAJ2" s="15"/>
      <c r="QAK2" s="15"/>
      <c r="QAL2" s="15"/>
      <c r="QAM2" s="15"/>
      <c r="QAN2" s="15"/>
      <c r="QAO2" s="15"/>
      <c r="QAP2" s="15"/>
      <c r="QAQ2" s="15"/>
      <c r="QAR2" s="15"/>
      <c r="QAS2" s="15"/>
      <c r="QAT2" s="15"/>
      <c r="QAU2" s="15"/>
      <c r="QAV2" s="15"/>
      <c r="QAW2" s="15"/>
      <c r="QAX2" s="15"/>
      <c r="QAY2" s="15"/>
      <c r="QAZ2" s="15"/>
      <c r="QBA2" s="15"/>
      <c r="QBB2" s="15"/>
      <c r="QBC2" s="15"/>
      <c r="QBD2" s="15"/>
      <c r="QBE2" s="15"/>
      <c r="QBF2" s="15"/>
      <c r="QBG2" s="15"/>
      <c r="QBH2" s="15"/>
      <c r="QBI2" s="15"/>
      <c r="QBJ2" s="15"/>
      <c r="QBK2" s="15"/>
      <c r="QBL2" s="15"/>
      <c r="QBM2" s="15"/>
      <c r="QBN2" s="15"/>
      <c r="QBO2" s="15"/>
      <c r="QBP2" s="15"/>
      <c r="QBQ2" s="15"/>
      <c r="QBR2" s="15"/>
      <c r="QBS2" s="15"/>
      <c r="QBT2" s="15"/>
      <c r="QBU2" s="15"/>
      <c r="QBV2" s="15"/>
      <c r="QBW2" s="15"/>
      <c r="QBX2" s="15"/>
      <c r="QBY2" s="15"/>
      <c r="QBZ2" s="15"/>
      <c r="QCA2" s="15"/>
      <c r="QCB2" s="15"/>
      <c r="QCC2" s="15"/>
      <c r="QCD2" s="15"/>
      <c r="QCE2" s="15"/>
      <c r="QCF2" s="15"/>
      <c r="QCG2" s="15"/>
      <c r="QCH2" s="15"/>
      <c r="QCI2" s="15"/>
      <c r="QCJ2" s="15"/>
      <c r="QCK2" s="15"/>
      <c r="QCL2" s="15"/>
      <c r="QCM2" s="15"/>
      <c r="QCN2" s="15"/>
      <c r="QCO2" s="15"/>
      <c r="QCP2" s="15"/>
      <c r="QCQ2" s="15"/>
      <c r="QCR2" s="15"/>
      <c r="QCS2" s="15"/>
      <c r="QCT2" s="15"/>
      <c r="QCU2" s="15"/>
      <c r="QCV2" s="15"/>
      <c r="QCW2" s="15"/>
      <c r="QCX2" s="15"/>
      <c r="QCY2" s="15"/>
      <c r="QCZ2" s="15"/>
      <c r="QDA2" s="15"/>
      <c r="QDB2" s="15"/>
      <c r="QDC2" s="15"/>
      <c r="QDD2" s="15"/>
      <c r="QDE2" s="15"/>
      <c r="QDF2" s="15"/>
      <c r="QDG2" s="15"/>
      <c r="QDH2" s="15"/>
      <c r="QDI2" s="15"/>
      <c r="QDJ2" s="15"/>
      <c r="QDK2" s="15"/>
      <c r="QDL2" s="15"/>
      <c r="QDM2" s="15"/>
      <c r="QDN2" s="15"/>
      <c r="QDO2" s="15"/>
      <c r="QDP2" s="15"/>
      <c r="QDQ2" s="15"/>
      <c r="QDR2" s="15"/>
      <c r="QDS2" s="15"/>
      <c r="QDT2" s="15"/>
      <c r="QDU2" s="15"/>
      <c r="QDV2" s="15"/>
      <c r="QDW2" s="15"/>
      <c r="QDX2" s="15"/>
      <c r="QDY2" s="15"/>
      <c r="QDZ2" s="15"/>
      <c r="QEA2" s="15"/>
      <c r="QEB2" s="15"/>
      <c r="QEC2" s="15"/>
      <c r="QED2" s="15"/>
      <c r="QEE2" s="15"/>
      <c r="QEF2" s="15"/>
      <c r="QEG2" s="15"/>
      <c r="QEH2" s="15"/>
      <c r="QEI2" s="15"/>
      <c r="QEJ2" s="15"/>
      <c r="QEK2" s="15"/>
      <c r="QEL2" s="15"/>
      <c r="QEM2" s="15"/>
      <c r="QEN2" s="15"/>
      <c r="QEO2" s="15"/>
      <c r="QEP2" s="15"/>
      <c r="QEQ2" s="15"/>
      <c r="QER2" s="15"/>
      <c r="QES2" s="15"/>
      <c r="QET2" s="15"/>
      <c r="QEU2" s="15"/>
      <c r="QEV2" s="15"/>
      <c r="QEW2" s="15"/>
      <c r="QEX2" s="15"/>
      <c r="QEY2" s="15"/>
      <c r="QEZ2" s="15"/>
      <c r="QFA2" s="15"/>
      <c r="QFB2" s="15"/>
      <c r="QFC2" s="15"/>
      <c r="QFD2" s="15"/>
      <c r="QFE2" s="15"/>
      <c r="QFF2" s="15"/>
      <c r="QFG2" s="15"/>
      <c r="QFH2" s="15"/>
      <c r="QFI2" s="15"/>
      <c r="QFJ2" s="15"/>
      <c r="QFK2" s="15"/>
      <c r="QFL2" s="15"/>
      <c r="QFM2" s="15"/>
      <c r="QFN2" s="15"/>
      <c r="QFO2" s="15"/>
      <c r="QFP2" s="15"/>
      <c r="QFQ2" s="15"/>
      <c r="QFR2" s="15"/>
      <c r="QFS2" s="15"/>
      <c r="QFT2" s="15"/>
      <c r="QFU2" s="15"/>
      <c r="QFV2" s="15"/>
      <c r="QFW2" s="15"/>
      <c r="QFX2" s="15"/>
      <c r="QFY2" s="15"/>
      <c r="QFZ2" s="15"/>
      <c r="QGA2" s="15"/>
      <c r="QGB2" s="15"/>
      <c r="QGC2" s="15"/>
      <c r="QGD2" s="15"/>
      <c r="QGE2" s="15"/>
      <c r="QGF2" s="15"/>
      <c r="QGG2" s="15"/>
      <c r="QGH2" s="15"/>
      <c r="QGI2" s="15"/>
      <c r="QGJ2" s="15"/>
      <c r="QGK2" s="15"/>
      <c r="QGL2" s="15"/>
      <c r="QGM2" s="15"/>
      <c r="QGN2" s="15"/>
      <c r="QGO2" s="15"/>
      <c r="QGP2" s="15"/>
      <c r="QGQ2" s="15"/>
      <c r="QGR2" s="15"/>
      <c r="QGS2" s="15"/>
      <c r="QGT2" s="15"/>
      <c r="QGU2" s="15"/>
      <c r="QGV2" s="15"/>
      <c r="QGW2" s="15"/>
      <c r="QGX2" s="15"/>
      <c r="QGY2" s="15"/>
      <c r="QGZ2" s="15"/>
      <c r="QHA2" s="15"/>
      <c r="QHB2" s="15"/>
      <c r="QHC2" s="15"/>
      <c r="QHD2" s="15"/>
      <c r="QHE2" s="15"/>
      <c r="QHF2" s="15"/>
      <c r="QHG2" s="15"/>
      <c r="QHH2" s="15"/>
      <c r="QHI2" s="15"/>
      <c r="QHJ2" s="15"/>
      <c r="QHK2" s="15"/>
      <c r="QHL2" s="15"/>
      <c r="QHM2" s="15"/>
      <c r="QHN2" s="15"/>
      <c r="QHO2" s="15"/>
      <c r="QHP2" s="15"/>
      <c r="QHQ2" s="15"/>
      <c r="QHR2" s="15"/>
      <c r="QHS2" s="15"/>
      <c r="QHT2" s="15"/>
      <c r="QHU2" s="15"/>
      <c r="QHV2" s="15"/>
      <c r="QHW2" s="15"/>
      <c r="QHX2" s="15"/>
      <c r="QHY2" s="15"/>
      <c r="QHZ2" s="15"/>
      <c r="QIA2" s="15"/>
      <c r="QIB2" s="15"/>
      <c r="QIC2" s="15"/>
      <c r="QID2" s="15"/>
      <c r="QIE2" s="15"/>
      <c r="QIF2" s="15"/>
      <c r="QIG2" s="15"/>
      <c r="QIH2" s="15"/>
      <c r="QII2" s="15"/>
      <c r="QIJ2" s="15"/>
      <c r="QIK2" s="15"/>
      <c r="QIL2" s="15"/>
      <c r="QIM2" s="15"/>
      <c r="QIN2" s="15"/>
      <c r="QIO2" s="15"/>
      <c r="QIP2" s="15"/>
      <c r="QIQ2" s="15"/>
      <c r="QIR2" s="15"/>
      <c r="QIS2" s="15"/>
      <c r="QIT2" s="15"/>
      <c r="QIU2" s="15"/>
      <c r="QIV2" s="15"/>
      <c r="QIW2" s="15"/>
      <c r="QIX2" s="15"/>
      <c r="QIY2" s="15"/>
      <c r="QIZ2" s="15"/>
      <c r="QJA2" s="15"/>
      <c r="QJB2" s="15"/>
      <c r="QJC2" s="15"/>
      <c r="QJD2" s="15"/>
      <c r="QJE2" s="15"/>
      <c r="QJF2" s="15"/>
      <c r="QJG2" s="15"/>
      <c r="QJH2" s="15"/>
      <c r="QJI2" s="15"/>
      <c r="QJJ2" s="15"/>
      <c r="QJK2" s="15"/>
      <c r="QJL2" s="15"/>
      <c r="QJM2" s="15"/>
      <c r="QJN2" s="15"/>
      <c r="QJO2" s="15"/>
      <c r="QJP2" s="15"/>
      <c r="QJQ2" s="15"/>
      <c r="QJR2" s="15"/>
      <c r="QJS2" s="15"/>
      <c r="QJT2" s="15"/>
      <c r="QJU2" s="15"/>
      <c r="QJV2" s="15"/>
      <c r="QJW2" s="15"/>
      <c r="QJX2" s="15"/>
      <c r="QJY2" s="15"/>
      <c r="QJZ2" s="15"/>
      <c r="QKA2" s="15"/>
      <c r="QKB2" s="15"/>
      <c r="QKC2" s="15"/>
      <c r="QKD2" s="15"/>
      <c r="QKE2" s="15"/>
      <c r="QKF2" s="15"/>
      <c r="QKG2" s="15"/>
      <c r="QKH2" s="15"/>
      <c r="QKI2" s="15"/>
      <c r="QKJ2" s="15"/>
      <c r="QKK2" s="15"/>
      <c r="QKL2" s="15"/>
      <c r="QKM2" s="15"/>
      <c r="QKN2" s="15"/>
      <c r="QKO2" s="15"/>
      <c r="QKP2" s="15"/>
      <c r="QKQ2" s="15"/>
      <c r="QKR2" s="15"/>
      <c r="QKS2" s="15"/>
      <c r="QKT2" s="15"/>
      <c r="QKU2" s="15"/>
      <c r="QKV2" s="15"/>
      <c r="QKW2" s="15"/>
      <c r="QKX2" s="15"/>
      <c r="QKY2" s="15"/>
      <c r="QKZ2" s="15"/>
      <c r="QLA2" s="15"/>
      <c r="QLB2" s="15"/>
      <c r="QLC2" s="15"/>
      <c r="QLD2" s="15"/>
      <c r="QLE2" s="15"/>
      <c r="QLF2" s="15"/>
      <c r="QLG2" s="15"/>
      <c r="QLH2" s="15"/>
      <c r="QLI2" s="15"/>
      <c r="QLJ2" s="15"/>
      <c r="QLK2" s="15"/>
      <c r="QLL2" s="15"/>
      <c r="QLM2" s="15"/>
      <c r="QLN2" s="15"/>
      <c r="QLO2" s="15"/>
      <c r="QLP2" s="15"/>
      <c r="QLQ2" s="15"/>
      <c r="QLR2" s="15"/>
      <c r="QLS2" s="15"/>
      <c r="QLT2" s="15"/>
      <c r="QLU2" s="15"/>
      <c r="QLV2" s="15"/>
      <c r="QLW2" s="15"/>
      <c r="QLX2" s="15"/>
      <c r="QLY2" s="15"/>
      <c r="QLZ2" s="15"/>
      <c r="QMA2" s="15"/>
      <c r="QMB2" s="15"/>
      <c r="QMC2" s="15"/>
      <c r="QMD2" s="15"/>
      <c r="QME2" s="15"/>
      <c r="QMF2" s="15"/>
      <c r="QMG2" s="15"/>
      <c r="QMH2" s="15"/>
      <c r="QMI2" s="15"/>
      <c r="QMJ2" s="15"/>
      <c r="QMK2" s="15"/>
      <c r="QML2" s="15"/>
      <c r="QMM2" s="15"/>
      <c r="QMN2" s="15"/>
      <c r="QMO2" s="15"/>
      <c r="QMP2" s="15"/>
      <c r="QMQ2" s="15"/>
      <c r="QMR2" s="15"/>
      <c r="QMS2" s="15"/>
      <c r="QMT2" s="15"/>
      <c r="QMU2" s="15"/>
      <c r="QMV2" s="15"/>
      <c r="QMW2" s="15"/>
      <c r="QMX2" s="15"/>
      <c r="QMY2" s="15"/>
      <c r="QMZ2" s="15"/>
      <c r="QNA2" s="15"/>
      <c r="QNB2" s="15"/>
      <c r="QNC2" s="15"/>
      <c r="QND2" s="15"/>
      <c r="QNE2" s="15"/>
      <c r="QNF2" s="15"/>
      <c r="QNG2" s="15"/>
      <c r="QNH2" s="15"/>
      <c r="QNI2" s="15"/>
      <c r="QNJ2" s="15"/>
      <c r="QNK2" s="15"/>
      <c r="QNL2" s="15"/>
      <c r="QNM2" s="15"/>
      <c r="QNN2" s="15"/>
      <c r="QNO2" s="15"/>
      <c r="QNP2" s="15"/>
      <c r="QNQ2" s="15"/>
      <c r="QNR2" s="15"/>
      <c r="QNS2" s="15"/>
      <c r="QNT2" s="15"/>
      <c r="QNU2" s="15"/>
      <c r="QNV2" s="15"/>
      <c r="QNW2" s="15"/>
      <c r="QNX2" s="15"/>
      <c r="QNY2" s="15"/>
      <c r="QNZ2" s="15"/>
      <c r="QOA2" s="15"/>
      <c r="QOB2" s="15"/>
      <c r="QOC2" s="15"/>
      <c r="QOD2" s="15"/>
      <c r="QOE2" s="15"/>
      <c r="QOF2" s="15"/>
      <c r="QOG2" s="15"/>
      <c r="QOH2" s="15"/>
      <c r="QOI2" s="15"/>
      <c r="QOJ2" s="15"/>
      <c r="QOK2" s="15"/>
      <c r="QOL2" s="15"/>
      <c r="QOM2" s="15"/>
      <c r="QON2" s="15"/>
      <c r="QOO2" s="15"/>
      <c r="QOP2" s="15"/>
      <c r="QOQ2" s="15"/>
      <c r="QOR2" s="15"/>
      <c r="QOS2" s="15"/>
      <c r="QOT2" s="15"/>
      <c r="QOU2" s="15"/>
      <c r="QOV2" s="15"/>
      <c r="QOW2" s="15"/>
      <c r="QOX2" s="15"/>
      <c r="QOY2" s="15"/>
      <c r="QOZ2" s="15"/>
      <c r="QPA2" s="15"/>
      <c r="QPB2" s="15"/>
      <c r="QPC2" s="15"/>
      <c r="QPD2" s="15"/>
      <c r="QPE2" s="15"/>
      <c r="QPF2" s="15"/>
      <c r="QPG2" s="15"/>
      <c r="QPH2" s="15"/>
      <c r="QPI2" s="15"/>
      <c r="QPJ2" s="15"/>
      <c r="QPK2" s="15"/>
      <c r="QPL2" s="15"/>
      <c r="QPM2" s="15"/>
      <c r="QPN2" s="15"/>
      <c r="QPO2" s="15"/>
      <c r="QPP2" s="15"/>
      <c r="QPQ2" s="15"/>
      <c r="QPR2" s="15"/>
      <c r="QPS2" s="15"/>
      <c r="QPT2" s="15"/>
      <c r="QPU2" s="15"/>
      <c r="QPV2" s="15"/>
      <c r="QPW2" s="15"/>
      <c r="QPX2" s="15"/>
      <c r="QPY2" s="15"/>
      <c r="QPZ2" s="15"/>
      <c r="QQA2" s="15"/>
      <c r="QQB2" s="15"/>
      <c r="QQC2" s="15"/>
      <c r="QQD2" s="15"/>
      <c r="QQE2" s="15"/>
      <c r="QQF2" s="15"/>
      <c r="QQG2" s="15"/>
      <c r="QQH2" s="15"/>
      <c r="QQI2" s="15"/>
      <c r="QQJ2" s="15"/>
      <c r="QQK2" s="15"/>
      <c r="QQL2" s="15"/>
      <c r="QQM2" s="15"/>
      <c r="QQN2" s="15"/>
      <c r="QQO2" s="15"/>
      <c r="QQP2" s="15"/>
      <c r="QQQ2" s="15"/>
      <c r="QQR2" s="15"/>
      <c r="QQS2" s="15"/>
      <c r="QQT2" s="15"/>
      <c r="QQU2" s="15"/>
      <c r="QQV2" s="15"/>
      <c r="QQW2" s="15"/>
      <c r="QQX2" s="15"/>
      <c r="QQY2" s="15"/>
      <c r="QQZ2" s="15"/>
      <c r="QRA2" s="15"/>
      <c r="QRB2" s="15"/>
      <c r="QRC2" s="15"/>
      <c r="QRD2" s="15"/>
      <c r="QRE2" s="15"/>
      <c r="QRF2" s="15"/>
      <c r="QRG2" s="15"/>
      <c r="QRH2" s="15"/>
      <c r="QRI2" s="15"/>
      <c r="QRJ2" s="15"/>
      <c r="QRK2" s="15"/>
      <c r="QRL2" s="15"/>
      <c r="QRM2" s="15"/>
      <c r="QRN2" s="15"/>
      <c r="QRO2" s="15"/>
      <c r="QRP2" s="15"/>
      <c r="QRQ2" s="15"/>
      <c r="QRR2" s="15"/>
      <c r="QRS2" s="15"/>
      <c r="QRT2" s="15"/>
      <c r="QRU2" s="15"/>
      <c r="QRV2" s="15"/>
      <c r="QRW2" s="15"/>
      <c r="QRX2" s="15"/>
      <c r="QRY2" s="15"/>
      <c r="QRZ2" s="15"/>
      <c r="QSA2" s="15"/>
      <c r="QSB2" s="15"/>
      <c r="QSC2" s="15"/>
      <c r="QSD2" s="15"/>
      <c r="QSE2" s="15"/>
      <c r="QSF2" s="15"/>
      <c r="QSG2" s="15"/>
      <c r="QSH2" s="15"/>
      <c r="QSI2" s="15"/>
      <c r="QSJ2" s="15"/>
      <c r="QSK2" s="15"/>
      <c r="QSL2" s="15"/>
      <c r="QSM2" s="15"/>
      <c r="QSN2" s="15"/>
      <c r="QSO2" s="15"/>
      <c r="QSP2" s="15"/>
      <c r="QSQ2" s="15"/>
      <c r="QSR2" s="15"/>
      <c r="QSS2" s="15"/>
      <c r="QST2" s="15"/>
      <c r="QSU2" s="15"/>
      <c r="QSV2" s="15"/>
      <c r="QSW2" s="15"/>
      <c r="QSX2" s="15"/>
      <c r="QSY2" s="15"/>
      <c r="QSZ2" s="15"/>
      <c r="QTA2" s="15"/>
      <c r="QTB2" s="15"/>
      <c r="QTC2" s="15"/>
      <c r="QTD2" s="15"/>
      <c r="QTE2" s="15"/>
      <c r="QTF2" s="15"/>
      <c r="QTG2" s="15"/>
      <c r="QTH2" s="15"/>
      <c r="QTI2" s="15"/>
      <c r="QTJ2" s="15"/>
      <c r="QTK2" s="15"/>
      <c r="QTL2" s="15"/>
      <c r="QTM2" s="15"/>
      <c r="QTN2" s="15"/>
      <c r="QTO2" s="15"/>
      <c r="QTP2" s="15"/>
      <c r="QTQ2" s="15"/>
      <c r="QTR2" s="15"/>
      <c r="QTS2" s="15"/>
      <c r="QTT2" s="15"/>
      <c r="QTU2" s="15"/>
      <c r="QTV2" s="15"/>
      <c r="QTW2" s="15"/>
      <c r="QTX2" s="15"/>
      <c r="QTY2" s="15"/>
      <c r="QTZ2" s="15"/>
      <c r="QUA2" s="15"/>
      <c r="QUB2" s="15"/>
      <c r="QUC2" s="15"/>
      <c r="QUD2" s="15"/>
      <c r="QUE2" s="15"/>
      <c r="QUF2" s="15"/>
      <c r="QUG2" s="15"/>
      <c r="QUH2" s="15"/>
      <c r="QUI2" s="15"/>
      <c r="QUJ2" s="15"/>
      <c r="QUK2" s="15"/>
      <c r="QUL2" s="15"/>
      <c r="QUM2" s="15"/>
      <c r="QUN2" s="15"/>
      <c r="QUO2" s="15"/>
      <c r="QUP2" s="15"/>
      <c r="QUQ2" s="15"/>
      <c r="QUR2" s="15"/>
      <c r="QUS2" s="15"/>
      <c r="QUT2" s="15"/>
      <c r="QUU2" s="15"/>
      <c r="QUV2" s="15"/>
      <c r="QUW2" s="15"/>
      <c r="QUX2" s="15"/>
      <c r="QUY2" s="15"/>
      <c r="QUZ2" s="15"/>
      <c r="QVA2" s="15"/>
      <c r="QVB2" s="15"/>
      <c r="QVC2" s="15"/>
      <c r="QVD2" s="15"/>
      <c r="QVE2" s="15"/>
      <c r="QVF2" s="15"/>
      <c r="QVG2" s="15"/>
      <c r="QVH2" s="15"/>
      <c r="QVI2" s="15"/>
      <c r="QVJ2" s="15"/>
      <c r="QVK2" s="15"/>
      <c r="QVL2" s="15"/>
      <c r="QVM2" s="15"/>
      <c r="QVN2" s="15"/>
      <c r="QVO2" s="15"/>
      <c r="QVP2" s="15"/>
      <c r="QVQ2" s="15"/>
      <c r="QVR2" s="15"/>
      <c r="QVS2" s="15"/>
      <c r="QVT2" s="15"/>
      <c r="QVU2" s="15"/>
      <c r="QVV2" s="15"/>
      <c r="QVW2" s="15"/>
      <c r="QVX2" s="15"/>
      <c r="QVY2" s="15"/>
      <c r="QVZ2" s="15"/>
      <c r="QWA2" s="15"/>
      <c r="QWB2" s="15"/>
      <c r="QWC2" s="15"/>
      <c r="QWD2" s="15"/>
      <c r="QWE2" s="15"/>
      <c r="QWF2" s="15"/>
      <c r="QWG2" s="15"/>
      <c r="QWH2" s="15"/>
      <c r="QWI2" s="15"/>
      <c r="QWJ2" s="15"/>
      <c r="QWK2" s="15"/>
      <c r="QWL2" s="15"/>
      <c r="QWM2" s="15"/>
      <c r="QWN2" s="15"/>
      <c r="QWO2" s="15"/>
      <c r="QWP2" s="15"/>
      <c r="QWQ2" s="15"/>
      <c r="QWR2" s="15"/>
      <c r="QWS2" s="15"/>
      <c r="QWT2" s="15"/>
      <c r="QWU2" s="15"/>
      <c r="QWV2" s="15"/>
      <c r="QWW2" s="15"/>
      <c r="QWX2" s="15"/>
      <c r="QWY2" s="15"/>
      <c r="QWZ2" s="15"/>
      <c r="QXA2" s="15"/>
      <c r="QXB2" s="15"/>
      <c r="QXC2" s="15"/>
      <c r="QXD2" s="15"/>
      <c r="QXE2" s="15"/>
      <c r="QXF2" s="15"/>
      <c r="QXG2" s="15"/>
      <c r="QXH2" s="15"/>
      <c r="QXI2" s="15"/>
      <c r="QXJ2" s="15"/>
      <c r="QXK2" s="15"/>
      <c r="QXL2" s="15"/>
      <c r="QXM2" s="15"/>
      <c r="QXN2" s="15"/>
      <c r="QXO2" s="15"/>
      <c r="QXP2" s="15"/>
      <c r="QXQ2" s="15"/>
      <c r="QXR2" s="15"/>
      <c r="QXS2" s="15"/>
      <c r="QXT2" s="15"/>
      <c r="QXU2" s="15"/>
      <c r="QXV2" s="15"/>
      <c r="QXW2" s="15"/>
      <c r="QXX2" s="15"/>
      <c r="QXY2" s="15"/>
      <c r="QXZ2" s="15"/>
      <c r="QYA2" s="15"/>
      <c r="QYB2" s="15"/>
      <c r="QYC2" s="15"/>
      <c r="QYD2" s="15"/>
      <c r="QYE2" s="15"/>
      <c r="QYF2" s="15"/>
      <c r="QYG2" s="15"/>
      <c r="QYH2" s="15"/>
      <c r="QYI2" s="15"/>
      <c r="QYJ2" s="15"/>
      <c r="QYK2" s="15"/>
      <c r="QYL2" s="15"/>
      <c r="QYM2" s="15"/>
      <c r="QYN2" s="15"/>
      <c r="QYO2" s="15"/>
      <c r="QYP2" s="15"/>
      <c r="QYQ2" s="15"/>
      <c r="QYR2" s="15"/>
      <c r="QYS2" s="15"/>
      <c r="QYT2" s="15"/>
      <c r="QYU2" s="15"/>
      <c r="QYV2" s="15"/>
      <c r="QYW2" s="15"/>
      <c r="QYX2" s="15"/>
      <c r="QYY2" s="15"/>
      <c r="QYZ2" s="15"/>
      <c r="QZA2" s="15"/>
      <c r="QZB2" s="15"/>
      <c r="QZC2" s="15"/>
      <c r="QZD2" s="15"/>
      <c r="QZE2" s="15"/>
      <c r="QZF2" s="15"/>
      <c r="QZG2" s="15"/>
      <c r="QZH2" s="15"/>
      <c r="QZI2" s="15"/>
      <c r="QZJ2" s="15"/>
      <c r="QZK2" s="15"/>
      <c r="QZL2" s="15"/>
      <c r="QZM2" s="15"/>
      <c r="QZN2" s="15"/>
      <c r="QZO2" s="15"/>
      <c r="QZP2" s="15"/>
      <c r="QZQ2" s="15"/>
      <c r="QZR2" s="15"/>
      <c r="QZS2" s="15"/>
      <c r="QZT2" s="15"/>
      <c r="QZU2" s="15"/>
      <c r="QZV2" s="15"/>
      <c r="QZW2" s="15"/>
      <c r="QZX2" s="15"/>
      <c r="QZY2" s="15"/>
      <c r="QZZ2" s="15"/>
      <c r="RAA2" s="15"/>
      <c r="RAB2" s="15"/>
      <c r="RAC2" s="15"/>
      <c r="RAD2" s="15"/>
      <c r="RAE2" s="15"/>
      <c r="RAF2" s="15"/>
      <c r="RAG2" s="15"/>
      <c r="RAH2" s="15"/>
      <c r="RAI2" s="15"/>
      <c r="RAJ2" s="15"/>
      <c r="RAK2" s="15"/>
      <c r="RAL2" s="15"/>
      <c r="RAM2" s="15"/>
      <c r="RAN2" s="15"/>
      <c r="RAO2" s="15"/>
      <c r="RAP2" s="15"/>
      <c r="RAQ2" s="15"/>
      <c r="RAR2" s="15"/>
      <c r="RAS2" s="15"/>
      <c r="RAT2" s="15"/>
      <c r="RAU2" s="15"/>
      <c r="RAV2" s="15"/>
      <c r="RAW2" s="15"/>
      <c r="RAX2" s="15"/>
      <c r="RAY2" s="15"/>
      <c r="RAZ2" s="15"/>
      <c r="RBA2" s="15"/>
      <c r="RBB2" s="15"/>
      <c r="RBC2" s="15"/>
      <c r="RBD2" s="15"/>
      <c r="RBE2" s="15"/>
      <c r="RBF2" s="15"/>
      <c r="RBG2" s="15"/>
      <c r="RBH2" s="15"/>
      <c r="RBI2" s="15"/>
      <c r="RBJ2" s="15"/>
      <c r="RBK2" s="15"/>
      <c r="RBL2" s="15"/>
      <c r="RBM2" s="15"/>
      <c r="RBN2" s="15"/>
      <c r="RBO2" s="15"/>
      <c r="RBP2" s="15"/>
      <c r="RBQ2" s="15"/>
      <c r="RBR2" s="15"/>
      <c r="RBS2" s="15"/>
      <c r="RBT2" s="15"/>
      <c r="RBU2" s="15"/>
      <c r="RBV2" s="15"/>
      <c r="RBW2" s="15"/>
      <c r="RBX2" s="15"/>
      <c r="RBY2" s="15"/>
      <c r="RBZ2" s="15"/>
      <c r="RCA2" s="15"/>
      <c r="RCB2" s="15"/>
      <c r="RCC2" s="15"/>
      <c r="RCD2" s="15"/>
      <c r="RCE2" s="15"/>
      <c r="RCF2" s="15"/>
      <c r="RCG2" s="15"/>
      <c r="RCH2" s="15"/>
      <c r="RCI2" s="15"/>
      <c r="RCJ2" s="15"/>
      <c r="RCK2" s="15"/>
      <c r="RCL2" s="15"/>
      <c r="RCM2" s="15"/>
      <c r="RCN2" s="15"/>
      <c r="RCO2" s="15"/>
      <c r="RCP2" s="15"/>
      <c r="RCQ2" s="15"/>
      <c r="RCR2" s="15"/>
      <c r="RCS2" s="15"/>
      <c r="RCT2" s="15"/>
      <c r="RCU2" s="15"/>
      <c r="RCV2" s="15"/>
      <c r="RCW2" s="15"/>
      <c r="RCX2" s="15"/>
      <c r="RCY2" s="15"/>
      <c r="RCZ2" s="15"/>
      <c r="RDA2" s="15"/>
      <c r="RDB2" s="15"/>
      <c r="RDC2" s="15"/>
      <c r="RDD2" s="15"/>
      <c r="RDE2" s="15"/>
      <c r="RDF2" s="15"/>
      <c r="RDG2" s="15"/>
      <c r="RDH2" s="15"/>
      <c r="RDI2" s="15"/>
      <c r="RDJ2" s="15"/>
      <c r="RDK2" s="15"/>
      <c r="RDL2" s="15"/>
      <c r="RDM2" s="15"/>
      <c r="RDN2" s="15"/>
      <c r="RDO2" s="15"/>
      <c r="RDP2" s="15"/>
      <c r="RDQ2" s="15"/>
      <c r="RDR2" s="15"/>
      <c r="RDS2" s="15"/>
      <c r="RDT2" s="15"/>
      <c r="RDU2" s="15"/>
      <c r="RDV2" s="15"/>
      <c r="RDW2" s="15"/>
      <c r="RDX2" s="15"/>
      <c r="RDY2" s="15"/>
      <c r="RDZ2" s="15"/>
      <c r="REA2" s="15"/>
      <c r="REB2" s="15"/>
      <c r="REC2" s="15"/>
      <c r="RED2" s="15"/>
      <c r="REE2" s="15"/>
      <c r="REF2" s="15"/>
      <c r="REG2" s="15"/>
      <c r="REH2" s="15"/>
      <c r="REI2" s="15"/>
      <c r="REJ2" s="15"/>
      <c r="REK2" s="15"/>
      <c r="REL2" s="15"/>
      <c r="REM2" s="15"/>
      <c r="REN2" s="15"/>
      <c r="REO2" s="15"/>
      <c r="REP2" s="15"/>
      <c r="REQ2" s="15"/>
      <c r="RER2" s="15"/>
      <c r="RES2" s="15"/>
      <c r="RET2" s="15"/>
      <c r="REU2" s="15"/>
      <c r="REV2" s="15"/>
      <c r="REW2" s="15"/>
      <c r="REX2" s="15"/>
      <c r="REY2" s="15"/>
      <c r="REZ2" s="15"/>
      <c r="RFA2" s="15"/>
      <c r="RFB2" s="15"/>
      <c r="RFC2" s="15"/>
      <c r="RFD2" s="15"/>
      <c r="RFE2" s="15"/>
      <c r="RFF2" s="15"/>
      <c r="RFG2" s="15"/>
      <c r="RFH2" s="15"/>
      <c r="RFI2" s="15"/>
      <c r="RFJ2" s="15"/>
      <c r="RFK2" s="15"/>
      <c r="RFL2" s="15"/>
      <c r="RFM2" s="15"/>
      <c r="RFN2" s="15"/>
      <c r="RFO2" s="15"/>
      <c r="RFP2" s="15"/>
      <c r="RFQ2" s="15"/>
      <c r="RFR2" s="15"/>
      <c r="RFS2" s="15"/>
      <c r="RFT2" s="15"/>
      <c r="RFU2" s="15"/>
      <c r="RFV2" s="15"/>
      <c r="RFW2" s="15"/>
      <c r="RFX2" s="15"/>
      <c r="RFY2" s="15"/>
      <c r="RFZ2" s="15"/>
      <c r="RGA2" s="15"/>
      <c r="RGB2" s="15"/>
      <c r="RGC2" s="15"/>
      <c r="RGD2" s="15"/>
      <c r="RGE2" s="15"/>
      <c r="RGF2" s="15"/>
      <c r="RGG2" s="15"/>
      <c r="RGH2" s="15"/>
      <c r="RGI2" s="15"/>
      <c r="RGJ2" s="15"/>
      <c r="RGK2" s="15"/>
      <c r="RGL2" s="15"/>
      <c r="RGM2" s="15"/>
      <c r="RGN2" s="15"/>
      <c r="RGO2" s="15"/>
      <c r="RGP2" s="15"/>
      <c r="RGQ2" s="15"/>
      <c r="RGR2" s="15"/>
      <c r="RGS2" s="15"/>
      <c r="RGT2" s="15"/>
      <c r="RGU2" s="15"/>
      <c r="RGV2" s="15"/>
      <c r="RGW2" s="15"/>
      <c r="RGX2" s="15"/>
      <c r="RGY2" s="15"/>
      <c r="RGZ2" s="15"/>
      <c r="RHA2" s="15"/>
      <c r="RHB2" s="15"/>
      <c r="RHC2" s="15"/>
      <c r="RHD2" s="15"/>
      <c r="RHE2" s="15"/>
      <c r="RHF2" s="15"/>
      <c r="RHG2" s="15"/>
      <c r="RHH2" s="15"/>
      <c r="RHI2" s="15"/>
      <c r="RHJ2" s="15"/>
      <c r="RHK2" s="15"/>
      <c r="RHL2" s="15"/>
      <c r="RHM2" s="15"/>
      <c r="RHN2" s="15"/>
      <c r="RHO2" s="15"/>
      <c r="RHP2" s="15"/>
      <c r="RHQ2" s="15"/>
      <c r="RHR2" s="15"/>
      <c r="RHS2" s="15"/>
      <c r="RHT2" s="15"/>
      <c r="RHU2" s="15"/>
      <c r="RHV2" s="15"/>
      <c r="RHW2" s="15"/>
      <c r="RHX2" s="15"/>
      <c r="RHY2" s="15"/>
      <c r="RHZ2" s="15"/>
      <c r="RIA2" s="15"/>
      <c r="RIB2" s="15"/>
      <c r="RIC2" s="15"/>
      <c r="RID2" s="15"/>
      <c r="RIE2" s="15"/>
      <c r="RIF2" s="15"/>
      <c r="RIG2" s="15"/>
      <c r="RIH2" s="15"/>
      <c r="RII2" s="15"/>
      <c r="RIJ2" s="15"/>
      <c r="RIK2" s="15"/>
      <c r="RIL2" s="15"/>
      <c r="RIM2" s="15"/>
      <c r="RIN2" s="15"/>
      <c r="RIO2" s="15"/>
      <c r="RIP2" s="15"/>
      <c r="RIQ2" s="15"/>
      <c r="RIR2" s="15"/>
      <c r="RIS2" s="15"/>
      <c r="RIT2" s="15"/>
      <c r="RIU2" s="15"/>
      <c r="RIV2" s="15"/>
      <c r="RIW2" s="15"/>
      <c r="RIX2" s="15"/>
      <c r="RIY2" s="15"/>
      <c r="RIZ2" s="15"/>
      <c r="RJA2" s="15"/>
      <c r="RJB2" s="15"/>
      <c r="RJC2" s="15"/>
      <c r="RJD2" s="15"/>
      <c r="RJE2" s="15"/>
      <c r="RJF2" s="15"/>
      <c r="RJG2" s="15"/>
      <c r="RJH2" s="15"/>
      <c r="RJI2" s="15"/>
      <c r="RJJ2" s="15"/>
      <c r="RJK2" s="15"/>
      <c r="RJL2" s="15"/>
      <c r="RJM2" s="15"/>
      <c r="RJN2" s="15"/>
      <c r="RJO2" s="15"/>
      <c r="RJP2" s="15"/>
      <c r="RJQ2" s="15"/>
      <c r="RJR2" s="15"/>
      <c r="RJS2" s="15"/>
      <c r="RJT2" s="15"/>
      <c r="RJU2" s="15"/>
      <c r="RJV2" s="15"/>
      <c r="RJW2" s="15"/>
      <c r="RJX2" s="15"/>
      <c r="RJY2" s="15"/>
      <c r="RJZ2" s="15"/>
      <c r="RKA2" s="15"/>
      <c r="RKB2" s="15"/>
      <c r="RKC2" s="15"/>
      <c r="RKD2" s="15"/>
      <c r="RKE2" s="15"/>
      <c r="RKF2" s="15"/>
      <c r="RKG2" s="15"/>
      <c r="RKH2" s="15"/>
      <c r="RKI2" s="15"/>
      <c r="RKJ2" s="15"/>
      <c r="RKK2" s="15"/>
      <c r="RKL2" s="15"/>
      <c r="RKM2" s="15"/>
      <c r="RKN2" s="15"/>
      <c r="RKO2" s="15"/>
      <c r="RKP2" s="15"/>
      <c r="RKQ2" s="15"/>
      <c r="RKR2" s="15"/>
      <c r="RKS2" s="15"/>
      <c r="RKT2" s="15"/>
      <c r="RKU2" s="15"/>
      <c r="RKV2" s="15"/>
      <c r="RKW2" s="15"/>
      <c r="RKX2" s="15"/>
      <c r="RKY2" s="15"/>
      <c r="RKZ2" s="15"/>
      <c r="RLA2" s="15"/>
      <c r="RLB2" s="15"/>
      <c r="RLC2" s="15"/>
      <c r="RLD2" s="15"/>
      <c r="RLE2" s="15"/>
      <c r="RLF2" s="15"/>
      <c r="RLG2" s="15"/>
      <c r="RLH2" s="15"/>
      <c r="RLI2" s="15"/>
      <c r="RLJ2" s="15"/>
      <c r="RLK2" s="15"/>
      <c r="RLL2" s="15"/>
      <c r="RLM2" s="15"/>
      <c r="RLN2" s="15"/>
      <c r="RLO2" s="15"/>
      <c r="RLP2" s="15"/>
      <c r="RLQ2" s="15"/>
      <c r="RLR2" s="15"/>
      <c r="RLS2" s="15"/>
      <c r="RLT2" s="15"/>
      <c r="RLU2" s="15"/>
      <c r="RLV2" s="15"/>
      <c r="RLW2" s="15"/>
      <c r="RLX2" s="15"/>
      <c r="RLY2" s="15"/>
      <c r="RLZ2" s="15"/>
      <c r="RMA2" s="15"/>
      <c r="RMB2" s="15"/>
      <c r="RMC2" s="15"/>
      <c r="RMD2" s="15"/>
      <c r="RME2" s="15"/>
      <c r="RMF2" s="15"/>
      <c r="RMG2" s="15"/>
      <c r="RMH2" s="15"/>
      <c r="RMI2" s="15"/>
      <c r="RMJ2" s="15"/>
      <c r="RMK2" s="15"/>
      <c r="RML2" s="15"/>
      <c r="RMM2" s="15"/>
      <c r="RMN2" s="15"/>
      <c r="RMO2" s="15"/>
      <c r="RMP2" s="15"/>
      <c r="RMQ2" s="15"/>
      <c r="RMR2" s="15"/>
      <c r="RMS2" s="15"/>
      <c r="RMT2" s="15"/>
      <c r="RMU2" s="15"/>
      <c r="RMV2" s="15"/>
      <c r="RMW2" s="15"/>
      <c r="RMX2" s="15"/>
      <c r="RMY2" s="15"/>
      <c r="RMZ2" s="15"/>
      <c r="RNA2" s="15"/>
      <c r="RNB2" s="15"/>
      <c r="RNC2" s="15"/>
      <c r="RND2" s="15"/>
      <c r="RNE2" s="15"/>
      <c r="RNF2" s="15"/>
      <c r="RNG2" s="15"/>
      <c r="RNH2" s="15"/>
      <c r="RNI2" s="15"/>
      <c r="RNJ2" s="15"/>
      <c r="RNK2" s="15"/>
      <c r="RNL2" s="15"/>
      <c r="RNM2" s="15"/>
      <c r="RNN2" s="15"/>
      <c r="RNO2" s="15"/>
      <c r="RNP2" s="15"/>
      <c r="RNQ2" s="15"/>
      <c r="RNR2" s="15"/>
      <c r="RNS2" s="15"/>
      <c r="RNT2" s="15"/>
      <c r="RNU2" s="15"/>
      <c r="RNV2" s="15"/>
      <c r="RNW2" s="15"/>
      <c r="RNX2" s="15"/>
      <c r="RNY2" s="15"/>
      <c r="RNZ2" s="15"/>
      <c r="ROA2" s="15"/>
      <c r="ROB2" s="15"/>
      <c r="ROC2" s="15"/>
      <c r="ROD2" s="15"/>
      <c r="ROE2" s="15"/>
      <c r="ROF2" s="15"/>
      <c r="ROG2" s="15"/>
      <c r="ROH2" s="15"/>
      <c r="ROI2" s="15"/>
      <c r="ROJ2" s="15"/>
      <c r="ROK2" s="15"/>
      <c r="ROL2" s="15"/>
      <c r="ROM2" s="15"/>
      <c r="RON2" s="15"/>
      <c r="ROO2" s="15"/>
      <c r="ROP2" s="15"/>
      <c r="ROQ2" s="15"/>
      <c r="ROR2" s="15"/>
      <c r="ROS2" s="15"/>
      <c r="ROT2" s="15"/>
      <c r="ROU2" s="15"/>
      <c r="ROV2" s="15"/>
      <c r="ROW2" s="15"/>
      <c r="ROX2" s="15"/>
      <c r="ROY2" s="15"/>
      <c r="ROZ2" s="15"/>
      <c r="RPA2" s="15"/>
      <c r="RPB2" s="15"/>
      <c r="RPC2" s="15"/>
      <c r="RPD2" s="15"/>
      <c r="RPE2" s="15"/>
      <c r="RPF2" s="15"/>
      <c r="RPG2" s="15"/>
      <c r="RPH2" s="15"/>
      <c r="RPI2" s="15"/>
      <c r="RPJ2" s="15"/>
      <c r="RPK2" s="15"/>
      <c r="RPL2" s="15"/>
      <c r="RPM2" s="15"/>
      <c r="RPN2" s="15"/>
      <c r="RPO2" s="15"/>
      <c r="RPP2" s="15"/>
      <c r="RPQ2" s="15"/>
      <c r="RPR2" s="15"/>
      <c r="RPS2" s="15"/>
      <c r="RPT2" s="15"/>
      <c r="RPU2" s="15"/>
      <c r="RPV2" s="15"/>
      <c r="RPW2" s="15"/>
      <c r="RPX2" s="15"/>
      <c r="RPY2" s="15"/>
      <c r="RPZ2" s="15"/>
      <c r="RQA2" s="15"/>
      <c r="RQB2" s="15"/>
      <c r="RQC2" s="15"/>
      <c r="RQD2" s="15"/>
      <c r="RQE2" s="15"/>
      <c r="RQF2" s="15"/>
      <c r="RQG2" s="15"/>
      <c r="RQH2" s="15"/>
      <c r="RQI2" s="15"/>
      <c r="RQJ2" s="15"/>
      <c r="RQK2" s="15"/>
      <c r="RQL2" s="15"/>
      <c r="RQM2" s="15"/>
      <c r="RQN2" s="15"/>
      <c r="RQO2" s="15"/>
      <c r="RQP2" s="15"/>
      <c r="RQQ2" s="15"/>
      <c r="RQR2" s="15"/>
      <c r="RQS2" s="15"/>
      <c r="RQT2" s="15"/>
      <c r="RQU2" s="15"/>
      <c r="RQV2" s="15"/>
      <c r="RQW2" s="15"/>
      <c r="RQX2" s="15"/>
      <c r="RQY2" s="15"/>
      <c r="RQZ2" s="15"/>
      <c r="RRA2" s="15"/>
      <c r="RRB2" s="15"/>
      <c r="RRC2" s="15"/>
      <c r="RRD2" s="15"/>
      <c r="RRE2" s="15"/>
      <c r="RRF2" s="15"/>
      <c r="RRG2" s="15"/>
      <c r="RRH2" s="15"/>
      <c r="RRI2" s="15"/>
      <c r="RRJ2" s="15"/>
      <c r="RRK2" s="15"/>
      <c r="RRL2" s="15"/>
      <c r="RRM2" s="15"/>
      <c r="RRN2" s="15"/>
      <c r="RRO2" s="15"/>
      <c r="RRP2" s="15"/>
      <c r="RRQ2" s="15"/>
      <c r="RRR2" s="15"/>
      <c r="RRS2" s="15"/>
      <c r="RRT2" s="15"/>
      <c r="RRU2" s="15"/>
      <c r="RRV2" s="15"/>
      <c r="RRW2" s="15"/>
      <c r="RRX2" s="15"/>
      <c r="RRY2" s="15"/>
      <c r="RRZ2" s="15"/>
      <c r="RSA2" s="15"/>
      <c r="RSB2" s="15"/>
      <c r="RSC2" s="15"/>
      <c r="RSD2" s="15"/>
      <c r="RSE2" s="15"/>
      <c r="RSF2" s="15"/>
      <c r="RSG2" s="15"/>
      <c r="RSH2" s="15"/>
      <c r="RSI2" s="15"/>
      <c r="RSJ2" s="15"/>
      <c r="RSK2" s="15"/>
      <c r="RSL2" s="15"/>
      <c r="RSM2" s="15"/>
      <c r="RSN2" s="15"/>
      <c r="RSO2" s="15"/>
      <c r="RSP2" s="15"/>
      <c r="RSQ2" s="15"/>
      <c r="RSR2" s="15"/>
      <c r="RSS2" s="15"/>
      <c r="RST2" s="15"/>
      <c r="RSU2" s="15"/>
      <c r="RSV2" s="15"/>
      <c r="RSW2" s="15"/>
      <c r="RSX2" s="15"/>
      <c r="RSY2" s="15"/>
      <c r="RSZ2" s="15"/>
      <c r="RTA2" s="15"/>
      <c r="RTB2" s="15"/>
      <c r="RTC2" s="15"/>
      <c r="RTD2" s="15"/>
      <c r="RTE2" s="15"/>
      <c r="RTF2" s="15"/>
      <c r="RTG2" s="15"/>
      <c r="RTH2" s="15"/>
      <c r="RTI2" s="15"/>
      <c r="RTJ2" s="15"/>
      <c r="RTK2" s="15"/>
      <c r="RTL2" s="15"/>
      <c r="RTM2" s="15"/>
      <c r="RTN2" s="15"/>
      <c r="RTO2" s="15"/>
      <c r="RTP2" s="15"/>
      <c r="RTQ2" s="15"/>
      <c r="RTR2" s="15"/>
      <c r="RTS2" s="15"/>
      <c r="RTT2" s="15"/>
      <c r="RTU2" s="15"/>
      <c r="RTV2" s="15"/>
      <c r="RTW2" s="15"/>
      <c r="RTX2" s="15"/>
      <c r="RTY2" s="15"/>
      <c r="RTZ2" s="15"/>
      <c r="RUA2" s="15"/>
      <c r="RUB2" s="15"/>
      <c r="RUC2" s="15"/>
      <c r="RUD2" s="15"/>
      <c r="RUE2" s="15"/>
      <c r="RUF2" s="15"/>
      <c r="RUG2" s="15"/>
      <c r="RUH2" s="15"/>
      <c r="RUI2" s="15"/>
      <c r="RUJ2" s="15"/>
      <c r="RUK2" s="15"/>
      <c r="RUL2" s="15"/>
      <c r="RUM2" s="15"/>
      <c r="RUN2" s="15"/>
      <c r="RUO2" s="15"/>
      <c r="RUP2" s="15"/>
      <c r="RUQ2" s="15"/>
      <c r="RUR2" s="15"/>
      <c r="RUS2" s="15"/>
      <c r="RUT2" s="15"/>
      <c r="RUU2" s="15"/>
      <c r="RUV2" s="15"/>
      <c r="RUW2" s="15"/>
      <c r="RUX2" s="15"/>
      <c r="RUY2" s="15"/>
      <c r="RUZ2" s="15"/>
      <c r="RVA2" s="15"/>
      <c r="RVB2" s="15"/>
      <c r="RVC2" s="15"/>
      <c r="RVD2" s="15"/>
      <c r="RVE2" s="15"/>
      <c r="RVF2" s="15"/>
      <c r="RVG2" s="15"/>
      <c r="RVH2" s="15"/>
      <c r="RVI2" s="15"/>
      <c r="RVJ2" s="15"/>
      <c r="RVK2" s="15"/>
      <c r="RVL2" s="15"/>
      <c r="RVM2" s="15"/>
      <c r="RVN2" s="15"/>
      <c r="RVO2" s="15"/>
      <c r="RVP2" s="15"/>
      <c r="RVQ2" s="15"/>
      <c r="RVR2" s="15"/>
      <c r="RVS2" s="15"/>
      <c r="RVT2" s="15"/>
      <c r="RVU2" s="15"/>
      <c r="RVV2" s="15"/>
      <c r="RVW2" s="15"/>
      <c r="RVX2" s="15"/>
      <c r="RVY2" s="15"/>
      <c r="RVZ2" s="15"/>
      <c r="RWA2" s="15"/>
      <c r="RWB2" s="15"/>
      <c r="RWC2" s="15"/>
      <c r="RWD2" s="15"/>
      <c r="RWE2" s="15"/>
      <c r="RWF2" s="15"/>
      <c r="RWG2" s="15"/>
      <c r="RWH2" s="15"/>
      <c r="RWI2" s="15"/>
      <c r="RWJ2" s="15"/>
      <c r="RWK2" s="15"/>
      <c r="RWL2" s="15"/>
      <c r="RWM2" s="15"/>
      <c r="RWN2" s="15"/>
      <c r="RWO2" s="15"/>
      <c r="RWP2" s="15"/>
      <c r="RWQ2" s="15"/>
      <c r="RWR2" s="15"/>
      <c r="RWS2" s="15"/>
      <c r="RWT2" s="15"/>
      <c r="RWU2" s="15"/>
      <c r="RWV2" s="15"/>
      <c r="RWW2" s="15"/>
      <c r="RWX2" s="15"/>
      <c r="RWY2" s="15"/>
      <c r="RWZ2" s="15"/>
      <c r="RXA2" s="15"/>
      <c r="RXB2" s="15"/>
      <c r="RXC2" s="15"/>
      <c r="RXD2" s="15"/>
      <c r="RXE2" s="15"/>
      <c r="RXF2" s="15"/>
      <c r="RXG2" s="15"/>
      <c r="RXH2" s="15"/>
      <c r="RXI2" s="15"/>
      <c r="RXJ2" s="15"/>
      <c r="RXK2" s="15"/>
      <c r="RXL2" s="15"/>
      <c r="RXM2" s="15"/>
      <c r="RXN2" s="15"/>
      <c r="RXO2" s="15"/>
      <c r="RXP2" s="15"/>
      <c r="RXQ2" s="15"/>
      <c r="RXR2" s="15"/>
      <c r="RXS2" s="15"/>
      <c r="RXT2" s="15"/>
      <c r="RXU2" s="15"/>
      <c r="RXV2" s="15"/>
      <c r="RXW2" s="15"/>
      <c r="RXX2" s="15"/>
      <c r="RXY2" s="15"/>
      <c r="RXZ2" s="15"/>
      <c r="RYA2" s="15"/>
      <c r="RYB2" s="15"/>
      <c r="RYC2" s="15"/>
      <c r="RYD2" s="15"/>
      <c r="RYE2" s="15"/>
      <c r="RYF2" s="15"/>
      <c r="RYG2" s="15"/>
      <c r="RYH2" s="15"/>
      <c r="RYI2" s="15"/>
      <c r="RYJ2" s="15"/>
      <c r="RYK2" s="15"/>
      <c r="RYL2" s="15"/>
      <c r="RYM2" s="15"/>
      <c r="RYN2" s="15"/>
      <c r="RYO2" s="15"/>
      <c r="RYP2" s="15"/>
      <c r="RYQ2" s="15"/>
      <c r="RYR2" s="15"/>
      <c r="RYS2" s="15"/>
      <c r="RYT2" s="15"/>
      <c r="RYU2" s="15"/>
      <c r="RYV2" s="15"/>
      <c r="RYW2" s="15"/>
      <c r="RYX2" s="15"/>
      <c r="RYY2" s="15"/>
      <c r="RYZ2" s="15"/>
      <c r="RZA2" s="15"/>
      <c r="RZB2" s="15"/>
      <c r="RZC2" s="15"/>
      <c r="RZD2" s="15"/>
      <c r="RZE2" s="15"/>
      <c r="RZF2" s="15"/>
      <c r="RZG2" s="15"/>
      <c r="RZH2" s="15"/>
      <c r="RZI2" s="15"/>
      <c r="RZJ2" s="15"/>
      <c r="RZK2" s="15"/>
      <c r="RZL2" s="15"/>
      <c r="RZM2" s="15"/>
      <c r="RZN2" s="15"/>
      <c r="RZO2" s="15"/>
      <c r="RZP2" s="15"/>
      <c r="RZQ2" s="15"/>
      <c r="RZR2" s="15"/>
      <c r="RZS2" s="15"/>
      <c r="RZT2" s="15"/>
      <c r="RZU2" s="15"/>
      <c r="RZV2" s="15"/>
      <c r="RZW2" s="15"/>
      <c r="RZX2" s="15"/>
      <c r="RZY2" s="15"/>
      <c r="RZZ2" s="15"/>
      <c r="SAA2" s="15"/>
      <c r="SAB2" s="15"/>
      <c r="SAC2" s="15"/>
      <c r="SAD2" s="15"/>
      <c r="SAE2" s="15"/>
      <c r="SAF2" s="15"/>
      <c r="SAG2" s="15"/>
      <c r="SAH2" s="15"/>
      <c r="SAI2" s="15"/>
      <c r="SAJ2" s="15"/>
      <c r="SAK2" s="15"/>
      <c r="SAL2" s="15"/>
      <c r="SAM2" s="15"/>
      <c r="SAN2" s="15"/>
      <c r="SAO2" s="15"/>
      <c r="SAP2" s="15"/>
      <c r="SAQ2" s="15"/>
      <c r="SAR2" s="15"/>
      <c r="SAS2" s="15"/>
      <c r="SAT2" s="15"/>
      <c r="SAU2" s="15"/>
      <c r="SAV2" s="15"/>
      <c r="SAW2" s="15"/>
      <c r="SAX2" s="15"/>
      <c r="SAY2" s="15"/>
      <c r="SAZ2" s="15"/>
      <c r="SBA2" s="15"/>
      <c r="SBB2" s="15"/>
      <c r="SBC2" s="15"/>
      <c r="SBD2" s="15"/>
      <c r="SBE2" s="15"/>
      <c r="SBF2" s="15"/>
      <c r="SBG2" s="15"/>
      <c r="SBH2" s="15"/>
      <c r="SBI2" s="15"/>
      <c r="SBJ2" s="15"/>
      <c r="SBK2" s="15"/>
      <c r="SBL2" s="15"/>
      <c r="SBM2" s="15"/>
      <c r="SBN2" s="15"/>
      <c r="SBO2" s="15"/>
      <c r="SBP2" s="15"/>
      <c r="SBQ2" s="15"/>
      <c r="SBR2" s="15"/>
      <c r="SBS2" s="15"/>
      <c r="SBT2" s="15"/>
      <c r="SBU2" s="15"/>
      <c r="SBV2" s="15"/>
      <c r="SBW2" s="15"/>
      <c r="SBX2" s="15"/>
      <c r="SBY2" s="15"/>
      <c r="SBZ2" s="15"/>
      <c r="SCA2" s="15"/>
      <c r="SCB2" s="15"/>
      <c r="SCC2" s="15"/>
      <c r="SCD2" s="15"/>
      <c r="SCE2" s="15"/>
      <c r="SCF2" s="15"/>
      <c r="SCG2" s="15"/>
      <c r="SCH2" s="15"/>
      <c r="SCI2" s="15"/>
      <c r="SCJ2" s="15"/>
      <c r="SCK2" s="15"/>
      <c r="SCL2" s="15"/>
      <c r="SCM2" s="15"/>
      <c r="SCN2" s="15"/>
      <c r="SCO2" s="15"/>
      <c r="SCP2" s="15"/>
      <c r="SCQ2" s="15"/>
      <c r="SCR2" s="15"/>
      <c r="SCS2" s="15"/>
      <c r="SCT2" s="15"/>
      <c r="SCU2" s="15"/>
      <c r="SCV2" s="15"/>
      <c r="SCW2" s="15"/>
      <c r="SCX2" s="15"/>
      <c r="SCY2" s="15"/>
      <c r="SCZ2" s="15"/>
      <c r="SDA2" s="15"/>
      <c r="SDB2" s="15"/>
      <c r="SDC2" s="15"/>
      <c r="SDD2" s="15"/>
      <c r="SDE2" s="15"/>
      <c r="SDF2" s="15"/>
      <c r="SDG2" s="15"/>
      <c r="SDH2" s="15"/>
      <c r="SDI2" s="15"/>
      <c r="SDJ2" s="15"/>
      <c r="SDK2" s="15"/>
      <c r="SDL2" s="15"/>
      <c r="SDM2" s="15"/>
      <c r="SDN2" s="15"/>
      <c r="SDO2" s="15"/>
      <c r="SDP2" s="15"/>
      <c r="SDQ2" s="15"/>
      <c r="SDR2" s="15"/>
      <c r="SDS2" s="15"/>
      <c r="SDT2" s="15"/>
      <c r="SDU2" s="15"/>
      <c r="SDV2" s="15"/>
      <c r="SDW2" s="15"/>
      <c r="SDX2" s="15"/>
      <c r="SDY2" s="15"/>
      <c r="SDZ2" s="15"/>
      <c r="SEA2" s="15"/>
      <c r="SEB2" s="15"/>
      <c r="SEC2" s="15"/>
      <c r="SED2" s="15"/>
      <c r="SEE2" s="15"/>
      <c r="SEF2" s="15"/>
      <c r="SEG2" s="15"/>
      <c r="SEH2" s="15"/>
      <c r="SEI2" s="15"/>
      <c r="SEJ2" s="15"/>
      <c r="SEK2" s="15"/>
      <c r="SEL2" s="15"/>
      <c r="SEM2" s="15"/>
      <c r="SEN2" s="15"/>
      <c r="SEO2" s="15"/>
      <c r="SEP2" s="15"/>
      <c r="SEQ2" s="15"/>
      <c r="SER2" s="15"/>
      <c r="SES2" s="15"/>
      <c r="SET2" s="15"/>
      <c r="SEU2" s="15"/>
      <c r="SEV2" s="15"/>
      <c r="SEW2" s="15"/>
      <c r="SEX2" s="15"/>
      <c r="SEY2" s="15"/>
      <c r="SEZ2" s="15"/>
      <c r="SFA2" s="15"/>
      <c r="SFB2" s="15"/>
      <c r="SFC2" s="15"/>
      <c r="SFD2" s="15"/>
      <c r="SFE2" s="15"/>
      <c r="SFF2" s="15"/>
      <c r="SFG2" s="15"/>
      <c r="SFH2" s="15"/>
      <c r="SFI2" s="15"/>
      <c r="SFJ2" s="15"/>
      <c r="SFK2" s="15"/>
      <c r="SFL2" s="15"/>
      <c r="SFM2" s="15"/>
      <c r="SFN2" s="15"/>
      <c r="SFO2" s="15"/>
      <c r="SFP2" s="15"/>
      <c r="SFQ2" s="15"/>
      <c r="SFR2" s="15"/>
      <c r="SFS2" s="15"/>
      <c r="SFT2" s="15"/>
      <c r="SFU2" s="15"/>
      <c r="SFV2" s="15"/>
      <c r="SFW2" s="15"/>
      <c r="SFX2" s="15"/>
      <c r="SFY2" s="15"/>
      <c r="SFZ2" s="15"/>
      <c r="SGA2" s="15"/>
      <c r="SGB2" s="15"/>
      <c r="SGC2" s="15"/>
      <c r="SGD2" s="15"/>
      <c r="SGE2" s="15"/>
      <c r="SGF2" s="15"/>
      <c r="SGG2" s="15"/>
      <c r="SGH2" s="15"/>
      <c r="SGI2" s="15"/>
      <c r="SGJ2" s="15"/>
      <c r="SGK2" s="15"/>
      <c r="SGL2" s="15"/>
      <c r="SGM2" s="15"/>
      <c r="SGN2" s="15"/>
      <c r="SGO2" s="15"/>
      <c r="SGP2" s="15"/>
      <c r="SGQ2" s="15"/>
      <c r="SGR2" s="15"/>
      <c r="SGS2" s="15"/>
      <c r="SGT2" s="15"/>
      <c r="SGU2" s="15"/>
      <c r="SGV2" s="15"/>
      <c r="SGW2" s="15"/>
      <c r="SGX2" s="15"/>
      <c r="SGY2" s="15"/>
      <c r="SGZ2" s="15"/>
      <c r="SHA2" s="15"/>
      <c r="SHB2" s="15"/>
      <c r="SHC2" s="15"/>
      <c r="SHD2" s="15"/>
      <c r="SHE2" s="15"/>
      <c r="SHF2" s="15"/>
      <c r="SHG2" s="15"/>
      <c r="SHH2" s="15"/>
      <c r="SHI2" s="15"/>
      <c r="SHJ2" s="15"/>
      <c r="SHK2" s="15"/>
      <c r="SHL2" s="15"/>
      <c r="SHM2" s="15"/>
      <c r="SHN2" s="15"/>
      <c r="SHO2" s="15"/>
      <c r="SHP2" s="15"/>
      <c r="SHQ2" s="15"/>
      <c r="SHR2" s="15"/>
      <c r="SHS2" s="15"/>
      <c r="SHT2" s="15"/>
      <c r="SHU2" s="15"/>
      <c r="SHV2" s="15"/>
      <c r="SHW2" s="15"/>
      <c r="SHX2" s="15"/>
      <c r="SHY2" s="15"/>
      <c r="SHZ2" s="15"/>
      <c r="SIA2" s="15"/>
      <c r="SIB2" s="15"/>
      <c r="SIC2" s="15"/>
      <c r="SID2" s="15"/>
      <c r="SIE2" s="15"/>
      <c r="SIF2" s="15"/>
      <c r="SIG2" s="15"/>
      <c r="SIH2" s="15"/>
      <c r="SII2" s="15"/>
      <c r="SIJ2" s="15"/>
      <c r="SIK2" s="15"/>
      <c r="SIL2" s="15"/>
      <c r="SIM2" s="15"/>
      <c r="SIN2" s="15"/>
      <c r="SIO2" s="15"/>
      <c r="SIP2" s="15"/>
      <c r="SIQ2" s="15"/>
      <c r="SIR2" s="15"/>
      <c r="SIS2" s="15"/>
      <c r="SIT2" s="15"/>
      <c r="SIU2" s="15"/>
      <c r="SIV2" s="15"/>
      <c r="SIW2" s="15"/>
      <c r="SIX2" s="15"/>
      <c r="SIY2" s="15"/>
      <c r="SIZ2" s="15"/>
      <c r="SJA2" s="15"/>
      <c r="SJB2" s="15"/>
      <c r="SJC2" s="15"/>
      <c r="SJD2" s="15"/>
      <c r="SJE2" s="15"/>
      <c r="SJF2" s="15"/>
      <c r="SJG2" s="15"/>
      <c r="SJH2" s="15"/>
      <c r="SJI2" s="15"/>
      <c r="SJJ2" s="15"/>
      <c r="SJK2" s="15"/>
      <c r="SJL2" s="15"/>
      <c r="SJM2" s="15"/>
      <c r="SJN2" s="15"/>
      <c r="SJO2" s="15"/>
      <c r="SJP2" s="15"/>
      <c r="SJQ2" s="15"/>
      <c r="SJR2" s="15"/>
      <c r="SJS2" s="15"/>
      <c r="SJT2" s="15"/>
      <c r="SJU2" s="15"/>
      <c r="SJV2" s="15"/>
      <c r="SJW2" s="15"/>
      <c r="SJX2" s="15"/>
      <c r="SJY2" s="15"/>
      <c r="SJZ2" s="15"/>
      <c r="SKA2" s="15"/>
      <c r="SKB2" s="15"/>
      <c r="SKC2" s="15"/>
      <c r="SKD2" s="15"/>
      <c r="SKE2" s="15"/>
      <c r="SKF2" s="15"/>
      <c r="SKG2" s="15"/>
      <c r="SKH2" s="15"/>
      <c r="SKI2" s="15"/>
      <c r="SKJ2" s="15"/>
      <c r="SKK2" s="15"/>
      <c r="SKL2" s="15"/>
      <c r="SKM2" s="15"/>
      <c r="SKN2" s="15"/>
      <c r="SKO2" s="15"/>
      <c r="SKP2" s="15"/>
      <c r="SKQ2" s="15"/>
      <c r="SKR2" s="15"/>
      <c r="SKS2" s="15"/>
      <c r="SKT2" s="15"/>
      <c r="SKU2" s="15"/>
      <c r="SKV2" s="15"/>
      <c r="SKW2" s="15"/>
      <c r="SKX2" s="15"/>
      <c r="SKY2" s="15"/>
      <c r="SKZ2" s="15"/>
      <c r="SLA2" s="15"/>
      <c r="SLB2" s="15"/>
      <c r="SLC2" s="15"/>
      <c r="SLD2" s="15"/>
      <c r="SLE2" s="15"/>
      <c r="SLF2" s="15"/>
      <c r="SLG2" s="15"/>
      <c r="SLH2" s="15"/>
      <c r="SLI2" s="15"/>
      <c r="SLJ2" s="15"/>
      <c r="SLK2" s="15"/>
      <c r="SLL2" s="15"/>
      <c r="SLM2" s="15"/>
      <c r="SLN2" s="15"/>
      <c r="SLO2" s="15"/>
      <c r="SLP2" s="15"/>
      <c r="SLQ2" s="15"/>
      <c r="SLR2" s="15"/>
      <c r="SLS2" s="15"/>
      <c r="SLT2" s="15"/>
      <c r="SLU2" s="15"/>
      <c r="SLV2" s="15"/>
      <c r="SLW2" s="15"/>
      <c r="SLX2" s="15"/>
      <c r="SLY2" s="15"/>
      <c r="SLZ2" s="15"/>
      <c r="SMA2" s="15"/>
      <c r="SMB2" s="15"/>
      <c r="SMC2" s="15"/>
      <c r="SMD2" s="15"/>
      <c r="SME2" s="15"/>
      <c r="SMF2" s="15"/>
      <c r="SMG2" s="15"/>
      <c r="SMH2" s="15"/>
      <c r="SMI2" s="15"/>
      <c r="SMJ2" s="15"/>
      <c r="SMK2" s="15"/>
      <c r="SML2" s="15"/>
      <c r="SMM2" s="15"/>
      <c r="SMN2" s="15"/>
      <c r="SMO2" s="15"/>
      <c r="SMP2" s="15"/>
      <c r="SMQ2" s="15"/>
      <c r="SMR2" s="15"/>
      <c r="SMS2" s="15"/>
      <c r="SMT2" s="15"/>
      <c r="SMU2" s="15"/>
      <c r="SMV2" s="15"/>
      <c r="SMW2" s="15"/>
      <c r="SMX2" s="15"/>
      <c r="SMY2" s="15"/>
      <c r="SMZ2" s="15"/>
      <c r="SNA2" s="15"/>
      <c r="SNB2" s="15"/>
      <c r="SNC2" s="15"/>
      <c r="SND2" s="15"/>
      <c r="SNE2" s="15"/>
      <c r="SNF2" s="15"/>
      <c r="SNG2" s="15"/>
      <c r="SNH2" s="15"/>
      <c r="SNI2" s="15"/>
      <c r="SNJ2" s="15"/>
      <c r="SNK2" s="15"/>
      <c r="SNL2" s="15"/>
      <c r="SNM2" s="15"/>
      <c r="SNN2" s="15"/>
      <c r="SNO2" s="15"/>
      <c r="SNP2" s="15"/>
      <c r="SNQ2" s="15"/>
      <c r="SNR2" s="15"/>
      <c r="SNS2" s="15"/>
      <c r="SNT2" s="15"/>
      <c r="SNU2" s="15"/>
      <c r="SNV2" s="15"/>
      <c r="SNW2" s="15"/>
      <c r="SNX2" s="15"/>
      <c r="SNY2" s="15"/>
      <c r="SNZ2" s="15"/>
      <c r="SOA2" s="15"/>
      <c r="SOB2" s="15"/>
      <c r="SOC2" s="15"/>
      <c r="SOD2" s="15"/>
      <c r="SOE2" s="15"/>
      <c r="SOF2" s="15"/>
      <c r="SOG2" s="15"/>
      <c r="SOH2" s="15"/>
      <c r="SOI2" s="15"/>
      <c r="SOJ2" s="15"/>
      <c r="SOK2" s="15"/>
      <c r="SOL2" s="15"/>
      <c r="SOM2" s="15"/>
      <c r="SON2" s="15"/>
      <c r="SOO2" s="15"/>
      <c r="SOP2" s="15"/>
      <c r="SOQ2" s="15"/>
      <c r="SOR2" s="15"/>
      <c r="SOS2" s="15"/>
      <c r="SOT2" s="15"/>
      <c r="SOU2" s="15"/>
      <c r="SOV2" s="15"/>
      <c r="SOW2" s="15"/>
      <c r="SOX2" s="15"/>
      <c r="SOY2" s="15"/>
      <c r="SOZ2" s="15"/>
      <c r="SPA2" s="15"/>
      <c r="SPB2" s="15"/>
      <c r="SPC2" s="15"/>
      <c r="SPD2" s="15"/>
      <c r="SPE2" s="15"/>
      <c r="SPF2" s="15"/>
      <c r="SPG2" s="15"/>
      <c r="SPH2" s="15"/>
      <c r="SPI2" s="15"/>
      <c r="SPJ2" s="15"/>
      <c r="SPK2" s="15"/>
      <c r="SPL2" s="15"/>
      <c r="SPM2" s="15"/>
      <c r="SPN2" s="15"/>
      <c r="SPO2" s="15"/>
      <c r="SPP2" s="15"/>
      <c r="SPQ2" s="15"/>
      <c r="SPR2" s="15"/>
      <c r="SPS2" s="15"/>
      <c r="SPT2" s="15"/>
      <c r="SPU2" s="15"/>
      <c r="SPV2" s="15"/>
      <c r="SPW2" s="15"/>
      <c r="SPX2" s="15"/>
      <c r="SPY2" s="15"/>
      <c r="SPZ2" s="15"/>
      <c r="SQA2" s="15"/>
      <c r="SQB2" s="15"/>
      <c r="SQC2" s="15"/>
      <c r="SQD2" s="15"/>
      <c r="SQE2" s="15"/>
      <c r="SQF2" s="15"/>
      <c r="SQG2" s="15"/>
      <c r="SQH2" s="15"/>
      <c r="SQI2" s="15"/>
      <c r="SQJ2" s="15"/>
      <c r="SQK2" s="15"/>
      <c r="SQL2" s="15"/>
      <c r="SQM2" s="15"/>
      <c r="SQN2" s="15"/>
      <c r="SQO2" s="15"/>
      <c r="SQP2" s="15"/>
      <c r="SQQ2" s="15"/>
      <c r="SQR2" s="15"/>
      <c r="SQS2" s="15"/>
      <c r="SQT2" s="15"/>
      <c r="SQU2" s="15"/>
      <c r="SQV2" s="15"/>
      <c r="SQW2" s="15"/>
      <c r="SQX2" s="15"/>
      <c r="SQY2" s="15"/>
      <c r="SQZ2" s="15"/>
      <c r="SRA2" s="15"/>
      <c r="SRB2" s="15"/>
      <c r="SRC2" s="15"/>
      <c r="SRD2" s="15"/>
      <c r="SRE2" s="15"/>
      <c r="SRF2" s="15"/>
      <c r="SRG2" s="15"/>
      <c r="SRH2" s="15"/>
      <c r="SRI2" s="15"/>
      <c r="SRJ2" s="15"/>
      <c r="SRK2" s="15"/>
      <c r="SRL2" s="15"/>
      <c r="SRM2" s="15"/>
      <c r="SRN2" s="15"/>
      <c r="SRO2" s="15"/>
      <c r="SRP2" s="15"/>
      <c r="SRQ2" s="15"/>
      <c r="SRR2" s="15"/>
      <c r="SRS2" s="15"/>
      <c r="SRT2" s="15"/>
      <c r="SRU2" s="15"/>
      <c r="SRV2" s="15"/>
      <c r="SRW2" s="15"/>
      <c r="SRX2" s="15"/>
      <c r="SRY2" s="15"/>
      <c r="SRZ2" s="15"/>
      <c r="SSA2" s="15"/>
      <c r="SSB2" s="15"/>
      <c r="SSC2" s="15"/>
      <c r="SSD2" s="15"/>
      <c r="SSE2" s="15"/>
      <c r="SSF2" s="15"/>
      <c r="SSG2" s="15"/>
      <c r="SSH2" s="15"/>
      <c r="SSI2" s="15"/>
      <c r="SSJ2" s="15"/>
      <c r="SSK2" s="15"/>
      <c r="SSL2" s="15"/>
      <c r="SSM2" s="15"/>
      <c r="SSN2" s="15"/>
      <c r="SSO2" s="15"/>
      <c r="SSP2" s="15"/>
      <c r="SSQ2" s="15"/>
      <c r="SSR2" s="15"/>
      <c r="SSS2" s="15"/>
      <c r="SST2" s="15"/>
      <c r="SSU2" s="15"/>
      <c r="SSV2" s="15"/>
      <c r="SSW2" s="15"/>
      <c r="SSX2" s="15"/>
      <c r="SSY2" s="15"/>
      <c r="SSZ2" s="15"/>
      <c r="STA2" s="15"/>
      <c r="STB2" s="15"/>
      <c r="STC2" s="15"/>
      <c r="STD2" s="15"/>
      <c r="STE2" s="15"/>
      <c r="STF2" s="15"/>
      <c r="STG2" s="15"/>
      <c r="STH2" s="15"/>
      <c r="STI2" s="15"/>
      <c r="STJ2" s="15"/>
      <c r="STK2" s="15"/>
      <c r="STL2" s="15"/>
      <c r="STM2" s="15"/>
      <c r="STN2" s="15"/>
      <c r="STO2" s="15"/>
      <c r="STP2" s="15"/>
      <c r="STQ2" s="15"/>
      <c r="STR2" s="15"/>
      <c r="STS2" s="15"/>
      <c r="STT2" s="15"/>
      <c r="STU2" s="15"/>
      <c r="STV2" s="15"/>
      <c r="STW2" s="15"/>
      <c r="STX2" s="15"/>
      <c r="STY2" s="15"/>
      <c r="STZ2" s="15"/>
      <c r="SUA2" s="15"/>
      <c r="SUB2" s="15"/>
      <c r="SUC2" s="15"/>
      <c r="SUD2" s="15"/>
      <c r="SUE2" s="15"/>
      <c r="SUF2" s="15"/>
      <c r="SUG2" s="15"/>
      <c r="SUH2" s="15"/>
      <c r="SUI2" s="15"/>
      <c r="SUJ2" s="15"/>
      <c r="SUK2" s="15"/>
      <c r="SUL2" s="15"/>
      <c r="SUM2" s="15"/>
      <c r="SUN2" s="15"/>
      <c r="SUO2" s="15"/>
      <c r="SUP2" s="15"/>
      <c r="SUQ2" s="15"/>
      <c r="SUR2" s="15"/>
      <c r="SUS2" s="15"/>
      <c r="SUT2" s="15"/>
      <c r="SUU2" s="15"/>
      <c r="SUV2" s="15"/>
      <c r="SUW2" s="15"/>
      <c r="SUX2" s="15"/>
      <c r="SUY2" s="15"/>
      <c r="SUZ2" s="15"/>
      <c r="SVA2" s="15"/>
      <c r="SVB2" s="15"/>
      <c r="SVC2" s="15"/>
      <c r="SVD2" s="15"/>
      <c r="SVE2" s="15"/>
      <c r="SVF2" s="15"/>
      <c r="SVG2" s="15"/>
      <c r="SVH2" s="15"/>
      <c r="SVI2" s="15"/>
      <c r="SVJ2" s="15"/>
      <c r="SVK2" s="15"/>
      <c r="SVL2" s="15"/>
      <c r="SVM2" s="15"/>
      <c r="SVN2" s="15"/>
      <c r="SVO2" s="15"/>
      <c r="SVP2" s="15"/>
      <c r="SVQ2" s="15"/>
      <c r="SVR2" s="15"/>
      <c r="SVS2" s="15"/>
      <c r="SVT2" s="15"/>
      <c r="SVU2" s="15"/>
      <c r="SVV2" s="15"/>
      <c r="SVW2" s="15"/>
      <c r="SVX2" s="15"/>
      <c r="SVY2" s="15"/>
      <c r="SVZ2" s="15"/>
      <c r="SWA2" s="15"/>
      <c r="SWB2" s="15"/>
      <c r="SWC2" s="15"/>
      <c r="SWD2" s="15"/>
      <c r="SWE2" s="15"/>
      <c r="SWF2" s="15"/>
      <c r="SWG2" s="15"/>
      <c r="SWH2" s="15"/>
      <c r="SWI2" s="15"/>
      <c r="SWJ2" s="15"/>
      <c r="SWK2" s="15"/>
      <c r="SWL2" s="15"/>
      <c r="SWM2" s="15"/>
      <c r="SWN2" s="15"/>
      <c r="SWO2" s="15"/>
      <c r="SWP2" s="15"/>
      <c r="SWQ2" s="15"/>
      <c r="SWR2" s="15"/>
      <c r="SWS2" s="15"/>
      <c r="SWT2" s="15"/>
      <c r="SWU2" s="15"/>
      <c r="SWV2" s="15"/>
      <c r="SWW2" s="15"/>
      <c r="SWX2" s="15"/>
      <c r="SWY2" s="15"/>
      <c r="SWZ2" s="15"/>
      <c r="SXA2" s="15"/>
      <c r="SXB2" s="15"/>
      <c r="SXC2" s="15"/>
      <c r="SXD2" s="15"/>
      <c r="SXE2" s="15"/>
      <c r="SXF2" s="15"/>
      <c r="SXG2" s="15"/>
      <c r="SXH2" s="15"/>
      <c r="SXI2" s="15"/>
      <c r="SXJ2" s="15"/>
      <c r="SXK2" s="15"/>
      <c r="SXL2" s="15"/>
      <c r="SXM2" s="15"/>
      <c r="SXN2" s="15"/>
      <c r="SXO2" s="15"/>
      <c r="SXP2" s="15"/>
      <c r="SXQ2" s="15"/>
      <c r="SXR2" s="15"/>
      <c r="SXS2" s="15"/>
      <c r="SXT2" s="15"/>
      <c r="SXU2" s="15"/>
      <c r="SXV2" s="15"/>
      <c r="SXW2" s="15"/>
      <c r="SXX2" s="15"/>
      <c r="SXY2" s="15"/>
      <c r="SXZ2" s="15"/>
      <c r="SYA2" s="15"/>
      <c r="SYB2" s="15"/>
      <c r="SYC2" s="15"/>
      <c r="SYD2" s="15"/>
      <c r="SYE2" s="15"/>
      <c r="SYF2" s="15"/>
      <c r="SYG2" s="15"/>
      <c r="SYH2" s="15"/>
      <c r="SYI2" s="15"/>
      <c r="SYJ2" s="15"/>
      <c r="SYK2" s="15"/>
      <c r="SYL2" s="15"/>
      <c r="SYM2" s="15"/>
      <c r="SYN2" s="15"/>
      <c r="SYO2" s="15"/>
      <c r="SYP2" s="15"/>
      <c r="SYQ2" s="15"/>
      <c r="SYR2" s="15"/>
      <c r="SYS2" s="15"/>
      <c r="SYT2" s="15"/>
      <c r="SYU2" s="15"/>
      <c r="SYV2" s="15"/>
      <c r="SYW2" s="15"/>
      <c r="SYX2" s="15"/>
      <c r="SYY2" s="15"/>
      <c r="SYZ2" s="15"/>
      <c r="SZA2" s="15"/>
      <c r="SZB2" s="15"/>
      <c r="SZC2" s="15"/>
      <c r="SZD2" s="15"/>
      <c r="SZE2" s="15"/>
      <c r="SZF2" s="15"/>
      <c r="SZG2" s="15"/>
      <c r="SZH2" s="15"/>
      <c r="SZI2" s="15"/>
      <c r="SZJ2" s="15"/>
      <c r="SZK2" s="15"/>
      <c r="SZL2" s="15"/>
      <c r="SZM2" s="15"/>
      <c r="SZN2" s="15"/>
      <c r="SZO2" s="15"/>
      <c r="SZP2" s="15"/>
      <c r="SZQ2" s="15"/>
      <c r="SZR2" s="15"/>
      <c r="SZS2" s="15"/>
      <c r="SZT2" s="15"/>
      <c r="SZU2" s="15"/>
      <c r="SZV2" s="15"/>
      <c r="SZW2" s="15"/>
      <c r="SZX2" s="15"/>
      <c r="SZY2" s="15"/>
      <c r="SZZ2" s="15"/>
      <c r="TAA2" s="15"/>
      <c r="TAB2" s="15"/>
      <c r="TAC2" s="15"/>
      <c r="TAD2" s="15"/>
      <c r="TAE2" s="15"/>
      <c r="TAF2" s="15"/>
      <c r="TAG2" s="15"/>
      <c r="TAH2" s="15"/>
      <c r="TAI2" s="15"/>
      <c r="TAJ2" s="15"/>
      <c r="TAK2" s="15"/>
      <c r="TAL2" s="15"/>
      <c r="TAM2" s="15"/>
      <c r="TAN2" s="15"/>
      <c r="TAO2" s="15"/>
      <c r="TAP2" s="15"/>
      <c r="TAQ2" s="15"/>
      <c r="TAR2" s="15"/>
      <c r="TAS2" s="15"/>
      <c r="TAT2" s="15"/>
      <c r="TAU2" s="15"/>
      <c r="TAV2" s="15"/>
      <c r="TAW2" s="15"/>
      <c r="TAX2" s="15"/>
      <c r="TAY2" s="15"/>
      <c r="TAZ2" s="15"/>
      <c r="TBA2" s="15"/>
      <c r="TBB2" s="15"/>
      <c r="TBC2" s="15"/>
      <c r="TBD2" s="15"/>
      <c r="TBE2" s="15"/>
      <c r="TBF2" s="15"/>
      <c r="TBG2" s="15"/>
      <c r="TBH2" s="15"/>
      <c r="TBI2" s="15"/>
      <c r="TBJ2" s="15"/>
      <c r="TBK2" s="15"/>
      <c r="TBL2" s="15"/>
      <c r="TBM2" s="15"/>
      <c r="TBN2" s="15"/>
      <c r="TBO2" s="15"/>
      <c r="TBP2" s="15"/>
      <c r="TBQ2" s="15"/>
      <c r="TBR2" s="15"/>
      <c r="TBS2" s="15"/>
      <c r="TBT2" s="15"/>
      <c r="TBU2" s="15"/>
      <c r="TBV2" s="15"/>
      <c r="TBW2" s="15"/>
      <c r="TBX2" s="15"/>
      <c r="TBY2" s="15"/>
      <c r="TBZ2" s="15"/>
      <c r="TCA2" s="15"/>
      <c r="TCB2" s="15"/>
      <c r="TCC2" s="15"/>
      <c r="TCD2" s="15"/>
      <c r="TCE2" s="15"/>
      <c r="TCF2" s="15"/>
      <c r="TCG2" s="15"/>
      <c r="TCH2" s="15"/>
      <c r="TCI2" s="15"/>
      <c r="TCJ2" s="15"/>
      <c r="TCK2" s="15"/>
      <c r="TCL2" s="15"/>
      <c r="TCM2" s="15"/>
      <c r="TCN2" s="15"/>
      <c r="TCO2" s="15"/>
      <c r="TCP2" s="15"/>
      <c r="TCQ2" s="15"/>
      <c r="TCR2" s="15"/>
      <c r="TCS2" s="15"/>
      <c r="TCT2" s="15"/>
      <c r="TCU2" s="15"/>
      <c r="TCV2" s="15"/>
      <c r="TCW2" s="15"/>
      <c r="TCX2" s="15"/>
      <c r="TCY2" s="15"/>
      <c r="TCZ2" s="15"/>
      <c r="TDA2" s="15"/>
      <c r="TDB2" s="15"/>
      <c r="TDC2" s="15"/>
      <c r="TDD2" s="15"/>
      <c r="TDE2" s="15"/>
      <c r="TDF2" s="15"/>
      <c r="TDG2" s="15"/>
      <c r="TDH2" s="15"/>
      <c r="TDI2" s="15"/>
      <c r="TDJ2" s="15"/>
      <c r="TDK2" s="15"/>
      <c r="TDL2" s="15"/>
      <c r="TDM2" s="15"/>
      <c r="TDN2" s="15"/>
      <c r="TDO2" s="15"/>
      <c r="TDP2" s="15"/>
      <c r="TDQ2" s="15"/>
      <c r="TDR2" s="15"/>
      <c r="TDS2" s="15"/>
      <c r="TDT2" s="15"/>
      <c r="TDU2" s="15"/>
      <c r="TDV2" s="15"/>
      <c r="TDW2" s="15"/>
      <c r="TDX2" s="15"/>
      <c r="TDY2" s="15"/>
      <c r="TDZ2" s="15"/>
      <c r="TEA2" s="15"/>
      <c r="TEB2" s="15"/>
      <c r="TEC2" s="15"/>
      <c r="TED2" s="15"/>
      <c r="TEE2" s="15"/>
      <c r="TEF2" s="15"/>
      <c r="TEG2" s="15"/>
      <c r="TEH2" s="15"/>
      <c r="TEI2" s="15"/>
      <c r="TEJ2" s="15"/>
      <c r="TEK2" s="15"/>
      <c r="TEL2" s="15"/>
      <c r="TEM2" s="15"/>
      <c r="TEN2" s="15"/>
      <c r="TEO2" s="15"/>
      <c r="TEP2" s="15"/>
      <c r="TEQ2" s="15"/>
      <c r="TER2" s="15"/>
      <c r="TES2" s="15"/>
      <c r="TET2" s="15"/>
      <c r="TEU2" s="15"/>
      <c r="TEV2" s="15"/>
      <c r="TEW2" s="15"/>
      <c r="TEX2" s="15"/>
      <c r="TEY2" s="15"/>
      <c r="TEZ2" s="15"/>
      <c r="TFA2" s="15"/>
      <c r="TFB2" s="15"/>
      <c r="TFC2" s="15"/>
      <c r="TFD2" s="15"/>
      <c r="TFE2" s="15"/>
      <c r="TFF2" s="15"/>
      <c r="TFG2" s="15"/>
      <c r="TFH2" s="15"/>
      <c r="TFI2" s="15"/>
      <c r="TFJ2" s="15"/>
      <c r="TFK2" s="15"/>
      <c r="TFL2" s="15"/>
      <c r="TFM2" s="15"/>
      <c r="TFN2" s="15"/>
      <c r="TFO2" s="15"/>
      <c r="TFP2" s="15"/>
      <c r="TFQ2" s="15"/>
      <c r="TFR2" s="15"/>
      <c r="TFS2" s="15"/>
      <c r="TFT2" s="15"/>
      <c r="TFU2" s="15"/>
      <c r="TFV2" s="15"/>
      <c r="TFW2" s="15"/>
      <c r="TFX2" s="15"/>
      <c r="TFY2" s="15"/>
      <c r="TFZ2" s="15"/>
      <c r="TGA2" s="15"/>
      <c r="TGB2" s="15"/>
      <c r="TGC2" s="15"/>
      <c r="TGD2" s="15"/>
      <c r="TGE2" s="15"/>
      <c r="TGF2" s="15"/>
      <c r="TGG2" s="15"/>
      <c r="TGH2" s="15"/>
      <c r="TGI2" s="15"/>
      <c r="TGJ2" s="15"/>
      <c r="TGK2" s="15"/>
      <c r="TGL2" s="15"/>
      <c r="TGM2" s="15"/>
      <c r="TGN2" s="15"/>
      <c r="TGO2" s="15"/>
      <c r="TGP2" s="15"/>
      <c r="TGQ2" s="15"/>
      <c r="TGR2" s="15"/>
      <c r="TGS2" s="15"/>
      <c r="TGT2" s="15"/>
      <c r="TGU2" s="15"/>
      <c r="TGV2" s="15"/>
      <c r="TGW2" s="15"/>
      <c r="TGX2" s="15"/>
      <c r="TGY2" s="15"/>
      <c r="TGZ2" s="15"/>
      <c r="THA2" s="15"/>
      <c r="THB2" s="15"/>
      <c r="THC2" s="15"/>
      <c r="THD2" s="15"/>
      <c r="THE2" s="15"/>
      <c r="THF2" s="15"/>
      <c r="THG2" s="15"/>
      <c r="THH2" s="15"/>
      <c r="THI2" s="15"/>
      <c r="THJ2" s="15"/>
      <c r="THK2" s="15"/>
      <c r="THL2" s="15"/>
      <c r="THM2" s="15"/>
      <c r="THN2" s="15"/>
      <c r="THO2" s="15"/>
      <c r="THP2" s="15"/>
      <c r="THQ2" s="15"/>
      <c r="THR2" s="15"/>
      <c r="THS2" s="15"/>
      <c r="THT2" s="15"/>
      <c r="THU2" s="15"/>
      <c r="THV2" s="15"/>
      <c r="THW2" s="15"/>
      <c r="THX2" s="15"/>
      <c r="THY2" s="15"/>
      <c r="THZ2" s="15"/>
      <c r="TIA2" s="15"/>
      <c r="TIB2" s="15"/>
      <c r="TIC2" s="15"/>
      <c r="TID2" s="15"/>
      <c r="TIE2" s="15"/>
      <c r="TIF2" s="15"/>
      <c r="TIG2" s="15"/>
      <c r="TIH2" s="15"/>
      <c r="TII2" s="15"/>
      <c r="TIJ2" s="15"/>
      <c r="TIK2" s="15"/>
      <c r="TIL2" s="15"/>
      <c r="TIM2" s="15"/>
      <c r="TIN2" s="15"/>
      <c r="TIO2" s="15"/>
      <c r="TIP2" s="15"/>
      <c r="TIQ2" s="15"/>
      <c r="TIR2" s="15"/>
      <c r="TIS2" s="15"/>
      <c r="TIT2" s="15"/>
      <c r="TIU2" s="15"/>
      <c r="TIV2" s="15"/>
      <c r="TIW2" s="15"/>
      <c r="TIX2" s="15"/>
      <c r="TIY2" s="15"/>
      <c r="TIZ2" s="15"/>
      <c r="TJA2" s="15"/>
      <c r="TJB2" s="15"/>
      <c r="TJC2" s="15"/>
      <c r="TJD2" s="15"/>
      <c r="TJE2" s="15"/>
      <c r="TJF2" s="15"/>
      <c r="TJG2" s="15"/>
      <c r="TJH2" s="15"/>
      <c r="TJI2" s="15"/>
      <c r="TJJ2" s="15"/>
      <c r="TJK2" s="15"/>
      <c r="TJL2" s="15"/>
      <c r="TJM2" s="15"/>
      <c r="TJN2" s="15"/>
      <c r="TJO2" s="15"/>
      <c r="TJP2" s="15"/>
      <c r="TJQ2" s="15"/>
      <c r="TJR2" s="15"/>
      <c r="TJS2" s="15"/>
      <c r="TJT2" s="15"/>
      <c r="TJU2" s="15"/>
      <c r="TJV2" s="15"/>
      <c r="TJW2" s="15"/>
      <c r="TJX2" s="15"/>
      <c r="TJY2" s="15"/>
      <c r="TJZ2" s="15"/>
      <c r="TKA2" s="15"/>
      <c r="TKB2" s="15"/>
      <c r="TKC2" s="15"/>
      <c r="TKD2" s="15"/>
      <c r="TKE2" s="15"/>
      <c r="TKF2" s="15"/>
      <c r="TKG2" s="15"/>
      <c r="TKH2" s="15"/>
      <c r="TKI2" s="15"/>
      <c r="TKJ2" s="15"/>
      <c r="TKK2" s="15"/>
      <c r="TKL2" s="15"/>
      <c r="TKM2" s="15"/>
      <c r="TKN2" s="15"/>
      <c r="TKO2" s="15"/>
      <c r="TKP2" s="15"/>
      <c r="TKQ2" s="15"/>
      <c r="TKR2" s="15"/>
      <c r="TKS2" s="15"/>
      <c r="TKT2" s="15"/>
      <c r="TKU2" s="15"/>
      <c r="TKV2" s="15"/>
      <c r="TKW2" s="15"/>
      <c r="TKX2" s="15"/>
      <c r="TKY2" s="15"/>
      <c r="TKZ2" s="15"/>
      <c r="TLA2" s="15"/>
      <c r="TLB2" s="15"/>
      <c r="TLC2" s="15"/>
      <c r="TLD2" s="15"/>
      <c r="TLE2" s="15"/>
      <c r="TLF2" s="15"/>
      <c r="TLG2" s="15"/>
      <c r="TLH2" s="15"/>
      <c r="TLI2" s="15"/>
      <c r="TLJ2" s="15"/>
      <c r="TLK2" s="15"/>
      <c r="TLL2" s="15"/>
      <c r="TLM2" s="15"/>
      <c r="TLN2" s="15"/>
      <c r="TLO2" s="15"/>
      <c r="TLP2" s="15"/>
      <c r="TLQ2" s="15"/>
      <c r="TLR2" s="15"/>
      <c r="TLS2" s="15"/>
      <c r="TLT2" s="15"/>
      <c r="TLU2" s="15"/>
      <c r="TLV2" s="15"/>
      <c r="TLW2" s="15"/>
      <c r="TLX2" s="15"/>
      <c r="TLY2" s="15"/>
      <c r="TLZ2" s="15"/>
      <c r="TMA2" s="15"/>
      <c r="TMB2" s="15"/>
      <c r="TMC2" s="15"/>
      <c r="TMD2" s="15"/>
      <c r="TME2" s="15"/>
      <c r="TMF2" s="15"/>
      <c r="TMG2" s="15"/>
      <c r="TMH2" s="15"/>
      <c r="TMI2" s="15"/>
      <c r="TMJ2" s="15"/>
      <c r="TMK2" s="15"/>
      <c r="TML2" s="15"/>
      <c r="TMM2" s="15"/>
      <c r="TMN2" s="15"/>
      <c r="TMO2" s="15"/>
      <c r="TMP2" s="15"/>
      <c r="TMQ2" s="15"/>
      <c r="TMR2" s="15"/>
      <c r="TMS2" s="15"/>
      <c r="TMT2" s="15"/>
      <c r="TMU2" s="15"/>
      <c r="TMV2" s="15"/>
      <c r="TMW2" s="15"/>
      <c r="TMX2" s="15"/>
      <c r="TMY2" s="15"/>
      <c r="TMZ2" s="15"/>
      <c r="TNA2" s="15"/>
      <c r="TNB2" s="15"/>
      <c r="TNC2" s="15"/>
      <c r="TND2" s="15"/>
      <c r="TNE2" s="15"/>
      <c r="TNF2" s="15"/>
      <c r="TNG2" s="15"/>
      <c r="TNH2" s="15"/>
      <c r="TNI2" s="15"/>
      <c r="TNJ2" s="15"/>
      <c r="TNK2" s="15"/>
      <c r="TNL2" s="15"/>
      <c r="TNM2" s="15"/>
      <c r="TNN2" s="15"/>
      <c r="TNO2" s="15"/>
      <c r="TNP2" s="15"/>
      <c r="TNQ2" s="15"/>
      <c r="TNR2" s="15"/>
      <c r="TNS2" s="15"/>
      <c r="TNT2" s="15"/>
      <c r="TNU2" s="15"/>
      <c r="TNV2" s="15"/>
      <c r="TNW2" s="15"/>
      <c r="TNX2" s="15"/>
      <c r="TNY2" s="15"/>
      <c r="TNZ2" s="15"/>
      <c r="TOA2" s="15"/>
      <c r="TOB2" s="15"/>
      <c r="TOC2" s="15"/>
      <c r="TOD2" s="15"/>
      <c r="TOE2" s="15"/>
      <c r="TOF2" s="15"/>
      <c r="TOG2" s="15"/>
      <c r="TOH2" s="15"/>
      <c r="TOI2" s="15"/>
      <c r="TOJ2" s="15"/>
      <c r="TOK2" s="15"/>
      <c r="TOL2" s="15"/>
      <c r="TOM2" s="15"/>
      <c r="TON2" s="15"/>
      <c r="TOO2" s="15"/>
      <c r="TOP2" s="15"/>
      <c r="TOQ2" s="15"/>
      <c r="TOR2" s="15"/>
      <c r="TOS2" s="15"/>
      <c r="TOT2" s="15"/>
      <c r="TOU2" s="15"/>
      <c r="TOV2" s="15"/>
      <c r="TOW2" s="15"/>
      <c r="TOX2" s="15"/>
      <c r="TOY2" s="15"/>
      <c r="TOZ2" s="15"/>
      <c r="TPA2" s="15"/>
      <c r="TPB2" s="15"/>
      <c r="TPC2" s="15"/>
      <c r="TPD2" s="15"/>
      <c r="TPE2" s="15"/>
      <c r="TPF2" s="15"/>
      <c r="TPG2" s="15"/>
      <c r="TPH2" s="15"/>
      <c r="TPI2" s="15"/>
      <c r="TPJ2" s="15"/>
      <c r="TPK2" s="15"/>
      <c r="TPL2" s="15"/>
      <c r="TPM2" s="15"/>
      <c r="TPN2" s="15"/>
      <c r="TPO2" s="15"/>
      <c r="TPP2" s="15"/>
      <c r="TPQ2" s="15"/>
      <c r="TPR2" s="15"/>
      <c r="TPS2" s="15"/>
      <c r="TPT2" s="15"/>
      <c r="TPU2" s="15"/>
      <c r="TPV2" s="15"/>
      <c r="TPW2" s="15"/>
      <c r="TPX2" s="15"/>
      <c r="TPY2" s="15"/>
      <c r="TPZ2" s="15"/>
      <c r="TQA2" s="15"/>
      <c r="TQB2" s="15"/>
      <c r="TQC2" s="15"/>
      <c r="TQD2" s="15"/>
      <c r="TQE2" s="15"/>
      <c r="TQF2" s="15"/>
      <c r="TQG2" s="15"/>
      <c r="TQH2" s="15"/>
      <c r="TQI2" s="15"/>
      <c r="TQJ2" s="15"/>
      <c r="TQK2" s="15"/>
      <c r="TQL2" s="15"/>
      <c r="TQM2" s="15"/>
      <c r="TQN2" s="15"/>
      <c r="TQO2" s="15"/>
      <c r="TQP2" s="15"/>
      <c r="TQQ2" s="15"/>
      <c r="TQR2" s="15"/>
      <c r="TQS2" s="15"/>
      <c r="TQT2" s="15"/>
      <c r="TQU2" s="15"/>
      <c r="TQV2" s="15"/>
      <c r="TQW2" s="15"/>
      <c r="TQX2" s="15"/>
      <c r="TQY2" s="15"/>
      <c r="TQZ2" s="15"/>
      <c r="TRA2" s="15"/>
      <c r="TRB2" s="15"/>
      <c r="TRC2" s="15"/>
      <c r="TRD2" s="15"/>
      <c r="TRE2" s="15"/>
      <c r="TRF2" s="15"/>
      <c r="TRG2" s="15"/>
      <c r="TRH2" s="15"/>
      <c r="TRI2" s="15"/>
      <c r="TRJ2" s="15"/>
      <c r="TRK2" s="15"/>
      <c r="TRL2" s="15"/>
      <c r="TRM2" s="15"/>
      <c r="TRN2" s="15"/>
      <c r="TRO2" s="15"/>
      <c r="TRP2" s="15"/>
      <c r="TRQ2" s="15"/>
      <c r="TRR2" s="15"/>
      <c r="TRS2" s="15"/>
      <c r="TRT2" s="15"/>
      <c r="TRU2" s="15"/>
      <c r="TRV2" s="15"/>
      <c r="TRW2" s="15"/>
      <c r="TRX2" s="15"/>
      <c r="TRY2" s="15"/>
      <c r="TRZ2" s="15"/>
      <c r="TSA2" s="15"/>
      <c r="TSB2" s="15"/>
      <c r="TSC2" s="15"/>
      <c r="TSD2" s="15"/>
      <c r="TSE2" s="15"/>
      <c r="TSF2" s="15"/>
      <c r="TSG2" s="15"/>
      <c r="TSH2" s="15"/>
      <c r="TSI2" s="15"/>
      <c r="TSJ2" s="15"/>
      <c r="TSK2" s="15"/>
      <c r="TSL2" s="15"/>
      <c r="TSM2" s="15"/>
      <c r="TSN2" s="15"/>
      <c r="TSO2" s="15"/>
      <c r="TSP2" s="15"/>
      <c r="TSQ2" s="15"/>
      <c r="TSR2" s="15"/>
      <c r="TSS2" s="15"/>
      <c r="TST2" s="15"/>
      <c r="TSU2" s="15"/>
      <c r="TSV2" s="15"/>
      <c r="TSW2" s="15"/>
      <c r="TSX2" s="15"/>
      <c r="TSY2" s="15"/>
      <c r="TSZ2" s="15"/>
      <c r="TTA2" s="15"/>
      <c r="TTB2" s="15"/>
      <c r="TTC2" s="15"/>
      <c r="TTD2" s="15"/>
      <c r="TTE2" s="15"/>
      <c r="TTF2" s="15"/>
      <c r="TTG2" s="15"/>
      <c r="TTH2" s="15"/>
      <c r="TTI2" s="15"/>
      <c r="TTJ2" s="15"/>
      <c r="TTK2" s="15"/>
      <c r="TTL2" s="15"/>
      <c r="TTM2" s="15"/>
      <c r="TTN2" s="15"/>
      <c r="TTO2" s="15"/>
      <c r="TTP2" s="15"/>
      <c r="TTQ2" s="15"/>
      <c r="TTR2" s="15"/>
      <c r="TTS2" s="15"/>
      <c r="TTT2" s="15"/>
      <c r="TTU2" s="15"/>
      <c r="TTV2" s="15"/>
      <c r="TTW2" s="15"/>
      <c r="TTX2" s="15"/>
      <c r="TTY2" s="15"/>
      <c r="TTZ2" s="15"/>
      <c r="TUA2" s="15"/>
      <c r="TUB2" s="15"/>
      <c r="TUC2" s="15"/>
      <c r="TUD2" s="15"/>
      <c r="TUE2" s="15"/>
      <c r="TUF2" s="15"/>
      <c r="TUG2" s="15"/>
      <c r="TUH2" s="15"/>
      <c r="TUI2" s="15"/>
      <c r="TUJ2" s="15"/>
      <c r="TUK2" s="15"/>
      <c r="TUL2" s="15"/>
      <c r="TUM2" s="15"/>
      <c r="TUN2" s="15"/>
      <c r="TUO2" s="15"/>
      <c r="TUP2" s="15"/>
      <c r="TUQ2" s="15"/>
      <c r="TUR2" s="15"/>
      <c r="TUS2" s="15"/>
      <c r="TUT2" s="15"/>
      <c r="TUU2" s="15"/>
      <c r="TUV2" s="15"/>
      <c r="TUW2" s="15"/>
      <c r="TUX2" s="15"/>
      <c r="TUY2" s="15"/>
      <c r="TUZ2" s="15"/>
      <c r="TVA2" s="15"/>
      <c r="TVB2" s="15"/>
      <c r="TVC2" s="15"/>
      <c r="TVD2" s="15"/>
      <c r="TVE2" s="15"/>
      <c r="TVF2" s="15"/>
      <c r="TVG2" s="15"/>
      <c r="TVH2" s="15"/>
      <c r="TVI2" s="15"/>
      <c r="TVJ2" s="15"/>
      <c r="TVK2" s="15"/>
      <c r="TVL2" s="15"/>
      <c r="TVM2" s="15"/>
      <c r="TVN2" s="15"/>
      <c r="TVO2" s="15"/>
      <c r="TVP2" s="15"/>
      <c r="TVQ2" s="15"/>
      <c r="TVR2" s="15"/>
      <c r="TVS2" s="15"/>
      <c r="TVT2" s="15"/>
      <c r="TVU2" s="15"/>
      <c r="TVV2" s="15"/>
      <c r="TVW2" s="15"/>
      <c r="TVX2" s="15"/>
      <c r="TVY2" s="15"/>
      <c r="TVZ2" s="15"/>
      <c r="TWA2" s="15"/>
      <c r="TWB2" s="15"/>
      <c r="TWC2" s="15"/>
      <c r="TWD2" s="15"/>
      <c r="TWE2" s="15"/>
      <c r="TWF2" s="15"/>
      <c r="TWG2" s="15"/>
      <c r="TWH2" s="15"/>
      <c r="TWI2" s="15"/>
      <c r="TWJ2" s="15"/>
      <c r="TWK2" s="15"/>
      <c r="TWL2" s="15"/>
      <c r="TWM2" s="15"/>
      <c r="TWN2" s="15"/>
      <c r="TWO2" s="15"/>
      <c r="TWP2" s="15"/>
      <c r="TWQ2" s="15"/>
      <c r="TWR2" s="15"/>
      <c r="TWS2" s="15"/>
      <c r="TWT2" s="15"/>
      <c r="TWU2" s="15"/>
      <c r="TWV2" s="15"/>
      <c r="TWW2" s="15"/>
      <c r="TWX2" s="15"/>
      <c r="TWY2" s="15"/>
      <c r="TWZ2" s="15"/>
      <c r="TXA2" s="15"/>
      <c r="TXB2" s="15"/>
      <c r="TXC2" s="15"/>
      <c r="TXD2" s="15"/>
      <c r="TXE2" s="15"/>
      <c r="TXF2" s="15"/>
      <c r="TXG2" s="15"/>
      <c r="TXH2" s="15"/>
      <c r="TXI2" s="15"/>
      <c r="TXJ2" s="15"/>
      <c r="TXK2" s="15"/>
      <c r="TXL2" s="15"/>
      <c r="TXM2" s="15"/>
      <c r="TXN2" s="15"/>
      <c r="TXO2" s="15"/>
      <c r="TXP2" s="15"/>
      <c r="TXQ2" s="15"/>
      <c r="TXR2" s="15"/>
      <c r="TXS2" s="15"/>
      <c r="TXT2" s="15"/>
      <c r="TXU2" s="15"/>
      <c r="TXV2" s="15"/>
      <c r="TXW2" s="15"/>
      <c r="TXX2" s="15"/>
      <c r="TXY2" s="15"/>
      <c r="TXZ2" s="15"/>
      <c r="TYA2" s="15"/>
      <c r="TYB2" s="15"/>
      <c r="TYC2" s="15"/>
      <c r="TYD2" s="15"/>
      <c r="TYE2" s="15"/>
      <c r="TYF2" s="15"/>
      <c r="TYG2" s="15"/>
      <c r="TYH2" s="15"/>
      <c r="TYI2" s="15"/>
      <c r="TYJ2" s="15"/>
      <c r="TYK2" s="15"/>
      <c r="TYL2" s="15"/>
      <c r="TYM2" s="15"/>
      <c r="TYN2" s="15"/>
      <c r="TYO2" s="15"/>
      <c r="TYP2" s="15"/>
      <c r="TYQ2" s="15"/>
      <c r="TYR2" s="15"/>
      <c r="TYS2" s="15"/>
      <c r="TYT2" s="15"/>
      <c r="TYU2" s="15"/>
      <c r="TYV2" s="15"/>
      <c r="TYW2" s="15"/>
      <c r="TYX2" s="15"/>
      <c r="TYY2" s="15"/>
      <c r="TYZ2" s="15"/>
      <c r="TZA2" s="15"/>
      <c r="TZB2" s="15"/>
      <c r="TZC2" s="15"/>
      <c r="TZD2" s="15"/>
      <c r="TZE2" s="15"/>
      <c r="TZF2" s="15"/>
      <c r="TZG2" s="15"/>
      <c r="TZH2" s="15"/>
      <c r="TZI2" s="15"/>
      <c r="TZJ2" s="15"/>
      <c r="TZK2" s="15"/>
      <c r="TZL2" s="15"/>
      <c r="TZM2" s="15"/>
      <c r="TZN2" s="15"/>
      <c r="TZO2" s="15"/>
      <c r="TZP2" s="15"/>
      <c r="TZQ2" s="15"/>
      <c r="TZR2" s="15"/>
      <c r="TZS2" s="15"/>
      <c r="TZT2" s="15"/>
      <c r="TZU2" s="15"/>
      <c r="TZV2" s="15"/>
      <c r="TZW2" s="15"/>
      <c r="TZX2" s="15"/>
      <c r="TZY2" s="15"/>
      <c r="TZZ2" s="15"/>
      <c r="UAA2" s="15"/>
      <c r="UAB2" s="15"/>
      <c r="UAC2" s="15"/>
      <c r="UAD2" s="15"/>
      <c r="UAE2" s="15"/>
      <c r="UAF2" s="15"/>
      <c r="UAG2" s="15"/>
      <c r="UAH2" s="15"/>
      <c r="UAI2" s="15"/>
      <c r="UAJ2" s="15"/>
      <c r="UAK2" s="15"/>
      <c r="UAL2" s="15"/>
      <c r="UAM2" s="15"/>
      <c r="UAN2" s="15"/>
      <c r="UAO2" s="15"/>
      <c r="UAP2" s="15"/>
      <c r="UAQ2" s="15"/>
      <c r="UAR2" s="15"/>
      <c r="UAS2" s="15"/>
      <c r="UAT2" s="15"/>
      <c r="UAU2" s="15"/>
      <c r="UAV2" s="15"/>
      <c r="UAW2" s="15"/>
      <c r="UAX2" s="15"/>
      <c r="UAY2" s="15"/>
      <c r="UAZ2" s="15"/>
      <c r="UBA2" s="15"/>
      <c r="UBB2" s="15"/>
      <c r="UBC2" s="15"/>
      <c r="UBD2" s="15"/>
      <c r="UBE2" s="15"/>
      <c r="UBF2" s="15"/>
      <c r="UBG2" s="15"/>
      <c r="UBH2" s="15"/>
      <c r="UBI2" s="15"/>
      <c r="UBJ2" s="15"/>
      <c r="UBK2" s="15"/>
      <c r="UBL2" s="15"/>
      <c r="UBM2" s="15"/>
      <c r="UBN2" s="15"/>
      <c r="UBO2" s="15"/>
      <c r="UBP2" s="15"/>
      <c r="UBQ2" s="15"/>
      <c r="UBR2" s="15"/>
      <c r="UBS2" s="15"/>
      <c r="UBT2" s="15"/>
      <c r="UBU2" s="15"/>
      <c r="UBV2" s="15"/>
      <c r="UBW2" s="15"/>
      <c r="UBX2" s="15"/>
      <c r="UBY2" s="15"/>
      <c r="UBZ2" s="15"/>
      <c r="UCA2" s="15"/>
      <c r="UCB2" s="15"/>
      <c r="UCC2" s="15"/>
      <c r="UCD2" s="15"/>
      <c r="UCE2" s="15"/>
      <c r="UCF2" s="15"/>
      <c r="UCG2" s="15"/>
      <c r="UCH2" s="15"/>
      <c r="UCI2" s="15"/>
      <c r="UCJ2" s="15"/>
      <c r="UCK2" s="15"/>
      <c r="UCL2" s="15"/>
      <c r="UCM2" s="15"/>
      <c r="UCN2" s="15"/>
      <c r="UCO2" s="15"/>
      <c r="UCP2" s="15"/>
      <c r="UCQ2" s="15"/>
      <c r="UCR2" s="15"/>
      <c r="UCS2" s="15"/>
      <c r="UCT2" s="15"/>
      <c r="UCU2" s="15"/>
      <c r="UCV2" s="15"/>
      <c r="UCW2" s="15"/>
      <c r="UCX2" s="15"/>
      <c r="UCY2" s="15"/>
      <c r="UCZ2" s="15"/>
      <c r="UDA2" s="15"/>
      <c r="UDB2" s="15"/>
      <c r="UDC2" s="15"/>
      <c r="UDD2" s="15"/>
      <c r="UDE2" s="15"/>
      <c r="UDF2" s="15"/>
      <c r="UDG2" s="15"/>
      <c r="UDH2" s="15"/>
      <c r="UDI2" s="15"/>
      <c r="UDJ2" s="15"/>
      <c r="UDK2" s="15"/>
      <c r="UDL2" s="15"/>
      <c r="UDM2" s="15"/>
      <c r="UDN2" s="15"/>
      <c r="UDO2" s="15"/>
      <c r="UDP2" s="15"/>
      <c r="UDQ2" s="15"/>
      <c r="UDR2" s="15"/>
      <c r="UDS2" s="15"/>
      <c r="UDT2" s="15"/>
      <c r="UDU2" s="15"/>
      <c r="UDV2" s="15"/>
      <c r="UDW2" s="15"/>
      <c r="UDX2" s="15"/>
      <c r="UDY2" s="15"/>
      <c r="UDZ2" s="15"/>
      <c r="UEA2" s="15"/>
      <c r="UEB2" s="15"/>
      <c r="UEC2" s="15"/>
      <c r="UED2" s="15"/>
      <c r="UEE2" s="15"/>
      <c r="UEF2" s="15"/>
      <c r="UEG2" s="15"/>
      <c r="UEH2" s="15"/>
      <c r="UEI2" s="15"/>
      <c r="UEJ2" s="15"/>
      <c r="UEK2" s="15"/>
      <c r="UEL2" s="15"/>
      <c r="UEM2" s="15"/>
      <c r="UEN2" s="15"/>
      <c r="UEO2" s="15"/>
      <c r="UEP2" s="15"/>
      <c r="UEQ2" s="15"/>
      <c r="UER2" s="15"/>
      <c r="UES2" s="15"/>
      <c r="UET2" s="15"/>
      <c r="UEU2" s="15"/>
      <c r="UEV2" s="15"/>
      <c r="UEW2" s="15"/>
      <c r="UEX2" s="15"/>
      <c r="UEY2" s="15"/>
      <c r="UEZ2" s="15"/>
      <c r="UFA2" s="15"/>
      <c r="UFB2" s="15"/>
      <c r="UFC2" s="15"/>
      <c r="UFD2" s="15"/>
      <c r="UFE2" s="15"/>
      <c r="UFF2" s="15"/>
      <c r="UFG2" s="15"/>
      <c r="UFH2" s="15"/>
      <c r="UFI2" s="15"/>
      <c r="UFJ2" s="15"/>
      <c r="UFK2" s="15"/>
      <c r="UFL2" s="15"/>
      <c r="UFM2" s="15"/>
      <c r="UFN2" s="15"/>
      <c r="UFO2" s="15"/>
      <c r="UFP2" s="15"/>
      <c r="UFQ2" s="15"/>
      <c r="UFR2" s="15"/>
      <c r="UFS2" s="15"/>
      <c r="UFT2" s="15"/>
      <c r="UFU2" s="15"/>
      <c r="UFV2" s="15"/>
      <c r="UFW2" s="15"/>
      <c r="UFX2" s="15"/>
      <c r="UFY2" s="15"/>
      <c r="UFZ2" s="15"/>
      <c r="UGA2" s="15"/>
      <c r="UGB2" s="15"/>
      <c r="UGC2" s="15"/>
      <c r="UGD2" s="15"/>
      <c r="UGE2" s="15"/>
      <c r="UGF2" s="15"/>
      <c r="UGG2" s="15"/>
      <c r="UGH2" s="15"/>
      <c r="UGI2" s="15"/>
      <c r="UGJ2" s="15"/>
      <c r="UGK2" s="15"/>
      <c r="UGL2" s="15"/>
      <c r="UGM2" s="15"/>
      <c r="UGN2" s="15"/>
      <c r="UGO2" s="15"/>
      <c r="UGP2" s="15"/>
      <c r="UGQ2" s="15"/>
      <c r="UGR2" s="15"/>
      <c r="UGS2" s="15"/>
      <c r="UGT2" s="15"/>
      <c r="UGU2" s="15"/>
      <c r="UGV2" s="15"/>
      <c r="UGW2" s="15"/>
      <c r="UGX2" s="15"/>
      <c r="UGY2" s="15"/>
      <c r="UGZ2" s="15"/>
      <c r="UHA2" s="15"/>
      <c r="UHB2" s="15"/>
      <c r="UHC2" s="15"/>
      <c r="UHD2" s="15"/>
      <c r="UHE2" s="15"/>
      <c r="UHF2" s="15"/>
      <c r="UHG2" s="15"/>
      <c r="UHH2" s="15"/>
      <c r="UHI2" s="15"/>
      <c r="UHJ2" s="15"/>
      <c r="UHK2" s="15"/>
      <c r="UHL2" s="15"/>
      <c r="UHM2" s="15"/>
      <c r="UHN2" s="15"/>
      <c r="UHO2" s="15"/>
      <c r="UHP2" s="15"/>
      <c r="UHQ2" s="15"/>
      <c r="UHR2" s="15"/>
      <c r="UHS2" s="15"/>
      <c r="UHT2" s="15"/>
      <c r="UHU2" s="15"/>
      <c r="UHV2" s="15"/>
      <c r="UHW2" s="15"/>
      <c r="UHX2" s="15"/>
      <c r="UHY2" s="15"/>
      <c r="UHZ2" s="15"/>
      <c r="UIA2" s="15"/>
      <c r="UIB2" s="15"/>
      <c r="UIC2" s="15"/>
      <c r="UID2" s="15"/>
      <c r="UIE2" s="15"/>
      <c r="UIF2" s="15"/>
      <c r="UIG2" s="15"/>
      <c r="UIH2" s="15"/>
      <c r="UII2" s="15"/>
      <c r="UIJ2" s="15"/>
      <c r="UIK2" s="15"/>
      <c r="UIL2" s="15"/>
      <c r="UIM2" s="15"/>
      <c r="UIN2" s="15"/>
      <c r="UIO2" s="15"/>
      <c r="UIP2" s="15"/>
      <c r="UIQ2" s="15"/>
      <c r="UIR2" s="15"/>
      <c r="UIS2" s="15"/>
      <c r="UIT2" s="15"/>
      <c r="UIU2" s="15"/>
      <c r="UIV2" s="15"/>
      <c r="UIW2" s="15"/>
      <c r="UIX2" s="15"/>
      <c r="UIY2" s="15"/>
      <c r="UIZ2" s="15"/>
      <c r="UJA2" s="15"/>
      <c r="UJB2" s="15"/>
      <c r="UJC2" s="15"/>
      <c r="UJD2" s="15"/>
      <c r="UJE2" s="15"/>
      <c r="UJF2" s="15"/>
      <c r="UJG2" s="15"/>
      <c r="UJH2" s="15"/>
      <c r="UJI2" s="15"/>
      <c r="UJJ2" s="15"/>
      <c r="UJK2" s="15"/>
      <c r="UJL2" s="15"/>
      <c r="UJM2" s="15"/>
      <c r="UJN2" s="15"/>
      <c r="UJO2" s="15"/>
      <c r="UJP2" s="15"/>
      <c r="UJQ2" s="15"/>
      <c r="UJR2" s="15"/>
      <c r="UJS2" s="15"/>
      <c r="UJT2" s="15"/>
      <c r="UJU2" s="15"/>
      <c r="UJV2" s="15"/>
      <c r="UJW2" s="15"/>
      <c r="UJX2" s="15"/>
      <c r="UJY2" s="15"/>
      <c r="UJZ2" s="15"/>
      <c r="UKA2" s="15"/>
      <c r="UKB2" s="15"/>
      <c r="UKC2" s="15"/>
      <c r="UKD2" s="15"/>
      <c r="UKE2" s="15"/>
      <c r="UKF2" s="15"/>
      <c r="UKG2" s="15"/>
      <c r="UKH2" s="15"/>
      <c r="UKI2" s="15"/>
      <c r="UKJ2" s="15"/>
      <c r="UKK2" s="15"/>
      <c r="UKL2" s="15"/>
      <c r="UKM2" s="15"/>
      <c r="UKN2" s="15"/>
      <c r="UKO2" s="15"/>
      <c r="UKP2" s="15"/>
      <c r="UKQ2" s="15"/>
      <c r="UKR2" s="15"/>
      <c r="UKS2" s="15"/>
      <c r="UKT2" s="15"/>
      <c r="UKU2" s="15"/>
      <c r="UKV2" s="15"/>
      <c r="UKW2" s="15"/>
      <c r="UKX2" s="15"/>
      <c r="UKY2" s="15"/>
      <c r="UKZ2" s="15"/>
      <c r="ULA2" s="15"/>
      <c r="ULB2" s="15"/>
      <c r="ULC2" s="15"/>
      <c r="ULD2" s="15"/>
      <c r="ULE2" s="15"/>
      <c r="ULF2" s="15"/>
      <c r="ULG2" s="15"/>
      <c r="ULH2" s="15"/>
      <c r="ULI2" s="15"/>
      <c r="ULJ2" s="15"/>
      <c r="ULK2" s="15"/>
      <c r="ULL2" s="15"/>
      <c r="ULM2" s="15"/>
      <c r="ULN2" s="15"/>
      <c r="ULO2" s="15"/>
      <c r="ULP2" s="15"/>
      <c r="ULQ2" s="15"/>
      <c r="ULR2" s="15"/>
      <c r="ULS2" s="15"/>
      <c r="ULT2" s="15"/>
      <c r="ULU2" s="15"/>
      <c r="ULV2" s="15"/>
      <c r="ULW2" s="15"/>
      <c r="ULX2" s="15"/>
      <c r="ULY2" s="15"/>
      <c r="ULZ2" s="15"/>
      <c r="UMA2" s="15"/>
      <c r="UMB2" s="15"/>
      <c r="UMC2" s="15"/>
      <c r="UMD2" s="15"/>
      <c r="UME2" s="15"/>
      <c r="UMF2" s="15"/>
      <c r="UMG2" s="15"/>
      <c r="UMH2" s="15"/>
      <c r="UMI2" s="15"/>
      <c r="UMJ2" s="15"/>
      <c r="UMK2" s="15"/>
      <c r="UML2" s="15"/>
      <c r="UMM2" s="15"/>
      <c r="UMN2" s="15"/>
      <c r="UMO2" s="15"/>
      <c r="UMP2" s="15"/>
      <c r="UMQ2" s="15"/>
      <c r="UMR2" s="15"/>
      <c r="UMS2" s="15"/>
      <c r="UMT2" s="15"/>
      <c r="UMU2" s="15"/>
      <c r="UMV2" s="15"/>
      <c r="UMW2" s="15"/>
      <c r="UMX2" s="15"/>
      <c r="UMY2" s="15"/>
      <c r="UMZ2" s="15"/>
      <c r="UNA2" s="15"/>
      <c r="UNB2" s="15"/>
      <c r="UNC2" s="15"/>
      <c r="UND2" s="15"/>
      <c r="UNE2" s="15"/>
      <c r="UNF2" s="15"/>
      <c r="UNG2" s="15"/>
      <c r="UNH2" s="15"/>
      <c r="UNI2" s="15"/>
      <c r="UNJ2" s="15"/>
      <c r="UNK2" s="15"/>
      <c r="UNL2" s="15"/>
      <c r="UNM2" s="15"/>
      <c r="UNN2" s="15"/>
      <c r="UNO2" s="15"/>
      <c r="UNP2" s="15"/>
      <c r="UNQ2" s="15"/>
      <c r="UNR2" s="15"/>
      <c r="UNS2" s="15"/>
      <c r="UNT2" s="15"/>
      <c r="UNU2" s="15"/>
      <c r="UNV2" s="15"/>
      <c r="UNW2" s="15"/>
      <c r="UNX2" s="15"/>
      <c r="UNY2" s="15"/>
      <c r="UNZ2" s="15"/>
      <c r="UOA2" s="15"/>
      <c r="UOB2" s="15"/>
      <c r="UOC2" s="15"/>
      <c r="UOD2" s="15"/>
      <c r="UOE2" s="15"/>
      <c r="UOF2" s="15"/>
      <c r="UOG2" s="15"/>
      <c r="UOH2" s="15"/>
      <c r="UOI2" s="15"/>
      <c r="UOJ2" s="15"/>
      <c r="UOK2" s="15"/>
      <c r="UOL2" s="15"/>
      <c r="UOM2" s="15"/>
      <c r="UON2" s="15"/>
      <c r="UOO2" s="15"/>
      <c r="UOP2" s="15"/>
      <c r="UOQ2" s="15"/>
      <c r="UOR2" s="15"/>
      <c r="UOS2" s="15"/>
      <c r="UOT2" s="15"/>
      <c r="UOU2" s="15"/>
      <c r="UOV2" s="15"/>
      <c r="UOW2" s="15"/>
      <c r="UOX2" s="15"/>
      <c r="UOY2" s="15"/>
      <c r="UOZ2" s="15"/>
      <c r="UPA2" s="15"/>
      <c r="UPB2" s="15"/>
      <c r="UPC2" s="15"/>
      <c r="UPD2" s="15"/>
      <c r="UPE2" s="15"/>
      <c r="UPF2" s="15"/>
      <c r="UPG2" s="15"/>
      <c r="UPH2" s="15"/>
      <c r="UPI2" s="15"/>
      <c r="UPJ2" s="15"/>
      <c r="UPK2" s="15"/>
      <c r="UPL2" s="15"/>
      <c r="UPM2" s="15"/>
      <c r="UPN2" s="15"/>
      <c r="UPO2" s="15"/>
      <c r="UPP2" s="15"/>
      <c r="UPQ2" s="15"/>
      <c r="UPR2" s="15"/>
      <c r="UPS2" s="15"/>
      <c r="UPT2" s="15"/>
      <c r="UPU2" s="15"/>
      <c r="UPV2" s="15"/>
      <c r="UPW2" s="15"/>
      <c r="UPX2" s="15"/>
      <c r="UPY2" s="15"/>
      <c r="UPZ2" s="15"/>
      <c r="UQA2" s="15"/>
      <c r="UQB2" s="15"/>
      <c r="UQC2" s="15"/>
      <c r="UQD2" s="15"/>
      <c r="UQE2" s="15"/>
      <c r="UQF2" s="15"/>
      <c r="UQG2" s="15"/>
      <c r="UQH2" s="15"/>
      <c r="UQI2" s="15"/>
      <c r="UQJ2" s="15"/>
      <c r="UQK2" s="15"/>
      <c r="UQL2" s="15"/>
      <c r="UQM2" s="15"/>
      <c r="UQN2" s="15"/>
      <c r="UQO2" s="15"/>
      <c r="UQP2" s="15"/>
      <c r="UQQ2" s="15"/>
      <c r="UQR2" s="15"/>
      <c r="UQS2" s="15"/>
      <c r="UQT2" s="15"/>
      <c r="UQU2" s="15"/>
      <c r="UQV2" s="15"/>
      <c r="UQW2" s="15"/>
      <c r="UQX2" s="15"/>
      <c r="UQY2" s="15"/>
      <c r="UQZ2" s="15"/>
      <c r="URA2" s="15"/>
      <c r="URB2" s="15"/>
      <c r="URC2" s="15"/>
      <c r="URD2" s="15"/>
      <c r="URE2" s="15"/>
      <c r="URF2" s="15"/>
      <c r="URG2" s="15"/>
      <c r="URH2" s="15"/>
      <c r="URI2" s="15"/>
      <c r="URJ2" s="15"/>
      <c r="URK2" s="15"/>
      <c r="URL2" s="15"/>
      <c r="URM2" s="15"/>
      <c r="URN2" s="15"/>
      <c r="URO2" s="15"/>
      <c r="URP2" s="15"/>
      <c r="URQ2" s="15"/>
      <c r="URR2" s="15"/>
      <c r="URS2" s="15"/>
      <c r="URT2" s="15"/>
      <c r="URU2" s="15"/>
      <c r="URV2" s="15"/>
      <c r="URW2" s="15"/>
      <c r="URX2" s="15"/>
      <c r="URY2" s="15"/>
      <c r="URZ2" s="15"/>
      <c r="USA2" s="15"/>
      <c r="USB2" s="15"/>
      <c r="USC2" s="15"/>
      <c r="USD2" s="15"/>
      <c r="USE2" s="15"/>
      <c r="USF2" s="15"/>
      <c r="USG2" s="15"/>
      <c r="USH2" s="15"/>
      <c r="USI2" s="15"/>
      <c r="USJ2" s="15"/>
      <c r="USK2" s="15"/>
      <c r="USL2" s="15"/>
      <c r="USM2" s="15"/>
      <c r="USN2" s="15"/>
      <c r="USO2" s="15"/>
      <c r="USP2" s="15"/>
      <c r="USQ2" s="15"/>
      <c r="USR2" s="15"/>
      <c r="USS2" s="15"/>
      <c r="UST2" s="15"/>
      <c r="USU2" s="15"/>
      <c r="USV2" s="15"/>
      <c r="USW2" s="15"/>
      <c r="USX2" s="15"/>
      <c r="USY2" s="15"/>
      <c r="USZ2" s="15"/>
      <c r="UTA2" s="15"/>
      <c r="UTB2" s="15"/>
      <c r="UTC2" s="15"/>
      <c r="UTD2" s="15"/>
      <c r="UTE2" s="15"/>
      <c r="UTF2" s="15"/>
      <c r="UTG2" s="15"/>
      <c r="UTH2" s="15"/>
      <c r="UTI2" s="15"/>
      <c r="UTJ2" s="15"/>
      <c r="UTK2" s="15"/>
      <c r="UTL2" s="15"/>
      <c r="UTM2" s="15"/>
      <c r="UTN2" s="15"/>
      <c r="UTO2" s="15"/>
      <c r="UTP2" s="15"/>
      <c r="UTQ2" s="15"/>
      <c r="UTR2" s="15"/>
      <c r="UTS2" s="15"/>
      <c r="UTT2" s="15"/>
      <c r="UTU2" s="15"/>
      <c r="UTV2" s="15"/>
      <c r="UTW2" s="15"/>
      <c r="UTX2" s="15"/>
      <c r="UTY2" s="15"/>
      <c r="UTZ2" s="15"/>
      <c r="UUA2" s="15"/>
      <c r="UUB2" s="15"/>
      <c r="UUC2" s="15"/>
      <c r="UUD2" s="15"/>
      <c r="UUE2" s="15"/>
      <c r="UUF2" s="15"/>
      <c r="UUG2" s="15"/>
      <c r="UUH2" s="15"/>
      <c r="UUI2" s="15"/>
      <c r="UUJ2" s="15"/>
      <c r="UUK2" s="15"/>
      <c r="UUL2" s="15"/>
      <c r="UUM2" s="15"/>
      <c r="UUN2" s="15"/>
      <c r="UUO2" s="15"/>
      <c r="UUP2" s="15"/>
      <c r="UUQ2" s="15"/>
      <c r="UUR2" s="15"/>
      <c r="UUS2" s="15"/>
      <c r="UUT2" s="15"/>
      <c r="UUU2" s="15"/>
      <c r="UUV2" s="15"/>
      <c r="UUW2" s="15"/>
      <c r="UUX2" s="15"/>
      <c r="UUY2" s="15"/>
      <c r="UUZ2" s="15"/>
      <c r="UVA2" s="15"/>
      <c r="UVB2" s="15"/>
      <c r="UVC2" s="15"/>
      <c r="UVD2" s="15"/>
      <c r="UVE2" s="15"/>
      <c r="UVF2" s="15"/>
      <c r="UVG2" s="15"/>
      <c r="UVH2" s="15"/>
      <c r="UVI2" s="15"/>
      <c r="UVJ2" s="15"/>
      <c r="UVK2" s="15"/>
      <c r="UVL2" s="15"/>
      <c r="UVM2" s="15"/>
      <c r="UVN2" s="15"/>
      <c r="UVO2" s="15"/>
      <c r="UVP2" s="15"/>
      <c r="UVQ2" s="15"/>
      <c r="UVR2" s="15"/>
      <c r="UVS2" s="15"/>
      <c r="UVT2" s="15"/>
      <c r="UVU2" s="15"/>
      <c r="UVV2" s="15"/>
      <c r="UVW2" s="15"/>
      <c r="UVX2" s="15"/>
      <c r="UVY2" s="15"/>
      <c r="UVZ2" s="15"/>
      <c r="UWA2" s="15"/>
      <c r="UWB2" s="15"/>
      <c r="UWC2" s="15"/>
      <c r="UWD2" s="15"/>
      <c r="UWE2" s="15"/>
      <c r="UWF2" s="15"/>
      <c r="UWG2" s="15"/>
      <c r="UWH2" s="15"/>
      <c r="UWI2" s="15"/>
      <c r="UWJ2" s="15"/>
      <c r="UWK2" s="15"/>
      <c r="UWL2" s="15"/>
      <c r="UWM2" s="15"/>
      <c r="UWN2" s="15"/>
      <c r="UWO2" s="15"/>
      <c r="UWP2" s="15"/>
      <c r="UWQ2" s="15"/>
      <c r="UWR2" s="15"/>
      <c r="UWS2" s="15"/>
      <c r="UWT2" s="15"/>
      <c r="UWU2" s="15"/>
      <c r="UWV2" s="15"/>
      <c r="UWW2" s="15"/>
      <c r="UWX2" s="15"/>
      <c r="UWY2" s="15"/>
      <c r="UWZ2" s="15"/>
      <c r="UXA2" s="15"/>
      <c r="UXB2" s="15"/>
      <c r="UXC2" s="15"/>
      <c r="UXD2" s="15"/>
      <c r="UXE2" s="15"/>
      <c r="UXF2" s="15"/>
      <c r="UXG2" s="15"/>
      <c r="UXH2" s="15"/>
      <c r="UXI2" s="15"/>
      <c r="UXJ2" s="15"/>
      <c r="UXK2" s="15"/>
      <c r="UXL2" s="15"/>
      <c r="UXM2" s="15"/>
      <c r="UXN2" s="15"/>
      <c r="UXO2" s="15"/>
      <c r="UXP2" s="15"/>
      <c r="UXQ2" s="15"/>
      <c r="UXR2" s="15"/>
      <c r="UXS2" s="15"/>
      <c r="UXT2" s="15"/>
      <c r="UXU2" s="15"/>
      <c r="UXV2" s="15"/>
      <c r="UXW2" s="15"/>
      <c r="UXX2" s="15"/>
      <c r="UXY2" s="15"/>
      <c r="UXZ2" s="15"/>
      <c r="UYA2" s="15"/>
      <c r="UYB2" s="15"/>
      <c r="UYC2" s="15"/>
      <c r="UYD2" s="15"/>
      <c r="UYE2" s="15"/>
      <c r="UYF2" s="15"/>
      <c r="UYG2" s="15"/>
      <c r="UYH2" s="15"/>
      <c r="UYI2" s="15"/>
      <c r="UYJ2" s="15"/>
      <c r="UYK2" s="15"/>
      <c r="UYL2" s="15"/>
      <c r="UYM2" s="15"/>
      <c r="UYN2" s="15"/>
      <c r="UYO2" s="15"/>
      <c r="UYP2" s="15"/>
      <c r="UYQ2" s="15"/>
      <c r="UYR2" s="15"/>
      <c r="UYS2" s="15"/>
      <c r="UYT2" s="15"/>
      <c r="UYU2" s="15"/>
      <c r="UYV2" s="15"/>
      <c r="UYW2" s="15"/>
      <c r="UYX2" s="15"/>
      <c r="UYY2" s="15"/>
      <c r="UYZ2" s="15"/>
      <c r="UZA2" s="15"/>
      <c r="UZB2" s="15"/>
      <c r="UZC2" s="15"/>
      <c r="UZD2" s="15"/>
      <c r="UZE2" s="15"/>
      <c r="UZF2" s="15"/>
      <c r="UZG2" s="15"/>
      <c r="UZH2" s="15"/>
      <c r="UZI2" s="15"/>
      <c r="UZJ2" s="15"/>
      <c r="UZK2" s="15"/>
      <c r="UZL2" s="15"/>
      <c r="UZM2" s="15"/>
      <c r="UZN2" s="15"/>
      <c r="UZO2" s="15"/>
      <c r="UZP2" s="15"/>
      <c r="UZQ2" s="15"/>
      <c r="UZR2" s="15"/>
      <c r="UZS2" s="15"/>
      <c r="UZT2" s="15"/>
      <c r="UZU2" s="15"/>
      <c r="UZV2" s="15"/>
      <c r="UZW2" s="15"/>
      <c r="UZX2" s="15"/>
      <c r="UZY2" s="15"/>
      <c r="UZZ2" s="15"/>
      <c r="VAA2" s="15"/>
      <c r="VAB2" s="15"/>
      <c r="VAC2" s="15"/>
      <c r="VAD2" s="15"/>
      <c r="VAE2" s="15"/>
      <c r="VAF2" s="15"/>
      <c r="VAG2" s="15"/>
      <c r="VAH2" s="15"/>
      <c r="VAI2" s="15"/>
      <c r="VAJ2" s="15"/>
      <c r="VAK2" s="15"/>
      <c r="VAL2" s="15"/>
      <c r="VAM2" s="15"/>
      <c r="VAN2" s="15"/>
      <c r="VAO2" s="15"/>
      <c r="VAP2" s="15"/>
      <c r="VAQ2" s="15"/>
      <c r="VAR2" s="15"/>
      <c r="VAS2" s="15"/>
      <c r="VAT2" s="15"/>
      <c r="VAU2" s="15"/>
      <c r="VAV2" s="15"/>
      <c r="VAW2" s="15"/>
      <c r="VAX2" s="15"/>
      <c r="VAY2" s="15"/>
      <c r="VAZ2" s="15"/>
      <c r="VBA2" s="15"/>
      <c r="VBB2" s="15"/>
      <c r="VBC2" s="15"/>
      <c r="VBD2" s="15"/>
      <c r="VBE2" s="15"/>
      <c r="VBF2" s="15"/>
      <c r="VBG2" s="15"/>
      <c r="VBH2" s="15"/>
      <c r="VBI2" s="15"/>
      <c r="VBJ2" s="15"/>
      <c r="VBK2" s="15"/>
      <c r="VBL2" s="15"/>
      <c r="VBM2" s="15"/>
      <c r="VBN2" s="15"/>
      <c r="VBO2" s="15"/>
      <c r="VBP2" s="15"/>
      <c r="VBQ2" s="15"/>
      <c r="VBR2" s="15"/>
      <c r="VBS2" s="15"/>
      <c r="VBT2" s="15"/>
      <c r="VBU2" s="15"/>
      <c r="VBV2" s="15"/>
      <c r="VBW2" s="15"/>
      <c r="VBX2" s="15"/>
      <c r="VBY2" s="15"/>
      <c r="VBZ2" s="15"/>
      <c r="VCA2" s="15"/>
      <c r="VCB2" s="15"/>
      <c r="VCC2" s="15"/>
      <c r="VCD2" s="15"/>
      <c r="VCE2" s="15"/>
      <c r="VCF2" s="15"/>
      <c r="VCG2" s="15"/>
      <c r="VCH2" s="15"/>
      <c r="VCI2" s="15"/>
      <c r="VCJ2" s="15"/>
      <c r="VCK2" s="15"/>
      <c r="VCL2" s="15"/>
      <c r="VCM2" s="15"/>
      <c r="VCN2" s="15"/>
      <c r="VCO2" s="15"/>
      <c r="VCP2" s="15"/>
      <c r="VCQ2" s="15"/>
      <c r="VCR2" s="15"/>
      <c r="VCS2" s="15"/>
      <c r="VCT2" s="15"/>
      <c r="VCU2" s="15"/>
      <c r="VCV2" s="15"/>
      <c r="VCW2" s="15"/>
      <c r="VCX2" s="15"/>
      <c r="VCY2" s="15"/>
      <c r="VCZ2" s="15"/>
      <c r="VDA2" s="15"/>
      <c r="VDB2" s="15"/>
      <c r="VDC2" s="15"/>
      <c r="VDD2" s="15"/>
      <c r="VDE2" s="15"/>
      <c r="VDF2" s="15"/>
      <c r="VDG2" s="15"/>
      <c r="VDH2" s="15"/>
      <c r="VDI2" s="15"/>
      <c r="VDJ2" s="15"/>
      <c r="VDK2" s="15"/>
      <c r="VDL2" s="15"/>
      <c r="VDM2" s="15"/>
      <c r="VDN2" s="15"/>
      <c r="VDO2" s="15"/>
      <c r="VDP2" s="15"/>
      <c r="VDQ2" s="15"/>
      <c r="VDR2" s="15"/>
      <c r="VDS2" s="15"/>
      <c r="VDT2" s="15"/>
      <c r="VDU2" s="15"/>
      <c r="VDV2" s="15"/>
      <c r="VDW2" s="15"/>
      <c r="VDX2" s="15"/>
      <c r="VDY2" s="15"/>
      <c r="VDZ2" s="15"/>
      <c r="VEA2" s="15"/>
      <c r="VEB2" s="15"/>
      <c r="VEC2" s="15"/>
      <c r="VED2" s="15"/>
      <c r="VEE2" s="15"/>
      <c r="VEF2" s="15"/>
      <c r="VEG2" s="15"/>
      <c r="VEH2" s="15"/>
      <c r="VEI2" s="15"/>
      <c r="VEJ2" s="15"/>
      <c r="VEK2" s="15"/>
      <c r="VEL2" s="15"/>
      <c r="VEM2" s="15"/>
      <c r="VEN2" s="15"/>
      <c r="VEO2" s="15"/>
      <c r="VEP2" s="15"/>
      <c r="VEQ2" s="15"/>
      <c r="VER2" s="15"/>
      <c r="VES2" s="15"/>
      <c r="VET2" s="15"/>
      <c r="VEU2" s="15"/>
      <c r="VEV2" s="15"/>
      <c r="VEW2" s="15"/>
      <c r="VEX2" s="15"/>
      <c r="VEY2" s="15"/>
      <c r="VEZ2" s="15"/>
      <c r="VFA2" s="15"/>
      <c r="VFB2" s="15"/>
      <c r="VFC2" s="15"/>
      <c r="VFD2" s="15"/>
      <c r="VFE2" s="15"/>
      <c r="VFF2" s="15"/>
      <c r="VFG2" s="15"/>
      <c r="VFH2" s="15"/>
      <c r="VFI2" s="15"/>
      <c r="VFJ2" s="15"/>
      <c r="VFK2" s="15"/>
      <c r="VFL2" s="15"/>
      <c r="VFM2" s="15"/>
      <c r="VFN2" s="15"/>
      <c r="VFO2" s="15"/>
      <c r="VFP2" s="15"/>
      <c r="VFQ2" s="15"/>
      <c r="VFR2" s="15"/>
      <c r="VFS2" s="15"/>
      <c r="VFT2" s="15"/>
      <c r="VFU2" s="15"/>
      <c r="VFV2" s="15"/>
      <c r="VFW2" s="15"/>
      <c r="VFX2" s="15"/>
      <c r="VFY2" s="15"/>
      <c r="VFZ2" s="15"/>
      <c r="VGA2" s="15"/>
      <c r="VGB2" s="15"/>
      <c r="VGC2" s="15"/>
      <c r="VGD2" s="15"/>
      <c r="VGE2" s="15"/>
      <c r="VGF2" s="15"/>
      <c r="VGG2" s="15"/>
      <c r="VGH2" s="15"/>
      <c r="VGI2" s="15"/>
      <c r="VGJ2" s="15"/>
      <c r="VGK2" s="15"/>
      <c r="VGL2" s="15"/>
      <c r="VGM2" s="15"/>
      <c r="VGN2" s="15"/>
      <c r="VGO2" s="15"/>
      <c r="VGP2" s="15"/>
      <c r="VGQ2" s="15"/>
      <c r="VGR2" s="15"/>
      <c r="VGS2" s="15"/>
      <c r="VGT2" s="15"/>
      <c r="VGU2" s="15"/>
      <c r="VGV2" s="15"/>
      <c r="VGW2" s="15"/>
      <c r="VGX2" s="15"/>
      <c r="VGY2" s="15"/>
      <c r="VGZ2" s="15"/>
      <c r="VHA2" s="15"/>
      <c r="VHB2" s="15"/>
      <c r="VHC2" s="15"/>
      <c r="VHD2" s="15"/>
      <c r="VHE2" s="15"/>
      <c r="VHF2" s="15"/>
      <c r="VHG2" s="15"/>
      <c r="VHH2" s="15"/>
      <c r="VHI2" s="15"/>
      <c r="VHJ2" s="15"/>
      <c r="VHK2" s="15"/>
      <c r="VHL2" s="15"/>
      <c r="VHM2" s="15"/>
      <c r="VHN2" s="15"/>
      <c r="VHO2" s="15"/>
      <c r="VHP2" s="15"/>
      <c r="VHQ2" s="15"/>
      <c r="VHR2" s="15"/>
      <c r="VHS2" s="15"/>
      <c r="VHT2" s="15"/>
      <c r="VHU2" s="15"/>
      <c r="VHV2" s="15"/>
      <c r="VHW2" s="15"/>
      <c r="VHX2" s="15"/>
      <c r="VHY2" s="15"/>
      <c r="VHZ2" s="15"/>
      <c r="VIA2" s="15"/>
      <c r="VIB2" s="15"/>
      <c r="VIC2" s="15"/>
      <c r="VID2" s="15"/>
      <c r="VIE2" s="15"/>
      <c r="VIF2" s="15"/>
      <c r="VIG2" s="15"/>
      <c r="VIH2" s="15"/>
      <c r="VII2" s="15"/>
      <c r="VIJ2" s="15"/>
      <c r="VIK2" s="15"/>
      <c r="VIL2" s="15"/>
      <c r="VIM2" s="15"/>
      <c r="VIN2" s="15"/>
      <c r="VIO2" s="15"/>
      <c r="VIP2" s="15"/>
      <c r="VIQ2" s="15"/>
      <c r="VIR2" s="15"/>
      <c r="VIS2" s="15"/>
      <c r="VIT2" s="15"/>
      <c r="VIU2" s="15"/>
      <c r="VIV2" s="15"/>
      <c r="VIW2" s="15"/>
      <c r="VIX2" s="15"/>
      <c r="VIY2" s="15"/>
      <c r="VIZ2" s="15"/>
      <c r="VJA2" s="15"/>
      <c r="VJB2" s="15"/>
      <c r="VJC2" s="15"/>
      <c r="VJD2" s="15"/>
      <c r="VJE2" s="15"/>
      <c r="VJF2" s="15"/>
      <c r="VJG2" s="15"/>
      <c r="VJH2" s="15"/>
      <c r="VJI2" s="15"/>
      <c r="VJJ2" s="15"/>
      <c r="VJK2" s="15"/>
      <c r="VJL2" s="15"/>
      <c r="VJM2" s="15"/>
      <c r="VJN2" s="15"/>
      <c r="VJO2" s="15"/>
      <c r="VJP2" s="15"/>
      <c r="VJQ2" s="15"/>
      <c r="VJR2" s="15"/>
      <c r="VJS2" s="15"/>
      <c r="VJT2" s="15"/>
      <c r="VJU2" s="15"/>
      <c r="VJV2" s="15"/>
      <c r="VJW2" s="15"/>
      <c r="VJX2" s="15"/>
      <c r="VJY2" s="15"/>
      <c r="VJZ2" s="15"/>
      <c r="VKA2" s="15"/>
      <c r="VKB2" s="15"/>
      <c r="VKC2" s="15"/>
      <c r="VKD2" s="15"/>
      <c r="VKE2" s="15"/>
      <c r="VKF2" s="15"/>
      <c r="VKG2" s="15"/>
      <c r="VKH2" s="15"/>
      <c r="VKI2" s="15"/>
      <c r="VKJ2" s="15"/>
      <c r="VKK2" s="15"/>
      <c r="VKL2" s="15"/>
      <c r="VKM2" s="15"/>
      <c r="VKN2" s="15"/>
      <c r="VKO2" s="15"/>
      <c r="VKP2" s="15"/>
      <c r="VKQ2" s="15"/>
      <c r="VKR2" s="15"/>
      <c r="VKS2" s="15"/>
      <c r="VKT2" s="15"/>
      <c r="VKU2" s="15"/>
      <c r="VKV2" s="15"/>
      <c r="VKW2" s="15"/>
      <c r="VKX2" s="15"/>
      <c r="VKY2" s="15"/>
      <c r="VKZ2" s="15"/>
      <c r="VLA2" s="15"/>
      <c r="VLB2" s="15"/>
      <c r="VLC2" s="15"/>
      <c r="VLD2" s="15"/>
      <c r="VLE2" s="15"/>
      <c r="VLF2" s="15"/>
      <c r="VLG2" s="15"/>
      <c r="VLH2" s="15"/>
      <c r="VLI2" s="15"/>
      <c r="VLJ2" s="15"/>
      <c r="VLK2" s="15"/>
      <c r="VLL2" s="15"/>
      <c r="VLM2" s="15"/>
      <c r="VLN2" s="15"/>
      <c r="VLO2" s="15"/>
      <c r="VLP2" s="15"/>
      <c r="VLQ2" s="15"/>
      <c r="VLR2" s="15"/>
      <c r="VLS2" s="15"/>
      <c r="VLT2" s="15"/>
      <c r="VLU2" s="15"/>
      <c r="VLV2" s="15"/>
      <c r="VLW2" s="15"/>
      <c r="VLX2" s="15"/>
      <c r="VLY2" s="15"/>
      <c r="VLZ2" s="15"/>
      <c r="VMA2" s="15"/>
      <c r="VMB2" s="15"/>
      <c r="VMC2" s="15"/>
      <c r="VMD2" s="15"/>
      <c r="VME2" s="15"/>
      <c r="VMF2" s="15"/>
      <c r="VMG2" s="15"/>
      <c r="VMH2" s="15"/>
      <c r="VMI2" s="15"/>
      <c r="VMJ2" s="15"/>
      <c r="VMK2" s="15"/>
      <c r="VML2" s="15"/>
      <c r="VMM2" s="15"/>
      <c r="VMN2" s="15"/>
      <c r="VMO2" s="15"/>
      <c r="VMP2" s="15"/>
      <c r="VMQ2" s="15"/>
      <c r="VMR2" s="15"/>
      <c r="VMS2" s="15"/>
      <c r="VMT2" s="15"/>
      <c r="VMU2" s="15"/>
      <c r="VMV2" s="15"/>
      <c r="VMW2" s="15"/>
      <c r="VMX2" s="15"/>
      <c r="VMY2" s="15"/>
      <c r="VMZ2" s="15"/>
      <c r="VNA2" s="15"/>
      <c r="VNB2" s="15"/>
      <c r="VNC2" s="15"/>
      <c r="VND2" s="15"/>
      <c r="VNE2" s="15"/>
      <c r="VNF2" s="15"/>
      <c r="VNG2" s="15"/>
      <c r="VNH2" s="15"/>
      <c r="VNI2" s="15"/>
      <c r="VNJ2" s="15"/>
      <c r="VNK2" s="15"/>
      <c r="VNL2" s="15"/>
      <c r="VNM2" s="15"/>
      <c r="VNN2" s="15"/>
      <c r="VNO2" s="15"/>
      <c r="VNP2" s="15"/>
      <c r="VNQ2" s="15"/>
      <c r="VNR2" s="15"/>
      <c r="VNS2" s="15"/>
      <c r="VNT2" s="15"/>
      <c r="VNU2" s="15"/>
      <c r="VNV2" s="15"/>
      <c r="VNW2" s="15"/>
      <c r="VNX2" s="15"/>
      <c r="VNY2" s="15"/>
      <c r="VNZ2" s="15"/>
      <c r="VOA2" s="15"/>
      <c r="VOB2" s="15"/>
      <c r="VOC2" s="15"/>
      <c r="VOD2" s="15"/>
      <c r="VOE2" s="15"/>
      <c r="VOF2" s="15"/>
      <c r="VOG2" s="15"/>
      <c r="VOH2" s="15"/>
      <c r="VOI2" s="15"/>
      <c r="VOJ2" s="15"/>
      <c r="VOK2" s="15"/>
      <c r="VOL2" s="15"/>
      <c r="VOM2" s="15"/>
      <c r="VON2" s="15"/>
      <c r="VOO2" s="15"/>
      <c r="VOP2" s="15"/>
      <c r="VOQ2" s="15"/>
      <c r="VOR2" s="15"/>
      <c r="VOS2" s="15"/>
      <c r="VOT2" s="15"/>
      <c r="VOU2" s="15"/>
      <c r="VOV2" s="15"/>
      <c r="VOW2" s="15"/>
      <c r="VOX2" s="15"/>
      <c r="VOY2" s="15"/>
      <c r="VOZ2" s="15"/>
      <c r="VPA2" s="15"/>
      <c r="VPB2" s="15"/>
      <c r="VPC2" s="15"/>
      <c r="VPD2" s="15"/>
      <c r="VPE2" s="15"/>
      <c r="VPF2" s="15"/>
      <c r="VPG2" s="15"/>
      <c r="VPH2" s="15"/>
      <c r="VPI2" s="15"/>
      <c r="VPJ2" s="15"/>
      <c r="VPK2" s="15"/>
      <c r="VPL2" s="15"/>
      <c r="VPM2" s="15"/>
      <c r="VPN2" s="15"/>
      <c r="VPO2" s="15"/>
      <c r="VPP2" s="15"/>
      <c r="VPQ2" s="15"/>
      <c r="VPR2" s="15"/>
      <c r="VPS2" s="15"/>
      <c r="VPT2" s="15"/>
      <c r="VPU2" s="15"/>
      <c r="VPV2" s="15"/>
      <c r="VPW2" s="15"/>
      <c r="VPX2" s="15"/>
      <c r="VPY2" s="15"/>
      <c r="VPZ2" s="15"/>
      <c r="VQA2" s="15"/>
      <c r="VQB2" s="15"/>
      <c r="VQC2" s="15"/>
      <c r="VQD2" s="15"/>
      <c r="VQE2" s="15"/>
      <c r="VQF2" s="15"/>
      <c r="VQG2" s="15"/>
      <c r="VQH2" s="15"/>
      <c r="VQI2" s="15"/>
      <c r="VQJ2" s="15"/>
      <c r="VQK2" s="15"/>
      <c r="VQL2" s="15"/>
      <c r="VQM2" s="15"/>
      <c r="VQN2" s="15"/>
      <c r="VQO2" s="15"/>
      <c r="VQP2" s="15"/>
      <c r="VQQ2" s="15"/>
      <c r="VQR2" s="15"/>
      <c r="VQS2" s="15"/>
      <c r="VQT2" s="15"/>
      <c r="VQU2" s="15"/>
      <c r="VQV2" s="15"/>
      <c r="VQW2" s="15"/>
      <c r="VQX2" s="15"/>
      <c r="VQY2" s="15"/>
      <c r="VQZ2" s="15"/>
      <c r="VRA2" s="15"/>
      <c r="VRB2" s="15"/>
      <c r="VRC2" s="15"/>
      <c r="VRD2" s="15"/>
      <c r="VRE2" s="15"/>
      <c r="VRF2" s="15"/>
      <c r="VRG2" s="15"/>
      <c r="VRH2" s="15"/>
      <c r="VRI2" s="15"/>
      <c r="VRJ2" s="15"/>
      <c r="VRK2" s="15"/>
      <c r="VRL2" s="15"/>
      <c r="VRM2" s="15"/>
      <c r="VRN2" s="15"/>
      <c r="VRO2" s="15"/>
      <c r="VRP2" s="15"/>
      <c r="VRQ2" s="15"/>
      <c r="VRR2" s="15"/>
      <c r="VRS2" s="15"/>
      <c r="VRT2" s="15"/>
      <c r="VRU2" s="15"/>
      <c r="VRV2" s="15"/>
      <c r="VRW2" s="15"/>
      <c r="VRX2" s="15"/>
      <c r="VRY2" s="15"/>
      <c r="VRZ2" s="15"/>
      <c r="VSA2" s="15"/>
      <c r="VSB2" s="15"/>
      <c r="VSC2" s="15"/>
      <c r="VSD2" s="15"/>
      <c r="VSE2" s="15"/>
      <c r="VSF2" s="15"/>
      <c r="VSG2" s="15"/>
      <c r="VSH2" s="15"/>
      <c r="VSI2" s="15"/>
      <c r="VSJ2" s="15"/>
      <c r="VSK2" s="15"/>
      <c r="VSL2" s="15"/>
      <c r="VSM2" s="15"/>
      <c r="VSN2" s="15"/>
      <c r="VSO2" s="15"/>
      <c r="VSP2" s="15"/>
      <c r="VSQ2" s="15"/>
      <c r="VSR2" s="15"/>
      <c r="VSS2" s="15"/>
      <c r="VST2" s="15"/>
      <c r="VSU2" s="15"/>
      <c r="VSV2" s="15"/>
      <c r="VSW2" s="15"/>
      <c r="VSX2" s="15"/>
      <c r="VSY2" s="15"/>
      <c r="VSZ2" s="15"/>
      <c r="VTA2" s="15"/>
      <c r="VTB2" s="15"/>
      <c r="VTC2" s="15"/>
      <c r="VTD2" s="15"/>
      <c r="VTE2" s="15"/>
      <c r="VTF2" s="15"/>
      <c r="VTG2" s="15"/>
      <c r="VTH2" s="15"/>
      <c r="VTI2" s="15"/>
      <c r="VTJ2" s="15"/>
      <c r="VTK2" s="15"/>
      <c r="VTL2" s="15"/>
      <c r="VTM2" s="15"/>
      <c r="VTN2" s="15"/>
      <c r="VTO2" s="15"/>
      <c r="VTP2" s="15"/>
      <c r="VTQ2" s="15"/>
      <c r="VTR2" s="15"/>
      <c r="VTS2" s="15"/>
      <c r="VTT2" s="15"/>
      <c r="VTU2" s="15"/>
      <c r="VTV2" s="15"/>
      <c r="VTW2" s="15"/>
      <c r="VTX2" s="15"/>
      <c r="VTY2" s="15"/>
      <c r="VTZ2" s="15"/>
      <c r="VUA2" s="15"/>
      <c r="VUB2" s="15"/>
      <c r="VUC2" s="15"/>
      <c r="VUD2" s="15"/>
      <c r="VUE2" s="15"/>
      <c r="VUF2" s="15"/>
      <c r="VUG2" s="15"/>
      <c r="VUH2" s="15"/>
      <c r="VUI2" s="15"/>
      <c r="VUJ2" s="15"/>
      <c r="VUK2" s="15"/>
      <c r="VUL2" s="15"/>
      <c r="VUM2" s="15"/>
      <c r="VUN2" s="15"/>
      <c r="VUO2" s="15"/>
      <c r="VUP2" s="15"/>
      <c r="VUQ2" s="15"/>
      <c r="VUR2" s="15"/>
      <c r="VUS2" s="15"/>
      <c r="VUT2" s="15"/>
      <c r="VUU2" s="15"/>
      <c r="VUV2" s="15"/>
      <c r="VUW2" s="15"/>
      <c r="VUX2" s="15"/>
      <c r="VUY2" s="15"/>
      <c r="VUZ2" s="15"/>
      <c r="VVA2" s="15"/>
      <c r="VVB2" s="15"/>
      <c r="VVC2" s="15"/>
      <c r="VVD2" s="15"/>
      <c r="VVE2" s="15"/>
      <c r="VVF2" s="15"/>
      <c r="VVG2" s="15"/>
      <c r="VVH2" s="15"/>
      <c r="VVI2" s="15"/>
      <c r="VVJ2" s="15"/>
      <c r="VVK2" s="15"/>
      <c r="VVL2" s="15"/>
      <c r="VVM2" s="15"/>
      <c r="VVN2" s="15"/>
      <c r="VVO2" s="15"/>
      <c r="VVP2" s="15"/>
      <c r="VVQ2" s="15"/>
      <c r="VVR2" s="15"/>
      <c r="VVS2" s="15"/>
      <c r="VVT2" s="15"/>
      <c r="VVU2" s="15"/>
      <c r="VVV2" s="15"/>
      <c r="VVW2" s="15"/>
      <c r="VVX2" s="15"/>
      <c r="VVY2" s="15"/>
      <c r="VVZ2" s="15"/>
      <c r="VWA2" s="15"/>
      <c r="VWB2" s="15"/>
      <c r="VWC2" s="15"/>
      <c r="VWD2" s="15"/>
      <c r="VWE2" s="15"/>
      <c r="VWF2" s="15"/>
      <c r="VWG2" s="15"/>
      <c r="VWH2" s="15"/>
      <c r="VWI2" s="15"/>
      <c r="VWJ2" s="15"/>
      <c r="VWK2" s="15"/>
      <c r="VWL2" s="15"/>
      <c r="VWM2" s="15"/>
      <c r="VWN2" s="15"/>
      <c r="VWO2" s="15"/>
      <c r="VWP2" s="15"/>
      <c r="VWQ2" s="15"/>
      <c r="VWR2" s="15"/>
      <c r="VWS2" s="15"/>
      <c r="VWT2" s="15"/>
      <c r="VWU2" s="15"/>
      <c r="VWV2" s="15"/>
      <c r="VWW2" s="15"/>
      <c r="VWX2" s="15"/>
      <c r="VWY2" s="15"/>
      <c r="VWZ2" s="15"/>
      <c r="VXA2" s="15"/>
      <c r="VXB2" s="15"/>
      <c r="VXC2" s="15"/>
      <c r="VXD2" s="15"/>
      <c r="VXE2" s="15"/>
      <c r="VXF2" s="15"/>
      <c r="VXG2" s="15"/>
      <c r="VXH2" s="15"/>
      <c r="VXI2" s="15"/>
      <c r="VXJ2" s="15"/>
      <c r="VXK2" s="15"/>
      <c r="VXL2" s="15"/>
      <c r="VXM2" s="15"/>
      <c r="VXN2" s="15"/>
      <c r="VXO2" s="15"/>
      <c r="VXP2" s="15"/>
      <c r="VXQ2" s="15"/>
      <c r="VXR2" s="15"/>
      <c r="VXS2" s="15"/>
      <c r="VXT2" s="15"/>
      <c r="VXU2" s="15"/>
      <c r="VXV2" s="15"/>
      <c r="VXW2" s="15"/>
      <c r="VXX2" s="15"/>
      <c r="VXY2" s="15"/>
      <c r="VXZ2" s="15"/>
      <c r="VYA2" s="15"/>
      <c r="VYB2" s="15"/>
      <c r="VYC2" s="15"/>
      <c r="VYD2" s="15"/>
      <c r="VYE2" s="15"/>
      <c r="VYF2" s="15"/>
      <c r="VYG2" s="15"/>
      <c r="VYH2" s="15"/>
      <c r="VYI2" s="15"/>
      <c r="VYJ2" s="15"/>
      <c r="VYK2" s="15"/>
      <c r="VYL2" s="15"/>
      <c r="VYM2" s="15"/>
      <c r="VYN2" s="15"/>
      <c r="VYO2" s="15"/>
      <c r="VYP2" s="15"/>
      <c r="VYQ2" s="15"/>
      <c r="VYR2" s="15"/>
      <c r="VYS2" s="15"/>
      <c r="VYT2" s="15"/>
      <c r="VYU2" s="15"/>
      <c r="VYV2" s="15"/>
      <c r="VYW2" s="15"/>
      <c r="VYX2" s="15"/>
      <c r="VYY2" s="15"/>
      <c r="VYZ2" s="15"/>
      <c r="VZA2" s="15"/>
      <c r="VZB2" s="15"/>
      <c r="VZC2" s="15"/>
      <c r="VZD2" s="15"/>
      <c r="VZE2" s="15"/>
      <c r="VZF2" s="15"/>
      <c r="VZG2" s="15"/>
      <c r="VZH2" s="15"/>
      <c r="VZI2" s="15"/>
      <c r="VZJ2" s="15"/>
      <c r="VZK2" s="15"/>
      <c r="VZL2" s="15"/>
      <c r="VZM2" s="15"/>
      <c r="VZN2" s="15"/>
      <c r="VZO2" s="15"/>
      <c r="VZP2" s="15"/>
      <c r="VZQ2" s="15"/>
      <c r="VZR2" s="15"/>
      <c r="VZS2" s="15"/>
      <c r="VZT2" s="15"/>
      <c r="VZU2" s="15"/>
      <c r="VZV2" s="15"/>
      <c r="VZW2" s="15"/>
      <c r="VZX2" s="15"/>
      <c r="VZY2" s="15"/>
      <c r="VZZ2" s="15"/>
      <c r="WAA2" s="15"/>
      <c r="WAB2" s="15"/>
      <c r="WAC2" s="15"/>
      <c r="WAD2" s="15"/>
      <c r="WAE2" s="15"/>
      <c r="WAF2" s="15"/>
      <c r="WAG2" s="15"/>
      <c r="WAH2" s="15"/>
      <c r="WAI2" s="15"/>
      <c r="WAJ2" s="15"/>
      <c r="WAK2" s="15"/>
      <c r="WAL2" s="15"/>
      <c r="WAM2" s="15"/>
      <c r="WAN2" s="15"/>
      <c r="WAO2" s="15"/>
      <c r="WAP2" s="15"/>
      <c r="WAQ2" s="15"/>
      <c r="WAR2" s="15"/>
      <c r="WAS2" s="15"/>
      <c r="WAT2" s="15"/>
      <c r="WAU2" s="15"/>
      <c r="WAV2" s="15"/>
      <c r="WAW2" s="15"/>
      <c r="WAX2" s="15"/>
      <c r="WAY2" s="15"/>
      <c r="WAZ2" s="15"/>
      <c r="WBA2" s="15"/>
      <c r="WBB2" s="15"/>
      <c r="WBC2" s="15"/>
      <c r="WBD2" s="15"/>
      <c r="WBE2" s="15"/>
      <c r="WBF2" s="15"/>
      <c r="WBG2" s="15"/>
      <c r="WBH2" s="15"/>
      <c r="WBI2" s="15"/>
      <c r="WBJ2" s="15"/>
      <c r="WBK2" s="15"/>
      <c r="WBL2" s="15"/>
      <c r="WBM2" s="15"/>
      <c r="WBN2" s="15"/>
      <c r="WBO2" s="15"/>
      <c r="WBP2" s="15"/>
      <c r="WBQ2" s="15"/>
      <c r="WBR2" s="15"/>
      <c r="WBS2" s="15"/>
      <c r="WBT2" s="15"/>
      <c r="WBU2" s="15"/>
      <c r="WBV2" s="15"/>
      <c r="WBW2" s="15"/>
      <c r="WBX2" s="15"/>
      <c r="WBY2" s="15"/>
      <c r="WBZ2" s="15"/>
      <c r="WCA2" s="15"/>
      <c r="WCB2" s="15"/>
      <c r="WCC2" s="15"/>
      <c r="WCD2" s="15"/>
      <c r="WCE2" s="15"/>
      <c r="WCF2" s="15"/>
      <c r="WCG2" s="15"/>
      <c r="WCH2" s="15"/>
      <c r="WCI2" s="15"/>
      <c r="WCJ2" s="15"/>
      <c r="WCK2" s="15"/>
      <c r="WCL2" s="15"/>
      <c r="WCM2" s="15"/>
      <c r="WCN2" s="15"/>
      <c r="WCO2" s="15"/>
      <c r="WCP2" s="15"/>
      <c r="WCQ2" s="15"/>
      <c r="WCR2" s="15"/>
      <c r="WCS2" s="15"/>
      <c r="WCT2" s="15"/>
      <c r="WCU2" s="15"/>
      <c r="WCV2" s="15"/>
      <c r="WCW2" s="15"/>
      <c r="WCX2" s="15"/>
      <c r="WCY2" s="15"/>
      <c r="WCZ2" s="15"/>
      <c r="WDA2" s="15"/>
      <c r="WDB2" s="15"/>
      <c r="WDC2" s="15"/>
      <c r="WDD2" s="15"/>
      <c r="WDE2" s="15"/>
      <c r="WDF2" s="15"/>
      <c r="WDG2" s="15"/>
      <c r="WDH2" s="15"/>
      <c r="WDI2" s="15"/>
      <c r="WDJ2" s="15"/>
      <c r="WDK2" s="15"/>
      <c r="WDL2" s="15"/>
      <c r="WDM2" s="15"/>
      <c r="WDN2" s="15"/>
      <c r="WDO2" s="15"/>
      <c r="WDP2" s="15"/>
      <c r="WDQ2" s="15"/>
      <c r="WDR2" s="15"/>
      <c r="WDS2" s="15"/>
      <c r="WDT2" s="15"/>
      <c r="WDU2" s="15"/>
      <c r="WDV2" s="15"/>
      <c r="WDW2" s="15"/>
      <c r="WDX2" s="15"/>
      <c r="WDY2" s="15"/>
      <c r="WDZ2" s="15"/>
      <c r="WEA2" s="15"/>
      <c r="WEB2" s="15"/>
      <c r="WEC2" s="15"/>
      <c r="WED2" s="15"/>
      <c r="WEE2" s="15"/>
      <c r="WEF2" s="15"/>
      <c r="WEG2" s="15"/>
      <c r="WEH2" s="15"/>
      <c r="WEI2" s="15"/>
      <c r="WEJ2" s="15"/>
      <c r="WEK2" s="15"/>
      <c r="WEL2" s="15"/>
      <c r="WEM2" s="15"/>
      <c r="WEN2" s="15"/>
      <c r="WEO2" s="15"/>
      <c r="WEP2" s="15"/>
      <c r="WEQ2" s="15"/>
      <c r="WER2" s="15"/>
      <c r="WES2" s="15"/>
      <c r="WET2" s="15"/>
      <c r="WEU2" s="15"/>
      <c r="WEV2" s="15"/>
      <c r="WEW2" s="15"/>
      <c r="WEX2" s="15"/>
      <c r="WEY2" s="15"/>
      <c r="WEZ2" s="15"/>
      <c r="WFA2" s="15"/>
      <c r="WFB2" s="15"/>
      <c r="WFC2" s="15"/>
      <c r="WFD2" s="15"/>
      <c r="WFE2" s="15"/>
      <c r="WFF2" s="15"/>
      <c r="WFG2" s="15"/>
      <c r="WFH2" s="15"/>
      <c r="WFI2" s="15"/>
      <c r="WFJ2" s="15"/>
      <c r="WFK2" s="15"/>
      <c r="WFL2" s="15"/>
      <c r="WFM2" s="15"/>
      <c r="WFN2" s="15"/>
      <c r="WFO2" s="15"/>
      <c r="WFP2" s="15"/>
      <c r="WFQ2" s="15"/>
      <c r="WFR2" s="15"/>
      <c r="WFS2" s="15"/>
      <c r="WFT2" s="15"/>
      <c r="WFU2" s="15"/>
      <c r="WFV2" s="15"/>
      <c r="WFW2" s="15"/>
      <c r="WFX2" s="15"/>
      <c r="WFY2" s="15"/>
      <c r="WFZ2" s="15"/>
      <c r="WGA2" s="15"/>
      <c r="WGB2" s="15"/>
      <c r="WGC2" s="15"/>
      <c r="WGD2" s="15"/>
      <c r="WGE2" s="15"/>
      <c r="WGF2" s="15"/>
      <c r="WGG2" s="15"/>
      <c r="WGH2" s="15"/>
      <c r="WGI2" s="15"/>
      <c r="WGJ2" s="15"/>
      <c r="WGK2" s="15"/>
      <c r="WGL2" s="15"/>
      <c r="WGM2" s="15"/>
      <c r="WGN2" s="15"/>
      <c r="WGO2" s="15"/>
      <c r="WGP2" s="15"/>
      <c r="WGQ2" s="15"/>
      <c r="WGR2" s="15"/>
      <c r="WGS2" s="15"/>
      <c r="WGT2" s="15"/>
      <c r="WGU2" s="15"/>
      <c r="WGV2" s="15"/>
      <c r="WGW2" s="15"/>
      <c r="WGX2" s="15"/>
      <c r="WGY2" s="15"/>
      <c r="WGZ2" s="15"/>
      <c r="WHA2" s="15"/>
      <c r="WHB2" s="15"/>
      <c r="WHC2" s="15"/>
      <c r="WHD2" s="15"/>
      <c r="WHE2" s="15"/>
      <c r="WHF2" s="15"/>
      <c r="WHG2" s="15"/>
      <c r="WHH2" s="15"/>
      <c r="WHI2" s="15"/>
      <c r="WHJ2" s="15"/>
      <c r="WHK2" s="15"/>
      <c r="WHL2" s="15"/>
      <c r="WHM2" s="15"/>
      <c r="WHN2" s="15"/>
      <c r="WHO2" s="15"/>
      <c r="WHP2" s="15"/>
      <c r="WHQ2" s="15"/>
      <c r="WHR2" s="15"/>
      <c r="WHS2" s="15"/>
      <c r="WHT2" s="15"/>
      <c r="WHU2" s="15"/>
      <c r="WHV2" s="15"/>
      <c r="WHW2" s="15"/>
      <c r="WHX2" s="15"/>
      <c r="WHY2" s="15"/>
      <c r="WHZ2" s="15"/>
      <c r="WIA2" s="15"/>
      <c r="WIB2" s="15"/>
      <c r="WIC2" s="15"/>
      <c r="WID2" s="15"/>
      <c r="WIE2" s="15"/>
      <c r="WIF2" s="15"/>
      <c r="WIG2" s="15"/>
      <c r="WIH2" s="15"/>
      <c r="WII2" s="15"/>
      <c r="WIJ2" s="15"/>
      <c r="WIK2" s="15"/>
      <c r="WIL2" s="15"/>
      <c r="WIM2" s="15"/>
      <c r="WIN2" s="15"/>
      <c r="WIO2" s="15"/>
      <c r="WIP2" s="15"/>
      <c r="WIQ2" s="15"/>
      <c r="WIR2" s="15"/>
      <c r="WIS2" s="15"/>
      <c r="WIT2" s="15"/>
      <c r="WIU2" s="15"/>
      <c r="WIV2" s="15"/>
      <c r="WIW2" s="15"/>
      <c r="WIX2" s="15"/>
      <c r="WIY2" s="15"/>
      <c r="WIZ2" s="15"/>
      <c r="WJA2" s="15"/>
      <c r="WJB2" s="15"/>
      <c r="WJC2" s="15"/>
      <c r="WJD2" s="15"/>
      <c r="WJE2" s="15"/>
      <c r="WJF2" s="15"/>
      <c r="WJG2" s="15"/>
      <c r="WJH2" s="15"/>
      <c r="WJI2" s="15"/>
      <c r="WJJ2" s="15"/>
      <c r="WJK2" s="15"/>
      <c r="WJL2" s="15"/>
      <c r="WJM2" s="15"/>
      <c r="WJN2" s="15"/>
      <c r="WJO2" s="15"/>
      <c r="WJP2" s="15"/>
      <c r="WJQ2" s="15"/>
      <c r="WJR2" s="15"/>
      <c r="WJS2" s="15"/>
      <c r="WJT2" s="15"/>
      <c r="WJU2" s="15"/>
      <c r="WJV2" s="15"/>
      <c r="WJW2" s="15"/>
      <c r="WJX2" s="15"/>
      <c r="WJY2" s="15"/>
      <c r="WJZ2" s="15"/>
      <c r="WKA2" s="15"/>
      <c r="WKB2" s="15"/>
      <c r="WKC2" s="15"/>
      <c r="WKD2" s="15"/>
      <c r="WKE2" s="15"/>
      <c r="WKF2" s="15"/>
      <c r="WKG2" s="15"/>
      <c r="WKH2" s="15"/>
      <c r="WKI2" s="15"/>
      <c r="WKJ2" s="15"/>
      <c r="WKK2" s="15"/>
      <c r="WKL2" s="15"/>
      <c r="WKM2" s="15"/>
      <c r="WKN2" s="15"/>
      <c r="WKO2" s="15"/>
      <c r="WKP2" s="15"/>
      <c r="WKQ2" s="15"/>
      <c r="WKR2" s="15"/>
      <c r="WKS2" s="15"/>
      <c r="WKT2" s="15"/>
      <c r="WKU2" s="15"/>
      <c r="WKV2" s="15"/>
      <c r="WKW2" s="15"/>
      <c r="WKX2" s="15"/>
      <c r="WKY2" s="15"/>
      <c r="WKZ2" s="15"/>
      <c r="WLA2" s="15"/>
      <c r="WLB2" s="15"/>
      <c r="WLC2" s="15"/>
      <c r="WLD2" s="15"/>
      <c r="WLE2" s="15"/>
      <c r="WLF2" s="15"/>
      <c r="WLG2" s="15"/>
      <c r="WLH2" s="15"/>
      <c r="WLI2" s="15"/>
      <c r="WLJ2" s="15"/>
      <c r="WLK2" s="15"/>
      <c r="WLL2" s="15"/>
      <c r="WLM2" s="15"/>
      <c r="WLN2" s="15"/>
      <c r="WLO2" s="15"/>
      <c r="WLP2" s="15"/>
      <c r="WLQ2" s="15"/>
      <c r="WLR2" s="15"/>
      <c r="WLS2" s="15"/>
      <c r="WLT2" s="15"/>
      <c r="WLU2" s="15"/>
      <c r="WLV2" s="15"/>
      <c r="WLW2" s="15"/>
      <c r="WLX2" s="15"/>
      <c r="WLY2" s="15"/>
      <c r="WLZ2" s="15"/>
      <c r="WMA2" s="15"/>
      <c r="WMB2" s="15"/>
      <c r="WMC2" s="15"/>
      <c r="WMD2" s="15"/>
      <c r="WME2" s="15"/>
      <c r="WMF2" s="15"/>
      <c r="WMG2" s="15"/>
      <c r="WMH2" s="15"/>
      <c r="WMI2" s="15"/>
      <c r="WMJ2" s="15"/>
      <c r="WMK2" s="15"/>
      <c r="WML2" s="15"/>
      <c r="WMM2" s="15"/>
      <c r="WMN2" s="15"/>
      <c r="WMO2" s="15"/>
      <c r="WMP2" s="15"/>
      <c r="WMQ2" s="15"/>
      <c r="WMR2" s="15"/>
      <c r="WMS2" s="15"/>
      <c r="WMT2" s="15"/>
      <c r="WMU2" s="15"/>
      <c r="WMV2" s="15"/>
      <c r="WMW2" s="15"/>
      <c r="WMX2" s="15"/>
      <c r="WMY2" s="15"/>
      <c r="WMZ2" s="15"/>
      <c r="WNA2" s="15"/>
      <c r="WNB2" s="15"/>
      <c r="WNC2" s="15"/>
      <c r="WND2" s="15"/>
      <c r="WNE2" s="15"/>
      <c r="WNF2" s="15"/>
      <c r="WNG2" s="15"/>
      <c r="WNH2" s="15"/>
      <c r="WNI2" s="15"/>
      <c r="WNJ2" s="15"/>
      <c r="WNK2" s="15"/>
      <c r="WNL2" s="15"/>
      <c r="WNM2" s="15"/>
      <c r="WNN2" s="15"/>
      <c r="WNO2" s="15"/>
      <c r="WNP2" s="15"/>
      <c r="WNQ2" s="15"/>
      <c r="WNR2" s="15"/>
      <c r="WNS2" s="15"/>
      <c r="WNT2" s="15"/>
      <c r="WNU2" s="15"/>
      <c r="WNV2" s="15"/>
      <c r="WNW2" s="15"/>
      <c r="WNX2" s="15"/>
      <c r="WNY2" s="15"/>
      <c r="WNZ2" s="15"/>
      <c r="WOA2" s="15"/>
      <c r="WOB2" s="15"/>
      <c r="WOC2" s="15"/>
      <c r="WOD2" s="15"/>
      <c r="WOE2" s="15"/>
      <c r="WOF2" s="15"/>
      <c r="WOG2" s="15"/>
      <c r="WOH2" s="15"/>
      <c r="WOI2" s="15"/>
      <c r="WOJ2" s="15"/>
      <c r="WOK2" s="15"/>
      <c r="WOL2" s="15"/>
      <c r="WOM2" s="15"/>
      <c r="WON2" s="15"/>
      <c r="WOO2" s="15"/>
      <c r="WOP2" s="15"/>
      <c r="WOQ2" s="15"/>
      <c r="WOR2" s="15"/>
      <c r="WOS2" s="15"/>
      <c r="WOT2" s="15"/>
      <c r="WOU2" s="15"/>
      <c r="WOV2" s="15"/>
      <c r="WOW2" s="15"/>
      <c r="WOX2" s="15"/>
      <c r="WOY2" s="15"/>
      <c r="WOZ2" s="15"/>
      <c r="WPA2" s="15"/>
      <c r="WPB2" s="15"/>
      <c r="WPC2" s="15"/>
      <c r="WPD2" s="15"/>
      <c r="WPE2" s="15"/>
      <c r="WPF2" s="15"/>
      <c r="WPG2" s="15"/>
      <c r="WPH2" s="15"/>
      <c r="WPI2" s="15"/>
      <c r="WPJ2" s="15"/>
      <c r="WPK2" s="15"/>
      <c r="WPL2" s="15"/>
      <c r="WPM2" s="15"/>
      <c r="WPN2" s="15"/>
      <c r="WPO2" s="15"/>
      <c r="WPP2" s="15"/>
      <c r="WPQ2" s="15"/>
      <c r="WPR2" s="15"/>
      <c r="WPS2" s="15"/>
      <c r="WPT2" s="15"/>
      <c r="WPU2" s="15"/>
      <c r="WPV2" s="15"/>
      <c r="WPW2" s="15"/>
      <c r="WPX2" s="15"/>
      <c r="WPY2" s="15"/>
      <c r="WPZ2" s="15"/>
      <c r="WQA2" s="15"/>
      <c r="WQB2" s="15"/>
      <c r="WQC2" s="15"/>
      <c r="WQD2" s="15"/>
      <c r="WQE2" s="15"/>
      <c r="WQF2" s="15"/>
      <c r="WQG2" s="15"/>
      <c r="WQH2" s="15"/>
      <c r="WQI2" s="15"/>
      <c r="WQJ2" s="15"/>
      <c r="WQK2" s="15"/>
      <c r="WQL2" s="15"/>
      <c r="WQM2" s="15"/>
      <c r="WQN2" s="15"/>
      <c r="WQO2" s="15"/>
      <c r="WQP2" s="15"/>
      <c r="WQQ2" s="15"/>
      <c r="WQR2" s="15"/>
      <c r="WQS2" s="15"/>
      <c r="WQT2" s="15"/>
      <c r="WQU2" s="15"/>
      <c r="WQV2" s="15"/>
      <c r="WQW2" s="15"/>
      <c r="WQX2" s="15"/>
      <c r="WQY2" s="15"/>
      <c r="WQZ2" s="15"/>
      <c r="WRA2" s="15"/>
      <c r="WRB2" s="15"/>
      <c r="WRC2" s="15"/>
      <c r="WRD2" s="15"/>
      <c r="WRE2" s="15"/>
      <c r="WRF2" s="15"/>
      <c r="WRG2" s="15"/>
      <c r="WRH2" s="15"/>
      <c r="WRI2" s="15"/>
      <c r="WRJ2" s="15"/>
      <c r="WRK2" s="15"/>
      <c r="WRL2" s="15"/>
      <c r="WRM2" s="15"/>
      <c r="WRN2" s="15"/>
      <c r="WRO2" s="15"/>
      <c r="WRP2" s="15"/>
      <c r="WRQ2" s="15"/>
      <c r="WRR2" s="15"/>
      <c r="WRS2" s="15"/>
      <c r="WRT2" s="15"/>
      <c r="WRU2" s="15"/>
      <c r="WRV2" s="15"/>
      <c r="WRW2" s="15"/>
      <c r="WRX2" s="15"/>
      <c r="WRY2" s="15"/>
      <c r="WRZ2" s="15"/>
      <c r="WSA2" s="15"/>
      <c r="WSB2" s="15"/>
      <c r="WSC2" s="15"/>
      <c r="WSD2" s="15"/>
      <c r="WSE2" s="15"/>
      <c r="WSF2" s="15"/>
      <c r="WSG2" s="15"/>
      <c r="WSH2" s="15"/>
      <c r="WSI2" s="15"/>
      <c r="WSJ2" s="15"/>
      <c r="WSK2" s="15"/>
      <c r="WSL2" s="15"/>
      <c r="WSM2" s="15"/>
      <c r="WSN2" s="15"/>
      <c r="WSO2" s="15"/>
      <c r="WSP2" s="15"/>
      <c r="WSQ2" s="15"/>
      <c r="WSR2" s="15"/>
      <c r="WSS2" s="15"/>
      <c r="WST2" s="15"/>
      <c r="WSU2" s="15"/>
      <c r="WSV2" s="15"/>
      <c r="WSW2" s="15"/>
      <c r="WSX2" s="15"/>
      <c r="WSY2" s="15"/>
      <c r="WSZ2" s="15"/>
      <c r="WTA2" s="15"/>
      <c r="WTB2" s="15"/>
      <c r="WTC2" s="15"/>
      <c r="WTD2" s="15"/>
      <c r="WTE2" s="15"/>
      <c r="WTF2" s="15"/>
      <c r="WTG2" s="15"/>
      <c r="WTH2" s="15"/>
      <c r="WTI2" s="15"/>
      <c r="WTJ2" s="15"/>
      <c r="WTK2" s="15"/>
      <c r="WTL2" s="15"/>
      <c r="WTM2" s="15"/>
      <c r="WTN2" s="15"/>
      <c r="WTO2" s="15"/>
      <c r="WTP2" s="15"/>
      <c r="WTQ2" s="15"/>
      <c r="WTR2" s="15"/>
      <c r="WTS2" s="15"/>
      <c r="WTT2" s="15"/>
      <c r="WTU2" s="15"/>
      <c r="WTV2" s="15"/>
      <c r="WTW2" s="15"/>
      <c r="WTX2" s="15"/>
      <c r="WTY2" s="15"/>
      <c r="WTZ2" s="15"/>
      <c r="WUA2" s="15"/>
      <c r="WUB2" s="15"/>
      <c r="WUC2" s="15"/>
      <c r="WUD2" s="15"/>
      <c r="WUE2" s="15"/>
      <c r="WUF2" s="15"/>
      <c r="WUG2" s="15"/>
      <c r="WUH2" s="15"/>
      <c r="WUI2" s="15"/>
      <c r="WUJ2" s="15"/>
      <c r="WUK2" s="15"/>
      <c r="WUL2" s="15"/>
      <c r="WUM2" s="15"/>
      <c r="WUN2" s="15"/>
      <c r="WUO2" s="15"/>
      <c r="WUP2" s="15"/>
      <c r="WUQ2" s="15"/>
      <c r="WUR2" s="15"/>
      <c r="WUS2" s="15"/>
      <c r="WUT2" s="15"/>
      <c r="WUU2" s="15"/>
      <c r="WUV2" s="15"/>
      <c r="WUW2" s="15"/>
      <c r="WUX2" s="15"/>
      <c r="WUY2" s="15"/>
      <c r="WUZ2" s="15"/>
      <c r="WVA2" s="15"/>
      <c r="WVB2" s="15"/>
      <c r="WVC2" s="15"/>
      <c r="WVD2" s="15"/>
      <c r="WVE2" s="15"/>
      <c r="WVF2" s="15"/>
      <c r="WVG2" s="15"/>
      <c r="WVH2" s="15"/>
      <c r="WVI2" s="15"/>
      <c r="WVJ2" s="15"/>
      <c r="WVK2" s="15"/>
      <c r="WVL2" s="15"/>
      <c r="WVM2" s="15"/>
      <c r="WVN2" s="15"/>
      <c r="WVO2" s="15"/>
      <c r="WVP2" s="15"/>
      <c r="WVQ2" s="15"/>
      <c r="WVR2" s="15"/>
      <c r="WVS2" s="15"/>
      <c r="WVT2" s="15"/>
      <c r="WVU2" s="15"/>
      <c r="WVV2" s="15"/>
      <c r="WVW2" s="15"/>
      <c r="WVX2" s="15"/>
    </row>
    <row r="3" spans="1:16144" ht="16.149999999999999" thickBot="1">
      <c r="A3" s="13"/>
      <c r="B3" s="11"/>
      <c r="C3" s="11"/>
      <c r="D3" s="14"/>
      <c r="E3" s="18">
        <v>12</v>
      </c>
      <c r="F3" s="18">
        <v>1</v>
      </c>
      <c r="G3" s="18">
        <v>2</v>
      </c>
      <c r="H3" s="18">
        <v>3</v>
      </c>
      <c r="I3" s="18">
        <v>4</v>
      </c>
      <c r="J3" s="18">
        <v>5</v>
      </c>
      <c r="K3" s="18">
        <v>6</v>
      </c>
      <c r="L3" s="18">
        <v>7</v>
      </c>
      <c r="M3" s="18">
        <v>8</v>
      </c>
      <c r="N3" s="18">
        <v>9</v>
      </c>
      <c r="O3" s="18">
        <v>10</v>
      </c>
      <c r="P3" s="18">
        <v>11</v>
      </c>
      <c r="Q3" s="18">
        <v>12</v>
      </c>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c r="HF3" s="15"/>
      <c r="HG3" s="15"/>
      <c r="HH3" s="15"/>
      <c r="HI3" s="15"/>
      <c r="HJ3" s="15"/>
      <c r="HK3" s="15"/>
      <c r="HL3" s="15"/>
      <c r="HM3" s="15"/>
      <c r="HN3" s="15"/>
      <c r="HO3" s="15"/>
      <c r="HP3" s="15"/>
      <c r="HQ3" s="15"/>
      <c r="HR3" s="15"/>
      <c r="HS3" s="15"/>
      <c r="HT3" s="15"/>
      <c r="HU3" s="15"/>
      <c r="HV3" s="15"/>
      <c r="HW3" s="15"/>
      <c r="HX3" s="15"/>
      <c r="HY3" s="15"/>
      <c r="HZ3" s="15"/>
      <c r="IA3" s="15"/>
      <c r="IB3" s="15"/>
      <c r="IC3" s="15"/>
      <c r="ID3" s="15"/>
      <c r="IE3" s="15"/>
      <c r="IF3" s="15"/>
      <c r="IG3" s="15"/>
      <c r="IH3" s="15"/>
      <c r="II3" s="15"/>
      <c r="IJ3" s="15"/>
      <c r="IK3" s="15"/>
      <c r="IL3" s="15"/>
      <c r="IM3" s="15"/>
      <c r="IN3" s="15"/>
      <c r="IO3" s="15"/>
      <c r="IP3" s="15"/>
      <c r="IQ3" s="15"/>
      <c r="IR3" s="15"/>
      <c r="IS3" s="15"/>
      <c r="IT3" s="15"/>
      <c r="IU3" s="15"/>
      <c r="IV3" s="15"/>
      <c r="IW3" s="15"/>
      <c r="IX3" s="15"/>
      <c r="IY3" s="15"/>
      <c r="IZ3" s="15"/>
      <c r="JA3" s="15"/>
      <c r="JB3" s="15"/>
      <c r="JC3" s="15"/>
      <c r="JD3" s="15"/>
      <c r="JE3" s="15"/>
      <c r="JF3" s="15"/>
      <c r="JG3" s="15"/>
      <c r="JH3" s="15"/>
      <c r="JI3" s="15"/>
      <c r="JJ3" s="15"/>
      <c r="JK3" s="15"/>
      <c r="JL3" s="15"/>
      <c r="JM3" s="15"/>
      <c r="JN3" s="15"/>
      <c r="JO3" s="15"/>
      <c r="JP3" s="15"/>
      <c r="JQ3" s="15"/>
      <c r="JR3" s="15"/>
      <c r="JS3" s="15"/>
      <c r="JT3" s="15"/>
      <c r="JU3" s="15"/>
      <c r="JV3" s="15"/>
      <c r="JW3" s="15"/>
      <c r="JX3" s="15"/>
      <c r="JY3" s="15"/>
      <c r="JZ3" s="15"/>
      <c r="KA3" s="15"/>
      <c r="KB3" s="15"/>
      <c r="KC3" s="15"/>
      <c r="KD3" s="15"/>
      <c r="KE3" s="15"/>
      <c r="KF3" s="15"/>
      <c r="KG3" s="15"/>
      <c r="KH3" s="15"/>
      <c r="KI3" s="15"/>
      <c r="KJ3" s="15"/>
      <c r="KK3" s="15"/>
      <c r="KL3" s="15"/>
      <c r="KM3" s="15"/>
      <c r="KN3" s="15"/>
      <c r="KO3" s="15"/>
      <c r="KP3" s="15"/>
      <c r="KQ3" s="15"/>
      <c r="KR3" s="15"/>
      <c r="KS3" s="15"/>
      <c r="KT3" s="15"/>
      <c r="KU3" s="15"/>
      <c r="KV3" s="15"/>
      <c r="KW3" s="15"/>
      <c r="KX3" s="15"/>
      <c r="KY3" s="15"/>
      <c r="KZ3" s="15"/>
      <c r="LA3" s="15"/>
      <c r="LB3" s="15"/>
      <c r="LC3" s="15"/>
      <c r="LD3" s="15"/>
      <c r="LE3" s="15"/>
      <c r="LF3" s="15"/>
      <c r="LG3" s="15"/>
      <c r="LH3" s="15"/>
      <c r="LI3" s="15"/>
      <c r="LJ3" s="15"/>
      <c r="LK3" s="15"/>
      <c r="LL3" s="15"/>
      <c r="LM3" s="15"/>
      <c r="LN3" s="15"/>
      <c r="LO3" s="15"/>
      <c r="LP3" s="15"/>
      <c r="LQ3" s="15"/>
      <c r="LR3" s="15"/>
      <c r="LS3" s="15"/>
      <c r="LT3" s="15"/>
      <c r="LU3" s="15"/>
      <c r="LV3" s="15"/>
      <c r="LW3" s="15"/>
      <c r="LX3" s="15"/>
      <c r="LY3" s="15"/>
      <c r="LZ3" s="15"/>
      <c r="MA3" s="15"/>
      <c r="MB3" s="15"/>
      <c r="MC3" s="15"/>
      <c r="MD3" s="15"/>
      <c r="ME3" s="15"/>
      <c r="MF3" s="15"/>
      <c r="MG3" s="15"/>
      <c r="MH3" s="15"/>
      <c r="MI3" s="15"/>
      <c r="MJ3" s="15"/>
      <c r="MK3" s="15"/>
      <c r="ML3" s="15"/>
      <c r="MM3" s="15"/>
      <c r="MN3" s="15"/>
      <c r="MO3" s="15"/>
      <c r="MP3" s="15"/>
      <c r="MQ3" s="15"/>
      <c r="MR3" s="15"/>
      <c r="MS3" s="15"/>
      <c r="MT3" s="15"/>
      <c r="MU3" s="15"/>
      <c r="MV3" s="15"/>
      <c r="MW3" s="15"/>
      <c r="MX3" s="15"/>
      <c r="MY3" s="15"/>
      <c r="MZ3" s="15"/>
      <c r="NA3" s="15"/>
      <c r="NB3" s="15"/>
      <c r="NC3" s="15"/>
      <c r="ND3" s="15"/>
      <c r="NE3" s="15"/>
      <c r="NF3" s="15"/>
      <c r="NG3" s="15"/>
      <c r="NH3" s="15"/>
      <c r="NI3" s="15"/>
      <c r="NJ3" s="15"/>
      <c r="NK3" s="15"/>
      <c r="NL3" s="15"/>
      <c r="NM3" s="15"/>
      <c r="NN3" s="15"/>
      <c r="NO3" s="15"/>
      <c r="NP3" s="15"/>
      <c r="NQ3" s="15"/>
      <c r="NR3" s="15"/>
      <c r="NS3" s="15"/>
      <c r="NT3" s="15"/>
      <c r="NU3" s="15"/>
      <c r="NV3" s="15"/>
      <c r="NW3" s="15"/>
      <c r="NX3" s="15"/>
      <c r="NY3" s="15"/>
      <c r="NZ3" s="15"/>
      <c r="OA3" s="15"/>
      <c r="OB3" s="15"/>
      <c r="OC3" s="15"/>
      <c r="OD3" s="15"/>
      <c r="OE3" s="15"/>
      <c r="OF3" s="15"/>
      <c r="OG3" s="15"/>
      <c r="OH3" s="15"/>
      <c r="OI3" s="15"/>
      <c r="OJ3" s="15"/>
      <c r="OK3" s="15"/>
      <c r="OL3" s="15"/>
      <c r="OM3" s="15"/>
      <c r="ON3" s="15"/>
      <c r="OO3" s="15"/>
      <c r="OP3" s="15"/>
      <c r="OQ3" s="15"/>
      <c r="OR3" s="15"/>
      <c r="OS3" s="15"/>
      <c r="OT3" s="15"/>
      <c r="OU3" s="15"/>
      <c r="OV3" s="15"/>
      <c r="OW3" s="15"/>
      <c r="OX3" s="15"/>
      <c r="OY3" s="15"/>
      <c r="OZ3" s="15"/>
      <c r="PA3" s="15"/>
      <c r="PB3" s="15"/>
      <c r="PC3" s="15"/>
      <c r="PD3" s="15"/>
      <c r="PE3" s="15"/>
      <c r="PF3" s="15"/>
      <c r="PG3" s="15"/>
      <c r="PH3" s="15"/>
      <c r="PI3" s="15"/>
      <c r="PJ3" s="15"/>
      <c r="PK3" s="15"/>
      <c r="PL3" s="15"/>
      <c r="PM3" s="15"/>
      <c r="PN3" s="15"/>
      <c r="PO3" s="15"/>
      <c r="PP3" s="15"/>
      <c r="PQ3" s="15"/>
      <c r="PR3" s="15"/>
      <c r="PS3" s="15"/>
      <c r="PT3" s="15"/>
      <c r="PU3" s="15"/>
      <c r="PV3" s="15"/>
      <c r="PW3" s="15"/>
      <c r="PX3" s="15"/>
      <c r="PY3" s="15"/>
      <c r="PZ3" s="15"/>
      <c r="QA3" s="15"/>
      <c r="QB3" s="15"/>
      <c r="QC3" s="15"/>
      <c r="QD3" s="15"/>
      <c r="QE3" s="15"/>
      <c r="QF3" s="15"/>
      <c r="QG3" s="15"/>
      <c r="QH3" s="15"/>
      <c r="QI3" s="15"/>
      <c r="QJ3" s="15"/>
      <c r="QK3" s="15"/>
      <c r="QL3" s="15"/>
      <c r="QM3" s="15"/>
      <c r="QN3" s="15"/>
      <c r="QO3" s="15"/>
      <c r="QP3" s="15"/>
      <c r="QQ3" s="15"/>
      <c r="QR3" s="15"/>
      <c r="QS3" s="15"/>
      <c r="QT3" s="15"/>
      <c r="QU3" s="15"/>
      <c r="QV3" s="15"/>
      <c r="QW3" s="15"/>
      <c r="QX3" s="15"/>
      <c r="QY3" s="15"/>
      <c r="QZ3" s="15"/>
      <c r="RA3" s="15"/>
      <c r="RB3" s="15"/>
      <c r="RC3" s="15"/>
      <c r="RD3" s="15"/>
      <c r="RE3" s="15"/>
      <c r="RF3" s="15"/>
      <c r="RG3" s="15"/>
      <c r="RH3" s="15"/>
      <c r="RI3" s="15"/>
      <c r="RJ3" s="15"/>
      <c r="RK3" s="15"/>
      <c r="RL3" s="15"/>
      <c r="RM3" s="15"/>
      <c r="RN3" s="15"/>
      <c r="RO3" s="15"/>
      <c r="RP3" s="15"/>
      <c r="RQ3" s="15"/>
      <c r="RR3" s="15"/>
      <c r="RS3" s="15"/>
      <c r="RT3" s="15"/>
      <c r="RU3" s="15"/>
      <c r="RV3" s="15"/>
      <c r="RW3" s="15"/>
      <c r="RX3" s="15"/>
      <c r="RY3" s="15"/>
      <c r="RZ3" s="15"/>
      <c r="SA3" s="15"/>
      <c r="SB3" s="15"/>
      <c r="SC3" s="15"/>
      <c r="SD3" s="15"/>
      <c r="SE3" s="15"/>
      <c r="SF3" s="15"/>
      <c r="SG3" s="15"/>
      <c r="SH3" s="15"/>
      <c r="SI3" s="15"/>
      <c r="SJ3" s="15"/>
      <c r="SK3" s="15"/>
      <c r="SL3" s="15"/>
      <c r="SM3" s="15"/>
      <c r="SN3" s="15"/>
      <c r="SO3" s="15"/>
      <c r="SP3" s="15"/>
      <c r="SQ3" s="15"/>
      <c r="SR3" s="15"/>
      <c r="SS3" s="15"/>
      <c r="ST3" s="15"/>
      <c r="SU3" s="15"/>
      <c r="SV3" s="15"/>
      <c r="SW3" s="15"/>
      <c r="SX3" s="15"/>
      <c r="SY3" s="15"/>
      <c r="SZ3" s="15"/>
      <c r="TA3" s="15"/>
      <c r="TB3" s="15"/>
      <c r="TC3" s="15"/>
      <c r="TD3" s="15"/>
      <c r="TE3" s="15"/>
      <c r="TF3" s="15"/>
      <c r="TG3" s="15"/>
      <c r="TH3" s="15"/>
      <c r="TI3" s="15"/>
      <c r="TJ3" s="15"/>
      <c r="TK3" s="15"/>
      <c r="TL3" s="15"/>
      <c r="TM3" s="15"/>
      <c r="TN3" s="15"/>
      <c r="TO3" s="15"/>
      <c r="TP3" s="15"/>
      <c r="TQ3" s="15"/>
      <c r="TR3" s="15"/>
      <c r="TS3" s="15"/>
      <c r="TT3" s="15"/>
      <c r="TU3" s="15"/>
      <c r="TV3" s="15"/>
      <c r="TW3" s="15"/>
      <c r="TX3" s="15"/>
      <c r="TY3" s="15"/>
      <c r="TZ3" s="15"/>
      <c r="UA3" s="15"/>
      <c r="UB3" s="15"/>
      <c r="UC3" s="15"/>
      <c r="UD3" s="15"/>
      <c r="UE3" s="15"/>
      <c r="UF3" s="15"/>
      <c r="UG3" s="15"/>
      <c r="UH3" s="15"/>
      <c r="UI3" s="15"/>
      <c r="UJ3" s="15"/>
      <c r="UK3" s="15"/>
      <c r="UL3" s="15"/>
      <c r="UM3" s="15"/>
      <c r="UN3" s="15"/>
      <c r="UO3" s="15"/>
      <c r="UP3" s="15"/>
      <c r="UQ3" s="15"/>
      <c r="UR3" s="15"/>
      <c r="US3" s="15"/>
      <c r="UT3" s="15"/>
      <c r="UU3" s="15"/>
      <c r="UV3" s="15"/>
      <c r="UW3" s="15"/>
      <c r="UX3" s="15"/>
      <c r="UY3" s="15"/>
      <c r="UZ3" s="15"/>
      <c r="VA3" s="15"/>
      <c r="VB3" s="15"/>
      <c r="VC3" s="15"/>
      <c r="VD3" s="15"/>
      <c r="VE3" s="15"/>
      <c r="VF3" s="15"/>
      <c r="VG3" s="15"/>
      <c r="VH3" s="15"/>
      <c r="VI3" s="15"/>
      <c r="VJ3" s="15"/>
      <c r="VK3" s="15"/>
      <c r="VL3" s="15"/>
      <c r="VM3" s="15"/>
      <c r="VN3" s="15"/>
      <c r="VO3" s="15"/>
      <c r="VP3" s="15"/>
      <c r="VQ3" s="15"/>
      <c r="VR3" s="15"/>
      <c r="VS3" s="15"/>
      <c r="VT3" s="15"/>
      <c r="VU3" s="15"/>
      <c r="VV3" s="15"/>
      <c r="VW3" s="15"/>
      <c r="VX3" s="15"/>
      <c r="VY3" s="15"/>
      <c r="VZ3" s="15"/>
      <c r="WA3" s="15"/>
      <c r="WB3" s="15"/>
      <c r="WC3" s="15"/>
      <c r="WD3" s="15"/>
      <c r="WE3" s="15"/>
      <c r="WF3" s="15"/>
      <c r="WG3" s="15"/>
      <c r="WH3" s="15"/>
      <c r="WI3" s="15"/>
      <c r="WJ3" s="15"/>
      <c r="WK3" s="15"/>
      <c r="WL3" s="15"/>
      <c r="WM3" s="15"/>
      <c r="WN3" s="15"/>
      <c r="WO3" s="15"/>
      <c r="WP3" s="15"/>
      <c r="WQ3" s="15"/>
      <c r="WR3" s="15"/>
      <c r="WS3" s="15"/>
      <c r="WT3" s="15"/>
      <c r="WU3" s="15"/>
      <c r="WV3" s="15"/>
      <c r="WW3" s="15"/>
      <c r="WX3" s="15"/>
      <c r="WY3" s="15"/>
      <c r="WZ3" s="15"/>
      <c r="XA3" s="15"/>
      <c r="XB3" s="15"/>
      <c r="XC3" s="15"/>
      <c r="XD3" s="15"/>
      <c r="XE3" s="15"/>
      <c r="XF3" s="15"/>
      <c r="XG3" s="15"/>
      <c r="XH3" s="15"/>
      <c r="XI3" s="15"/>
      <c r="XJ3" s="15"/>
      <c r="XK3" s="15"/>
      <c r="XL3" s="15"/>
      <c r="XM3" s="15"/>
      <c r="XN3" s="15"/>
      <c r="XO3" s="15"/>
      <c r="XP3" s="15"/>
      <c r="XQ3" s="15"/>
      <c r="XR3" s="15"/>
      <c r="XS3" s="15"/>
      <c r="XT3" s="15"/>
      <c r="XU3" s="15"/>
      <c r="XV3" s="15"/>
      <c r="XW3" s="15"/>
      <c r="XX3" s="15"/>
      <c r="XY3" s="15"/>
      <c r="XZ3" s="15"/>
      <c r="YA3" s="15"/>
      <c r="YB3" s="15"/>
      <c r="YC3" s="15"/>
      <c r="YD3" s="15"/>
      <c r="YE3" s="15"/>
      <c r="YF3" s="15"/>
      <c r="YG3" s="15"/>
      <c r="YH3" s="15"/>
      <c r="YI3" s="15"/>
      <c r="YJ3" s="15"/>
      <c r="YK3" s="15"/>
      <c r="YL3" s="15"/>
      <c r="YM3" s="15"/>
      <c r="YN3" s="15"/>
      <c r="YO3" s="15"/>
      <c r="YP3" s="15"/>
      <c r="YQ3" s="15"/>
      <c r="YR3" s="15"/>
      <c r="YS3" s="15"/>
      <c r="YT3" s="15"/>
      <c r="YU3" s="15"/>
      <c r="YV3" s="15"/>
      <c r="YW3" s="15"/>
      <c r="YX3" s="15"/>
      <c r="YY3" s="15"/>
      <c r="YZ3" s="15"/>
      <c r="ZA3" s="15"/>
      <c r="ZB3" s="15"/>
      <c r="ZC3" s="15"/>
      <c r="ZD3" s="15"/>
      <c r="ZE3" s="15"/>
      <c r="ZF3" s="15"/>
      <c r="ZG3" s="15"/>
      <c r="ZH3" s="15"/>
      <c r="ZI3" s="15"/>
      <c r="ZJ3" s="15"/>
      <c r="ZK3" s="15"/>
      <c r="ZL3" s="15"/>
      <c r="ZM3" s="15"/>
      <c r="ZN3" s="15"/>
      <c r="ZO3" s="15"/>
      <c r="ZP3" s="15"/>
      <c r="ZQ3" s="15"/>
      <c r="ZR3" s="15"/>
      <c r="ZS3" s="15"/>
      <c r="ZT3" s="15"/>
      <c r="ZU3" s="15"/>
      <c r="ZV3" s="15"/>
      <c r="ZW3" s="15"/>
      <c r="ZX3" s="15"/>
      <c r="ZY3" s="15"/>
      <c r="ZZ3" s="15"/>
      <c r="AAA3" s="15"/>
      <c r="AAB3" s="15"/>
      <c r="AAC3" s="15"/>
      <c r="AAD3" s="15"/>
      <c r="AAE3" s="15"/>
      <c r="AAF3" s="15"/>
      <c r="AAG3" s="15"/>
      <c r="AAH3" s="15"/>
      <c r="AAI3" s="15"/>
      <c r="AAJ3" s="15"/>
      <c r="AAK3" s="15"/>
      <c r="AAL3" s="15"/>
      <c r="AAM3" s="15"/>
      <c r="AAN3" s="15"/>
      <c r="AAO3" s="15"/>
      <c r="AAP3" s="15"/>
      <c r="AAQ3" s="15"/>
      <c r="AAR3" s="15"/>
      <c r="AAS3" s="15"/>
      <c r="AAT3" s="15"/>
      <c r="AAU3" s="15"/>
      <c r="AAV3" s="15"/>
      <c r="AAW3" s="15"/>
      <c r="AAX3" s="15"/>
      <c r="AAY3" s="15"/>
      <c r="AAZ3" s="15"/>
      <c r="ABA3" s="15"/>
      <c r="ABB3" s="15"/>
      <c r="ABC3" s="15"/>
      <c r="ABD3" s="15"/>
      <c r="ABE3" s="15"/>
      <c r="ABF3" s="15"/>
      <c r="ABG3" s="15"/>
      <c r="ABH3" s="15"/>
      <c r="ABI3" s="15"/>
      <c r="ABJ3" s="15"/>
      <c r="ABK3" s="15"/>
      <c r="ABL3" s="15"/>
      <c r="ABM3" s="15"/>
      <c r="ABN3" s="15"/>
      <c r="ABO3" s="15"/>
      <c r="ABP3" s="15"/>
      <c r="ABQ3" s="15"/>
      <c r="ABR3" s="15"/>
      <c r="ABS3" s="15"/>
      <c r="ABT3" s="15"/>
      <c r="ABU3" s="15"/>
      <c r="ABV3" s="15"/>
      <c r="ABW3" s="15"/>
      <c r="ABX3" s="15"/>
      <c r="ABY3" s="15"/>
      <c r="ABZ3" s="15"/>
      <c r="ACA3" s="15"/>
      <c r="ACB3" s="15"/>
      <c r="ACC3" s="15"/>
      <c r="ACD3" s="15"/>
      <c r="ACE3" s="15"/>
      <c r="ACF3" s="15"/>
      <c r="ACG3" s="15"/>
      <c r="ACH3" s="15"/>
      <c r="ACI3" s="15"/>
      <c r="ACJ3" s="15"/>
      <c r="ACK3" s="15"/>
      <c r="ACL3" s="15"/>
      <c r="ACM3" s="15"/>
      <c r="ACN3" s="15"/>
      <c r="ACO3" s="15"/>
      <c r="ACP3" s="15"/>
      <c r="ACQ3" s="15"/>
      <c r="ACR3" s="15"/>
      <c r="ACS3" s="15"/>
      <c r="ACT3" s="15"/>
      <c r="ACU3" s="15"/>
      <c r="ACV3" s="15"/>
      <c r="ACW3" s="15"/>
      <c r="ACX3" s="15"/>
      <c r="ACY3" s="15"/>
      <c r="ACZ3" s="15"/>
      <c r="ADA3" s="15"/>
      <c r="ADB3" s="15"/>
      <c r="ADC3" s="15"/>
      <c r="ADD3" s="15"/>
      <c r="ADE3" s="15"/>
      <c r="ADF3" s="15"/>
      <c r="ADG3" s="15"/>
      <c r="ADH3" s="15"/>
      <c r="ADI3" s="15"/>
      <c r="ADJ3" s="15"/>
      <c r="ADK3" s="15"/>
      <c r="ADL3" s="15"/>
      <c r="ADM3" s="15"/>
      <c r="ADN3" s="15"/>
      <c r="ADO3" s="15"/>
      <c r="ADP3" s="15"/>
      <c r="ADQ3" s="15"/>
      <c r="ADR3" s="15"/>
      <c r="ADS3" s="15"/>
      <c r="ADT3" s="15"/>
      <c r="ADU3" s="15"/>
      <c r="ADV3" s="15"/>
      <c r="ADW3" s="15"/>
      <c r="ADX3" s="15"/>
      <c r="ADY3" s="15"/>
      <c r="ADZ3" s="15"/>
      <c r="AEA3" s="15"/>
      <c r="AEB3" s="15"/>
      <c r="AEC3" s="15"/>
      <c r="AED3" s="15"/>
      <c r="AEE3" s="15"/>
      <c r="AEF3" s="15"/>
      <c r="AEG3" s="15"/>
      <c r="AEH3" s="15"/>
      <c r="AEI3" s="15"/>
      <c r="AEJ3" s="15"/>
      <c r="AEK3" s="15"/>
      <c r="AEL3" s="15"/>
      <c r="AEM3" s="15"/>
      <c r="AEN3" s="15"/>
      <c r="AEO3" s="15"/>
      <c r="AEP3" s="15"/>
      <c r="AEQ3" s="15"/>
      <c r="AER3" s="15"/>
      <c r="AES3" s="15"/>
      <c r="AET3" s="15"/>
      <c r="AEU3" s="15"/>
      <c r="AEV3" s="15"/>
      <c r="AEW3" s="15"/>
      <c r="AEX3" s="15"/>
      <c r="AEY3" s="15"/>
      <c r="AEZ3" s="15"/>
      <c r="AFA3" s="15"/>
      <c r="AFB3" s="15"/>
      <c r="AFC3" s="15"/>
      <c r="AFD3" s="15"/>
      <c r="AFE3" s="15"/>
      <c r="AFF3" s="15"/>
      <c r="AFG3" s="15"/>
      <c r="AFH3" s="15"/>
      <c r="AFI3" s="15"/>
      <c r="AFJ3" s="15"/>
      <c r="AFK3" s="15"/>
      <c r="AFL3" s="15"/>
      <c r="AFM3" s="15"/>
      <c r="AFN3" s="15"/>
      <c r="AFO3" s="15"/>
      <c r="AFP3" s="15"/>
      <c r="AFQ3" s="15"/>
      <c r="AFR3" s="15"/>
      <c r="AFS3" s="15"/>
      <c r="AFT3" s="15"/>
      <c r="AFU3" s="15"/>
      <c r="AFV3" s="15"/>
      <c r="AFW3" s="15"/>
      <c r="AFX3" s="15"/>
      <c r="AFY3" s="15"/>
      <c r="AFZ3" s="15"/>
      <c r="AGA3" s="15"/>
      <c r="AGB3" s="15"/>
      <c r="AGC3" s="15"/>
      <c r="AGD3" s="15"/>
      <c r="AGE3" s="15"/>
      <c r="AGF3" s="15"/>
      <c r="AGG3" s="15"/>
      <c r="AGH3" s="15"/>
      <c r="AGI3" s="15"/>
      <c r="AGJ3" s="15"/>
      <c r="AGK3" s="15"/>
      <c r="AGL3" s="15"/>
      <c r="AGM3" s="15"/>
      <c r="AGN3" s="15"/>
      <c r="AGO3" s="15"/>
      <c r="AGP3" s="15"/>
      <c r="AGQ3" s="15"/>
      <c r="AGR3" s="15"/>
      <c r="AGS3" s="15"/>
      <c r="AGT3" s="15"/>
      <c r="AGU3" s="15"/>
      <c r="AGV3" s="15"/>
      <c r="AGW3" s="15"/>
      <c r="AGX3" s="15"/>
      <c r="AGY3" s="15"/>
      <c r="AGZ3" s="15"/>
      <c r="AHA3" s="15"/>
      <c r="AHB3" s="15"/>
      <c r="AHC3" s="15"/>
      <c r="AHD3" s="15"/>
      <c r="AHE3" s="15"/>
      <c r="AHF3" s="15"/>
      <c r="AHG3" s="15"/>
      <c r="AHH3" s="15"/>
      <c r="AHI3" s="15"/>
      <c r="AHJ3" s="15"/>
      <c r="AHK3" s="15"/>
      <c r="AHL3" s="15"/>
      <c r="AHM3" s="15"/>
      <c r="AHN3" s="15"/>
      <c r="AHO3" s="15"/>
      <c r="AHP3" s="15"/>
      <c r="AHQ3" s="15"/>
      <c r="AHR3" s="15"/>
      <c r="AHS3" s="15"/>
      <c r="AHT3" s="15"/>
      <c r="AHU3" s="15"/>
      <c r="AHV3" s="15"/>
      <c r="AHW3" s="15"/>
      <c r="AHX3" s="15"/>
      <c r="AHY3" s="15"/>
      <c r="AHZ3" s="15"/>
      <c r="AIA3" s="15"/>
      <c r="AIB3" s="15"/>
      <c r="AIC3" s="15"/>
      <c r="AID3" s="15"/>
      <c r="AIE3" s="15"/>
      <c r="AIF3" s="15"/>
      <c r="AIG3" s="15"/>
      <c r="AIH3" s="15"/>
      <c r="AII3" s="15"/>
      <c r="AIJ3" s="15"/>
      <c r="AIK3" s="15"/>
      <c r="AIL3" s="15"/>
      <c r="AIM3" s="15"/>
      <c r="AIN3" s="15"/>
      <c r="AIO3" s="15"/>
      <c r="AIP3" s="15"/>
      <c r="AIQ3" s="15"/>
      <c r="AIR3" s="15"/>
      <c r="AIS3" s="15"/>
      <c r="AIT3" s="15"/>
      <c r="AIU3" s="15"/>
      <c r="AIV3" s="15"/>
      <c r="AIW3" s="15"/>
      <c r="AIX3" s="15"/>
      <c r="AIY3" s="15"/>
      <c r="AIZ3" s="15"/>
      <c r="AJA3" s="15"/>
      <c r="AJB3" s="15"/>
      <c r="AJC3" s="15"/>
      <c r="AJD3" s="15"/>
      <c r="AJE3" s="15"/>
      <c r="AJF3" s="15"/>
      <c r="AJG3" s="15"/>
      <c r="AJH3" s="15"/>
      <c r="AJI3" s="15"/>
      <c r="AJJ3" s="15"/>
      <c r="AJK3" s="15"/>
      <c r="AJL3" s="15"/>
      <c r="AJM3" s="15"/>
      <c r="AJN3" s="15"/>
      <c r="AJO3" s="15"/>
      <c r="AJP3" s="15"/>
      <c r="AJQ3" s="15"/>
      <c r="AJR3" s="15"/>
      <c r="AJS3" s="15"/>
      <c r="AJT3" s="15"/>
      <c r="AJU3" s="15"/>
      <c r="AJV3" s="15"/>
      <c r="AJW3" s="15"/>
      <c r="AJX3" s="15"/>
      <c r="AJY3" s="15"/>
      <c r="AJZ3" s="15"/>
      <c r="AKA3" s="15"/>
      <c r="AKB3" s="15"/>
      <c r="AKC3" s="15"/>
      <c r="AKD3" s="15"/>
      <c r="AKE3" s="15"/>
      <c r="AKF3" s="15"/>
      <c r="AKG3" s="15"/>
      <c r="AKH3" s="15"/>
      <c r="AKI3" s="15"/>
      <c r="AKJ3" s="15"/>
      <c r="AKK3" s="15"/>
      <c r="AKL3" s="15"/>
      <c r="AKM3" s="15"/>
      <c r="AKN3" s="15"/>
      <c r="AKO3" s="15"/>
      <c r="AKP3" s="15"/>
      <c r="AKQ3" s="15"/>
      <c r="AKR3" s="15"/>
      <c r="AKS3" s="15"/>
      <c r="AKT3" s="15"/>
      <c r="AKU3" s="15"/>
      <c r="AKV3" s="15"/>
      <c r="AKW3" s="15"/>
      <c r="AKX3" s="15"/>
      <c r="AKY3" s="15"/>
      <c r="AKZ3" s="15"/>
      <c r="ALA3" s="15"/>
      <c r="ALB3" s="15"/>
      <c r="ALC3" s="15"/>
      <c r="ALD3" s="15"/>
      <c r="ALE3" s="15"/>
      <c r="ALF3" s="15"/>
      <c r="ALG3" s="15"/>
      <c r="ALH3" s="15"/>
      <c r="ALI3" s="15"/>
      <c r="ALJ3" s="15"/>
      <c r="ALK3" s="15"/>
      <c r="ALL3" s="15"/>
      <c r="ALM3" s="15"/>
      <c r="ALN3" s="15"/>
      <c r="ALO3" s="15"/>
      <c r="ALP3" s="15"/>
      <c r="ALQ3" s="15"/>
      <c r="ALR3" s="15"/>
      <c r="ALS3" s="15"/>
      <c r="ALT3" s="15"/>
      <c r="ALU3" s="15"/>
      <c r="ALV3" s="15"/>
      <c r="ALW3" s="15"/>
      <c r="ALX3" s="15"/>
      <c r="ALY3" s="15"/>
      <c r="ALZ3" s="15"/>
      <c r="AMA3" s="15"/>
      <c r="AMB3" s="15"/>
      <c r="AMC3" s="15"/>
      <c r="AMD3" s="15"/>
      <c r="AME3" s="15"/>
      <c r="AMF3" s="15"/>
      <c r="AMG3" s="15"/>
      <c r="AMH3" s="15"/>
      <c r="AMI3" s="15"/>
      <c r="AMJ3" s="15"/>
      <c r="AMK3" s="15"/>
      <c r="AML3" s="15"/>
      <c r="AMM3" s="15"/>
      <c r="AMN3" s="15"/>
      <c r="AMO3" s="15"/>
      <c r="AMP3" s="15"/>
      <c r="AMQ3" s="15"/>
      <c r="AMR3" s="15"/>
      <c r="AMS3" s="15"/>
      <c r="AMT3" s="15"/>
      <c r="AMU3" s="15"/>
      <c r="AMV3" s="15"/>
      <c r="AMW3" s="15"/>
      <c r="AMX3" s="15"/>
      <c r="AMY3" s="15"/>
      <c r="AMZ3" s="15"/>
      <c r="ANA3" s="15"/>
      <c r="ANB3" s="15"/>
      <c r="ANC3" s="15"/>
      <c r="AND3" s="15"/>
      <c r="ANE3" s="15"/>
      <c r="ANF3" s="15"/>
      <c r="ANG3" s="15"/>
      <c r="ANH3" s="15"/>
      <c r="ANI3" s="15"/>
      <c r="ANJ3" s="15"/>
      <c r="ANK3" s="15"/>
      <c r="ANL3" s="15"/>
      <c r="ANM3" s="15"/>
      <c r="ANN3" s="15"/>
      <c r="ANO3" s="15"/>
      <c r="ANP3" s="15"/>
      <c r="ANQ3" s="15"/>
      <c r="ANR3" s="15"/>
      <c r="ANS3" s="15"/>
      <c r="ANT3" s="15"/>
      <c r="ANU3" s="15"/>
      <c r="ANV3" s="15"/>
      <c r="ANW3" s="15"/>
      <c r="ANX3" s="15"/>
      <c r="ANY3" s="15"/>
      <c r="ANZ3" s="15"/>
      <c r="AOA3" s="15"/>
      <c r="AOB3" s="15"/>
      <c r="AOC3" s="15"/>
      <c r="AOD3" s="15"/>
      <c r="AOE3" s="15"/>
      <c r="AOF3" s="15"/>
      <c r="AOG3" s="15"/>
      <c r="AOH3" s="15"/>
      <c r="AOI3" s="15"/>
      <c r="AOJ3" s="15"/>
      <c r="AOK3" s="15"/>
      <c r="AOL3" s="15"/>
      <c r="AOM3" s="15"/>
      <c r="AON3" s="15"/>
      <c r="AOO3" s="15"/>
      <c r="AOP3" s="15"/>
      <c r="AOQ3" s="15"/>
      <c r="AOR3" s="15"/>
      <c r="AOS3" s="15"/>
      <c r="AOT3" s="15"/>
      <c r="AOU3" s="15"/>
      <c r="AOV3" s="15"/>
      <c r="AOW3" s="15"/>
      <c r="AOX3" s="15"/>
      <c r="AOY3" s="15"/>
      <c r="AOZ3" s="15"/>
      <c r="APA3" s="15"/>
      <c r="APB3" s="15"/>
      <c r="APC3" s="15"/>
      <c r="APD3" s="15"/>
      <c r="APE3" s="15"/>
      <c r="APF3" s="15"/>
      <c r="APG3" s="15"/>
      <c r="APH3" s="15"/>
      <c r="API3" s="15"/>
      <c r="APJ3" s="15"/>
      <c r="APK3" s="15"/>
      <c r="APL3" s="15"/>
      <c r="APM3" s="15"/>
      <c r="APN3" s="15"/>
      <c r="APO3" s="15"/>
      <c r="APP3" s="15"/>
      <c r="APQ3" s="15"/>
      <c r="APR3" s="15"/>
      <c r="APS3" s="15"/>
      <c r="APT3" s="15"/>
      <c r="APU3" s="15"/>
      <c r="APV3" s="15"/>
      <c r="APW3" s="15"/>
      <c r="APX3" s="15"/>
      <c r="APY3" s="15"/>
      <c r="APZ3" s="15"/>
      <c r="AQA3" s="15"/>
      <c r="AQB3" s="15"/>
      <c r="AQC3" s="15"/>
      <c r="AQD3" s="15"/>
      <c r="AQE3" s="15"/>
      <c r="AQF3" s="15"/>
      <c r="AQG3" s="15"/>
      <c r="AQH3" s="15"/>
      <c r="AQI3" s="15"/>
      <c r="AQJ3" s="15"/>
      <c r="AQK3" s="15"/>
      <c r="AQL3" s="15"/>
      <c r="AQM3" s="15"/>
      <c r="AQN3" s="15"/>
      <c r="AQO3" s="15"/>
      <c r="AQP3" s="15"/>
      <c r="AQQ3" s="15"/>
      <c r="AQR3" s="15"/>
      <c r="AQS3" s="15"/>
      <c r="AQT3" s="15"/>
      <c r="AQU3" s="15"/>
      <c r="AQV3" s="15"/>
      <c r="AQW3" s="15"/>
      <c r="AQX3" s="15"/>
      <c r="AQY3" s="15"/>
      <c r="AQZ3" s="15"/>
      <c r="ARA3" s="15"/>
      <c r="ARB3" s="15"/>
      <c r="ARC3" s="15"/>
      <c r="ARD3" s="15"/>
      <c r="ARE3" s="15"/>
      <c r="ARF3" s="15"/>
      <c r="ARG3" s="15"/>
      <c r="ARH3" s="15"/>
      <c r="ARI3" s="15"/>
      <c r="ARJ3" s="15"/>
      <c r="ARK3" s="15"/>
      <c r="ARL3" s="15"/>
      <c r="ARM3" s="15"/>
      <c r="ARN3" s="15"/>
      <c r="ARO3" s="15"/>
      <c r="ARP3" s="15"/>
      <c r="ARQ3" s="15"/>
      <c r="ARR3" s="15"/>
      <c r="ARS3" s="15"/>
      <c r="ART3" s="15"/>
      <c r="ARU3" s="15"/>
      <c r="ARV3" s="15"/>
      <c r="ARW3" s="15"/>
      <c r="ARX3" s="15"/>
      <c r="ARY3" s="15"/>
      <c r="ARZ3" s="15"/>
      <c r="ASA3" s="15"/>
      <c r="ASB3" s="15"/>
      <c r="ASC3" s="15"/>
      <c r="ASD3" s="15"/>
      <c r="ASE3" s="15"/>
      <c r="ASF3" s="15"/>
      <c r="ASG3" s="15"/>
      <c r="ASH3" s="15"/>
      <c r="ASI3" s="15"/>
      <c r="ASJ3" s="15"/>
      <c r="ASK3" s="15"/>
      <c r="ASL3" s="15"/>
      <c r="ASM3" s="15"/>
      <c r="ASN3" s="15"/>
      <c r="ASO3" s="15"/>
      <c r="ASP3" s="15"/>
      <c r="ASQ3" s="15"/>
      <c r="ASR3" s="15"/>
      <c r="ASS3" s="15"/>
      <c r="AST3" s="15"/>
      <c r="ASU3" s="15"/>
      <c r="ASV3" s="15"/>
      <c r="ASW3" s="15"/>
      <c r="ASX3" s="15"/>
      <c r="ASY3" s="15"/>
      <c r="ASZ3" s="15"/>
      <c r="ATA3" s="15"/>
      <c r="ATB3" s="15"/>
      <c r="ATC3" s="15"/>
      <c r="ATD3" s="15"/>
      <c r="ATE3" s="15"/>
      <c r="ATF3" s="15"/>
      <c r="ATG3" s="15"/>
      <c r="ATH3" s="15"/>
      <c r="ATI3" s="15"/>
      <c r="ATJ3" s="15"/>
      <c r="ATK3" s="15"/>
      <c r="ATL3" s="15"/>
      <c r="ATM3" s="15"/>
      <c r="ATN3" s="15"/>
      <c r="ATO3" s="15"/>
      <c r="ATP3" s="15"/>
      <c r="ATQ3" s="15"/>
      <c r="ATR3" s="15"/>
      <c r="ATS3" s="15"/>
      <c r="ATT3" s="15"/>
      <c r="ATU3" s="15"/>
      <c r="ATV3" s="15"/>
      <c r="ATW3" s="15"/>
      <c r="ATX3" s="15"/>
      <c r="ATY3" s="15"/>
      <c r="ATZ3" s="15"/>
      <c r="AUA3" s="15"/>
      <c r="AUB3" s="15"/>
      <c r="AUC3" s="15"/>
      <c r="AUD3" s="15"/>
      <c r="AUE3" s="15"/>
      <c r="AUF3" s="15"/>
      <c r="AUG3" s="15"/>
      <c r="AUH3" s="15"/>
      <c r="AUI3" s="15"/>
      <c r="AUJ3" s="15"/>
      <c r="AUK3" s="15"/>
      <c r="AUL3" s="15"/>
      <c r="AUM3" s="15"/>
      <c r="AUN3" s="15"/>
      <c r="AUO3" s="15"/>
      <c r="AUP3" s="15"/>
      <c r="AUQ3" s="15"/>
      <c r="AUR3" s="15"/>
      <c r="AUS3" s="15"/>
      <c r="AUT3" s="15"/>
      <c r="AUU3" s="15"/>
      <c r="AUV3" s="15"/>
      <c r="AUW3" s="15"/>
      <c r="AUX3" s="15"/>
      <c r="AUY3" s="15"/>
      <c r="AUZ3" s="15"/>
      <c r="AVA3" s="15"/>
      <c r="AVB3" s="15"/>
      <c r="AVC3" s="15"/>
      <c r="AVD3" s="15"/>
      <c r="AVE3" s="15"/>
      <c r="AVF3" s="15"/>
      <c r="AVG3" s="15"/>
      <c r="AVH3" s="15"/>
      <c r="AVI3" s="15"/>
      <c r="AVJ3" s="15"/>
      <c r="AVK3" s="15"/>
      <c r="AVL3" s="15"/>
      <c r="AVM3" s="15"/>
      <c r="AVN3" s="15"/>
      <c r="AVO3" s="15"/>
      <c r="AVP3" s="15"/>
      <c r="AVQ3" s="15"/>
      <c r="AVR3" s="15"/>
      <c r="AVS3" s="15"/>
      <c r="AVT3" s="15"/>
      <c r="AVU3" s="15"/>
      <c r="AVV3" s="15"/>
      <c r="AVW3" s="15"/>
      <c r="AVX3" s="15"/>
      <c r="AVY3" s="15"/>
      <c r="AVZ3" s="15"/>
      <c r="AWA3" s="15"/>
      <c r="AWB3" s="15"/>
      <c r="AWC3" s="15"/>
      <c r="AWD3" s="15"/>
      <c r="AWE3" s="15"/>
      <c r="AWF3" s="15"/>
      <c r="AWG3" s="15"/>
      <c r="AWH3" s="15"/>
      <c r="AWI3" s="15"/>
      <c r="AWJ3" s="15"/>
      <c r="AWK3" s="15"/>
      <c r="AWL3" s="15"/>
      <c r="AWM3" s="15"/>
      <c r="AWN3" s="15"/>
      <c r="AWO3" s="15"/>
      <c r="AWP3" s="15"/>
      <c r="AWQ3" s="15"/>
      <c r="AWR3" s="15"/>
      <c r="AWS3" s="15"/>
      <c r="AWT3" s="15"/>
      <c r="AWU3" s="15"/>
      <c r="AWV3" s="15"/>
      <c r="AWW3" s="15"/>
      <c r="AWX3" s="15"/>
      <c r="AWY3" s="15"/>
      <c r="AWZ3" s="15"/>
      <c r="AXA3" s="15"/>
      <c r="AXB3" s="15"/>
      <c r="AXC3" s="15"/>
      <c r="AXD3" s="15"/>
      <c r="AXE3" s="15"/>
      <c r="AXF3" s="15"/>
      <c r="AXG3" s="15"/>
      <c r="AXH3" s="15"/>
      <c r="AXI3" s="15"/>
      <c r="AXJ3" s="15"/>
      <c r="AXK3" s="15"/>
      <c r="AXL3" s="15"/>
      <c r="AXM3" s="15"/>
      <c r="AXN3" s="15"/>
      <c r="AXO3" s="15"/>
      <c r="AXP3" s="15"/>
      <c r="AXQ3" s="15"/>
      <c r="AXR3" s="15"/>
      <c r="AXS3" s="15"/>
      <c r="AXT3" s="15"/>
      <c r="AXU3" s="15"/>
      <c r="AXV3" s="15"/>
      <c r="AXW3" s="15"/>
      <c r="AXX3" s="15"/>
      <c r="AXY3" s="15"/>
      <c r="AXZ3" s="15"/>
      <c r="AYA3" s="15"/>
      <c r="AYB3" s="15"/>
      <c r="AYC3" s="15"/>
      <c r="AYD3" s="15"/>
      <c r="AYE3" s="15"/>
      <c r="AYF3" s="15"/>
      <c r="AYG3" s="15"/>
      <c r="AYH3" s="15"/>
      <c r="AYI3" s="15"/>
      <c r="AYJ3" s="15"/>
      <c r="AYK3" s="15"/>
      <c r="AYL3" s="15"/>
      <c r="AYM3" s="15"/>
      <c r="AYN3" s="15"/>
      <c r="AYO3" s="15"/>
      <c r="AYP3" s="15"/>
      <c r="AYQ3" s="15"/>
      <c r="AYR3" s="15"/>
      <c r="AYS3" s="15"/>
      <c r="AYT3" s="15"/>
      <c r="AYU3" s="15"/>
      <c r="AYV3" s="15"/>
      <c r="AYW3" s="15"/>
      <c r="AYX3" s="15"/>
      <c r="AYY3" s="15"/>
      <c r="AYZ3" s="15"/>
      <c r="AZA3" s="15"/>
      <c r="AZB3" s="15"/>
      <c r="AZC3" s="15"/>
      <c r="AZD3" s="15"/>
      <c r="AZE3" s="15"/>
      <c r="AZF3" s="15"/>
      <c r="AZG3" s="15"/>
      <c r="AZH3" s="15"/>
      <c r="AZI3" s="15"/>
      <c r="AZJ3" s="15"/>
      <c r="AZK3" s="15"/>
      <c r="AZL3" s="15"/>
      <c r="AZM3" s="15"/>
      <c r="AZN3" s="15"/>
      <c r="AZO3" s="15"/>
      <c r="AZP3" s="15"/>
      <c r="AZQ3" s="15"/>
      <c r="AZR3" s="15"/>
      <c r="AZS3" s="15"/>
      <c r="AZT3" s="15"/>
      <c r="AZU3" s="15"/>
      <c r="AZV3" s="15"/>
      <c r="AZW3" s="15"/>
      <c r="AZX3" s="15"/>
      <c r="AZY3" s="15"/>
      <c r="AZZ3" s="15"/>
      <c r="BAA3" s="15"/>
      <c r="BAB3" s="15"/>
      <c r="BAC3" s="15"/>
      <c r="BAD3" s="15"/>
      <c r="BAE3" s="15"/>
      <c r="BAF3" s="15"/>
      <c r="BAG3" s="15"/>
      <c r="BAH3" s="15"/>
      <c r="BAI3" s="15"/>
      <c r="BAJ3" s="15"/>
      <c r="BAK3" s="15"/>
      <c r="BAL3" s="15"/>
      <c r="BAM3" s="15"/>
      <c r="BAN3" s="15"/>
      <c r="BAO3" s="15"/>
      <c r="BAP3" s="15"/>
      <c r="BAQ3" s="15"/>
      <c r="BAR3" s="15"/>
      <c r="BAS3" s="15"/>
      <c r="BAT3" s="15"/>
      <c r="BAU3" s="15"/>
      <c r="BAV3" s="15"/>
      <c r="BAW3" s="15"/>
      <c r="BAX3" s="15"/>
      <c r="BAY3" s="15"/>
      <c r="BAZ3" s="15"/>
      <c r="BBA3" s="15"/>
      <c r="BBB3" s="15"/>
      <c r="BBC3" s="15"/>
      <c r="BBD3" s="15"/>
      <c r="BBE3" s="15"/>
      <c r="BBF3" s="15"/>
      <c r="BBG3" s="15"/>
      <c r="BBH3" s="15"/>
      <c r="BBI3" s="15"/>
      <c r="BBJ3" s="15"/>
      <c r="BBK3" s="15"/>
      <c r="BBL3" s="15"/>
      <c r="BBM3" s="15"/>
      <c r="BBN3" s="15"/>
      <c r="BBO3" s="15"/>
      <c r="BBP3" s="15"/>
      <c r="BBQ3" s="15"/>
      <c r="BBR3" s="15"/>
      <c r="BBS3" s="15"/>
      <c r="BBT3" s="15"/>
      <c r="BBU3" s="15"/>
      <c r="BBV3" s="15"/>
      <c r="BBW3" s="15"/>
      <c r="BBX3" s="15"/>
      <c r="BBY3" s="15"/>
      <c r="BBZ3" s="15"/>
      <c r="BCA3" s="15"/>
      <c r="BCB3" s="15"/>
      <c r="BCC3" s="15"/>
      <c r="BCD3" s="15"/>
      <c r="BCE3" s="15"/>
      <c r="BCF3" s="15"/>
      <c r="BCG3" s="15"/>
      <c r="BCH3" s="15"/>
      <c r="BCI3" s="15"/>
      <c r="BCJ3" s="15"/>
      <c r="BCK3" s="15"/>
      <c r="BCL3" s="15"/>
      <c r="BCM3" s="15"/>
      <c r="BCN3" s="15"/>
      <c r="BCO3" s="15"/>
      <c r="BCP3" s="15"/>
      <c r="BCQ3" s="15"/>
      <c r="BCR3" s="15"/>
      <c r="BCS3" s="15"/>
      <c r="BCT3" s="15"/>
      <c r="BCU3" s="15"/>
      <c r="BCV3" s="15"/>
      <c r="BCW3" s="15"/>
      <c r="BCX3" s="15"/>
      <c r="BCY3" s="15"/>
      <c r="BCZ3" s="15"/>
      <c r="BDA3" s="15"/>
      <c r="BDB3" s="15"/>
      <c r="BDC3" s="15"/>
      <c r="BDD3" s="15"/>
      <c r="BDE3" s="15"/>
      <c r="BDF3" s="15"/>
      <c r="BDG3" s="15"/>
      <c r="BDH3" s="15"/>
      <c r="BDI3" s="15"/>
      <c r="BDJ3" s="15"/>
      <c r="BDK3" s="15"/>
      <c r="BDL3" s="15"/>
      <c r="BDM3" s="15"/>
      <c r="BDN3" s="15"/>
      <c r="BDO3" s="15"/>
      <c r="BDP3" s="15"/>
      <c r="BDQ3" s="15"/>
      <c r="BDR3" s="15"/>
      <c r="BDS3" s="15"/>
      <c r="BDT3" s="15"/>
      <c r="BDU3" s="15"/>
      <c r="BDV3" s="15"/>
      <c r="BDW3" s="15"/>
      <c r="BDX3" s="15"/>
      <c r="BDY3" s="15"/>
      <c r="BDZ3" s="15"/>
      <c r="BEA3" s="15"/>
      <c r="BEB3" s="15"/>
      <c r="BEC3" s="15"/>
      <c r="BED3" s="15"/>
      <c r="BEE3" s="15"/>
      <c r="BEF3" s="15"/>
      <c r="BEG3" s="15"/>
      <c r="BEH3" s="15"/>
      <c r="BEI3" s="15"/>
      <c r="BEJ3" s="15"/>
      <c r="BEK3" s="15"/>
      <c r="BEL3" s="15"/>
      <c r="BEM3" s="15"/>
      <c r="BEN3" s="15"/>
      <c r="BEO3" s="15"/>
      <c r="BEP3" s="15"/>
      <c r="BEQ3" s="15"/>
      <c r="BER3" s="15"/>
      <c r="BES3" s="15"/>
      <c r="BET3" s="15"/>
      <c r="BEU3" s="15"/>
      <c r="BEV3" s="15"/>
      <c r="BEW3" s="15"/>
      <c r="BEX3" s="15"/>
      <c r="BEY3" s="15"/>
      <c r="BEZ3" s="15"/>
      <c r="BFA3" s="15"/>
      <c r="BFB3" s="15"/>
      <c r="BFC3" s="15"/>
      <c r="BFD3" s="15"/>
      <c r="BFE3" s="15"/>
      <c r="BFF3" s="15"/>
      <c r="BFG3" s="15"/>
      <c r="BFH3" s="15"/>
      <c r="BFI3" s="15"/>
      <c r="BFJ3" s="15"/>
      <c r="BFK3" s="15"/>
      <c r="BFL3" s="15"/>
      <c r="BFM3" s="15"/>
      <c r="BFN3" s="15"/>
      <c r="BFO3" s="15"/>
      <c r="BFP3" s="15"/>
      <c r="BFQ3" s="15"/>
      <c r="BFR3" s="15"/>
      <c r="BFS3" s="15"/>
      <c r="BFT3" s="15"/>
      <c r="BFU3" s="15"/>
      <c r="BFV3" s="15"/>
      <c r="BFW3" s="15"/>
      <c r="BFX3" s="15"/>
      <c r="BFY3" s="15"/>
      <c r="BFZ3" s="15"/>
      <c r="BGA3" s="15"/>
      <c r="BGB3" s="15"/>
      <c r="BGC3" s="15"/>
      <c r="BGD3" s="15"/>
      <c r="BGE3" s="15"/>
      <c r="BGF3" s="15"/>
      <c r="BGG3" s="15"/>
      <c r="BGH3" s="15"/>
      <c r="BGI3" s="15"/>
      <c r="BGJ3" s="15"/>
      <c r="BGK3" s="15"/>
      <c r="BGL3" s="15"/>
      <c r="BGM3" s="15"/>
      <c r="BGN3" s="15"/>
      <c r="BGO3" s="15"/>
      <c r="BGP3" s="15"/>
      <c r="BGQ3" s="15"/>
      <c r="BGR3" s="15"/>
      <c r="BGS3" s="15"/>
      <c r="BGT3" s="15"/>
      <c r="BGU3" s="15"/>
      <c r="BGV3" s="15"/>
      <c r="BGW3" s="15"/>
      <c r="BGX3" s="15"/>
      <c r="BGY3" s="15"/>
      <c r="BGZ3" s="15"/>
      <c r="BHA3" s="15"/>
      <c r="BHB3" s="15"/>
      <c r="BHC3" s="15"/>
      <c r="BHD3" s="15"/>
      <c r="BHE3" s="15"/>
      <c r="BHF3" s="15"/>
      <c r="BHG3" s="15"/>
      <c r="BHH3" s="15"/>
      <c r="BHI3" s="15"/>
      <c r="BHJ3" s="15"/>
      <c r="BHK3" s="15"/>
      <c r="BHL3" s="15"/>
      <c r="BHM3" s="15"/>
      <c r="BHN3" s="15"/>
      <c r="BHO3" s="15"/>
      <c r="BHP3" s="15"/>
      <c r="BHQ3" s="15"/>
      <c r="BHR3" s="15"/>
      <c r="BHS3" s="15"/>
      <c r="BHT3" s="15"/>
      <c r="BHU3" s="15"/>
      <c r="BHV3" s="15"/>
      <c r="BHW3" s="15"/>
      <c r="BHX3" s="15"/>
      <c r="BHY3" s="15"/>
      <c r="BHZ3" s="15"/>
      <c r="BIA3" s="15"/>
      <c r="BIB3" s="15"/>
      <c r="BIC3" s="15"/>
      <c r="BID3" s="15"/>
      <c r="BIE3" s="15"/>
      <c r="BIF3" s="15"/>
      <c r="BIG3" s="15"/>
      <c r="BIH3" s="15"/>
      <c r="BII3" s="15"/>
      <c r="BIJ3" s="15"/>
      <c r="BIK3" s="15"/>
      <c r="BIL3" s="15"/>
      <c r="BIM3" s="15"/>
      <c r="BIN3" s="15"/>
      <c r="BIO3" s="15"/>
      <c r="BIP3" s="15"/>
      <c r="BIQ3" s="15"/>
      <c r="BIR3" s="15"/>
      <c r="BIS3" s="15"/>
      <c r="BIT3" s="15"/>
      <c r="BIU3" s="15"/>
      <c r="BIV3" s="15"/>
      <c r="BIW3" s="15"/>
      <c r="BIX3" s="15"/>
      <c r="BIY3" s="15"/>
      <c r="BIZ3" s="15"/>
      <c r="BJA3" s="15"/>
      <c r="BJB3" s="15"/>
      <c r="BJC3" s="15"/>
      <c r="BJD3" s="15"/>
      <c r="BJE3" s="15"/>
      <c r="BJF3" s="15"/>
      <c r="BJG3" s="15"/>
      <c r="BJH3" s="15"/>
      <c r="BJI3" s="15"/>
      <c r="BJJ3" s="15"/>
      <c r="BJK3" s="15"/>
      <c r="BJL3" s="15"/>
      <c r="BJM3" s="15"/>
      <c r="BJN3" s="15"/>
      <c r="BJO3" s="15"/>
      <c r="BJP3" s="15"/>
      <c r="BJQ3" s="15"/>
      <c r="BJR3" s="15"/>
      <c r="BJS3" s="15"/>
      <c r="BJT3" s="15"/>
      <c r="BJU3" s="15"/>
      <c r="BJV3" s="15"/>
      <c r="BJW3" s="15"/>
      <c r="BJX3" s="15"/>
      <c r="BJY3" s="15"/>
      <c r="BJZ3" s="15"/>
      <c r="BKA3" s="15"/>
      <c r="BKB3" s="15"/>
      <c r="BKC3" s="15"/>
      <c r="BKD3" s="15"/>
      <c r="BKE3" s="15"/>
      <c r="BKF3" s="15"/>
      <c r="BKG3" s="15"/>
      <c r="BKH3" s="15"/>
      <c r="BKI3" s="15"/>
      <c r="BKJ3" s="15"/>
      <c r="BKK3" s="15"/>
      <c r="BKL3" s="15"/>
      <c r="BKM3" s="15"/>
      <c r="BKN3" s="15"/>
      <c r="BKO3" s="15"/>
      <c r="BKP3" s="15"/>
      <c r="BKQ3" s="15"/>
      <c r="BKR3" s="15"/>
      <c r="BKS3" s="15"/>
      <c r="BKT3" s="15"/>
      <c r="BKU3" s="15"/>
      <c r="BKV3" s="15"/>
      <c r="BKW3" s="15"/>
      <c r="BKX3" s="15"/>
      <c r="BKY3" s="15"/>
      <c r="BKZ3" s="15"/>
      <c r="BLA3" s="15"/>
      <c r="BLB3" s="15"/>
      <c r="BLC3" s="15"/>
      <c r="BLD3" s="15"/>
      <c r="BLE3" s="15"/>
      <c r="BLF3" s="15"/>
      <c r="BLG3" s="15"/>
      <c r="BLH3" s="15"/>
      <c r="BLI3" s="15"/>
      <c r="BLJ3" s="15"/>
      <c r="BLK3" s="15"/>
      <c r="BLL3" s="15"/>
      <c r="BLM3" s="15"/>
      <c r="BLN3" s="15"/>
      <c r="BLO3" s="15"/>
      <c r="BLP3" s="15"/>
      <c r="BLQ3" s="15"/>
      <c r="BLR3" s="15"/>
      <c r="BLS3" s="15"/>
      <c r="BLT3" s="15"/>
      <c r="BLU3" s="15"/>
      <c r="BLV3" s="15"/>
      <c r="BLW3" s="15"/>
      <c r="BLX3" s="15"/>
      <c r="BLY3" s="15"/>
      <c r="BLZ3" s="15"/>
      <c r="BMA3" s="15"/>
      <c r="BMB3" s="15"/>
      <c r="BMC3" s="15"/>
      <c r="BMD3" s="15"/>
      <c r="BME3" s="15"/>
      <c r="BMF3" s="15"/>
      <c r="BMG3" s="15"/>
      <c r="BMH3" s="15"/>
      <c r="BMI3" s="15"/>
      <c r="BMJ3" s="15"/>
      <c r="BMK3" s="15"/>
      <c r="BML3" s="15"/>
      <c r="BMM3" s="15"/>
      <c r="BMN3" s="15"/>
      <c r="BMO3" s="15"/>
      <c r="BMP3" s="15"/>
      <c r="BMQ3" s="15"/>
      <c r="BMR3" s="15"/>
      <c r="BMS3" s="15"/>
      <c r="BMT3" s="15"/>
      <c r="BMU3" s="15"/>
      <c r="BMV3" s="15"/>
      <c r="BMW3" s="15"/>
      <c r="BMX3" s="15"/>
      <c r="BMY3" s="15"/>
      <c r="BMZ3" s="15"/>
      <c r="BNA3" s="15"/>
      <c r="BNB3" s="15"/>
      <c r="BNC3" s="15"/>
      <c r="BND3" s="15"/>
      <c r="BNE3" s="15"/>
      <c r="BNF3" s="15"/>
      <c r="BNG3" s="15"/>
      <c r="BNH3" s="15"/>
      <c r="BNI3" s="15"/>
      <c r="BNJ3" s="15"/>
      <c r="BNK3" s="15"/>
      <c r="BNL3" s="15"/>
      <c r="BNM3" s="15"/>
      <c r="BNN3" s="15"/>
      <c r="BNO3" s="15"/>
      <c r="BNP3" s="15"/>
      <c r="BNQ3" s="15"/>
      <c r="BNR3" s="15"/>
      <c r="BNS3" s="15"/>
      <c r="BNT3" s="15"/>
      <c r="BNU3" s="15"/>
      <c r="BNV3" s="15"/>
      <c r="BNW3" s="15"/>
      <c r="BNX3" s="15"/>
      <c r="BNY3" s="15"/>
      <c r="BNZ3" s="15"/>
      <c r="BOA3" s="15"/>
      <c r="BOB3" s="15"/>
      <c r="BOC3" s="15"/>
      <c r="BOD3" s="15"/>
      <c r="BOE3" s="15"/>
      <c r="BOF3" s="15"/>
      <c r="BOG3" s="15"/>
      <c r="BOH3" s="15"/>
      <c r="BOI3" s="15"/>
      <c r="BOJ3" s="15"/>
      <c r="BOK3" s="15"/>
      <c r="BOL3" s="15"/>
      <c r="BOM3" s="15"/>
      <c r="BON3" s="15"/>
      <c r="BOO3" s="15"/>
      <c r="BOP3" s="15"/>
      <c r="BOQ3" s="15"/>
      <c r="BOR3" s="15"/>
      <c r="BOS3" s="15"/>
      <c r="BOT3" s="15"/>
      <c r="BOU3" s="15"/>
      <c r="BOV3" s="15"/>
      <c r="BOW3" s="15"/>
      <c r="BOX3" s="15"/>
      <c r="BOY3" s="15"/>
      <c r="BOZ3" s="15"/>
      <c r="BPA3" s="15"/>
      <c r="BPB3" s="15"/>
      <c r="BPC3" s="15"/>
      <c r="BPD3" s="15"/>
      <c r="BPE3" s="15"/>
      <c r="BPF3" s="15"/>
      <c r="BPG3" s="15"/>
      <c r="BPH3" s="15"/>
      <c r="BPI3" s="15"/>
      <c r="BPJ3" s="15"/>
      <c r="BPK3" s="15"/>
      <c r="BPL3" s="15"/>
      <c r="BPM3" s="15"/>
      <c r="BPN3" s="15"/>
      <c r="BPO3" s="15"/>
      <c r="BPP3" s="15"/>
      <c r="BPQ3" s="15"/>
      <c r="BPR3" s="15"/>
      <c r="BPS3" s="15"/>
      <c r="BPT3" s="15"/>
      <c r="BPU3" s="15"/>
      <c r="BPV3" s="15"/>
      <c r="BPW3" s="15"/>
      <c r="BPX3" s="15"/>
      <c r="BPY3" s="15"/>
      <c r="BPZ3" s="15"/>
      <c r="BQA3" s="15"/>
      <c r="BQB3" s="15"/>
      <c r="BQC3" s="15"/>
      <c r="BQD3" s="15"/>
      <c r="BQE3" s="15"/>
      <c r="BQF3" s="15"/>
      <c r="BQG3" s="15"/>
      <c r="BQH3" s="15"/>
      <c r="BQI3" s="15"/>
      <c r="BQJ3" s="15"/>
      <c r="BQK3" s="15"/>
      <c r="BQL3" s="15"/>
      <c r="BQM3" s="15"/>
      <c r="BQN3" s="15"/>
      <c r="BQO3" s="15"/>
      <c r="BQP3" s="15"/>
      <c r="BQQ3" s="15"/>
      <c r="BQR3" s="15"/>
      <c r="BQS3" s="15"/>
      <c r="BQT3" s="15"/>
      <c r="BQU3" s="15"/>
      <c r="BQV3" s="15"/>
      <c r="BQW3" s="15"/>
      <c r="BQX3" s="15"/>
      <c r="BQY3" s="15"/>
      <c r="BQZ3" s="15"/>
      <c r="BRA3" s="15"/>
      <c r="BRB3" s="15"/>
      <c r="BRC3" s="15"/>
      <c r="BRD3" s="15"/>
      <c r="BRE3" s="15"/>
      <c r="BRF3" s="15"/>
      <c r="BRG3" s="15"/>
      <c r="BRH3" s="15"/>
      <c r="BRI3" s="15"/>
      <c r="BRJ3" s="15"/>
      <c r="BRK3" s="15"/>
      <c r="BRL3" s="15"/>
      <c r="BRM3" s="15"/>
      <c r="BRN3" s="15"/>
      <c r="BRO3" s="15"/>
      <c r="BRP3" s="15"/>
      <c r="BRQ3" s="15"/>
      <c r="BRR3" s="15"/>
      <c r="BRS3" s="15"/>
      <c r="BRT3" s="15"/>
      <c r="BRU3" s="15"/>
      <c r="BRV3" s="15"/>
      <c r="BRW3" s="15"/>
      <c r="BRX3" s="15"/>
      <c r="BRY3" s="15"/>
      <c r="BRZ3" s="15"/>
      <c r="BSA3" s="15"/>
      <c r="BSB3" s="15"/>
      <c r="BSC3" s="15"/>
      <c r="BSD3" s="15"/>
      <c r="BSE3" s="15"/>
      <c r="BSF3" s="15"/>
      <c r="BSG3" s="15"/>
      <c r="BSH3" s="15"/>
      <c r="BSI3" s="15"/>
      <c r="BSJ3" s="15"/>
      <c r="BSK3" s="15"/>
      <c r="BSL3" s="15"/>
      <c r="BSM3" s="15"/>
      <c r="BSN3" s="15"/>
      <c r="BSO3" s="15"/>
      <c r="BSP3" s="15"/>
      <c r="BSQ3" s="15"/>
      <c r="BSR3" s="15"/>
      <c r="BSS3" s="15"/>
      <c r="BST3" s="15"/>
      <c r="BSU3" s="15"/>
      <c r="BSV3" s="15"/>
      <c r="BSW3" s="15"/>
      <c r="BSX3" s="15"/>
      <c r="BSY3" s="15"/>
      <c r="BSZ3" s="15"/>
      <c r="BTA3" s="15"/>
      <c r="BTB3" s="15"/>
      <c r="BTC3" s="15"/>
      <c r="BTD3" s="15"/>
      <c r="BTE3" s="15"/>
      <c r="BTF3" s="15"/>
      <c r="BTG3" s="15"/>
      <c r="BTH3" s="15"/>
      <c r="BTI3" s="15"/>
      <c r="BTJ3" s="15"/>
      <c r="BTK3" s="15"/>
      <c r="BTL3" s="15"/>
      <c r="BTM3" s="15"/>
      <c r="BTN3" s="15"/>
      <c r="BTO3" s="15"/>
      <c r="BTP3" s="15"/>
      <c r="BTQ3" s="15"/>
      <c r="BTR3" s="15"/>
      <c r="BTS3" s="15"/>
      <c r="BTT3" s="15"/>
      <c r="BTU3" s="15"/>
      <c r="BTV3" s="15"/>
      <c r="BTW3" s="15"/>
      <c r="BTX3" s="15"/>
      <c r="BTY3" s="15"/>
      <c r="BTZ3" s="15"/>
      <c r="BUA3" s="15"/>
      <c r="BUB3" s="15"/>
      <c r="BUC3" s="15"/>
      <c r="BUD3" s="15"/>
      <c r="BUE3" s="15"/>
      <c r="BUF3" s="15"/>
      <c r="BUG3" s="15"/>
      <c r="BUH3" s="15"/>
      <c r="BUI3" s="15"/>
      <c r="BUJ3" s="15"/>
      <c r="BUK3" s="15"/>
      <c r="BUL3" s="15"/>
      <c r="BUM3" s="15"/>
      <c r="BUN3" s="15"/>
      <c r="BUO3" s="15"/>
      <c r="BUP3" s="15"/>
      <c r="BUQ3" s="15"/>
      <c r="BUR3" s="15"/>
      <c r="BUS3" s="15"/>
      <c r="BUT3" s="15"/>
      <c r="BUU3" s="15"/>
      <c r="BUV3" s="15"/>
      <c r="BUW3" s="15"/>
      <c r="BUX3" s="15"/>
      <c r="BUY3" s="15"/>
      <c r="BUZ3" s="15"/>
      <c r="BVA3" s="15"/>
      <c r="BVB3" s="15"/>
      <c r="BVC3" s="15"/>
      <c r="BVD3" s="15"/>
      <c r="BVE3" s="15"/>
      <c r="BVF3" s="15"/>
      <c r="BVG3" s="15"/>
      <c r="BVH3" s="15"/>
      <c r="BVI3" s="15"/>
      <c r="BVJ3" s="15"/>
      <c r="BVK3" s="15"/>
      <c r="BVL3" s="15"/>
      <c r="BVM3" s="15"/>
      <c r="BVN3" s="15"/>
      <c r="BVO3" s="15"/>
      <c r="BVP3" s="15"/>
      <c r="BVQ3" s="15"/>
      <c r="BVR3" s="15"/>
      <c r="BVS3" s="15"/>
      <c r="BVT3" s="15"/>
      <c r="BVU3" s="15"/>
      <c r="BVV3" s="15"/>
      <c r="BVW3" s="15"/>
      <c r="BVX3" s="15"/>
      <c r="BVY3" s="15"/>
      <c r="BVZ3" s="15"/>
      <c r="BWA3" s="15"/>
      <c r="BWB3" s="15"/>
      <c r="BWC3" s="15"/>
      <c r="BWD3" s="15"/>
      <c r="BWE3" s="15"/>
      <c r="BWF3" s="15"/>
      <c r="BWG3" s="15"/>
      <c r="BWH3" s="15"/>
      <c r="BWI3" s="15"/>
      <c r="BWJ3" s="15"/>
      <c r="BWK3" s="15"/>
      <c r="BWL3" s="15"/>
      <c r="BWM3" s="15"/>
      <c r="BWN3" s="15"/>
      <c r="BWO3" s="15"/>
      <c r="BWP3" s="15"/>
      <c r="BWQ3" s="15"/>
      <c r="BWR3" s="15"/>
      <c r="BWS3" s="15"/>
      <c r="BWT3" s="15"/>
      <c r="BWU3" s="15"/>
      <c r="BWV3" s="15"/>
      <c r="BWW3" s="15"/>
      <c r="BWX3" s="15"/>
      <c r="BWY3" s="15"/>
      <c r="BWZ3" s="15"/>
      <c r="BXA3" s="15"/>
      <c r="BXB3" s="15"/>
      <c r="BXC3" s="15"/>
      <c r="BXD3" s="15"/>
      <c r="BXE3" s="15"/>
      <c r="BXF3" s="15"/>
      <c r="BXG3" s="15"/>
      <c r="BXH3" s="15"/>
      <c r="BXI3" s="15"/>
      <c r="BXJ3" s="15"/>
      <c r="BXK3" s="15"/>
      <c r="BXL3" s="15"/>
      <c r="BXM3" s="15"/>
      <c r="BXN3" s="15"/>
      <c r="BXO3" s="15"/>
      <c r="BXP3" s="15"/>
      <c r="BXQ3" s="15"/>
      <c r="BXR3" s="15"/>
      <c r="BXS3" s="15"/>
      <c r="BXT3" s="15"/>
      <c r="BXU3" s="15"/>
      <c r="BXV3" s="15"/>
      <c r="BXW3" s="15"/>
      <c r="BXX3" s="15"/>
      <c r="BXY3" s="15"/>
      <c r="BXZ3" s="15"/>
      <c r="BYA3" s="15"/>
      <c r="BYB3" s="15"/>
      <c r="BYC3" s="15"/>
      <c r="BYD3" s="15"/>
      <c r="BYE3" s="15"/>
      <c r="BYF3" s="15"/>
      <c r="BYG3" s="15"/>
      <c r="BYH3" s="15"/>
      <c r="BYI3" s="15"/>
      <c r="BYJ3" s="15"/>
      <c r="BYK3" s="15"/>
      <c r="BYL3" s="15"/>
      <c r="BYM3" s="15"/>
      <c r="BYN3" s="15"/>
      <c r="BYO3" s="15"/>
      <c r="BYP3" s="15"/>
      <c r="BYQ3" s="15"/>
      <c r="BYR3" s="15"/>
      <c r="BYS3" s="15"/>
      <c r="BYT3" s="15"/>
      <c r="BYU3" s="15"/>
      <c r="BYV3" s="15"/>
      <c r="BYW3" s="15"/>
      <c r="BYX3" s="15"/>
      <c r="BYY3" s="15"/>
      <c r="BYZ3" s="15"/>
      <c r="BZA3" s="15"/>
      <c r="BZB3" s="15"/>
      <c r="BZC3" s="15"/>
      <c r="BZD3" s="15"/>
      <c r="BZE3" s="15"/>
      <c r="BZF3" s="15"/>
      <c r="BZG3" s="15"/>
      <c r="BZH3" s="15"/>
      <c r="BZI3" s="15"/>
      <c r="BZJ3" s="15"/>
      <c r="BZK3" s="15"/>
      <c r="BZL3" s="15"/>
      <c r="BZM3" s="15"/>
      <c r="BZN3" s="15"/>
      <c r="BZO3" s="15"/>
      <c r="BZP3" s="15"/>
      <c r="BZQ3" s="15"/>
      <c r="BZR3" s="15"/>
      <c r="BZS3" s="15"/>
      <c r="BZT3" s="15"/>
      <c r="BZU3" s="15"/>
      <c r="BZV3" s="15"/>
      <c r="BZW3" s="15"/>
      <c r="BZX3" s="15"/>
      <c r="BZY3" s="15"/>
      <c r="BZZ3" s="15"/>
      <c r="CAA3" s="15"/>
      <c r="CAB3" s="15"/>
      <c r="CAC3" s="15"/>
      <c r="CAD3" s="15"/>
      <c r="CAE3" s="15"/>
      <c r="CAF3" s="15"/>
      <c r="CAG3" s="15"/>
      <c r="CAH3" s="15"/>
      <c r="CAI3" s="15"/>
      <c r="CAJ3" s="15"/>
      <c r="CAK3" s="15"/>
      <c r="CAL3" s="15"/>
      <c r="CAM3" s="15"/>
      <c r="CAN3" s="15"/>
      <c r="CAO3" s="15"/>
      <c r="CAP3" s="15"/>
      <c r="CAQ3" s="15"/>
      <c r="CAR3" s="15"/>
      <c r="CAS3" s="15"/>
      <c r="CAT3" s="15"/>
      <c r="CAU3" s="15"/>
      <c r="CAV3" s="15"/>
      <c r="CAW3" s="15"/>
      <c r="CAX3" s="15"/>
      <c r="CAY3" s="15"/>
      <c r="CAZ3" s="15"/>
      <c r="CBA3" s="15"/>
      <c r="CBB3" s="15"/>
      <c r="CBC3" s="15"/>
      <c r="CBD3" s="15"/>
      <c r="CBE3" s="15"/>
      <c r="CBF3" s="15"/>
      <c r="CBG3" s="15"/>
      <c r="CBH3" s="15"/>
      <c r="CBI3" s="15"/>
      <c r="CBJ3" s="15"/>
      <c r="CBK3" s="15"/>
      <c r="CBL3" s="15"/>
      <c r="CBM3" s="15"/>
      <c r="CBN3" s="15"/>
      <c r="CBO3" s="15"/>
      <c r="CBP3" s="15"/>
      <c r="CBQ3" s="15"/>
      <c r="CBR3" s="15"/>
      <c r="CBS3" s="15"/>
      <c r="CBT3" s="15"/>
      <c r="CBU3" s="15"/>
      <c r="CBV3" s="15"/>
      <c r="CBW3" s="15"/>
      <c r="CBX3" s="15"/>
      <c r="CBY3" s="15"/>
      <c r="CBZ3" s="15"/>
      <c r="CCA3" s="15"/>
      <c r="CCB3" s="15"/>
      <c r="CCC3" s="15"/>
      <c r="CCD3" s="15"/>
      <c r="CCE3" s="15"/>
      <c r="CCF3" s="15"/>
      <c r="CCG3" s="15"/>
      <c r="CCH3" s="15"/>
      <c r="CCI3" s="15"/>
      <c r="CCJ3" s="15"/>
      <c r="CCK3" s="15"/>
      <c r="CCL3" s="15"/>
      <c r="CCM3" s="15"/>
      <c r="CCN3" s="15"/>
      <c r="CCO3" s="15"/>
      <c r="CCP3" s="15"/>
      <c r="CCQ3" s="15"/>
      <c r="CCR3" s="15"/>
      <c r="CCS3" s="15"/>
      <c r="CCT3" s="15"/>
      <c r="CCU3" s="15"/>
      <c r="CCV3" s="15"/>
      <c r="CCW3" s="15"/>
      <c r="CCX3" s="15"/>
      <c r="CCY3" s="15"/>
      <c r="CCZ3" s="15"/>
      <c r="CDA3" s="15"/>
      <c r="CDB3" s="15"/>
      <c r="CDC3" s="15"/>
      <c r="CDD3" s="15"/>
      <c r="CDE3" s="15"/>
      <c r="CDF3" s="15"/>
      <c r="CDG3" s="15"/>
      <c r="CDH3" s="15"/>
      <c r="CDI3" s="15"/>
      <c r="CDJ3" s="15"/>
      <c r="CDK3" s="15"/>
      <c r="CDL3" s="15"/>
      <c r="CDM3" s="15"/>
      <c r="CDN3" s="15"/>
      <c r="CDO3" s="15"/>
      <c r="CDP3" s="15"/>
      <c r="CDQ3" s="15"/>
      <c r="CDR3" s="15"/>
      <c r="CDS3" s="15"/>
      <c r="CDT3" s="15"/>
      <c r="CDU3" s="15"/>
      <c r="CDV3" s="15"/>
      <c r="CDW3" s="15"/>
      <c r="CDX3" s="15"/>
      <c r="CDY3" s="15"/>
      <c r="CDZ3" s="15"/>
      <c r="CEA3" s="15"/>
      <c r="CEB3" s="15"/>
      <c r="CEC3" s="15"/>
      <c r="CED3" s="15"/>
      <c r="CEE3" s="15"/>
      <c r="CEF3" s="15"/>
      <c r="CEG3" s="15"/>
      <c r="CEH3" s="15"/>
      <c r="CEI3" s="15"/>
      <c r="CEJ3" s="15"/>
      <c r="CEK3" s="15"/>
      <c r="CEL3" s="15"/>
      <c r="CEM3" s="15"/>
      <c r="CEN3" s="15"/>
      <c r="CEO3" s="15"/>
      <c r="CEP3" s="15"/>
      <c r="CEQ3" s="15"/>
      <c r="CER3" s="15"/>
      <c r="CES3" s="15"/>
      <c r="CET3" s="15"/>
      <c r="CEU3" s="15"/>
      <c r="CEV3" s="15"/>
      <c r="CEW3" s="15"/>
      <c r="CEX3" s="15"/>
      <c r="CEY3" s="15"/>
      <c r="CEZ3" s="15"/>
      <c r="CFA3" s="15"/>
      <c r="CFB3" s="15"/>
      <c r="CFC3" s="15"/>
      <c r="CFD3" s="15"/>
      <c r="CFE3" s="15"/>
      <c r="CFF3" s="15"/>
      <c r="CFG3" s="15"/>
      <c r="CFH3" s="15"/>
      <c r="CFI3" s="15"/>
      <c r="CFJ3" s="15"/>
      <c r="CFK3" s="15"/>
      <c r="CFL3" s="15"/>
      <c r="CFM3" s="15"/>
      <c r="CFN3" s="15"/>
      <c r="CFO3" s="15"/>
      <c r="CFP3" s="15"/>
      <c r="CFQ3" s="15"/>
      <c r="CFR3" s="15"/>
      <c r="CFS3" s="15"/>
      <c r="CFT3" s="15"/>
      <c r="CFU3" s="15"/>
      <c r="CFV3" s="15"/>
      <c r="CFW3" s="15"/>
      <c r="CFX3" s="15"/>
      <c r="CFY3" s="15"/>
      <c r="CFZ3" s="15"/>
      <c r="CGA3" s="15"/>
      <c r="CGB3" s="15"/>
      <c r="CGC3" s="15"/>
      <c r="CGD3" s="15"/>
      <c r="CGE3" s="15"/>
      <c r="CGF3" s="15"/>
      <c r="CGG3" s="15"/>
      <c r="CGH3" s="15"/>
      <c r="CGI3" s="15"/>
      <c r="CGJ3" s="15"/>
      <c r="CGK3" s="15"/>
      <c r="CGL3" s="15"/>
      <c r="CGM3" s="15"/>
      <c r="CGN3" s="15"/>
      <c r="CGO3" s="15"/>
      <c r="CGP3" s="15"/>
      <c r="CGQ3" s="15"/>
      <c r="CGR3" s="15"/>
      <c r="CGS3" s="15"/>
      <c r="CGT3" s="15"/>
      <c r="CGU3" s="15"/>
      <c r="CGV3" s="15"/>
      <c r="CGW3" s="15"/>
      <c r="CGX3" s="15"/>
      <c r="CGY3" s="15"/>
      <c r="CGZ3" s="15"/>
      <c r="CHA3" s="15"/>
      <c r="CHB3" s="15"/>
      <c r="CHC3" s="15"/>
      <c r="CHD3" s="15"/>
      <c r="CHE3" s="15"/>
      <c r="CHF3" s="15"/>
      <c r="CHG3" s="15"/>
      <c r="CHH3" s="15"/>
      <c r="CHI3" s="15"/>
      <c r="CHJ3" s="15"/>
      <c r="CHK3" s="15"/>
      <c r="CHL3" s="15"/>
      <c r="CHM3" s="15"/>
      <c r="CHN3" s="15"/>
      <c r="CHO3" s="15"/>
      <c r="CHP3" s="15"/>
      <c r="CHQ3" s="15"/>
      <c r="CHR3" s="15"/>
      <c r="CHS3" s="15"/>
      <c r="CHT3" s="15"/>
      <c r="CHU3" s="15"/>
      <c r="CHV3" s="15"/>
      <c r="CHW3" s="15"/>
      <c r="CHX3" s="15"/>
      <c r="CHY3" s="15"/>
      <c r="CHZ3" s="15"/>
      <c r="CIA3" s="15"/>
      <c r="CIB3" s="15"/>
      <c r="CIC3" s="15"/>
      <c r="CID3" s="15"/>
      <c r="CIE3" s="15"/>
      <c r="CIF3" s="15"/>
      <c r="CIG3" s="15"/>
      <c r="CIH3" s="15"/>
      <c r="CII3" s="15"/>
      <c r="CIJ3" s="15"/>
      <c r="CIK3" s="15"/>
      <c r="CIL3" s="15"/>
      <c r="CIM3" s="15"/>
      <c r="CIN3" s="15"/>
      <c r="CIO3" s="15"/>
      <c r="CIP3" s="15"/>
      <c r="CIQ3" s="15"/>
      <c r="CIR3" s="15"/>
      <c r="CIS3" s="15"/>
      <c r="CIT3" s="15"/>
      <c r="CIU3" s="15"/>
      <c r="CIV3" s="15"/>
      <c r="CIW3" s="15"/>
      <c r="CIX3" s="15"/>
      <c r="CIY3" s="15"/>
      <c r="CIZ3" s="15"/>
      <c r="CJA3" s="15"/>
      <c r="CJB3" s="15"/>
      <c r="CJC3" s="15"/>
      <c r="CJD3" s="15"/>
      <c r="CJE3" s="15"/>
      <c r="CJF3" s="15"/>
      <c r="CJG3" s="15"/>
      <c r="CJH3" s="15"/>
      <c r="CJI3" s="15"/>
      <c r="CJJ3" s="15"/>
      <c r="CJK3" s="15"/>
      <c r="CJL3" s="15"/>
      <c r="CJM3" s="15"/>
      <c r="CJN3" s="15"/>
      <c r="CJO3" s="15"/>
      <c r="CJP3" s="15"/>
      <c r="CJQ3" s="15"/>
      <c r="CJR3" s="15"/>
      <c r="CJS3" s="15"/>
      <c r="CJT3" s="15"/>
      <c r="CJU3" s="15"/>
      <c r="CJV3" s="15"/>
      <c r="CJW3" s="15"/>
      <c r="CJX3" s="15"/>
      <c r="CJY3" s="15"/>
      <c r="CJZ3" s="15"/>
      <c r="CKA3" s="15"/>
      <c r="CKB3" s="15"/>
      <c r="CKC3" s="15"/>
      <c r="CKD3" s="15"/>
      <c r="CKE3" s="15"/>
      <c r="CKF3" s="15"/>
      <c r="CKG3" s="15"/>
      <c r="CKH3" s="15"/>
      <c r="CKI3" s="15"/>
      <c r="CKJ3" s="15"/>
      <c r="CKK3" s="15"/>
      <c r="CKL3" s="15"/>
      <c r="CKM3" s="15"/>
      <c r="CKN3" s="15"/>
      <c r="CKO3" s="15"/>
      <c r="CKP3" s="15"/>
      <c r="CKQ3" s="15"/>
      <c r="CKR3" s="15"/>
      <c r="CKS3" s="15"/>
      <c r="CKT3" s="15"/>
      <c r="CKU3" s="15"/>
      <c r="CKV3" s="15"/>
      <c r="CKW3" s="15"/>
      <c r="CKX3" s="15"/>
      <c r="CKY3" s="15"/>
      <c r="CKZ3" s="15"/>
      <c r="CLA3" s="15"/>
      <c r="CLB3" s="15"/>
      <c r="CLC3" s="15"/>
      <c r="CLD3" s="15"/>
      <c r="CLE3" s="15"/>
      <c r="CLF3" s="15"/>
      <c r="CLG3" s="15"/>
      <c r="CLH3" s="15"/>
      <c r="CLI3" s="15"/>
      <c r="CLJ3" s="15"/>
      <c r="CLK3" s="15"/>
      <c r="CLL3" s="15"/>
      <c r="CLM3" s="15"/>
      <c r="CLN3" s="15"/>
      <c r="CLO3" s="15"/>
      <c r="CLP3" s="15"/>
      <c r="CLQ3" s="15"/>
      <c r="CLR3" s="15"/>
      <c r="CLS3" s="15"/>
      <c r="CLT3" s="15"/>
      <c r="CLU3" s="15"/>
      <c r="CLV3" s="15"/>
      <c r="CLW3" s="15"/>
      <c r="CLX3" s="15"/>
      <c r="CLY3" s="15"/>
      <c r="CLZ3" s="15"/>
      <c r="CMA3" s="15"/>
      <c r="CMB3" s="15"/>
      <c r="CMC3" s="15"/>
      <c r="CMD3" s="15"/>
      <c r="CME3" s="15"/>
      <c r="CMF3" s="15"/>
      <c r="CMG3" s="15"/>
      <c r="CMH3" s="15"/>
      <c r="CMI3" s="15"/>
      <c r="CMJ3" s="15"/>
      <c r="CMK3" s="15"/>
      <c r="CML3" s="15"/>
      <c r="CMM3" s="15"/>
      <c r="CMN3" s="15"/>
      <c r="CMO3" s="15"/>
      <c r="CMP3" s="15"/>
      <c r="CMQ3" s="15"/>
      <c r="CMR3" s="15"/>
      <c r="CMS3" s="15"/>
      <c r="CMT3" s="15"/>
      <c r="CMU3" s="15"/>
      <c r="CMV3" s="15"/>
      <c r="CMW3" s="15"/>
      <c r="CMX3" s="15"/>
      <c r="CMY3" s="15"/>
      <c r="CMZ3" s="15"/>
      <c r="CNA3" s="15"/>
      <c r="CNB3" s="15"/>
      <c r="CNC3" s="15"/>
      <c r="CND3" s="15"/>
      <c r="CNE3" s="15"/>
      <c r="CNF3" s="15"/>
      <c r="CNG3" s="15"/>
      <c r="CNH3" s="15"/>
      <c r="CNI3" s="15"/>
      <c r="CNJ3" s="15"/>
      <c r="CNK3" s="15"/>
      <c r="CNL3" s="15"/>
      <c r="CNM3" s="15"/>
      <c r="CNN3" s="15"/>
      <c r="CNO3" s="15"/>
      <c r="CNP3" s="15"/>
      <c r="CNQ3" s="15"/>
      <c r="CNR3" s="15"/>
      <c r="CNS3" s="15"/>
      <c r="CNT3" s="15"/>
      <c r="CNU3" s="15"/>
      <c r="CNV3" s="15"/>
      <c r="CNW3" s="15"/>
      <c r="CNX3" s="15"/>
      <c r="CNY3" s="15"/>
      <c r="CNZ3" s="15"/>
      <c r="COA3" s="15"/>
      <c r="COB3" s="15"/>
      <c r="COC3" s="15"/>
      <c r="COD3" s="15"/>
      <c r="COE3" s="15"/>
      <c r="COF3" s="15"/>
      <c r="COG3" s="15"/>
      <c r="COH3" s="15"/>
      <c r="COI3" s="15"/>
      <c r="COJ3" s="15"/>
      <c r="COK3" s="15"/>
      <c r="COL3" s="15"/>
      <c r="COM3" s="15"/>
      <c r="CON3" s="15"/>
      <c r="COO3" s="15"/>
      <c r="COP3" s="15"/>
      <c r="COQ3" s="15"/>
      <c r="COR3" s="15"/>
      <c r="COS3" s="15"/>
      <c r="COT3" s="15"/>
      <c r="COU3" s="15"/>
      <c r="COV3" s="15"/>
      <c r="COW3" s="15"/>
      <c r="COX3" s="15"/>
      <c r="COY3" s="15"/>
      <c r="COZ3" s="15"/>
      <c r="CPA3" s="15"/>
      <c r="CPB3" s="15"/>
      <c r="CPC3" s="15"/>
      <c r="CPD3" s="15"/>
      <c r="CPE3" s="15"/>
      <c r="CPF3" s="15"/>
      <c r="CPG3" s="15"/>
      <c r="CPH3" s="15"/>
      <c r="CPI3" s="15"/>
      <c r="CPJ3" s="15"/>
      <c r="CPK3" s="15"/>
      <c r="CPL3" s="15"/>
      <c r="CPM3" s="15"/>
      <c r="CPN3" s="15"/>
      <c r="CPO3" s="15"/>
      <c r="CPP3" s="15"/>
      <c r="CPQ3" s="15"/>
      <c r="CPR3" s="15"/>
      <c r="CPS3" s="15"/>
      <c r="CPT3" s="15"/>
      <c r="CPU3" s="15"/>
      <c r="CPV3" s="15"/>
      <c r="CPW3" s="15"/>
      <c r="CPX3" s="15"/>
      <c r="CPY3" s="15"/>
      <c r="CPZ3" s="15"/>
      <c r="CQA3" s="15"/>
      <c r="CQB3" s="15"/>
      <c r="CQC3" s="15"/>
      <c r="CQD3" s="15"/>
      <c r="CQE3" s="15"/>
      <c r="CQF3" s="15"/>
      <c r="CQG3" s="15"/>
      <c r="CQH3" s="15"/>
      <c r="CQI3" s="15"/>
      <c r="CQJ3" s="15"/>
      <c r="CQK3" s="15"/>
      <c r="CQL3" s="15"/>
      <c r="CQM3" s="15"/>
      <c r="CQN3" s="15"/>
      <c r="CQO3" s="15"/>
      <c r="CQP3" s="15"/>
      <c r="CQQ3" s="15"/>
      <c r="CQR3" s="15"/>
      <c r="CQS3" s="15"/>
      <c r="CQT3" s="15"/>
      <c r="CQU3" s="15"/>
      <c r="CQV3" s="15"/>
      <c r="CQW3" s="15"/>
      <c r="CQX3" s="15"/>
      <c r="CQY3" s="15"/>
      <c r="CQZ3" s="15"/>
      <c r="CRA3" s="15"/>
      <c r="CRB3" s="15"/>
      <c r="CRC3" s="15"/>
      <c r="CRD3" s="15"/>
      <c r="CRE3" s="15"/>
      <c r="CRF3" s="15"/>
      <c r="CRG3" s="15"/>
      <c r="CRH3" s="15"/>
      <c r="CRI3" s="15"/>
      <c r="CRJ3" s="15"/>
      <c r="CRK3" s="15"/>
      <c r="CRL3" s="15"/>
      <c r="CRM3" s="15"/>
      <c r="CRN3" s="15"/>
      <c r="CRO3" s="15"/>
      <c r="CRP3" s="15"/>
      <c r="CRQ3" s="15"/>
      <c r="CRR3" s="15"/>
      <c r="CRS3" s="15"/>
      <c r="CRT3" s="15"/>
      <c r="CRU3" s="15"/>
      <c r="CRV3" s="15"/>
      <c r="CRW3" s="15"/>
      <c r="CRX3" s="15"/>
      <c r="CRY3" s="15"/>
      <c r="CRZ3" s="15"/>
      <c r="CSA3" s="15"/>
      <c r="CSB3" s="15"/>
      <c r="CSC3" s="15"/>
      <c r="CSD3" s="15"/>
      <c r="CSE3" s="15"/>
      <c r="CSF3" s="15"/>
      <c r="CSG3" s="15"/>
      <c r="CSH3" s="15"/>
      <c r="CSI3" s="15"/>
      <c r="CSJ3" s="15"/>
      <c r="CSK3" s="15"/>
      <c r="CSL3" s="15"/>
      <c r="CSM3" s="15"/>
      <c r="CSN3" s="15"/>
      <c r="CSO3" s="15"/>
      <c r="CSP3" s="15"/>
      <c r="CSQ3" s="15"/>
      <c r="CSR3" s="15"/>
      <c r="CSS3" s="15"/>
      <c r="CST3" s="15"/>
      <c r="CSU3" s="15"/>
      <c r="CSV3" s="15"/>
      <c r="CSW3" s="15"/>
      <c r="CSX3" s="15"/>
      <c r="CSY3" s="15"/>
      <c r="CSZ3" s="15"/>
      <c r="CTA3" s="15"/>
      <c r="CTB3" s="15"/>
      <c r="CTC3" s="15"/>
      <c r="CTD3" s="15"/>
      <c r="CTE3" s="15"/>
      <c r="CTF3" s="15"/>
      <c r="CTG3" s="15"/>
      <c r="CTH3" s="15"/>
      <c r="CTI3" s="15"/>
      <c r="CTJ3" s="15"/>
      <c r="CTK3" s="15"/>
      <c r="CTL3" s="15"/>
      <c r="CTM3" s="15"/>
      <c r="CTN3" s="15"/>
      <c r="CTO3" s="15"/>
      <c r="CTP3" s="15"/>
      <c r="CTQ3" s="15"/>
      <c r="CTR3" s="15"/>
      <c r="CTS3" s="15"/>
      <c r="CTT3" s="15"/>
      <c r="CTU3" s="15"/>
      <c r="CTV3" s="15"/>
      <c r="CTW3" s="15"/>
      <c r="CTX3" s="15"/>
      <c r="CTY3" s="15"/>
      <c r="CTZ3" s="15"/>
      <c r="CUA3" s="15"/>
      <c r="CUB3" s="15"/>
      <c r="CUC3" s="15"/>
      <c r="CUD3" s="15"/>
      <c r="CUE3" s="15"/>
      <c r="CUF3" s="15"/>
      <c r="CUG3" s="15"/>
      <c r="CUH3" s="15"/>
      <c r="CUI3" s="15"/>
      <c r="CUJ3" s="15"/>
      <c r="CUK3" s="15"/>
      <c r="CUL3" s="15"/>
      <c r="CUM3" s="15"/>
      <c r="CUN3" s="15"/>
      <c r="CUO3" s="15"/>
      <c r="CUP3" s="15"/>
      <c r="CUQ3" s="15"/>
      <c r="CUR3" s="15"/>
      <c r="CUS3" s="15"/>
      <c r="CUT3" s="15"/>
      <c r="CUU3" s="15"/>
      <c r="CUV3" s="15"/>
      <c r="CUW3" s="15"/>
      <c r="CUX3" s="15"/>
      <c r="CUY3" s="15"/>
      <c r="CUZ3" s="15"/>
      <c r="CVA3" s="15"/>
      <c r="CVB3" s="15"/>
      <c r="CVC3" s="15"/>
      <c r="CVD3" s="15"/>
      <c r="CVE3" s="15"/>
      <c r="CVF3" s="15"/>
      <c r="CVG3" s="15"/>
      <c r="CVH3" s="15"/>
      <c r="CVI3" s="15"/>
      <c r="CVJ3" s="15"/>
      <c r="CVK3" s="15"/>
      <c r="CVL3" s="15"/>
      <c r="CVM3" s="15"/>
      <c r="CVN3" s="15"/>
      <c r="CVO3" s="15"/>
      <c r="CVP3" s="15"/>
      <c r="CVQ3" s="15"/>
      <c r="CVR3" s="15"/>
      <c r="CVS3" s="15"/>
      <c r="CVT3" s="15"/>
      <c r="CVU3" s="15"/>
      <c r="CVV3" s="15"/>
      <c r="CVW3" s="15"/>
      <c r="CVX3" s="15"/>
      <c r="CVY3" s="15"/>
      <c r="CVZ3" s="15"/>
      <c r="CWA3" s="15"/>
      <c r="CWB3" s="15"/>
      <c r="CWC3" s="15"/>
      <c r="CWD3" s="15"/>
      <c r="CWE3" s="15"/>
      <c r="CWF3" s="15"/>
      <c r="CWG3" s="15"/>
      <c r="CWH3" s="15"/>
      <c r="CWI3" s="15"/>
      <c r="CWJ3" s="15"/>
      <c r="CWK3" s="15"/>
      <c r="CWL3" s="15"/>
      <c r="CWM3" s="15"/>
      <c r="CWN3" s="15"/>
      <c r="CWO3" s="15"/>
      <c r="CWP3" s="15"/>
      <c r="CWQ3" s="15"/>
      <c r="CWR3" s="15"/>
      <c r="CWS3" s="15"/>
      <c r="CWT3" s="15"/>
      <c r="CWU3" s="15"/>
      <c r="CWV3" s="15"/>
      <c r="CWW3" s="15"/>
      <c r="CWX3" s="15"/>
      <c r="CWY3" s="15"/>
      <c r="CWZ3" s="15"/>
      <c r="CXA3" s="15"/>
      <c r="CXB3" s="15"/>
      <c r="CXC3" s="15"/>
      <c r="CXD3" s="15"/>
      <c r="CXE3" s="15"/>
      <c r="CXF3" s="15"/>
      <c r="CXG3" s="15"/>
      <c r="CXH3" s="15"/>
      <c r="CXI3" s="15"/>
      <c r="CXJ3" s="15"/>
      <c r="CXK3" s="15"/>
      <c r="CXL3" s="15"/>
      <c r="CXM3" s="15"/>
      <c r="CXN3" s="15"/>
      <c r="CXO3" s="15"/>
      <c r="CXP3" s="15"/>
      <c r="CXQ3" s="15"/>
      <c r="CXR3" s="15"/>
      <c r="CXS3" s="15"/>
      <c r="CXT3" s="15"/>
      <c r="CXU3" s="15"/>
      <c r="CXV3" s="15"/>
      <c r="CXW3" s="15"/>
      <c r="CXX3" s="15"/>
      <c r="CXY3" s="15"/>
      <c r="CXZ3" s="15"/>
      <c r="CYA3" s="15"/>
      <c r="CYB3" s="15"/>
      <c r="CYC3" s="15"/>
      <c r="CYD3" s="15"/>
      <c r="CYE3" s="15"/>
      <c r="CYF3" s="15"/>
      <c r="CYG3" s="15"/>
      <c r="CYH3" s="15"/>
      <c r="CYI3" s="15"/>
      <c r="CYJ3" s="15"/>
      <c r="CYK3" s="15"/>
      <c r="CYL3" s="15"/>
      <c r="CYM3" s="15"/>
      <c r="CYN3" s="15"/>
      <c r="CYO3" s="15"/>
      <c r="CYP3" s="15"/>
      <c r="CYQ3" s="15"/>
      <c r="CYR3" s="15"/>
      <c r="CYS3" s="15"/>
      <c r="CYT3" s="15"/>
      <c r="CYU3" s="15"/>
      <c r="CYV3" s="15"/>
      <c r="CYW3" s="15"/>
      <c r="CYX3" s="15"/>
      <c r="CYY3" s="15"/>
      <c r="CYZ3" s="15"/>
      <c r="CZA3" s="15"/>
      <c r="CZB3" s="15"/>
      <c r="CZC3" s="15"/>
      <c r="CZD3" s="15"/>
      <c r="CZE3" s="15"/>
      <c r="CZF3" s="15"/>
      <c r="CZG3" s="15"/>
      <c r="CZH3" s="15"/>
      <c r="CZI3" s="15"/>
      <c r="CZJ3" s="15"/>
      <c r="CZK3" s="15"/>
      <c r="CZL3" s="15"/>
      <c r="CZM3" s="15"/>
      <c r="CZN3" s="15"/>
      <c r="CZO3" s="15"/>
      <c r="CZP3" s="15"/>
      <c r="CZQ3" s="15"/>
      <c r="CZR3" s="15"/>
      <c r="CZS3" s="15"/>
      <c r="CZT3" s="15"/>
      <c r="CZU3" s="15"/>
      <c r="CZV3" s="15"/>
      <c r="CZW3" s="15"/>
      <c r="CZX3" s="15"/>
      <c r="CZY3" s="15"/>
      <c r="CZZ3" s="15"/>
      <c r="DAA3" s="15"/>
      <c r="DAB3" s="15"/>
      <c r="DAC3" s="15"/>
      <c r="DAD3" s="15"/>
      <c r="DAE3" s="15"/>
      <c r="DAF3" s="15"/>
      <c r="DAG3" s="15"/>
      <c r="DAH3" s="15"/>
      <c r="DAI3" s="15"/>
      <c r="DAJ3" s="15"/>
      <c r="DAK3" s="15"/>
      <c r="DAL3" s="15"/>
      <c r="DAM3" s="15"/>
      <c r="DAN3" s="15"/>
      <c r="DAO3" s="15"/>
      <c r="DAP3" s="15"/>
      <c r="DAQ3" s="15"/>
      <c r="DAR3" s="15"/>
      <c r="DAS3" s="15"/>
      <c r="DAT3" s="15"/>
      <c r="DAU3" s="15"/>
      <c r="DAV3" s="15"/>
      <c r="DAW3" s="15"/>
      <c r="DAX3" s="15"/>
      <c r="DAY3" s="15"/>
      <c r="DAZ3" s="15"/>
      <c r="DBA3" s="15"/>
      <c r="DBB3" s="15"/>
      <c r="DBC3" s="15"/>
      <c r="DBD3" s="15"/>
      <c r="DBE3" s="15"/>
      <c r="DBF3" s="15"/>
      <c r="DBG3" s="15"/>
      <c r="DBH3" s="15"/>
      <c r="DBI3" s="15"/>
      <c r="DBJ3" s="15"/>
      <c r="DBK3" s="15"/>
      <c r="DBL3" s="15"/>
      <c r="DBM3" s="15"/>
      <c r="DBN3" s="15"/>
      <c r="DBO3" s="15"/>
      <c r="DBP3" s="15"/>
      <c r="DBQ3" s="15"/>
      <c r="DBR3" s="15"/>
      <c r="DBS3" s="15"/>
      <c r="DBT3" s="15"/>
      <c r="DBU3" s="15"/>
      <c r="DBV3" s="15"/>
      <c r="DBW3" s="15"/>
      <c r="DBX3" s="15"/>
      <c r="DBY3" s="15"/>
      <c r="DBZ3" s="15"/>
      <c r="DCA3" s="15"/>
      <c r="DCB3" s="15"/>
      <c r="DCC3" s="15"/>
      <c r="DCD3" s="15"/>
      <c r="DCE3" s="15"/>
      <c r="DCF3" s="15"/>
      <c r="DCG3" s="15"/>
      <c r="DCH3" s="15"/>
      <c r="DCI3" s="15"/>
      <c r="DCJ3" s="15"/>
      <c r="DCK3" s="15"/>
      <c r="DCL3" s="15"/>
      <c r="DCM3" s="15"/>
      <c r="DCN3" s="15"/>
      <c r="DCO3" s="15"/>
      <c r="DCP3" s="15"/>
      <c r="DCQ3" s="15"/>
      <c r="DCR3" s="15"/>
      <c r="DCS3" s="15"/>
      <c r="DCT3" s="15"/>
      <c r="DCU3" s="15"/>
      <c r="DCV3" s="15"/>
      <c r="DCW3" s="15"/>
      <c r="DCX3" s="15"/>
      <c r="DCY3" s="15"/>
      <c r="DCZ3" s="15"/>
      <c r="DDA3" s="15"/>
      <c r="DDB3" s="15"/>
      <c r="DDC3" s="15"/>
      <c r="DDD3" s="15"/>
      <c r="DDE3" s="15"/>
      <c r="DDF3" s="15"/>
      <c r="DDG3" s="15"/>
      <c r="DDH3" s="15"/>
      <c r="DDI3" s="15"/>
      <c r="DDJ3" s="15"/>
      <c r="DDK3" s="15"/>
      <c r="DDL3" s="15"/>
      <c r="DDM3" s="15"/>
      <c r="DDN3" s="15"/>
      <c r="DDO3" s="15"/>
      <c r="DDP3" s="15"/>
      <c r="DDQ3" s="15"/>
      <c r="DDR3" s="15"/>
      <c r="DDS3" s="15"/>
      <c r="DDT3" s="15"/>
      <c r="DDU3" s="15"/>
      <c r="DDV3" s="15"/>
      <c r="DDW3" s="15"/>
      <c r="DDX3" s="15"/>
      <c r="DDY3" s="15"/>
      <c r="DDZ3" s="15"/>
      <c r="DEA3" s="15"/>
      <c r="DEB3" s="15"/>
      <c r="DEC3" s="15"/>
      <c r="DED3" s="15"/>
      <c r="DEE3" s="15"/>
      <c r="DEF3" s="15"/>
      <c r="DEG3" s="15"/>
      <c r="DEH3" s="15"/>
      <c r="DEI3" s="15"/>
      <c r="DEJ3" s="15"/>
      <c r="DEK3" s="15"/>
      <c r="DEL3" s="15"/>
      <c r="DEM3" s="15"/>
      <c r="DEN3" s="15"/>
      <c r="DEO3" s="15"/>
      <c r="DEP3" s="15"/>
      <c r="DEQ3" s="15"/>
      <c r="DER3" s="15"/>
      <c r="DES3" s="15"/>
      <c r="DET3" s="15"/>
      <c r="DEU3" s="15"/>
      <c r="DEV3" s="15"/>
      <c r="DEW3" s="15"/>
      <c r="DEX3" s="15"/>
      <c r="DEY3" s="15"/>
      <c r="DEZ3" s="15"/>
      <c r="DFA3" s="15"/>
      <c r="DFB3" s="15"/>
      <c r="DFC3" s="15"/>
      <c r="DFD3" s="15"/>
      <c r="DFE3" s="15"/>
      <c r="DFF3" s="15"/>
      <c r="DFG3" s="15"/>
      <c r="DFH3" s="15"/>
      <c r="DFI3" s="15"/>
      <c r="DFJ3" s="15"/>
      <c r="DFK3" s="15"/>
      <c r="DFL3" s="15"/>
      <c r="DFM3" s="15"/>
      <c r="DFN3" s="15"/>
      <c r="DFO3" s="15"/>
      <c r="DFP3" s="15"/>
      <c r="DFQ3" s="15"/>
      <c r="DFR3" s="15"/>
      <c r="DFS3" s="15"/>
      <c r="DFT3" s="15"/>
      <c r="DFU3" s="15"/>
      <c r="DFV3" s="15"/>
      <c r="DFW3" s="15"/>
      <c r="DFX3" s="15"/>
      <c r="DFY3" s="15"/>
      <c r="DFZ3" s="15"/>
      <c r="DGA3" s="15"/>
      <c r="DGB3" s="15"/>
      <c r="DGC3" s="15"/>
      <c r="DGD3" s="15"/>
      <c r="DGE3" s="15"/>
      <c r="DGF3" s="15"/>
      <c r="DGG3" s="15"/>
      <c r="DGH3" s="15"/>
      <c r="DGI3" s="15"/>
      <c r="DGJ3" s="15"/>
      <c r="DGK3" s="15"/>
      <c r="DGL3" s="15"/>
      <c r="DGM3" s="15"/>
      <c r="DGN3" s="15"/>
      <c r="DGO3" s="15"/>
      <c r="DGP3" s="15"/>
      <c r="DGQ3" s="15"/>
      <c r="DGR3" s="15"/>
      <c r="DGS3" s="15"/>
      <c r="DGT3" s="15"/>
      <c r="DGU3" s="15"/>
      <c r="DGV3" s="15"/>
      <c r="DGW3" s="15"/>
      <c r="DGX3" s="15"/>
      <c r="DGY3" s="15"/>
      <c r="DGZ3" s="15"/>
      <c r="DHA3" s="15"/>
      <c r="DHB3" s="15"/>
      <c r="DHC3" s="15"/>
      <c r="DHD3" s="15"/>
      <c r="DHE3" s="15"/>
      <c r="DHF3" s="15"/>
      <c r="DHG3" s="15"/>
      <c r="DHH3" s="15"/>
      <c r="DHI3" s="15"/>
      <c r="DHJ3" s="15"/>
      <c r="DHK3" s="15"/>
      <c r="DHL3" s="15"/>
      <c r="DHM3" s="15"/>
      <c r="DHN3" s="15"/>
      <c r="DHO3" s="15"/>
      <c r="DHP3" s="15"/>
      <c r="DHQ3" s="15"/>
      <c r="DHR3" s="15"/>
      <c r="DHS3" s="15"/>
      <c r="DHT3" s="15"/>
      <c r="DHU3" s="15"/>
      <c r="DHV3" s="15"/>
      <c r="DHW3" s="15"/>
      <c r="DHX3" s="15"/>
      <c r="DHY3" s="15"/>
      <c r="DHZ3" s="15"/>
      <c r="DIA3" s="15"/>
      <c r="DIB3" s="15"/>
      <c r="DIC3" s="15"/>
      <c r="DID3" s="15"/>
      <c r="DIE3" s="15"/>
      <c r="DIF3" s="15"/>
      <c r="DIG3" s="15"/>
      <c r="DIH3" s="15"/>
      <c r="DII3" s="15"/>
      <c r="DIJ3" s="15"/>
      <c r="DIK3" s="15"/>
      <c r="DIL3" s="15"/>
      <c r="DIM3" s="15"/>
      <c r="DIN3" s="15"/>
      <c r="DIO3" s="15"/>
      <c r="DIP3" s="15"/>
      <c r="DIQ3" s="15"/>
      <c r="DIR3" s="15"/>
      <c r="DIS3" s="15"/>
      <c r="DIT3" s="15"/>
      <c r="DIU3" s="15"/>
      <c r="DIV3" s="15"/>
      <c r="DIW3" s="15"/>
      <c r="DIX3" s="15"/>
      <c r="DIY3" s="15"/>
      <c r="DIZ3" s="15"/>
      <c r="DJA3" s="15"/>
      <c r="DJB3" s="15"/>
      <c r="DJC3" s="15"/>
      <c r="DJD3" s="15"/>
      <c r="DJE3" s="15"/>
      <c r="DJF3" s="15"/>
      <c r="DJG3" s="15"/>
      <c r="DJH3" s="15"/>
      <c r="DJI3" s="15"/>
      <c r="DJJ3" s="15"/>
      <c r="DJK3" s="15"/>
      <c r="DJL3" s="15"/>
      <c r="DJM3" s="15"/>
      <c r="DJN3" s="15"/>
      <c r="DJO3" s="15"/>
      <c r="DJP3" s="15"/>
      <c r="DJQ3" s="15"/>
      <c r="DJR3" s="15"/>
      <c r="DJS3" s="15"/>
      <c r="DJT3" s="15"/>
      <c r="DJU3" s="15"/>
      <c r="DJV3" s="15"/>
      <c r="DJW3" s="15"/>
      <c r="DJX3" s="15"/>
      <c r="DJY3" s="15"/>
      <c r="DJZ3" s="15"/>
      <c r="DKA3" s="15"/>
      <c r="DKB3" s="15"/>
      <c r="DKC3" s="15"/>
      <c r="DKD3" s="15"/>
      <c r="DKE3" s="15"/>
      <c r="DKF3" s="15"/>
      <c r="DKG3" s="15"/>
      <c r="DKH3" s="15"/>
      <c r="DKI3" s="15"/>
      <c r="DKJ3" s="15"/>
      <c r="DKK3" s="15"/>
      <c r="DKL3" s="15"/>
      <c r="DKM3" s="15"/>
      <c r="DKN3" s="15"/>
      <c r="DKO3" s="15"/>
      <c r="DKP3" s="15"/>
      <c r="DKQ3" s="15"/>
      <c r="DKR3" s="15"/>
      <c r="DKS3" s="15"/>
      <c r="DKT3" s="15"/>
      <c r="DKU3" s="15"/>
      <c r="DKV3" s="15"/>
      <c r="DKW3" s="15"/>
      <c r="DKX3" s="15"/>
      <c r="DKY3" s="15"/>
      <c r="DKZ3" s="15"/>
      <c r="DLA3" s="15"/>
      <c r="DLB3" s="15"/>
      <c r="DLC3" s="15"/>
      <c r="DLD3" s="15"/>
      <c r="DLE3" s="15"/>
      <c r="DLF3" s="15"/>
      <c r="DLG3" s="15"/>
      <c r="DLH3" s="15"/>
      <c r="DLI3" s="15"/>
      <c r="DLJ3" s="15"/>
      <c r="DLK3" s="15"/>
      <c r="DLL3" s="15"/>
      <c r="DLM3" s="15"/>
      <c r="DLN3" s="15"/>
      <c r="DLO3" s="15"/>
      <c r="DLP3" s="15"/>
      <c r="DLQ3" s="15"/>
      <c r="DLR3" s="15"/>
      <c r="DLS3" s="15"/>
      <c r="DLT3" s="15"/>
      <c r="DLU3" s="15"/>
      <c r="DLV3" s="15"/>
      <c r="DLW3" s="15"/>
      <c r="DLX3" s="15"/>
      <c r="DLY3" s="15"/>
      <c r="DLZ3" s="15"/>
      <c r="DMA3" s="15"/>
      <c r="DMB3" s="15"/>
      <c r="DMC3" s="15"/>
      <c r="DMD3" s="15"/>
      <c r="DME3" s="15"/>
      <c r="DMF3" s="15"/>
      <c r="DMG3" s="15"/>
      <c r="DMH3" s="15"/>
      <c r="DMI3" s="15"/>
      <c r="DMJ3" s="15"/>
      <c r="DMK3" s="15"/>
      <c r="DML3" s="15"/>
      <c r="DMM3" s="15"/>
      <c r="DMN3" s="15"/>
      <c r="DMO3" s="15"/>
      <c r="DMP3" s="15"/>
      <c r="DMQ3" s="15"/>
      <c r="DMR3" s="15"/>
      <c r="DMS3" s="15"/>
      <c r="DMT3" s="15"/>
      <c r="DMU3" s="15"/>
      <c r="DMV3" s="15"/>
      <c r="DMW3" s="15"/>
      <c r="DMX3" s="15"/>
      <c r="DMY3" s="15"/>
      <c r="DMZ3" s="15"/>
      <c r="DNA3" s="15"/>
      <c r="DNB3" s="15"/>
      <c r="DNC3" s="15"/>
      <c r="DND3" s="15"/>
      <c r="DNE3" s="15"/>
      <c r="DNF3" s="15"/>
      <c r="DNG3" s="15"/>
      <c r="DNH3" s="15"/>
      <c r="DNI3" s="15"/>
      <c r="DNJ3" s="15"/>
      <c r="DNK3" s="15"/>
      <c r="DNL3" s="15"/>
      <c r="DNM3" s="15"/>
      <c r="DNN3" s="15"/>
      <c r="DNO3" s="15"/>
      <c r="DNP3" s="15"/>
      <c r="DNQ3" s="15"/>
      <c r="DNR3" s="15"/>
      <c r="DNS3" s="15"/>
      <c r="DNT3" s="15"/>
      <c r="DNU3" s="15"/>
      <c r="DNV3" s="15"/>
      <c r="DNW3" s="15"/>
      <c r="DNX3" s="15"/>
      <c r="DNY3" s="15"/>
      <c r="DNZ3" s="15"/>
      <c r="DOA3" s="15"/>
      <c r="DOB3" s="15"/>
      <c r="DOC3" s="15"/>
      <c r="DOD3" s="15"/>
      <c r="DOE3" s="15"/>
      <c r="DOF3" s="15"/>
      <c r="DOG3" s="15"/>
      <c r="DOH3" s="15"/>
      <c r="DOI3" s="15"/>
      <c r="DOJ3" s="15"/>
      <c r="DOK3" s="15"/>
      <c r="DOL3" s="15"/>
      <c r="DOM3" s="15"/>
      <c r="DON3" s="15"/>
      <c r="DOO3" s="15"/>
      <c r="DOP3" s="15"/>
      <c r="DOQ3" s="15"/>
      <c r="DOR3" s="15"/>
      <c r="DOS3" s="15"/>
      <c r="DOT3" s="15"/>
      <c r="DOU3" s="15"/>
      <c r="DOV3" s="15"/>
      <c r="DOW3" s="15"/>
      <c r="DOX3" s="15"/>
      <c r="DOY3" s="15"/>
      <c r="DOZ3" s="15"/>
      <c r="DPA3" s="15"/>
      <c r="DPB3" s="15"/>
      <c r="DPC3" s="15"/>
      <c r="DPD3" s="15"/>
      <c r="DPE3" s="15"/>
      <c r="DPF3" s="15"/>
      <c r="DPG3" s="15"/>
      <c r="DPH3" s="15"/>
      <c r="DPI3" s="15"/>
      <c r="DPJ3" s="15"/>
      <c r="DPK3" s="15"/>
      <c r="DPL3" s="15"/>
      <c r="DPM3" s="15"/>
      <c r="DPN3" s="15"/>
      <c r="DPO3" s="15"/>
      <c r="DPP3" s="15"/>
      <c r="DPQ3" s="15"/>
      <c r="DPR3" s="15"/>
      <c r="DPS3" s="15"/>
      <c r="DPT3" s="15"/>
      <c r="DPU3" s="15"/>
      <c r="DPV3" s="15"/>
      <c r="DPW3" s="15"/>
      <c r="DPX3" s="15"/>
      <c r="DPY3" s="15"/>
      <c r="DPZ3" s="15"/>
      <c r="DQA3" s="15"/>
      <c r="DQB3" s="15"/>
      <c r="DQC3" s="15"/>
      <c r="DQD3" s="15"/>
      <c r="DQE3" s="15"/>
      <c r="DQF3" s="15"/>
      <c r="DQG3" s="15"/>
      <c r="DQH3" s="15"/>
      <c r="DQI3" s="15"/>
      <c r="DQJ3" s="15"/>
      <c r="DQK3" s="15"/>
      <c r="DQL3" s="15"/>
      <c r="DQM3" s="15"/>
      <c r="DQN3" s="15"/>
      <c r="DQO3" s="15"/>
      <c r="DQP3" s="15"/>
      <c r="DQQ3" s="15"/>
      <c r="DQR3" s="15"/>
      <c r="DQS3" s="15"/>
      <c r="DQT3" s="15"/>
      <c r="DQU3" s="15"/>
      <c r="DQV3" s="15"/>
      <c r="DQW3" s="15"/>
      <c r="DQX3" s="15"/>
      <c r="DQY3" s="15"/>
      <c r="DQZ3" s="15"/>
      <c r="DRA3" s="15"/>
      <c r="DRB3" s="15"/>
      <c r="DRC3" s="15"/>
      <c r="DRD3" s="15"/>
      <c r="DRE3" s="15"/>
      <c r="DRF3" s="15"/>
      <c r="DRG3" s="15"/>
      <c r="DRH3" s="15"/>
      <c r="DRI3" s="15"/>
      <c r="DRJ3" s="15"/>
      <c r="DRK3" s="15"/>
      <c r="DRL3" s="15"/>
      <c r="DRM3" s="15"/>
      <c r="DRN3" s="15"/>
      <c r="DRO3" s="15"/>
      <c r="DRP3" s="15"/>
      <c r="DRQ3" s="15"/>
      <c r="DRR3" s="15"/>
      <c r="DRS3" s="15"/>
      <c r="DRT3" s="15"/>
      <c r="DRU3" s="15"/>
      <c r="DRV3" s="15"/>
      <c r="DRW3" s="15"/>
      <c r="DRX3" s="15"/>
      <c r="DRY3" s="15"/>
      <c r="DRZ3" s="15"/>
      <c r="DSA3" s="15"/>
      <c r="DSB3" s="15"/>
      <c r="DSC3" s="15"/>
      <c r="DSD3" s="15"/>
      <c r="DSE3" s="15"/>
      <c r="DSF3" s="15"/>
      <c r="DSG3" s="15"/>
      <c r="DSH3" s="15"/>
      <c r="DSI3" s="15"/>
      <c r="DSJ3" s="15"/>
      <c r="DSK3" s="15"/>
      <c r="DSL3" s="15"/>
      <c r="DSM3" s="15"/>
      <c r="DSN3" s="15"/>
      <c r="DSO3" s="15"/>
      <c r="DSP3" s="15"/>
      <c r="DSQ3" s="15"/>
      <c r="DSR3" s="15"/>
      <c r="DSS3" s="15"/>
      <c r="DST3" s="15"/>
      <c r="DSU3" s="15"/>
      <c r="DSV3" s="15"/>
      <c r="DSW3" s="15"/>
      <c r="DSX3" s="15"/>
      <c r="DSY3" s="15"/>
      <c r="DSZ3" s="15"/>
      <c r="DTA3" s="15"/>
      <c r="DTB3" s="15"/>
      <c r="DTC3" s="15"/>
      <c r="DTD3" s="15"/>
      <c r="DTE3" s="15"/>
      <c r="DTF3" s="15"/>
      <c r="DTG3" s="15"/>
      <c r="DTH3" s="15"/>
      <c r="DTI3" s="15"/>
      <c r="DTJ3" s="15"/>
      <c r="DTK3" s="15"/>
      <c r="DTL3" s="15"/>
      <c r="DTM3" s="15"/>
      <c r="DTN3" s="15"/>
      <c r="DTO3" s="15"/>
      <c r="DTP3" s="15"/>
      <c r="DTQ3" s="15"/>
      <c r="DTR3" s="15"/>
      <c r="DTS3" s="15"/>
      <c r="DTT3" s="15"/>
      <c r="DTU3" s="15"/>
      <c r="DTV3" s="15"/>
      <c r="DTW3" s="15"/>
      <c r="DTX3" s="15"/>
      <c r="DTY3" s="15"/>
      <c r="DTZ3" s="15"/>
      <c r="DUA3" s="15"/>
      <c r="DUB3" s="15"/>
      <c r="DUC3" s="15"/>
      <c r="DUD3" s="15"/>
      <c r="DUE3" s="15"/>
      <c r="DUF3" s="15"/>
      <c r="DUG3" s="15"/>
      <c r="DUH3" s="15"/>
      <c r="DUI3" s="15"/>
      <c r="DUJ3" s="15"/>
      <c r="DUK3" s="15"/>
      <c r="DUL3" s="15"/>
      <c r="DUM3" s="15"/>
      <c r="DUN3" s="15"/>
      <c r="DUO3" s="15"/>
      <c r="DUP3" s="15"/>
      <c r="DUQ3" s="15"/>
      <c r="DUR3" s="15"/>
      <c r="DUS3" s="15"/>
      <c r="DUT3" s="15"/>
      <c r="DUU3" s="15"/>
      <c r="DUV3" s="15"/>
      <c r="DUW3" s="15"/>
      <c r="DUX3" s="15"/>
      <c r="DUY3" s="15"/>
      <c r="DUZ3" s="15"/>
      <c r="DVA3" s="15"/>
      <c r="DVB3" s="15"/>
      <c r="DVC3" s="15"/>
      <c r="DVD3" s="15"/>
      <c r="DVE3" s="15"/>
      <c r="DVF3" s="15"/>
      <c r="DVG3" s="15"/>
      <c r="DVH3" s="15"/>
      <c r="DVI3" s="15"/>
      <c r="DVJ3" s="15"/>
      <c r="DVK3" s="15"/>
      <c r="DVL3" s="15"/>
      <c r="DVM3" s="15"/>
      <c r="DVN3" s="15"/>
      <c r="DVO3" s="15"/>
      <c r="DVP3" s="15"/>
      <c r="DVQ3" s="15"/>
      <c r="DVR3" s="15"/>
      <c r="DVS3" s="15"/>
      <c r="DVT3" s="15"/>
      <c r="DVU3" s="15"/>
      <c r="DVV3" s="15"/>
      <c r="DVW3" s="15"/>
      <c r="DVX3" s="15"/>
      <c r="DVY3" s="15"/>
      <c r="DVZ3" s="15"/>
      <c r="DWA3" s="15"/>
      <c r="DWB3" s="15"/>
      <c r="DWC3" s="15"/>
      <c r="DWD3" s="15"/>
      <c r="DWE3" s="15"/>
      <c r="DWF3" s="15"/>
      <c r="DWG3" s="15"/>
      <c r="DWH3" s="15"/>
      <c r="DWI3" s="15"/>
      <c r="DWJ3" s="15"/>
      <c r="DWK3" s="15"/>
      <c r="DWL3" s="15"/>
      <c r="DWM3" s="15"/>
      <c r="DWN3" s="15"/>
      <c r="DWO3" s="15"/>
      <c r="DWP3" s="15"/>
      <c r="DWQ3" s="15"/>
      <c r="DWR3" s="15"/>
      <c r="DWS3" s="15"/>
      <c r="DWT3" s="15"/>
      <c r="DWU3" s="15"/>
      <c r="DWV3" s="15"/>
      <c r="DWW3" s="15"/>
      <c r="DWX3" s="15"/>
      <c r="DWY3" s="15"/>
      <c r="DWZ3" s="15"/>
      <c r="DXA3" s="15"/>
      <c r="DXB3" s="15"/>
      <c r="DXC3" s="15"/>
      <c r="DXD3" s="15"/>
      <c r="DXE3" s="15"/>
      <c r="DXF3" s="15"/>
      <c r="DXG3" s="15"/>
      <c r="DXH3" s="15"/>
      <c r="DXI3" s="15"/>
      <c r="DXJ3" s="15"/>
      <c r="DXK3" s="15"/>
      <c r="DXL3" s="15"/>
      <c r="DXM3" s="15"/>
      <c r="DXN3" s="15"/>
      <c r="DXO3" s="15"/>
      <c r="DXP3" s="15"/>
      <c r="DXQ3" s="15"/>
      <c r="DXR3" s="15"/>
      <c r="DXS3" s="15"/>
      <c r="DXT3" s="15"/>
      <c r="DXU3" s="15"/>
      <c r="DXV3" s="15"/>
      <c r="DXW3" s="15"/>
      <c r="DXX3" s="15"/>
      <c r="DXY3" s="15"/>
      <c r="DXZ3" s="15"/>
      <c r="DYA3" s="15"/>
      <c r="DYB3" s="15"/>
      <c r="DYC3" s="15"/>
      <c r="DYD3" s="15"/>
      <c r="DYE3" s="15"/>
      <c r="DYF3" s="15"/>
      <c r="DYG3" s="15"/>
      <c r="DYH3" s="15"/>
      <c r="DYI3" s="15"/>
      <c r="DYJ3" s="15"/>
      <c r="DYK3" s="15"/>
      <c r="DYL3" s="15"/>
      <c r="DYM3" s="15"/>
      <c r="DYN3" s="15"/>
      <c r="DYO3" s="15"/>
      <c r="DYP3" s="15"/>
      <c r="DYQ3" s="15"/>
      <c r="DYR3" s="15"/>
      <c r="DYS3" s="15"/>
      <c r="DYT3" s="15"/>
      <c r="DYU3" s="15"/>
      <c r="DYV3" s="15"/>
      <c r="DYW3" s="15"/>
      <c r="DYX3" s="15"/>
      <c r="DYY3" s="15"/>
      <c r="DYZ3" s="15"/>
      <c r="DZA3" s="15"/>
      <c r="DZB3" s="15"/>
      <c r="DZC3" s="15"/>
      <c r="DZD3" s="15"/>
      <c r="DZE3" s="15"/>
      <c r="DZF3" s="15"/>
      <c r="DZG3" s="15"/>
      <c r="DZH3" s="15"/>
      <c r="DZI3" s="15"/>
      <c r="DZJ3" s="15"/>
      <c r="DZK3" s="15"/>
      <c r="DZL3" s="15"/>
      <c r="DZM3" s="15"/>
      <c r="DZN3" s="15"/>
      <c r="DZO3" s="15"/>
      <c r="DZP3" s="15"/>
      <c r="DZQ3" s="15"/>
      <c r="DZR3" s="15"/>
      <c r="DZS3" s="15"/>
      <c r="DZT3" s="15"/>
      <c r="DZU3" s="15"/>
      <c r="DZV3" s="15"/>
      <c r="DZW3" s="15"/>
      <c r="DZX3" s="15"/>
      <c r="DZY3" s="15"/>
      <c r="DZZ3" s="15"/>
      <c r="EAA3" s="15"/>
      <c r="EAB3" s="15"/>
      <c r="EAC3" s="15"/>
      <c r="EAD3" s="15"/>
      <c r="EAE3" s="15"/>
      <c r="EAF3" s="15"/>
      <c r="EAG3" s="15"/>
      <c r="EAH3" s="15"/>
      <c r="EAI3" s="15"/>
      <c r="EAJ3" s="15"/>
      <c r="EAK3" s="15"/>
      <c r="EAL3" s="15"/>
      <c r="EAM3" s="15"/>
      <c r="EAN3" s="15"/>
      <c r="EAO3" s="15"/>
      <c r="EAP3" s="15"/>
      <c r="EAQ3" s="15"/>
      <c r="EAR3" s="15"/>
      <c r="EAS3" s="15"/>
      <c r="EAT3" s="15"/>
      <c r="EAU3" s="15"/>
      <c r="EAV3" s="15"/>
      <c r="EAW3" s="15"/>
      <c r="EAX3" s="15"/>
      <c r="EAY3" s="15"/>
      <c r="EAZ3" s="15"/>
      <c r="EBA3" s="15"/>
      <c r="EBB3" s="15"/>
      <c r="EBC3" s="15"/>
      <c r="EBD3" s="15"/>
      <c r="EBE3" s="15"/>
      <c r="EBF3" s="15"/>
      <c r="EBG3" s="15"/>
      <c r="EBH3" s="15"/>
      <c r="EBI3" s="15"/>
      <c r="EBJ3" s="15"/>
      <c r="EBK3" s="15"/>
      <c r="EBL3" s="15"/>
      <c r="EBM3" s="15"/>
      <c r="EBN3" s="15"/>
      <c r="EBO3" s="15"/>
      <c r="EBP3" s="15"/>
      <c r="EBQ3" s="15"/>
      <c r="EBR3" s="15"/>
      <c r="EBS3" s="15"/>
      <c r="EBT3" s="15"/>
      <c r="EBU3" s="15"/>
      <c r="EBV3" s="15"/>
      <c r="EBW3" s="15"/>
      <c r="EBX3" s="15"/>
      <c r="EBY3" s="15"/>
      <c r="EBZ3" s="15"/>
      <c r="ECA3" s="15"/>
      <c r="ECB3" s="15"/>
      <c r="ECC3" s="15"/>
      <c r="ECD3" s="15"/>
      <c r="ECE3" s="15"/>
      <c r="ECF3" s="15"/>
      <c r="ECG3" s="15"/>
      <c r="ECH3" s="15"/>
      <c r="ECI3" s="15"/>
      <c r="ECJ3" s="15"/>
      <c r="ECK3" s="15"/>
      <c r="ECL3" s="15"/>
      <c r="ECM3" s="15"/>
      <c r="ECN3" s="15"/>
      <c r="ECO3" s="15"/>
      <c r="ECP3" s="15"/>
      <c r="ECQ3" s="15"/>
      <c r="ECR3" s="15"/>
      <c r="ECS3" s="15"/>
      <c r="ECT3" s="15"/>
      <c r="ECU3" s="15"/>
      <c r="ECV3" s="15"/>
      <c r="ECW3" s="15"/>
      <c r="ECX3" s="15"/>
      <c r="ECY3" s="15"/>
      <c r="ECZ3" s="15"/>
      <c r="EDA3" s="15"/>
      <c r="EDB3" s="15"/>
      <c r="EDC3" s="15"/>
      <c r="EDD3" s="15"/>
      <c r="EDE3" s="15"/>
      <c r="EDF3" s="15"/>
      <c r="EDG3" s="15"/>
      <c r="EDH3" s="15"/>
      <c r="EDI3" s="15"/>
      <c r="EDJ3" s="15"/>
      <c r="EDK3" s="15"/>
      <c r="EDL3" s="15"/>
      <c r="EDM3" s="15"/>
      <c r="EDN3" s="15"/>
      <c r="EDO3" s="15"/>
      <c r="EDP3" s="15"/>
      <c r="EDQ3" s="15"/>
      <c r="EDR3" s="15"/>
      <c r="EDS3" s="15"/>
      <c r="EDT3" s="15"/>
      <c r="EDU3" s="15"/>
      <c r="EDV3" s="15"/>
      <c r="EDW3" s="15"/>
      <c r="EDX3" s="15"/>
      <c r="EDY3" s="15"/>
      <c r="EDZ3" s="15"/>
      <c r="EEA3" s="15"/>
      <c r="EEB3" s="15"/>
      <c r="EEC3" s="15"/>
      <c r="EED3" s="15"/>
      <c r="EEE3" s="15"/>
      <c r="EEF3" s="15"/>
      <c r="EEG3" s="15"/>
      <c r="EEH3" s="15"/>
      <c r="EEI3" s="15"/>
      <c r="EEJ3" s="15"/>
      <c r="EEK3" s="15"/>
      <c r="EEL3" s="15"/>
      <c r="EEM3" s="15"/>
      <c r="EEN3" s="15"/>
      <c r="EEO3" s="15"/>
      <c r="EEP3" s="15"/>
      <c r="EEQ3" s="15"/>
      <c r="EER3" s="15"/>
      <c r="EES3" s="15"/>
      <c r="EET3" s="15"/>
      <c r="EEU3" s="15"/>
      <c r="EEV3" s="15"/>
      <c r="EEW3" s="15"/>
      <c r="EEX3" s="15"/>
      <c r="EEY3" s="15"/>
      <c r="EEZ3" s="15"/>
      <c r="EFA3" s="15"/>
      <c r="EFB3" s="15"/>
      <c r="EFC3" s="15"/>
      <c r="EFD3" s="15"/>
      <c r="EFE3" s="15"/>
      <c r="EFF3" s="15"/>
      <c r="EFG3" s="15"/>
      <c r="EFH3" s="15"/>
      <c r="EFI3" s="15"/>
      <c r="EFJ3" s="15"/>
      <c r="EFK3" s="15"/>
      <c r="EFL3" s="15"/>
      <c r="EFM3" s="15"/>
      <c r="EFN3" s="15"/>
      <c r="EFO3" s="15"/>
      <c r="EFP3" s="15"/>
      <c r="EFQ3" s="15"/>
      <c r="EFR3" s="15"/>
      <c r="EFS3" s="15"/>
      <c r="EFT3" s="15"/>
      <c r="EFU3" s="15"/>
      <c r="EFV3" s="15"/>
      <c r="EFW3" s="15"/>
      <c r="EFX3" s="15"/>
      <c r="EFY3" s="15"/>
      <c r="EFZ3" s="15"/>
      <c r="EGA3" s="15"/>
      <c r="EGB3" s="15"/>
      <c r="EGC3" s="15"/>
      <c r="EGD3" s="15"/>
      <c r="EGE3" s="15"/>
      <c r="EGF3" s="15"/>
      <c r="EGG3" s="15"/>
      <c r="EGH3" s="15"/>
      <c r="EGI3" s="15"/>
      <c r="EGJ3" s="15"/>
      <c r="EGK3" s="15"/>
      <c r="EGL3" s="15"/>
      <c r="EGM3" s="15"/>
      <c r="EGN3" s="15"/>
      <c r="EGO3" s="15"/>
      <c r="EGP3" s="15"/>
      <c r="EGQ3" s="15"/>
      <c r="EGR3" s="15"/>
      <c r="EGS3" s="15"/>
      <c r="EGT3" s="15"/>
      <c r="EGU3" s="15"/>
      <c r="EGV3" s="15"/>
      <c r="EGW3" s="15"/>
      <c r="EGX3" s="15"/>
      <c r="EGY3" s="15"/>
      <c r="EGZ3" s="15"/>
      <c r="EHA3" s="15"/>
      <c r="EHB3" s="15"/>
      <c r="EHC3" s="15"/>
      <c r="EHD3" s="15"/>
      <c r="EHE3" s="15"/>
      <c r="EHF3" s="15"/>
      <c r="EHG3" s="15"/>
      <c r="EHH3" s="15"/>
      <c r="EHI3" s="15"/>
      <c r="EHJ3" s="15"/>
      <c r="EHK3" s="15"/>
      <c r="EHL3" s="15"/>
      <c r="EHM3" s="15"/>
      <c r="EHN3" s="15"/>
      <c r="EHO3" s="15"/>
      <c r="EHP3" s="15"/>
      <c r="EHQ3" s="15"/>
      <c r="EHR3" s="15"/>
      <c r="EHS3" s="15"/>
      <c r="EHT3" s="15"/>
      <c r="EHU3" s="15"/>
      <c r="EHV3" s="15"/>
      <c r="EHW3" s="15"/>
      <c r="EHX3" s="15"/>
      <c r="EHY3" s="15"/>
      <c r="EHZ3" s="15"/>
      <c r="EIA3" s="15"/>
      <c r="EIB3" s="15"/>
      <c r="EIC3" s="15"/>
      <c r="EID3" s="15"/>
      <c r="EIE3" s="15"/>
      <c r="EIF3" s="15"/>
      <c r="EIG3" s="15"/>
      <c r="EIH3" s="15"/>
      <c r="EII3" s="15"/>
      <c r="EIJ3" s="15"/>
      <c r="EIK3" s="15"/>
      <c r="EIL3" s="15"/>
      <c r="EIM3" s="15"/>
      <c r="EIN3" s="15"/>
      <c r="EIO3" s="15"/>
      <c r="EIP3" s="15"/>
      <c r="EIQ3" s="15"/>
      <c r="EIR3" s="15"/>
      <c r="EIS3" s="15"/>
      <c r="EIT3" s="15"/>
      <c r="EIU3" s="15"/>
      <c r="EIV3" s="15"/>
      <c r="EIW3" s="15"/>
      <c r="EIX3" s="15"/>
      <c r="EIY3" s="15"/>
      <c r="EIZ3" s="15"/>
      <c r="EJA3" s="15"/>
      <c r="EJB3" s="15"/>
      <c r="EJC3" s="15"/>
      <c r="EJD3" s="15"/>
      <c r="EJE3" s="15"/>
      <c r="EJF3" s="15"/>
      <c r="EJG3" s="15"/>
      <c r="EJH3" s="15"/>
      <c r="EJI3" s="15"/>
      <c r="EJJ3" s="15"/>
      <c r="EJK3" s="15"/>
      <c r="EJL3" s="15"/>
      <c r="EJM3" s="15"/>
      <c r="EJN3" s="15"/>
      <c r="EJO3" s="15"/>
      <c r="EJP3" s="15"/>
      <c r="EJQ3" s="15"/>
      <c r="EJR3" s="15"/>
      <c r="EJS3" s="15"/>
      <c r="EJT3" s="15"/>
      <c r="EJU3" s="15"/>
      <c r="EJV3" s="15"/>
      <c r="EJW3" s="15"/>
      <c r="EJX3" s="15"/>
      <c r="EJY3" s="15"/>
      <c r="EJZ3" s="15"/>
      <c r="EKA3" s="15"/>
      <c r="EKB3" s="15"/>
      <c r="EKC3" s="15"/>
      <c r="EKD3" s="15"/>
      <c r="EKE3" s="15"/>
      <c r="EKF3" s="15"/>
      <c r="EKG3" s="15"/>
      <c r="EKH3" s="15"/>
      <c r="EKI3" s="15"/>
      <c r="EKJ3" s="15"/>
      <c r="EKK3" s="15"/>
      <c r="EKL3" s="15"/>
      <c r="EKM3" s="15"/>
      <c r="EKN3" s="15"/>
      <c r="EKO3" s="15"/>
      <c r="EKP3" s="15"/>
      <c r="EKQ3" s="15"/>
      <c r="EKR3" s="15"/>
      <c r="EKS3" s="15"/>
      <c r="EKT3" s="15"/>
      <c r="EKU3" s="15"/>
      <c r="EKV3" s="15"/>
      <c r="EKW3" s="15"/>
      <c r="EKX3" s="15"/>
      <c r="EKY3" s="15"/>
      <c r="EKZ3" s="15"/>
      <c r="ELA3" s="15"/>
      <c r="ELB3" s="15"/>
      <c r="ELC3" s="15"/>
      <c r="ELD3" s="15"/>
      <c r="ELE3" s="15"/>
      <c r="ELF3" s="15"/>
      <c r="ELG3" s="15"/>
      <c r="ELH3" s="15"/>
      <c r="ELI3" s="15"/>
      <c r="ELJ3" s="15"/>
      <c r="ELK3" s="15"/>
      <c r="ELL3" s="15"/>
      <c r="ELM3" s="15"/>
      <c r="ELN3" s="15"/>
      <c r="ELO3" s="15"/>
      <c r="ELP3" s="15"/>
      <c r="ELQ3" s="15"/>
      <c r="ELR3" s="15"/>
      <c r="ELS3" s="15"/>
      <c r="ELT3" s="15"/>
      <c r="ELU3" s="15"/>
      <c r="ELV3" s="15"/>
      <c r="ELW3" s="15"/>
      <c r="ELX3" s="15"/>
      <c r="ELY3" s="15"/>
      <c r="ELZ3" s="15"/>
      <c r="EMA3" s="15"/>
      <c r="EMB3" s="15"/>
      <c r="EMC3" s="15"/>
      <c r="EMD3" s="15"/>
      <c r="EME3" s="15"/>
      <c r="EMF3" s="15"/>
      <c r="EMG3" s="15"/>
      <c r="EMH3" s="15"/>
      <c r="EMI3" s="15"/>
      <c r="EMJ3" s="15"/>
      <c r="EMK3" s="15"/>
      <c r="EML3" s="15"/>
      <c r="EMM3" s="15"/>
      <c r="EMN3" s="15"/>
      <c r="EMO3" s="15"/>
      <c r="EMP3" s="15"/>
      <c r="EMQ3" s="15"/>
      <c r="EMR3" s="15"/>
      <c r="EMS3" s="15"/>
      <c r="EMT3" s="15"/>
      <c r="EMU3" s="15"/>
      <c r="EMV3" s="15"/>
      <c r="EMW3" s="15"/>
      <c r="EMX3" s="15"/>
      <c r="EMY3" s="15"/>
      <c r="EMZ3" s="15"/>
      <c r="ENA3" s="15"/>
      <c r="ENB3" s="15"/>
      <c r="ENC3" s="15"/>
      <c r="END3" s="15"/>
      <c r="ENE3" s="15"/>
      <c r="ENF3" s="15"/>
      <c r="ENG3" s="15"/>
      <c r="ENH3" s="15"/>
      <c r="ENI3" s="15"/>
      <c r="ENJ3" s="15"/>
      <c r="ENK3" s="15"/>
      <c r="ENL3" s="15"/>
      <c r="ENM3" s="15"/>
      <c r="ENN3" s="15"/>
      <c r="ENO3" s="15"/>
      <c r="ENP3" s="15"/>
      <c r="ENQ3" s="15"/>
      <c r="ENR3" s="15"/>
      <c r="ENS3" s="15"/>
      <c r="ENT3" s="15"/>
      <c r="ENU3" s="15"/>
      <c r="ENV3" s="15"/>
      <c r="ENW3" s="15"/>
      <c r="ENX3" s="15"/>
      <c r="ENY3" s="15"/>
      <c r="ENZ3" s="15"/>
      <c r="EOA3" s="15"/>
      <c r="EOB3" s="15"/>
      <c r="EOC3" s="15"/>
      <c r="EOD3" s="15"/>
      <c r="EOE3" s="15"/>
      <c r="EOF3" s="15"/>
      <c r="EOG3" s="15"/>
      <c r="EOH3" s="15"/>
      <c r="EOI3" s="15"/>
      <c r="EOJ3" s="15"/>
      <c r="EOK3" s="15"/>
      <c r="EOL3" s="15"/>
      <c r="EOM3" s="15"/>
      <c r="EON3" s="15"/>
      <c r="EOO3" s="15"/>
      <c r="EOP3" s="15"/>
      <c r="EOQ3" s="15"/>
      <c r="EOR3" s="15"/>
      <c r="EOS3" s="15"/>
      <c r="EOT3" s="15"/>
      <c r="EOU3" s="15"/>
      <c r="EOV3" s="15"/>
      <c r="EOW3" s="15"/>
      <c r="EOX3" s="15"/>
      <c r="EOY3" s="15"/>
      <c r="EOZ3" s="15"/>
      <c r="EPA3" s="15"/>
      <c r="EPB3" s="15"/>
      <c r="EPC3" s="15"/>
      <c r="EPD3" s="15"/>
      <c r="EPE3" s="15"/>
      <c r="EPF3" s="15"/>
      <c r="EPG3" s="15"/>
      <c r="EPH3" s="15"/>
      <c r="EPI3" s="15"/>
      <c r="EPJ3" s="15"/>
      <c r="EPK3" s="15"/>
      <c r="EPL3" s="15"/>
      <c r="EPM3" s="15"/>
      <c r="EPN3" s="15"/>
      <c r="EPO3" s="15"/>
      <c r="EPP3" s="15"/>
      <c r="EPQ3" s="15"/>
      <c r="EPR3" s="15"/>
      <c r="EPS3" s="15"/>
      <c r="EPT3" s="15"/>
      <c r="EPU3" s="15"/>
      <c r="EPV3" s="15"/>
      <c r="EPW3" s="15"/>
      <c r="EPX3" s="15"/>
      <c r="EPY3" s="15"/>
      <c r="EPZ3" s="15"/>
      <c r="EQA3" s="15"/>
      <c r="EQB3" s="15"/>
      <c r="EQC3" s="15"/>
      <c r="EQD3" s="15"/>
      <c r="EQE3" s="15"/>
      <c r="EQF3" s="15"/>
      <c r="EQG3" s="15"/>
      <c r="EQH3" s="15"/>
      <c r="EQI3" s="15"/>
      <c r="EQJ3" s="15"/>
      <c r="EQK3" s="15"/>
      <c r="EQL3" s="15"/>
      <c r="EQM3" s="15"/>
      <c r="EQN3" s="15"/>
      <c r="EQO3" s="15"/>
      <c r="EQP3" s="15"/>
      <c r="EQQ3" s="15"/>
      <c r="EQR3" s="15"/>
      <c r="EQS3" s="15"/>
      <c r="EQT3" s="15"/>
      <c r="EQU3" s="15"/>
      <c r="EQV3" s="15"/>
      <c r="EQW3" s="15"/>
      <c r="EQX3" s="15"/>
      <c r="EQY3" s="15"/>
      <c r="EQZ3" s="15"/>
      <c r="ERA3" s="15"/>
      <c r="ERB3" s="15"/>
      <c r="ERC3" s="15"/>
      <c r="ERD3" s="15"/>
      <c r="ERE3" s="15"/>
      <c r="ERF3" s="15"/>
      <c r="ERG3" s="15"/>
      <c r="ERH3" s="15"/>
      <c r="ERI3" s="15"/>
      <c r="ERJ3" s="15"/>
      <c r="ERK3" s="15"/>
      <c r="ERL3" s="15"/>
      <c r="ERM3" s="15"/>
      <c r="ERN3" s="15"/>
      <c r="ERO3" s="15"/>
      <c r="ERP3" s="15"/>
      <c r="ERQ3" s="15"/>
      <c r="ERR3" s="15"/>
      <c r="ERS3" s="15"/>
      <c r="ERT3" s="15"/>
      <c r="ERU3" s="15"/>
      <c r="ERV3" s="15"/>
      <c r="ERW3" s="15"/>
      <c r="ERX3" s="15"/>
      <c r="ERY3" s="15"/>
      <c r="ERZ3" s="15"/>
      <c r="ESA3" s="15"/>
      <c r="ESB3" s="15"/>
      <c r="ESC3" s="15"/>
      <c r="ESD3" s="15"/>
      <c r="ESE3" s="15"/>
      <c r="ESF3" s="15"/>
      <c r="ESG3" s="15"/>
      <c r="ESH3" s="15"/>
      <c r="ESI3" s="15"/>
      <c r="ESJ3" s="15"/>
      <c r="ESK3" s="15"/>
      <c r="ESL3" s="15"/>
      <c r="ESM3" s="15"/>
      <c r="ESN3" s="15"/>
      <c r="ESO3" s="15"/>
      <c r="ESP3" s="15"/>
      <c r="ESQ3" s="15"/>
      <c r="ESR3" s="15"/>
      <c r="ESS3" s="15"/>
      <c r="EST3" s="15"/>
      <c r="ESU3" s="15"/>
      <c r="ESV3" s="15"/>
      <c r="ESW3" s="15"/>
      <c r="ESX3" s="15"/>
      <c r="ESY3" s="15"/>
      <c r="ESZ3" s="15"/>
      <c r="ETA3" s="15"/>
      <c r="ETB3" s="15"/>
      <c r="ETC3" s="15"/>
      <c r="ETD3" s="15"/>
      <c r="ETE3" s="15"/>
      <c r="ETF3" s="15"/>
      <c r="ETG3" s="15"/>
      <c r="ETH3" s="15"/>
      <c r="ETI3" s="15"/>
      <c r="ETJ3" s="15"/>
      <c r="ETK3" s="15"/>
      <c r="ETL3" s="15"/>
      <c r="ETM3" s="15"/>
      <c r="ETN3" s="15"/>
      <c r="ETO3" s="15"/>
      <c r="ETP3" s="15"/>
      <c r="ETQ3" s="15"/>
      <c r="ETR3" s="15"/>
      <c r="ETS3" s="15"/>
      <c r="ETT3" s="15"/>
      <c r="ETU3" s="15"/>
      <c r="ETV3" s="15"/>
      <c r="ETW3" s="15"/>
      <c r="ETX3" s="15"/>
      <c r="ETY3" s="15"/>
      <c r="ETZ3" s="15"/>
      <c r="EUA3" s="15"/>
      <c r="EUB3" s="15"/>
      <c r="EUC3" s="15"/>
      <c r="EUD3" s="15"/>
      <c r="EUE3" s="15"/>
      <c r="EUF3" s="15"/>
      <c r="EUG3" s="15"/>
      <c r="EUH3" s="15"/>
      <c r="EUI3" s="15"/>
      <c r="EUJ3" s="15"/>
      <c r="EUK3" s="15"/>
      <c r="EUL3" s="15"/>
      <c r="EUM3" s="15"/>
      <c r="EUN3" s="15"/>
      <c r="EUO3" s="15"/>
      <c r="EUP3" s="15"/>
      <c r="EUQ3" s="15"/>
      <c r="EUR3" s="15"/>
      <c r="EUS3" s="15"/>
      <c r="EUT3" s="15"/>
      <c r="EUU3" s="15"/>
      <c r="EUV3" s="15"/>
      <c r="EUW3" s="15"/>
      <c r="EUX3" s="15"/>
      <c r="EUY3" s="15"/>
      <c r="EUZ3" s="15"/>
      <c r="EVA3" s="15"/>
      <c r="EVB3" s="15"/>
      <c r="EVC3" s="15"/>
      <c r="EVD3" s="15"/>
      <c r="EVE3" s="15"/>
      <c r="EVF3" s="15"/>
      <c r="EVG3" s="15"/>
      <c r="EVH3" s="15"/>
      <c r="EVI3" s="15"/>
      <c r="EVJ3" s="15"/>
      <c r="EVK3" s="15"/>
      <c r="EVL3" s="15"/>
      <c r="EVM3" s="15"/>
      <c r="EVN3" s="15"/>
      <c r="EVO3" s="15"/>
      <c r="EVP3" s="15"/>
      <c r="EVQ3" s="15"/>
      <c r="EVR3" s="15"/>
      <c r="EVS3" s="15"/>
      <c r="EVT3" s="15"/>
      <c r="EVU3" s="15"/>
      <c r="EVV3" s="15"/>
      <c r="EVW3" s="15"/>
      <c r="EVX3" s="15"/>
      <c r="EVY3" s="15"/>
      <c r="EVZ3" s="15"/>
      <c r="EWA3" s="15"/>
      <c r="EWB3" s="15"/>
      <c r="EWC3" s="15"/>
      <c r="EWD3" s="15"/>
      <c r="EWE3" s="15"/>
      <c r="EWF3" s="15"/>
      <c r="EWG3" s="15"/>
      <c r="EWH3" s="15"/>
      <c r="EWI3" s="15"/>
      <c r="EWJ3" s="15"/>
      <c r="EWK3" s="15"/>
      <c r="EWL3" s="15"/>
      <c r="EWM3" s="15"/>
      <c r="EWN3" s="15"/>
      <c r="EWO3" s="15"/>
      <c r="EWP3" s="15"/>
      <c r="EWQ3" s="15"/>
      <c r="EWR3" s="15"/>
      <c r="EWS3" s="15"/>
      <c r="EWT3" s="15"/>
      <c r="EWU3" s="15"/>
      <c r="EWV3" s="15"/>
      <c r="EWW3" s="15"/>
      <c r="EWX3" s="15"/>
      <c r="EWY3" s="15"/>
      <c r="EWZ3" s="15"/>
      <c r="EXA3" s="15"/>
      <c r="EXB3" s="15"/>
      <c r="EXC3" s="15"/>
      <c r="EXD3" s="15"/>
      <c r="EXE3" s="15"/>
      <c r="EXF3" s="15"/>
      <c r="EXG3" s="15"/>
      <c r="EXH3" s="15"/>
      <c r="EXI3" s="15"/>
      <c r="EXJ3" s="15"/>
      <c r="EXK3" s="15"/>
      <c r="EXL3" s="15"/>
      <c r="EXM3" s="15"/>
      <c r="EXN3" s="15"/>
      <c r="EXO3" s="15"/>
      <c r="EXP3" s="15"/>
      <c r="EXQ3" s="15"/>
      <c r="EXR3" s="15"/>
      <c r="EXS3" s="15"/>
      <c r="EXT3" s="15"/>
      <c r="EXU3" s="15"/>
      <c r="EXV3" s="15"/>
      <c r="EXW3" s="15"/>
      <c r="EXX3" s="15"/>
      <c r="EXY3" s="15"/>
      <c r="EXZ3" s="15"/>
      <c r="EYA3" s="15"/>
      <c r="EYB3" s="15"/>
      <c r="EYC3" s="15"/>
      <c r="EYD3" s="15"/>
      <c r="EYE3" s="15"/>
      <c r="EYF3" s="15"/>
      <c r="EYG3" s="15"/>
      <c r="EYH3" s="15"/>
      <c r="EYI3" s="15"/>
      <c r="EYJ3" s="15"/>
      <c r="EYK3" s="15"/>
      <c r="EYL3" s="15"/>
      <c r="EYM3" s="15"/>
      <c r="EYN3" s="15"/>
      <c r="EYO3" s="15"/>
      <c r="EYP3" s="15"/>
      <c r="EYQ3" s="15"/>
      <c r="EYR3" s="15"/>
      <c r="EYS3" s="15"/>
      <c r="EYT3" s="15"/>
      <c r="EYU3" s="15"/>
      <c r="EYV3" s="15"/>
      <c r="EYW3" s="15"/>
      <c r="EYX3" s="15"/>
      <c r="EYY3" s="15"/>
      <c r="EYZ3" s="15"/>
      <c r="EZA3" s="15"/>
      <c r="EZB3" s="15"/>
      <c r="EZC3" s="15"/>
      <c r="EZD3" s="15"/>
      <c r="EZE3" s="15"/>
      <c r="EZF3" s="15"/>
      <c r="EZG3" s="15"/>
      <c r="EZH3" s="15"/>
      <c r="EZI3" s="15"/>
      <c r="EZJ3" s="15"/>
      <c r="EZK3" s="15"/>
      <c r="EZL3" s="15"/>
      <c r="EZM3" s="15"/>
      <c r="EZN3" s="15"/>
      <c r="EZO3" s="15"/>
      <c r="EZP3" s="15"/>
      <c r="EZQ3" s="15"/>
      <c r="EZR3" s="15"/>
      <c r="EZS3" s="15"/>
      <c r="EZT3" s="15"/>
      <c r="EZU3" s="15"/>
      <c r="EZV3" s="15"/>
      <c r="EZW3" s="15"/>
      <c r="EZX3" s="15"/>
      <c r="EZY3" s="15"/>
      <c r="EZZ3" s="15"/>
      <c r="FAA3" s="15"/>
      <c r="FAB3" s="15"/>
      <c r="FAC3" s="15"/>
      <c r="FAD3" s="15"/>
      <c r="FAE3" s="15"/>
      <c r="FAF3" s="15"/>
      <c r="FAG3" s="15"/>
      <c r="FAH3" s="15"/>
      <c r="FAI3" s="15"/>
      <c r="FAJ3" s="15"/>
      <c r="FAK3" s="15"/>
      <c r="FAL3" s="15"/>
      <c r="FAM3" s="15"/>
      <c r="FAN3" s="15"/>
      <c r="FAO3" s="15"/>
      <c r="FAP3" s="15"/>
      <c r="FAQ3" s="15"/>
      <c r="FAR3" s="15"/>
      <c r="FAS3" s="15"/>
      <c r="FAT3" s="15"/>
      <c r="FAU3" s="15"/>
      <c r="FAV3" s="15"/>
      <c r="FAW3" s="15"/>
      <c r="FAX3" s="15"/>
      <c r="FAY3" s="15"/>
      <c r="FAZ3" s="15"/>
      <c r="FBA3" s="15"/>
      <c r="FBB3" s="15"/>
      <c r="FBC3" s="15"/>
      <c r="FBD3" s="15"/>
      <c r="FBE3" s="15"/>
      <c r="FBF3" s="15"/>
      <c r="FBG3" s="15"/>
      <c r="FBH3" s="15"/>
      <c r="FBI3" s="15"/>
      <c r="FBJ3" s="15"/>
      <c r="FBK3" s="15"/>
      <c r="FBL3" s="15"/>
      <c r="FBM3" s="15"/>
      <c r="FBN3" s="15"/>
      <c r="FBO3" s="15"/>
      <c r="FBP3" s="15"/>
      <c r="FBQ3" s="15"/>
      <c r="FBR3" s="15"/>
      <c r="FBS3" s="15"/>
      <c r="FBT3" s="15"/>
      <c r="FBU3" s="15"/>
      <c r="FBV3" s="15"/>
      <c r="FBW3" s="15"/>
      <c r="FBX3" s="15"/>
      <c r="FBY3" s="15"/>
      <c r="FBZ3" s="15"/>
      <c r="FCA3" s="15"/>
      <c r="FCB3" s="15"/>
      <c r="FCC3" s="15"/>
      <c r="FCD3" s="15"/>
      <c r="FCE3" s="15"/>
      <c r="FCF3" s="15"/>
      <c r="FCG3" s="15"/>
      <c r="FCH3" s="15"/>
      <c r="FCI3" s="15"/>
      <c r="FCJ3" s="15"/>
      <c r="FCK3" s="15"/>
      <c r="FCL3" s="15"/>
      <c r="FCM3" s="15"/>
      <c r="FCN3" s="15"/>
      <c r="FCO3" s="15"/>
      <c r="FCP3" s="15"/>
      <c r="FCQ3" s="15"/>
      <c r="FCR3" s="15"/>
      <c r="FCS3" s="15"/>
      <c r="FCT3" s="15"/>
      <c r="FCU3" s="15"/>
      <c r="FCV3" s="15"/>
      <c r="FCW3" s="15"/>
      <c r="FCX3" s="15"/>
      <c r="FCY3" s="15"/>
      <c r="FCZ3" s="15"/>
      <c r="FDA3" s="15"/>
      <c r="FDB3" s="15"/>
      <c r="FDC3" s="15"/>
      <c r="FDD3" s="15"/>
      <c r="FDE3" s="15"/>
      <c r="FDF3" s="15"/>
      <c r="FDG3" s="15"/>
      <c r="FDH3" s="15"/>
      <c r="FDI3" s="15"/>
      <c r="FDJ3" s="15"/>
      <c r="FDK3" s="15"/>
      <c r="FDL3" s="15"/>
      <c r="FDM3" s="15"/>
      <c r="FDN3" s="15"/>
      <c r="FDO3" s="15"/>
      <c r="FDP3" s="15"/>
      <c r="FDQ3" s="15"/>
      <c r="FDR3" s="15"/>
      <c r="FDS3" s="15"/>
      <c r="FDT3" s="15"/>
      <c r="FDU3" s="15"/>
      <c r="FDV3" s="15"/>
      <c r="FDW3" s="15"/>
      <c r="FDX3" s="15"/>
      <c r="FDY3" s="15"/>
      <c r="FDZ3" s="15"/>
      <c r="FEA3" s="15"/>
      <c r="FEB3" s="15"/>
      <c r="FEC3" s="15"/>
      <c r="FED3" s="15"/>
      <c r="FEE3" s="15"/>
      <c r="FEF3" s="15"/>
      <c r="FEG3" s="15"/>
      <c r="FEH3" s="15"/>
      <c r="FEI3" s="15"/>
      <c r="FEJ3" s="15"/>
      <c r="FEK3" s="15"/>
      <c r="FEL3" s="15"/>
      <c r="FEM3" s="15"/>
      <c r="FEN3" s="15"/>
      <c r="FEO3" s="15"/>
      <c r="FEP3" s="15"/>
      <c r="FEQ3" s="15"/>
      <c r="FER3" s="15"/>
      <c r="FES3" s="15"/>
      <c r="FET3" s="15"/>
      <c r="FEU3" s="15"/>
      <c r="FEV3" s="15"/>
      <c r="FEW3" s="15"/>
      <c r="FEX3" s="15"/>
      <c r="FEY3" s="15"/>
      <c r="FEZ3" s="15"/>
      <c r="FFA3" s="15"/>
      <c r="FFB3" s="15"/>
      <c r="FFC3" s="15"/>
      <c r="FFD3" s="15"/>
      <c r="FFE3" s="15"/>
      <c r="FFF3" s="15"/>
      <c r="FFG3" s="15"/>
      <c r="FFH3" s="15"/>
      <c r="FFI3" s="15"/>
      <c r="FFJ3" s="15"/>
      <c r="FFK3" s="15"/>
      <c r="FFL3" s="15"/>
      <c r="FFM3" s="15"/>
      <c r="FFN3" s="15"/>
      <c r="FFO3" s="15"/>
      <c r="FFP3" s="15"/>
      <c r="FFQ3" s="15"/>
      <c r="FFR3" s="15"/>
      <c r="FFS3" s="15"/>
      <c r="FFT3" s="15"/>
      <c r="FFU3" s="15"/>
      <c r="FFV3" s="15"/>
      <c r="FFW3" s="15"/>
      <c r="FFX3" s="15"/>
      <c r="FFY3" s="15"/>
      <c r="FFZ3" s="15"/>
      <c r="FGA3" s="15"/>
      <c r="FGB3" s="15"/>
      <c r="FGC3" s="15"/>
      <c r="FGD3" s="15"/>
      <c r="FGE3" s="15"/>
      <c r="FGF3" s="15"/>
      <c r="FGG3" s="15"/>
      <c r="FGH3" s="15"/>
      <c r="FGI3" s="15"/>
      <c r="FGJ3" s="15"/>
      <c r="FGK3" s="15"/>
      <c r="FGL3" s="15"/>
      <c r="FGM3" s="15"/>
      <c r="FGN3" s="15"/>
      <c r="FGO3" s="15"/>
      <c r="FGP3" s="15"/>
      <c r="FGQ3" s="15"/>
      <c r="FGR3" s="15"/>
      <c r="FGS3" s="15"/>
      <c r="FGT3" s="15"/>
      <c r="FGU3" s="15"/>
      <c r="FGV3" s="15"/>
      <c r="FGW3" s="15"/>
      <c r="FGX3" s="15"/>
      <c r="FGY3" s="15"/>
      <c r="FGZ3" s="15"/>
      <c r="FHA3" s="15"/>
      <c r="FHB3" s="15"/>
      <c r="FHC3" s="15"/>
      <c r="FHD3" s="15"/>
      <c r="FHE3" s="15"/>
      <c r="FHF3" s="15"/>
      <c r="FHG3" s="15"/>
      <c r="FHH3" s="15"/>
      <c r="FHI3" s="15"/>
      <c r="FHJ3" s="15"/>
      <c r="FHK3" s="15"/>
      <c r="FHL3" s="15"/>
      <c r="FHM3" s="15"/>
      <c r="FHN3" s="15"/>
      <c r="FHO3" s="15"/>
      <c r="FHP3" s="15"/>
      <c r="FHQ3" s="15"/>
      <c r="FHR3" s="15"/>
      <c r="FHS3" s="15"/>
      <c r="FHT3" s="15"/>
      <c r="FHU3" s="15"/>
      <c r="FHV3" s="15"/>
      <c r="FHW3" s="15"/>
      <c r="FHX3" s="15"/>
      <c r="FHY3" s="15"/>
      <c r="FHZ3" s="15"/>
      <c r="FIA3" s="15"/>
      <c r="FIB3" s="15"/>
      <c r="FIC3" s="15"/>
      <c r="FID3" s="15"/>
      <c r="FIE3" s="15"/>
      <c r="FIF3" s="15"/>
      <c r="FIG3" s="15"/>
      <c r="FIH3" s="15"/>
      <c r="FII3" s="15"/>
      <c r="FIJ3" s="15"/>
      <c r="FIK3" s="15"/>
      <c r="FIL3" s="15"/>
      <c r="FIM3" s="15"/>
      <c r="FIN3" s="15"/>
      <c r="FIO3" s="15"/>
      <c r="FIP3" s="15"/>
      <c r="FIQ3" s="15"/>
      <c r="FIR3" s="15"/>
      <c r="FIS3" s="15"/>
      <c r="FIT3" s="15"/>
      <c r="FIU3" s="15"/>
      <c r="FIV3" s="15"/>
      <c r="FIW3" s="15"/>
      <c r="FIX3" s="15"/>
      <c r="FIY3" s="15"/>
      <c r="FIZ3" s="15"/>
      <c r="FJA3" s="15"/>
      <c r="FJB3" s="15"/>
      <c r="FJC3" s="15"/>
      <c r="FJD3" s="15"/>
      <c r="FJE3" s="15"/>
      <c r="FJF3" s="15"/>
      <c r="FJG3" s="15"/>
      <c r="FJH3" s="15"/>
      <c r="FJI3" s="15"/>
      <c r="FJJ3" s="15"/>
      <c r="FJK3" s="15"/>
      <c r="FJL3" s="15"/>
      <c r="FJM3" s="15"/>
      <c r="FJN3" s="15"/>
      <c r="FJO3" s="15"/>
      <c r="FJP3" s="15"/>
      <c r="FJQ3" s="15"/>
      <c r="FJR3" s="15"/>
      <c r="FJS3" s="15"/>
      <c r="FJT3" s="15"/>
      <c r="FJU3" s="15"/>
      <c r="FJV3" s="15"/>
      <c r="FJW3" s="15"/>
      <c r="FJX3" s="15"/>
      <c r="FJY3" s="15"/>
      <c r="FJZ3" s="15"/>
      <c r="FKA3" s="15"/>
      <c r="FKB3" s="15"/>
      <c r="FKC3" s="15"/>
      <c r="FKD3" s="15"/>
      <c r="FKE3" s="15"/>
      <c r="FKF3" s="15"/>
      <c r="FKG3" s="15"/>
      <c r="FKH3" s="15"/>
      <c r="FKI3" s="15"/>
      <c r="FKJ3" s="15"/>
      <c r="FKK3" s="15"/>
      <c r="FKL3" s="15"/>
      <c r="FKM3" s="15"/>
      <c r="FKN3" s="15"/>
      <c r="FKO3" s="15"/>
      <c r="FKP3" s="15"/>
      <c r="FKQ3" s="15"/>
      <c r="FKR3" s="15"/>
      <c r="FKS3" s="15"/>
      <c r="FKT3" s="15"/>
      <c r="FKU3" s="15"/>
      <c r="FKV3" s="15"/>
      <c r="FKW3" s="15"/>
      <c r="FKX3" s="15"/>
      <c r="FKY3" s="15"/>
      <c r="FKZ3" s="15"/>
      <c r="FLA3" s="15"/>
      <c r="FLB3" s="15"/>
      <c r="FLC3" s="15"/>
      <c r="FLD3" s="15"/>
      <c r="FLE3" s="15"/>
      <c r="FLF3" s="15"/>
      <c r="FLG3" s="15"/>
      <c r="FLH3" s="15"/>
      <c r="FLI3" s="15"/>
      <c r="FLJ3" s="15"/>
      <c r="FLK3" s="15"/>
      <c r="FLL3" s="15"/>
      <c r="FLM3" s="15"/>
      <c r="FLN3" s="15"/>
      <c r="FLO3" s="15"/>
      <c r="FLP3" s="15"/>
      <c r="FLQ3" s="15"/>
      <c r="FLR3" s="15"/>
      <c r="FLS3" s="15"/>
      <c r="FLT3" s="15"/>
      <c r="FLU3" s="15"/>
      <c r="FLV3" s="15"/>
      <c r="FLW3" s="15"/>
      <c r="FLX3" s="15"/>
      <c r="FLY3" s="15"/>
      <c r="FLZ3" s="15"/>
      <c r="FMA3" s="15"/>
      <c r="FMB3" s="15"/>
      <c r="FMC3" s="15"/>
      <c r="FMD3" s="15"/>
      <c r="FME3" s="15"/>
      <c r="FMF3" s="15"/>
      <c r="FMG3" s="15"/>
      <c r="FMH3" s="15"/>
      <c r="FMI3" s="15"/>
      <c r="FMJ3" s="15"/>
      <c r="FMK3" s="15"/>
      <c r="FML3" s="15"/>
      <c r="FMM3" s="15"/>
      <c r="FMN3" s="15"/>
      <c r="FMO3" s="15"/>
      <c r="FMP3" s="15"/>
      <c r="FMQ3" s="15"/>
      <c r="FMR3" s="15"/>
      <c r="FMS3" s="15"/>
      <c r="FMT3" s="15"/>
      <c r="FMU3" s="15"/>
      <c r="FMV3" s="15"/>
      <c r="FMW3" s="15"/>
      <c r="FMX3" s="15"/>
      <c r="FMY3" s="15"/>
      <c r="FMZ3" s="15"/>
      <c r="FNA3" s="15"/>
      <c r="FNB3" s="15"/>
      <c r="FNC3" s="15"/>
      <c r="FND3" s="15"/>
      <c r="FNE3" s="15"/>
      <c r="FNF3" s="15"/>
      <c r="FNG3" s="15"/>
      <c r="FNH3" s="15"/>
      <c r="FNI3" s="15"/>
      <c r="FNJ3" s="15"/>
      <c r="FNK3" s="15"/>
      <c r="FNL3" s="15"/>
      <c r="FNM3" s="15"/>
      <c r="FNN3" s="15"/>
      <c r="FNO3" s="15"/>
      <c r="FNP3" s="15"/>
      <c r="FNQ3" s="15"/>
      <c r="FNR3" s="15"/>
      <c r="FNS3" s="15"/>
      <c r="FNT3" s="15"/>
      <c r="FNU3" s="15"/>
      <c r="FNV3" s="15"/>
      <c r="FNW3" s="15"/>
      <c r="FNX3" s="15"/>
      <c r="FNY3" s="15"/>
      <c r="FNZ3" s="15"/>
      <c r="FOA3" s="15"/>
      <c r="FOB3" s="15"/>
      <c r="FOC3" s="15"/>
      <c r="FOD3" s="15"/>
      <c r="FOE3" s="15"/>
      <c r="FOF3" s="15"/>
      <c r="FOG3" s="15"/>
      <c r="FOH3" s="15"/>
      <c r="FOI3" s="15"/>
      <c r="FOJ3" s="15"/>
      <c r="FOK3" s="15"/>
      <c r="FOL3" s="15"/>
      <c r="FOM3" s="15"/>
      <c r="FON3" s="15"/>
      <c r="FOO3" s="15"/>
      <c r="FOP3" s="15"/>
      <c r="FOQ3" s="15"/>
      <c r="FOR3" s="15"/>
      <c r="FOS3" s="15"/>
      <c r="FOT3" s="15"/>
      <c r="FOU3" s="15"/>
      <c r="FOV3" s="15"/>
      <c r="FOW3" s="15"/>
      <c r="FOX3" s="15"/>
      <c r="FOY3" s="15"/>
      <c r="FOZ3" s="15"/>
      <c r="FPA3" s="15"/>
      <c r="FPB3" s="15"/>
      <c r="FPC3" s="15"/>
      <c r="FPD3" s="15"/>
      <c r="FPE3" s="15"/>
      <c r="FPF3" s="15"/>
      <c r="FPG3" s="15"/>
      <c r="FPH3" s="15"/>
      <c r="FPI3" s="15"/>
      <c r="FPJ3" s="15"/>
      <c r="FPK3" s="15"/>
      <c r="FPL3" s="15"/>
      <c r="FPM3" s="15"/>
      <c r="FPN3" s="15"/>
      <c r="FPO3" s="15"/>
      <c r="FPP3" s="15"/>
      <c r="FPQ3" s="15"/>
      <c r="FPR3" s="15"/>
      <c r="FPS3" s="15"/>
      <c r="FPT3" s="15"/>
      <c r="FPU3" s="15"/>
      <c r="FPV3" s="15"/>
      <c r="FPW3" s="15"/>
      <c r="FPX3" s="15"/>
      <c r="FPY3" s="15"/>
      <c r="FPZ3" s="15"/>
      <c r="FQA3" s="15"/>
      <c r="FQB3" s="15"/>
      <c r="FQC3" s="15"/>
      <c r="FQD3" s="15"/>
      <c r="FQE3" s="15"/>
      <c r="FQF3" s="15"/>
      <c r="FQG3" s="15"/>
      <c r="FQH3" s="15"/>
      <c r="FQI3" s="15"/>
      <c r="FQJ3" s="15"/>
      <c r="FQK3" s="15"/>
      <c r="FQL3" s="15"/>
      <c r="FQM3" s="15"/>
      <c r="FQN3" s="15"/>
      <c r="FQO3" s="15"/>
      <c r="FQP3" s="15"/>
      <c r="FQQ3" s="15"/>
      <c r="FQR3" s="15"/>
      <c r="FQS3" s="15"/>
      <c r="FQT3" s="15"/>
      <c r="FQU3" s="15"/>
      <c r="FQV3" s="15"/>
      <c r="FQW3" s="15"/>
      <c r="FQX3" s="15"/>
      <c r="FQY3" s="15"/>
      <c r="FQZ3" s="15"/>
      <c r="FRA3" s="15"/>
      <c r="FRB3" s="15"/>
      <c r="FRC3" s="15"/>
      <c r="FRD3" s="15"/>
      <c r="FRE3" s="15"/>
      <c r="FRF3" s="15"/>
      <c r="FRG3" s="15"/>
      <c r="FRH3" s="15"/>
      <c r="FRI3" s="15"/>
      <c r="FRJ3" s="15"/>
      <c r="FRK3" s="15"/>
      <c r="FRL3" s="15"/>
      <c r="FRM3" s="15"/>
      <c r="FRN3" s="15"/>
      <c r="FRO3" s="15"/>
      <c r="FRP3" s="15"/>
      <c r="FRQ3" s="15"/>
      <c r="FRR3" s="15"/>
      <c r="FRS3" s="15"/>
      <c r="FRT3" s="15"/>
      <c r="FRU3" s="15"/>
      <c r="FRV3" s="15"/>
      <c r="FRW3" s="15"/>
      <c r="FRX3" s="15"/>
      <c r="FRY3" s="15"/>
      <c r="FRZ3" s="15"/>
      <c r="FSA3" s="15"/>
      <c r="FSB3" s="15"/>
      <c r="FSC3" s="15"/>
      <c r="FSD3" s="15"/>
      <c r="FSE3" s="15"/>
      <c r="FSF3" s="15"/>
      <c r="FSG3" s="15"/>
      <c r="FSH3" s="15"/>
      <c r="FSI3" s="15"/>
      <c r="FSJ3" s="15"/>
      <c r="FSK3" s="15"/>
      <c r="FSL3" s="15"/>
      <c r="FSM3" s="15"/>
      <c r="FSN3" s="15"/>
      <c r="FSO3" s="15"/>
      <c r="FSP3" s="15"/>
      <c r="FSQ3" s="15"/>
      <c r="FSR3" s="15"/>
      <c r="FSS3" s="15"/>
      <c r="FST3" s="15"/>
      <c r="FSU3" s="15"/>
      <c r="FSV3" s="15"/>
      <c r="FSW3" s="15"/>
      <c r="FSX3" s="15"/>
      <c r="FSY3" s="15"/>
      <c r="FSZ3" s="15"/>
      <c r="FTA3" s="15"/>
      <c r="FTB3" s="15"/>
      <c r="FTC3" s="15"/>
      <c r="FTD3" s="15"/>
      <c r="FTE3" s="15"/>
      <c r="FTF3" s="15"/>
      <c r="FTG3" s="15"/>
      <c r="FTH3" s="15"/>
      <c r="FTI3" s="15"/>
      <c r="FTJ3" s="15"/>
      <c r="FTK3" s="15"/>
      <c r="FTL3" s="15"/>
      <c r="FTM3" s="15"/>
      <c r="FTN3" s="15"/>
      <c r="FTO3" s="15"/>
      <c r="FTP3" s="15"/>
      <c r="FTQ3" s="15"/>
      <c r="FTR3" s="15"/>
      <c r="FTS3" s="15"/>
      <c r="FTT3" s="15"/>
      <c r="FTU3" s="15"/>
      <c r="FTV3" s="15"/>
      <c r="FTW3" s="15"/>
      <c r="FTX3" s="15"/>
      <c r="FTY3" s="15"/>
      <c r="FTZ3" s="15"/>
      <c r="FUA3" s="15"/>
      <c r="FUB3" s="15"/>
      <c r="FUC3" s="15"/>
      <c r="FUD3" s="15"/>
      <c r="FUE3" s="15"/>
      <c r="FUF3" s="15"/>
      <c r="FUG3" s="15"/>
      <c r="FUH3" s="15"/>
      <c r="FUI3" s="15"/>
      <c r="FUJ3" s="15"/>
      <c r="FUK3" s="15"/>
      <c r="FUL3" s="15"/>
      <c r="FUM3" s="15"/>
      <c r="FUN3" s="15"/>
      <c r="FUO3" s="15"/>
      <c r="FUP3" s="15"/>
      <c r="FUQ3" s="15"/>
      <c r="FUR3" s="15"/>
      <c r="FUS3" s="15"/>
      <c r="FUT3" s="15"/>
      <c r="FUU3" s="15"/>
      <c r="FUV3" s="15"/>
      <c r="FUW3" s="15"/>
      <c r="FUX3" s="15"/>
      <c r="FUY3" s="15"/>
      <c r="FUZ3" s="15"/>
      <c r="FVA3" s="15"/>
      <c r="FVB3" s="15"/>
      <c r="FVC3" s="15"/>
      <c r="FVD3" s="15"/>
      <c r="FVE3" s="15"/>
      <c r="FVF3" s="15"/>
      <c r="FVG3" s="15"/>
      <c r="FVH3" s="15"/>
      <c r="FVI3" s="15"/>
      <c r="FVJ3" s="15"/>
      <c r="FVK3" s="15"/>
      <c r="FVL3" s="15"/>
      <c r="FVM3" s="15"/>
      <c r="FVN3" s="15"/>
      <c r="FVO3" s="15"/>
      <c r="FVP3" s="15"/>
      <c r="FVQ3" s="15"/>
      <c r="FVR3" s="15"/>
      <c r="FVS3" s="15"/>
      <c r="FVT3" s="15"/>
      <c r="FVU3" s="15"/>
      <c r="FVV3" s="15"/>
      <c r="FVW3" s="15"/>
      <c r="FVX3" s="15"/>
      <c r="FVY3" s="15"/>
      <c r="FVZ3" s="15"/>
      <c r="FWA3" s="15"/>
      <c r="FWB3" s="15"/>
      <c r="FWC3" s="15"/>
      <c r="FWD3" s="15"/>
      <c r="FWE3" s="15"/>
      <c r="FWF3" s="15"/>
      <c r="FWG3" s="15"/>
      <c r="FWH3" s="15"/>
      <c r="FWI3" s="15"/>
      <c r="FWJ3" s="15"/>
      <c r="FWK3" s="15"/>
      <c r="FWL3" s="15"/>
      <c r="FWM3" s="15"/>
      <c r="FWN3" s="15"/>
      <c r="FWO3" s="15"/>
      <c r="FWP3" s="15"/>
      <c r="FWQ3" s="15"/>
      <c r="FWR3" s="15"/>
      <c r="FWS3" s="15"/>
      <c r="FWT3" s="15"/>
      <c r="FWU3" s="15"/>
      <c r="FWV3" s="15"/>
      <c r="FWW3" s="15"/>
      <c r="FWX3" s="15"/>
      <c r="FWY3" s="15"/>
      <c r="FWZ3" s="15"/>
      <c r="FXA3" s="15"/>
      <c r="FXB3" s="15"/>
      <c r="FXC3" s="15"/>
      <c r="FXD3" s="15"/>
      <c r="FXE3" s="15"/>
      <c r="FXF3" s="15"/>
      <c r="FXG3" s="15"/>
      <c r="FXH3" s="15"/>
      <c r="FXI3" s="15"/>
      <c r="FXJ3" s="15"/>
      <c r="FXK3" s="15"/>
      <c r="FXL3" s="15"/>
      <c r="FXM3" s="15"/>
      <c r="FXN3" s="15"/>
      <c r="FXO3" s="15"/>
      <c r="FXP3" s="15"/>
      <c r="FXQ3" s="15"/>
      <c r="FXR3" s="15"/>
      <c r="FXS3" s="15"/>
      <c r="FXT3" s="15"/>
      <c r="FXU3" s="15"/>
      <c r="FXV3" s="15"/>
      <c r="FXW3" s="15"/>
      <c r="FXX3" s="15"/>
      <c r="FXY3" s="15"/>
      <c r="FXZ3" s="15"/>
      <c r="FYA3" s="15"/>
      <c r="FYB3" s="15"/>
      <c r="FYC3" s="15"/>
      <c r="FYD3" s="15"/>
      <c r="FYE3" s="15"/>
      <c r="FYF3" s="15"/>
      <c r="FYG3" s="15"/>
      <c r="FYH3" s="15"/>
      <c r="FYI3" s="15"/>
      <c r="FYJ3" s="15"/>
      <c r="FYK3" s="15"/>
      <c r="FYL3" s="15"/>
      <c r="FYM3" s="15"/>
      <c r="FYN3" s="15"/>
      <c r="FYO3" s="15"/>
      <c r="FYP3" s="15"/>
      <c r="FYQ3" s="15"/>
      <c r="FYR3" s="15"/>
      <c r="FYS3" s="15"/>
      <c r="FYT3" s="15"/>
      <c r="FYU3" s="15"/>
      <c r="FYV3" s="15"/>
      <c r="FYW3" s="15"/>
      <c r="FYX3" s="15"/>
      <c r="FYY3" s="15"/>
      <c r="FYZ3" s="15"/>
      <c r="FZA3" s="15"/>
      <c r="FZB3" s="15"/>
      <c r="FZC3" s="15"/>
      <c r="FZD3" s="15"/>
      <c r="FZE3" s="15"/>
      <c r="FZF3" s="15"/>
      <c r="FZG3" s="15"/>
      <c r="FZH3" s="15"/>
      <c r="FZI3" s="15"/>
      <c r="FZJ3" s="15"/>
      <c r="FZK3" s="15"/>
      <c r="FZL3" s="15"/>
      <c r="FZM3" s="15"/>
      <c r="FZN3" s="15"/>
      <c r="FZO3" s="15"/>
      <c r="FZP3" s="15"/>
      <c r="FZQ3" s="15"/>
      <c r="FZR3" s="15"/>
      <c r="FZS3" s="15"/>
      <c r="FZT3" s="15"/>
      <c r="FZU3" s="15"/>
      <c r="FZV3" s="15"/>
      <c r="FZW3" s="15"/>
      <c r="FZX3" s="15"/>
      <c r="FZY3" s="15"/>
      <c r="FZZ3" s="15"/>
      <c r="GAA3" s="15"/>
      <c r="GAB3" s="15"/>
      <c r="GAC3" s="15"/>
      <c r="GAD3" s="15"/>
      <c r="GAE3" s="15"/>
      <c r="GAF3" s="15"/>
      <c r="GAG3" s="15"/>
      <c r="GAH3" s="15"/>
      <c r="GAI3" s="15"/>
      <c r="GAJ3" s="15"/>
      <c r="GAK3" s="15"/>
      <c r="GAL3" s="15"/>
      <c r="GAM3" s="15"/>
      <c r="GAN3" s="15"/>
      <c r="GAO3" s="15"/>
      <c r="GAP3" s="15"/>
      <c r="GAQ3" s="15"/>
      <c r="GAR3" s="15"/>
      <c r="GAS3" s="15"/>
      <c r="GAT3" s="15"/>
      <c r="GAU3" s="15"/>
      <c r="GAV3" s="15"/>
      <c r="GAW3" s="15"/>
      <c r="GAX3" s="15"/>
      <c r="GAY3" s="15"/>
      <c r="GAZ3" s="15"/>
      <c r="GBA3" s="15"/>
      <c r="GBB3" s="15"/>
      <c r="GBC3" s="15"/>
      <c r="GBD3" s="15"/>
      <c r="GBE3" s="15"/>
      <c r="GBF3" s="15"/>
      <c r="GBG3" s="15"/>
      <c r="GBH3" s="15"/>
      <c r="GBI3" s="15"/>
      <c r="GBJ3" s="15"/>
      <c r="GBK3" s="15"/>
      <c r="GBL3" s="15"/>
      <c r="GBM3" s="15"/>
      <c r="GBN3" s="15"/>
      <c r="GBO3" s="15"/>
      <c r="GBP3" s="15"/>
      <c r="GBQ3" s="15"/>
      <c r="GBR3" s="15"/>
      <c r="GBS3" s="15"/>
      <c r="GBT3" s="15"/>
      <c r="GBU3" s="15"/>
      <c r="GBV3" s="15"/>
      <c r="GBW3" s="15"/>
      <c r="GBX3" s="15"/>
      <c r="GBY3" s="15"/>
      <c r="GBZ3" s="15"/>
      <c r="GCA3" s="15"/>
      <c r="GCB3" s="15"/>
      <c r="GCC3" s="15"/>
      <c r="GCD3" s="15"/>
      <c r="GCE3" s="15"/>
      <c r="GCF3" s="15"/>
      <c r="GCG3" s="15"/>
      <c r="GCH3" s="15"/>
      <c r="GCI3" s="15"/>
      <c r="GCJ3" s="15"/>
      <c r="GCK3" s="15"/>
      <c r="GCL3" s="15"/>
      <c r="GCM3" s="15"/>
      <c r="GCN3" s="15"/>
      <c r="GCO3" s="15"/>
      <c r="GCP3" s="15"/>
      <c r="GCQ3" s="15"/>
      <c r="GCR3" s="15"/>
      <c r="GCS3" s="15"/>
      <c r="GCT3" s="15"/>
      <c r="GCU3" s="15"/>
      <c r="GCV3" s="15"/>
      <c r="GCW3" s="15"/>
      <c r="GCX3" s="15"/>
      <c r="GCY3" s="15"/>
      <c r="GCZ3" s="15"/>
      <c r="GDA3" s="15"/>
      <c r="GDB3" s="15"/>
      <c r="GDC3" s="15"/>
      <c r="GDD3" s="15"/>
      <c r="GDE3" s="15"/>
      <c r="GDF3" s="15"/>
      <c r="GDG3" s="15"/>
      <c r="GDH3" s="15"/>
      <c r="GDI3" s="15"/>
      <c r="GDJ3" s="15"/>
      <c r="GDK3" s="15"/>
      <c r="GDL3" s="15"/>
      <c r="GDM3" s="15"/>
      <c r="GDN3" s="15"/>
      <c r="GDO3" s="15"/>
      <c r="GDP3" s="15"/>
      <c r="GDQ3" s="15"/>
      <c r="GDR3" s="15"/>
      <c r="GDS3" s="15"/>
      <c r="GDT3" s="15"/>
      <c r="GDU3" s="15"/>
      <c r="GDV3" s="15"/>
      <c r="GDW3" s="15"/>
      <c r="GDX3" s="15"/>
      <c r="GDY3" s="15"/>
      <c r="GDZ3" s="15"/>
      <c r="GEA3" s="15"/>
      <c r="GEB3" s="15"/>
      <c r="GEC3" s="15"/>
      <c r="GED3" s="15"/>
      <c r="GEE3" s="15"/>
      <c r="GEF3" s="15"/>
      <c r="GEG3" s="15"/>
      <c r="GEH3" s="15"/>
      <c r="GEI3" s="15"/>
      <c r="GEJ3" s="15"/>
      <c r="GEK3" s="15"/>
      <c r="GEL3" s="15"/>
      <c r="GEM3" s="15"/>
      <c r="GEN3" s="15"/>
      <c r="GEO3" s="15"/>
      <c r="GEP3" s="15"/>
      <c r="GEQ3" s="15"/>
      <c r="GER3" s="15"/>
      <c r="GES3" s="15"/>
      <c r="GET3" s="15"/>
      <c r="GEU3" s="15"/>
      <c r="GEV3" s="15"/>
      <c r="GEW3" s="15"/>
      <c r="GEX3" s="15"/>
      <c r="GEY3" s="15"/>
      <c r="GEZ3" s="15"/>
      <c r="GFA3" s="15"/>
      <c r="GFB3" s="15"/>
      <c r="GFC3" s="15"/>
      <c r="GFD3" s="15"/>
      <c r="GFE3" s="15"/>
      <c r="GFF3" s="15"/>
      <c r="GFG3" s="15"/>
      <c r="GFH3" s="15"/>
      <c r="GFI3" s="15"/>
      <c r="GFJ3" s="15"/>
      <c r="GFK3" s="15"/>
      <c r="GFL3" s="15"/>
      <c r="GFM3" s="15"/>
      <c r="GFN3" s="15"/>
      <c r="GFO3" s="15"/>
      <c r="GFP3" s="15"/>
      <c r="GFQ3" s="15"/>
      <c r="GFR3" s="15"/>
      <c r="GFS3" s="15"/>
      <c r="GFT3" s="15"/>
      <c r="GFU3" s="15"/>
      <c r="GFV3" s="15"/>
      <c r="GFW3" s="15"/>
      <c r="GFX3" s="15"/>
      <c r="GFY3" s="15"/>
      <c r="GFZ3" s="15"/>
      <c r="GGA3" s="15"/>
      <c r="GGB3" s="15"/>
      <c r="GGC3" s="15"/>
      <c r="GGD3" s="15"/>
      <c r="GGE3" s="15"/>
      <c r="GGF3" s="15"/>
      <c r="GGG3" s="15"/>
      <c r="GGH3" s="15"/>
      <c r="GGI3" s="15"/>
      <c r="GGJ3" s="15"/>
      <c r="GGK3" s="15"/>
      <c r="GGL3" s="15"/>
      <c r="GGM3" s="15"/>
      <c r="GGN3" s="15"/>
      <c r="GGO3" s="15"/>
      <c r="GGP3" s="15"/>
      <c r="GGQ3" s="15"/>
      <c r="GGR3" s="15"/>
      <c r="GGS3" s="15"/>
      <c r="GGT3" s="15"/>
      <c r="GGU3" s="15"/>
      <c r="GGV3" s="15"/>
      <c r="GGW3" s="15"/>
      <c r="GGX3" s="15"/>
      <c r="GGY3" s="15"/>
      <c r="GGZ3" s="15"/>
      <c r="GHA3" s="15"/>
      <c r="GHB3" s="15"/>
      <c r="GHC3" s="15"/>
      <c r="GHD3" s="15"/>
      <c r="GHE3" s="15"/>
      <c r="GHF3" s="15"/>
      <c r="GHG3" s="15"/>
      <c r="GHH3" s="15"/>
      <c r="GHI3" s="15"/>
      <c r="GHJ3" s="15"/>
      <c r="GHK3" s="15"/>
      <c r="GHL3" s="15"/>
      <c r="GHM3" s="15"/>
      <c r="GHN3" s="15"/>
      <c r="GHO3" s="15"/>
      <c r="GHP3" s="15"/>
      <c r="GHQ3" s="15"/>
      <c r="GHR3" s="15"/>
      <c r="GHS3" s="15"/>
      <c r="GHT3" s="15"/>
      <c r="GHU3" s="15"/>
      <c r="GHV3" s="15"/>
      <c r="GHW3" s="15"/>
      <c r="GHX3" s="15"/>
      <c r="GHY3" s="15"/>
      <c r="GHZ3" s="15"/>
      <c r="GIA3" s="15"/>
      <c r="GIB3" s="15"/>
      <c r="GIC3" s="15"/>
      <c r="GID3" s="15"/>
      <c r="GIE3" s="15"/>
      <c r="GIF3" s="15"/>
      <c r="GIG3" s="15"/>
      <c r="GIH3" s="15"/>
      <c r="GII3" s="15"/>
      <c r="GIJ3" s="15"/>
      <c r="GIK3" s="15"/>
      <c r="GIL3" s="15"/>
      <c r="GIM3" s="15"/>
      <c r="GIN3" s="15"/>
      <c r="GIO3" s="15"/>
      <c r="GIP3" s="15"/>
      <c r="GIQ3" s="15"/>
      <c r="GIR3" s="15"/>
      <c r="GIS3" s="15"/>
      <c r="GIT3" s="15"/>
      <c r="GIU3" s="15"/>
      <c r="GIV3" s="15"/>
      <c r="GIW3" s="15"/>
      <c r="GIX3" s="15"/>
      <c r="GIY3" s="15"/>
      <c r="GIZ3" s="15"/>
      <c r="GJA3" s="15"/>
      <c r="GJB3" s="15"/>
      <c r="GJC3" s="15"/>
      <c r="GJD3" s="15"/>
      <c r="GJE3" s="15"/>
      <c r="GJF3" s="15"/>
      <c r="GJG3" s="15"/>
      <c r="GJH3" s="15"/>
      <c r="GJI3" s="15"/>
      <c r="GJJ3" s="15"/>
      <c r="GJK3" s="15"/>
      <c r="GJL3" s="15"/>
      <c r="GJM3" s="15"/>
      <c r="GJN3" s="15"/>
      <c r="GJO3" s="15"/>
      <c r="GJP3" s="15"/>
      <c r="GJQ3" s="15"/>
      <c r="GJR3" s="15"/>
      <c r="GJS3" s="15"/>
      <c r="GJT3" s="15"/>
      <c r="GJU3" s="15"/>
      <c r="GJV3" s="15"/>
      <c r="GJW3" s="15"/>
      <c r="GJX3" s="15"/>
      <c r="GJY3" s="15"/>
      <c r="GJZ3" s="15"/>
      <c r="GKA3" s="15"/>
      <c r="GKB3" s="15"/>
      <c r="GKC3" s="15"/>
      <c r="GKD3" s="15"/>
      <c r="GKE3" s="15"/>
      <c r="GKF3" s="15"/>
      <c r="GKG3" s="15"/>
      <c r="GKH3" s="15"/>
      <c r="GKI3" s="15"/>
      <c r="GKJ3" s="15"/>
      <c r="GKK3" s="15"/>
      <c r="GKL3" s="15"/>
      <c r="GKM3" s="15"/>
      <c r="GKN3" s="15"/>
      <c r="GKO3" s="15"/>
      <c r="GKP3" s="15"/>
      <c r="GKQ3" s="15"/>
      <c r="GKR3" s="15"/>
      <c r="GKS3" s="15"/>
      <c r="GKT3" s="15"/>
      <c r="GKU3" s="15"/>
      <c r="GKV3" s="15"/>
      <c r="GKW3" s="15"/>
      <c r="GKX3" s="15"/>
      <c r="GKY3" s="15"/>
      <c r="GKZ3" s="15"/>
      <c r="GLA3" s="15"/>
      <c r="GLB3" s="15"/>
      <c r="GLC3" s="15"/>
      <c r="GLD3" s="15"/>
      <c r="GLE3" s="15"/>
      <c r="GLF3" s="15"/>
      <c r="GLG3" s="15"/>
      <c r="GLH3" s="15"/>
      <c r="GLI3" s="15"/>
      <c r="GLJ3" s="15"/>
      <c r="GLK3" s="15"/>
      <c r="GLL3" s="15"/>
      <c r="GLM3" s="15"/>
      <c r="GLN3" s="15"/>
      <c r="GLO3" s="15"/>
      <c r="GLP3" s="15"/>
      <c r="GLQ3" s="15"/>
      <c r="GLR3" s="15"/>
      <c r="GLS3" s="15"/>
      <c r="GLT3" s="15"/>
      <c r="GLU3" s="15"/>
      <c r="GLV3" s="15"/>
      <c r="GLW3" s="15"/>
      <c r="GLX3" s="15"/>
      <c r="GLY3" s="15"/>
      <c r="GLZ3" s="15"/>
      <c r="GMA3" s="15"/>
      <c r="GMB3" s="15"/>
      <c r="GMC3" s="15"/>
      <c r="GMD3" s="15"/>
      <c r="GME3" s="15"/>
      <c r="GMF3" s="15"/>
      <c r="GMG3" s="15"/>
      <c r="GMH3" s="15"/>
      <c r="GMI3" s="15"/>
      <c r="GMJ3" s="15"/>
      <c r="GMK3" s="15"/>
      <c r="GML3" s="15"/>
      <c r="GMM3" s="15"/>
      <c r="GMN3" s="15"/>
      <c r="GMO3" s="15"/>
      <c r="GMP3" s="15"/>
      <c r="GMQ3" s="15"/>
      <c r="GMR3" s="15"/>
      <c r="GMS3" s="15"/>
      <c r="GMT3" s="15"/>
      <c r="GMU3" s="15"/>
      <c r="GMV3" s="15"/>
      <c r="GMW3" s="15"/>
      <c r="GMX3" s="15"/>
      <c r="GMY3" s="15"/>
      <c r="GMZ3" s="15"/>
      <c r="GNA3" s="15"/>
      <c r="GNB3" s="15"/>
      <c r="GNC3" s="15"/>
      <c r="GND3" s="15"/>
      <c r="GNE3" s="15"/>
      <c r="GNF3" s="15"/>
      <c r="GNG3" s="15"/>
      <c r="GNH3" s="15"/>
      <c r="GNI3" s="15"/>
      <c r="GNJ3" s="15"/>
      <c r="GNK3" s="15"/>
      <c r="GNL3" s="15"/>
      <c r="GNM3" s="15"/>
      <c r="GNN3" s="15"/>
      <c r="GNO3" s="15"/>
      <c r="GNP3" s="15"/>
      <c r="GNQ3" s="15"/>
      <c r="GNR3" s="15"/>
      <c r="GNS3" s="15"/>
      <c r="GNT3" s="15"/>
      <c r="GNU3" s="15"/>
      <c r="GNV3" s="15"/>
      <c r="GNW3" s="15"/>
      <c r="GNX3" s="15"/>
      <c r="GNY3" s="15"/>
      <c r="GNZ3" s="15"/>
      <c r="GOA3" s="15"/>
      <c r="GOB3" s="15"/>
      <c r="GOC3" s="15"/>
      <c r="GOD3" s="15"/>
      <c r="GOE3" s="15"/>
      <c r="GOF3" s="15"/>
      <c r="GOG3" s="15"/>
      <c r="GOH3" s="15"/>
      <c r="GOI3" s="15"/>
      <c r="GOJ3" s="15"/>
      <c r="GOK3" s="15"/>
      <c r="GOL3" s="15"/>
      <c r="GOM3" s="15"/>
      <c r="GON3" s="15"/>
      <c r="GOO3" s="15"/>
      <c r="GOP3" s="15"/>
      <c r="GOQ3" s="15"/>
      <c r="GOR3" s="15"/>
      <c r="GOS3" s="15"/>
      <c r="GOT3" s="15"/>
      <c r="GOU3" s="15"/>
      <c r="GOV3" s="15"/>
      <c r="GOW3" s="15"/>
      <c r="GOX3" s="15"/>
      <c r="GOY3" s="15"/>
      <c r="GOZ3" s="15"/>
      <c r="GPA3" s="15"/>
      <c r="GPB3" s="15"/>
      <c r="GPC3" s="15"/>
      <c r="GPD3" s="15"/>
      <c r="GPE3" s="15"/>
      <c r="GPF3" s="15"/>
      <c r="GPG3" s="15"/>
      <c r="GPH3" s="15"/>
      <c r="GPI3" s="15"/>
      <c r="GPJ3" s="15"/>
      <c r="GPK3" s="15"/>
      <c r="GPL3" s="15"/>
      <c r="GPM3" s="15"/>
      <c r="GPN3" s="15"/>
      <c r="GPO3" s="15"/>
      <c r="GPP3" s="15"/>
      <c r="GPQ3" s="15"/>
      <c r="GPR3" s="15"/>
      <c r="GPS3" s="15"/>
      <c r="GPT3" s="15"/>
      <c r="GPU3" s="15"/>
      <c r="GPV3" s="15"/>
      <c r="GPW3" s="15"/>
      <c r="GPX3" s="15"/>
      <c r="GPY3" s="15"/>
      <c r="GPZ3" s="15"/>
      <c r="GQA3" s="15"/>
      <c r="GQB3" s="15"/>
      <c r="GQC3" s="15"/>
      <c r="GQD3" s="15"/>
      <c r="GQE3" s="15"/>
      <c r="GQF3" s="15"/>
      <c r="GQG3" s="15"/>
      <c r="GQH3" s="15"/>
      <c r="GQI3" s="15"/>
      <c r="GQJ3" s="15"/>
      <c r="GQK3" s="15"/>
      <c r="GQL3" s="15"/>
      <c r="GQM3" s="15"/>
      <c r="GQN3" s="15"/>
      <c r="GQO3" s="15"/>
      <c r="GQP3" s="15"/>
      <c r="GQQ3" s="15"/>
      <c r="GQR3" s="15"/>
      <c r="GQS3" s="15"/>
      <c r="GQT3" s="15"/>
      <c r="GQU3" s="15"/>
      <c r="GQV3" s="15"/>
      <c r="GQW3" s="15"/>
      <c r="GQX3" s="15"/>
      <c r="GQY3" s="15"/>
      <c r="GQZ3" s="15"/>
      <c r="GRA3" s="15"/>
      <c r="GRB3" s="15"/>
      <c r="GRC3" s="15"/>
      <c r="GRD3" s="15"/>
      <c r="GRE3" s="15"/>
      <c r="GRF3" s="15"/>
      <c r="GRG3" s="15"/>
      <c r="GRH3" s="15"/>
      <c r="GRI3" s="15"/>
      <c r="GRJ3" s="15"/>
      <c r="GRK3" s="15"/>
      <c r="GRL3" s="15"/>
      <c r="GRM3" s="15"/>
      <c r="GRN3" s="15"/>
      <c r="GRO3" s="15"/>
      <c r="GRP3" s="15"/>
      <c r="GRQ3" s="15"/>
      <c r="GRR3" s="15"/>
      <c r="GRS3" s="15"/>
      <c r="GRT3" s="15"/>
      <c r="GRU3" s="15"/>
      <c r="GRV3" s="15"/>
      <c r="GRW3" s="15"/>
      <c r="GRX3" s="15"/>
      <c r="GRY3" s="15"/>
      <c r="GRZ3" s="15"/>
      <c r="GSA3" s="15"/>
      <c r="GSB3" s="15"/>
      <c r="GSC3" s="15"/>
      <c r="GSD3" s="15"/>
      <c r="GSE3" s="15"/>
      <c r="GSF3" s="15"/>
      <c r="GSG3" s="15"/>
      <c r="GSH3" s="15"/>
      <c r="GSI3" s="15"/>
      <c r="GSJ3" s="15"/>
      <c r="GSK3" s="15"/>
      <c r="GSL3" s="15"/>
      <c r="GSM3" s="15"/>
      <c r="GSN3" s="15"/>
      <c r="GSO3" s="15"/>
      <c r="GSP3" s="15"/>
      <c r="GSQ3" s="15"/>
      <c r="GSR3" s="15"/>
      <c r="GSS3" s="15"/>
      <c r="GST3" s="15"/>
      <c r="GSU3" s="15"/>
      <c r="GSV3" s="15"/>
      <c r="GSW3" s="15"/>
      <c r="GSX3" s="15"/>
      <c r="GSY3" s="15"/>
      <c r="GSZ3" s="15"/>
      <c r="GTA3" s="15"/>
      <c r="GTB3" s="15"/>
      <c r="GTC3" s="15"/>
      <c r="GTD3" s="15"/>
      <c r="GTE3" s="15"/>
      <c r="GTF3" s="15"/>
      <c r="GTG3" s="15"/>
      <c r="GTH3" s="15"/>
      <c r="GTI3" s="15"/>
      <c r="GTJ3" s="15"/>
      <c r="GTK3" s="15"/>
      <c r="GTL3" s="15"/>
      <c r="GTM3" s="15"/>
      <c r="GTN3" s="15"/>
      <c r="GTO3" s="15"/>
      <c r="GTP3" s="15"/>
      <c r="GTQ3" s="15"/>
      <c r="GTR3" s="15"/>
      <c r="GTS3" s="15"/>
      <c r="GTT3" s="15"/>
      <c r="GTU3" s="15"/>
      <c r="GTV3" s="15"/>
      <c r="GTW3" s="15"/>
      <c r="GTX3" s="15"/>
      <c r="GTY3" s="15"/>
      <c r="GTZ3" s="15"/>
      <c r="GUA3" s="15"/>
      <c r="GUB3" s="15"/>
      <c r="GUC3" s="15"/>
      <c r="GUD3" s="15"/>
      <c r="GUE3" s="15"/>
      <c r="GUF3" s="15"/>
      <c r="GUG3" s="15"/>
      <c r="GUH3" s="15"/>
      <c r="GUI3" s="15"/>
      <c r="GUJ3" s="15"/>
      <c r="GUK3" s="15"/>
      <c r="GUL3" s="15"/>
      <c r="GUM3" s="15"/>
      <c r="GUN3" s="15"/>
      <c r="GUO3" s="15"/>
      <c r="GUP3" s="15"/>
      <c r="GUQ3" s="15"/>
      <c r="GUR3" s="15"/>
      <c r="GUS3" s="15"/>
      <c r="GUT3" s="15"/>
      <c r="GUU3" s="15"/>
      <c r="GUV3" s="15"/>
      <c r="GUW3" s="15"/>
      <c r="GUX3" s="15"/>
      <c r="GUY3" s="15"/>
      <c r="GUZ3" s="15"/>
      <c r="GVA3" s="15"/>
      <c r="GVB3" s="15"/>
      <c r="GVC3" s="15"/>
      <c r="GVD3" s="15"/>
      <c r="GVE3" s="15"/>
      <c r="GVF3" s="15"/>
      <c r="GVG3" s="15"/>
      <c r="GVH3" s="15"/>
      <c r="GVI3" s="15"/>
      <c r="GVJ3" s="15"/>
      <c r="GVK3" s="15"/>
      <c r="GVL3" s="15"/>
      <c r="GVM3" s="15"/>
      <c r="GVN3" s="15"/>
      <c r="GVO3" s="15"/>
      <c r="GVP3" s="15"/>
      <c r="GVQ3" s="15"/>
      <c r="GVR3" s="15"/>
      <c r="GVS3" s="15"/>
      <c r="GVT3" s="15"/>
      <c r="GVU3" s="15"/>
      <c r="GVV3" s="15"/>
      <c r="GVW3" s="15"/>
      <c r="GVX3" s="15"/>
      <c r="GVY3" s="15"/>
      <c r="GVZ3" s="15"/>
      <c r="GWA3" s="15"/>
      <c r="GWB3" s="15"/>
      <c r="GWC3" s="15"/>
      <c r="GWD3" s="15"/>
      <c r="GWE3" s="15"/>
      <c r="GWF3" s="15"/>
      <c r="GWG3" s="15"/>
      <c r="GWH3" s="15"/>
      <c r="GWI3" s="15"/>
      <c r="GWJ3" s="15"/>
      <c r="GWK3" s="15"/>
      <c r="GWL3" s="15"/>
      <c r="GWM3" s="15"/>
      <c r="GWN3" s="15"/>
      <c r="GWO3" s="15"/>
      <c r="GWP3" s="15"/>
      <c r="GWQ3" s="15"/>
      <c r="GWR3" s="15"/>
      <c r="GWS3" s="15"/>
      <c r="GWT3" s="15"/>
      <c r="GWU3" s="15"/>
      <c r="GWV3" s="15"/>
      <c r="GWW3" s="15"/>
      <c r="GWX3" s="15"/>
      <c r="GWY3" s="15"/>
      <c r="GWZ3" s="15"/>
      <c r="GXA3" s="15"/>
      <c r="GXB3" s="15"/>
      <c r="GXC3" s="15"/>
      <c r="GXD3" s="15"/>
      <c r="GXE3" s="15"/>
      <c r="GXF3" s="15"/>
      <c r="GXG3" s="15"/>
      <c r="GXH3" s="15"/>
      <c r="GXI3" s="15"/>
      <c r="GXJ3" s="15"/>
      <c r="GXK3" s="15"/>
      <c r="GXL3" s="15"/>
      <c r="GXM3" s="15"/>
      <c r="GXN3" s="15"/>
      <c r="GXO3" s="15"/>
      <c r="GXP3" s="15"/>
      <c r="GXQ3" s="15"/>
      <c r="GXR3" s="15"/>
      <c r="GXS3" s="15"/>
      <c r="GXT3" s="15"/>
      <c r="GXU3" s="15"/>
      <c r="GXV3" s="15"/>
      <c r="GXW3" s="15"/>
      <c r="GXX3" s="15"/>
      <c r="GXY3" s="15"/>
      <c r="GXZ3" s="15"/>
      <c r="GYA3" s="15"/>
      <c r="GYB3" s="15"/>
      <c r="GYC3" s="15"/>
      <c r="GYD3" s="15"/>
      <c r="GYE3" s="15"/>
      <c r="GYF3" s="15"/>
      <c r="GYG3" s="15"/>
      <c r="GYH3" s="15"/>
      <c r="GYI3" s="15"/>
      <c r="GYJ3" s="15"/>
      <c r="GYK3" s="15"/>
      <c r="GYL3" s="15"/>
      <c r="GYM3" s="15"/>
      <c r="GYN3" s="15"/>
      <c r="GYO3" s="15"/>
      <c r="GYP3" s="15"/>
      <c r="GYQ3" s="15"/>
      <c r="GYR3" s="15"/>
      <c r="GYS3" s="15"/>
      <c r="GYT3" s="15"/>
      <c r="GYU3" s="15"/>
      <c r="GYV3" s="15"/>
      <c r="GYW3" s="15"/>
      <c r="GYX3" s="15"/>
      <c r="GYY3" s="15"/>
      <c r="GYZ3" s="15"/>
      <c r="GZA3" s="15"/>
      <c r="GZB3" s="15"/>
      <c r="GZC3" s="15"/>
      <c r="GZD3" s="15"/>
      <c r="GZE3" s="15"/>
      <c r="GZF3" s="15"/>
      <c r="GZG3" s="15"/>
      <c r="GZH3" s="15"/>
      <c r="GZI3" s="15"/>
      <c r="GZJ3" s="15"/>
      <c r="GZK3" s="15"/>
      <c r="GZL3" s="15"/>
      <c r="GZM3" s="15"/>
      <c r="GZN3" s="15"/>
      <c r="GZO3" s="15"/>
      <c r="GZP3" s="15"/>
      <c r="GZQ3" s="15"/>
      <c r="GZR3" s="15"/>
      <c r="GZS3" s="15"/>
      <c r="GZT3" s="15"/>
      <c r="GZU3" s="15"/>
      <c r="GZV3" s="15"/>
      <c r="GZW3" s="15"/>
      <c r="GZX3" s="15"/>
      <c r="GZY3" s="15"/>
      <c r="GZZ3" s="15"/>
      <c r="HAA3" s="15"/>
      <c r="HAB3" s="15"/>
      <c r="HAC3" s="15"/>
      <c r="HAD3" s="15"/>
      <c r="HAE3" s="15"/>
      <c r="HAF3" s="15"/>
      <c r="HAG3" s="15"/>
      <c r="HAH3" s="15"/>
      <c r="HAI3" s="15"/>
      <c r="HAJ3" s="15"/>
      <c r="HAK3" s="15"/>
      <c r="HAL3" s="15"/>
      <c r="HAM3" s="15"/>
      <c r="HAN3" s="15"/>
      <c r="HAO3" s="15"/>
      <c r="HAP3" s="15"/>
      <c r="HAQ3" s="15"/>
      <c r="HAR3" s="15"/>
      <c r="HAS3" s="15"/>
      <c r="HAT3" s="15"/>
      <c r="HAU3" s="15"/>
      <c r="HAV3" s="15"/>
      <c r="HAW3" s="15"/>
      <c r="HAX3" s="15"/>
      <c r="HAY3" s="15"/>
      <c r="HAZ3" s="15"/>
      <c r="HBA3" s="15"/>
      <c r="HBB3" s="15"/>
      <c r="HBC3" s="15"/>
      <c r="HBD3" s="15"/>
      <c r="HBE3" s="15"/>
      <c r="HBF3" s="15"/>
      <c r="HBG3" s="15"/>
      <c r="HBH3" s="15"/>
      <c r="HBI3" s="15"/>
      <c r="HBJ3" s="15"/>
      <c r="HBK3" s="15"/>
      <c r="HBL3" s="15"/>
      <c r="HBM3" s="15"/>
      <c r="HBN3" s="15"/>
      <c r="HBO3" s="15"/>
      <c r="HBP3" s="15"/>
      <c r="HBQ3" s="15"/>
      <c r="HBR3" s="15"/>
      <c r="HBS3" s="15"/>
      <c r="HBT3" s="15"/>
      <c r="HBU3" s="15"/>
      <c r="HBV3" s="15"/>
      <c r="HBW3" s="15"/>
      <c r="HBX3" s="15"/>
      <c r="HBY3" s="15"/>
      <c r="HBZ3" s="15"/>
      <c r="HCA3" s="15"/>
      <c r="HCB3" s="15"/>
      <c r="HCC3" s="15"/>
      <c r="HCD3" s="15"/>
      <c r="HCE3" s="15"/>
      <c r="HCF3" s="15"/>
      <c r="HCG3" s="15"/>
      <c r="HCH3" s="15"/>
      <c r="HCI3" s="15"/>
      <c r="HCJ3" s="15"/>
      <c r="HCK3" s="15"/>
      <c r="HCL3" s="15"/>
      <c r="HCM3" s="15"/>
      <c r="HCN3" s="15"/>
      <c r="HCO3" s="15"/>
      <c r="HCP3" s="15"/>
      <c r="HCQ3" s="15"/>
      <c r="HCR3" s="15"/>
      <c r="HCS3" s="15"/>
      <c r="HCT3" s="15"/>
      <c r="HCU3" s="15"/>
      <c r="HCV3" s="15"/>
      <c r="HCW3" s="15"/>
      <c r="HCX3" s="15"/>
      <c r="HCY3" s="15"/>
      <c r="HCZ3" s="15"/>
      <c r="HDA3" s="15"/>
      <c r="HDB3" s="15"/>
      <c r="HDC3" s="15"/>
      <c r="HDD3" s="15"/>
      <c r="HDE3" s="15"/>
      <c r="HDF3" s="15"/>
      <c r="HDG3" s="15"/>
      <c r="HDH3" s="15"/>
      <c r="HDI3" s="15"/>
      <c r="HDJ3" s="15"/>
      <c r="HDK3" s="15"/>
      <c r="HDL3" s="15"/>
      <c r="HDM3" s="15"/>
      <c r="HDN3" s="15"/>
      <c r="HDO3" s="15"/>
      <c r="HDP3" s="15"/>
      <c r="HDQ3" s="15"/>
      <c r="HDR3" s="15"/>
      <c r="HDS3" s="15"/>
      <c r="HDT3" s="15"/>
      <c r="HDU3" s="15"/>
      <c r="HDV3" s="15"/>
      <c r="HDW3" s="15"/>
      <c r="HDX3" s="15"/>
      <c r="HDY3" s="15"/>
      <c r="HDZ3" s="15"/>
      <c r="HEA3" s="15"/>
      <c r="HEB3" s="15"/>
      <c r="HEC3" s="15"/>
      <c r="HED3" s="15"/>
      <c r="HEE3" s="15"/>
      <c r="HEF3" s="15"/>
      <c r="HEG3" s="15"/>
      <c r="HEH3" s="15"/>
      <c r="HEI3" s="15"/>
      <c r="HEJ3" s="15"/>
      <c r="HEK3" s="15"/>
      <c r="HEL3" s="15"/>
      <c r="HEM3" s="15"/>
      <c r="HEN3" s="15"/>
      <c r="HEO3" s="15"/>
      <c r="HEP3" s="15"/>
      <c r="HEQ3" s="15"/>
      <c r="HER3" s="15"/>
      <c r="HES3" s="15"/>
      <c r="HET3" s="15"/>
      <c r="HEU3" s="15"/>
      <c r="HEV3" s="15"/>
      <c r="HEW3" s="15"/>
      <c r="HEX3" s="15"/>
      <c r="HEY3" s="15"/>
      <c r="HEZ3" s="15"/>
      <c r="HFA3" s="15"/>
      <c r="HFB3" s="15"/>
      <c r="HFC3" s="15"/>
      <c r="HFD3" s="15"/>
      <c r="HFE3" s="15"/>
      <c r="HFF3" s="15"/>
      <c r="HFG3" s="15"/>
      <c r="HFH3" s="15"/>
      <c r="HFI3" s="15"/>
      <c r="HFJ3" s="15"/>
      <c r="HFK3" s="15"/>
      <c r="HFL3" s="15"/>
      <c r="HFM3" s="15"/>
      <c r="HFN3" s="15"/>
      <c r="HFO3" s="15"/>
      <c r="HFP3" s="15"/>
      <c r="HFQ3" s="15"/>
      <c r="HFR3" s="15"/>
      <c r="HFS3" s="15"/>
      <c r="HFT3" s="15"/>
      <c r="HFU3" s="15"/>
      <c r="HFV3" s="15"/>
      <c r="HFW3" s="15"/>
      <c r="HFX3" s="15"/>
      <c r="HFY3" s="15"/>
      <c r="HFZ3" s="15"/>
      <c r="HGA3" s="15"/>
      <c r="HGB3" s="15"/>
      <c r="HGC3" s="15"/>
      <c r="HGD3" s="15"/>
      <c r="HGE3" s="15"/>
      <c r="HGF3" s="15"/>
      <c r="HGG3" s="15"/>
      <c r="HGH3" s="15"/>
      <c r="HGI3" s="15"/>
      <c r="HGJ3" s="15"/>
      <c r="HGK3" s="15"/>
      <c r="HGL3" s="15"/>
      <c r="HGM3" s="15"/>
      <c r="HGN3" s="15"/>
      <c r="HGO3" s="15"/>
      <c r="HGP3" s="15"/>
      <c r="HGQ3" s="15"/>
      <c r="HGR3" s="15"/>
      <c r="HGS3" s="15"/>
      <c r="HGT3" s="15"/>
      <c r="HGU3" s="15"/>
      <c r="HGV3" s="15"/>
      <c r="HGW3" s="15"/>
      <c r="HGX3" s="15"/>
      <c r="HGY3" s="15"/>
      <c r="HGZ3" s="15"/>
      <c r="HHA3" s="15"/>
      <c r="HHB3" s="15"/>
      <c r="HHC3" s="15"/>
      <c r="HHD3" s="15"/>
      <c r="HHE3" s="15"/>
      <c r="HHF3" s="15"/>
      <c r="HHG3" s="15"/>
      <c r="HHH3" s="15"/>
      <c r="HHI3" s="15"/>
      <c r="HHJ3" s="15"/>
      <c r="HHK3" s="15"/>
      <c r="HHL3" s="15"/>
      <c r="HHM3" s="15"/>
      <c r="HHN3" s="15"/>
      <c r="HHO3" s="15"/>
      <c r="HHP3" s="15"/>
      <c r="HHQ3" s="15"/>
      <c r="HHR3" s="15"/>
      <c r="HHS3" s="15"/>
      <c r="HHT3" s="15"/>
      <c r="HHU3" s="15"/>
      <c r="HHV3" s="15"/>
      <c r="HHW3" s="15"/>
      <c r="HHX3" s="15"/>
      <c r="HHY3" s="15"/>
      <c r="HHZ3" s="15"/>
      <c r="HIA3" s="15"/>
      <c r="HIB3" s="15"/>
      <c r="HIC3" s="15"/>
      <c r="HID3" s="15"/>
      <c r="HIE3" s="15"/>
      <c r="HIF3" s="15"/>
      <c r="HIG3" s="15"/>
      <c r="HIH3" s="15"/>
      <c r="HII3" s="15"/>
      <c r="HIJ3" s="15"/>
      <c r="HIK3" s="15"/>
      <c r="HIL3" s="15"/>
      <c r="HIM3" s="15"/>
      <c r="HIN3" s="15"/>
      <c r="HIO3" s="15"/>
      <c r="HIP3" s="15"/>
      <c r="HIQ3" s="15"/>
      <c r="HIR3" s="15"/>
      <c r="HIS3" s="15"/>
      <c r="HIT3" s="15"/>
      <c r="HIU3" s="15"/>
      <c r="HIV3" s="15"/>
      <c r="HIW3" s="15"/>
      <c r="HIX3" s="15"/>
      <c r="HIY3" s="15"/>
      <c r="HIZ3" s="15"/>
      <c r="HJA3" s="15"/>
      <c r="HJB3" s="15"/>
      <c r="HJC3" s="15"/>
      <c r="HJD3" s="15"/>
      <c r="HJE3" s="15"/>
      <c r="HJF3" s="15"/>
      <c r="HJG3" s="15"/>
      <c r="HJH3" s="15"/>
      <c r="HJI3" s="15"/>
      <c r="HJJ3" s="15"/>
      <c r="HJK3" s="15"/>
      <c r="HJL3" s="15"/>
      <c r="HJM3" s="15"/>
      <c r="HJN3" s="15"/>
      <c r="HJO3" s="15"/>
      <c r="HJP3" s="15"/>
      <c r="HJQ3" s="15"/>
      <c r="HJR3" s="15"/>
      <c r="HJS3" s="15"/>
      <c r="HJT3" s="15"/>
      <c r="HJU3" s="15"/>
      <c r="HJV3" s="15"/>
      <c r="HJW3" s="15"/>
      <c r="HJX3" s="15"/>
      <c r="HJY3" s="15"/>
      <c r="HJZ3" s="15"/>
      <c r="HKA3" s="15"/>
      <c r="HKB3" s="15"/>
      <c r="HKC3" s="15"/>
      <c r="HKD3" s="15"/>
      <c r="HKE3" s="15"/>
      <c r="HKF3" s="15"/>
      <c r="HKG3" s="15"/>
      <c r="HKH3" s="15"/>
      <c r="HKI3" s="15"/>
      <c r="HKJ3" s="15"/>
      <c r="HKK3" s="15"/>
      <c r="HKL3" s="15"/>
      <c r="HKM3" s="15"/>
      <c r="HKN3" s="15"/>
      <c r="HKO3" s="15"/>
      <c r="HKP3" s="15"/>
      <c r="HKQ3" s="15"/>
      <c r="HKR3" s="15"/>
      <c r="HKS3" s="15"/>
      <c r="HKT3" s="15"/>
      <c r="HKU3" s="15"/>
      <c r="HKV3" s="15"/>
      <c r="HKW3" s="15"/>
      <c r="HKX3" s="15"/>
      <c r="HKY3" s="15"/>
      <c r="HKZ3" s="15"/>
      <c r="HLA3" s="15"/>
      <c r="HLB3" s="15"/>
      <c r="HLC3" s="15"/>
      <c r="HLD3" s="15"/>
      <c r="HLE3" s="15"/>
      <c r="HLF3" s="15"/>
      <c r="HLG3" s="15"/>
      <c r="HLH3" s="15"/>
      <c r="HLI3" s="15"/>
      <c r="HLJ3" s="15"/>
      <c r="HLK3" s="15"/>
      <c r="HLL3" s="15"/>
      <c r="HLM3" s="15"/>
      <c r="HLN3" s="15"/>
      <c r="HLO3" s="15"/>
      <c r="HLP3" s="15"/>
      <c r="HLQ3" s="15"/>
      <c r="HLR3" s="15"/>
      <c r="HLS3" s="15"/>
      <c r="HLT3" s="15"/>
      <c r="HLU3" s="15"/>
      <c r="HLV3" s="15"/>
      <c r="HLW3" s="15"/>
      <c r="HLX3" s="15"/>
      <c r="HLY3" s="15"/>
      <c r="HLZ3" s="15"/>
      <c r="HMA3" s="15"/>
      <c r="HMB3" s="15"/>
      <c r="HMC3" s="15"/>
      <c r="HMD3" s="15"/>
      <c r="HME3" s="15"/>
      <c r="HMF3" s="15"/>
      <c r="HMG3" s="15"/>
      <c r="HMH3" s="15"/>
      <c r="HMI3" s="15"/>
      <c r="HMJ3" s="15"/>
      <c r="HMK3" s="15"/>
      <c r="HML3" s="15"/>
      <c r="HMM3" s="15"/>
      <c r="HMN3" s="15"/>
      <c r="HMO3" s="15"/>
      <c r="HMP3" s="15"/>
      <c r="HMQ3" s="15"/>
      <c r="HMR3" s="15"/>
      <c r="HMS3" s="15"/>
      <c r="HMT3" s="15"/>
      <c r="HMU3" s="15"/>
      <c r="HMV3" s="15"/>
      <c r="HMW3" s="15"/>
      <c r="HMX3" s="15"/>
      <c r="HMY3" s="15"/>
      <c r="HMZ3" s="15"/>
      <c r="HNA3" s="15"/>
      <c r="HNB3" s="15"/>
      <c r="HNC3" s="15"/>
      <c r="HND3" s="15"/>
      <c r="HNE3" s="15"/>
      <c r="HNF3" s="15"/>
      <c r="HNG3" s="15"/>
      <c r="HNH3" s="15"/>
      <c r="HNI3" s="15"/>
      <c r="HNJ3" s="15"/>
      <c r="HNK3" s="15"/>
      <c r="HNL3" s="15"/>
      <c r="HNM3" s="15"/>
      <c r="HNN3" s="15"/>
      <c r="HNO3" s="15"/>
      <c r="HNP3" s="15"/>
      <c r="HNQ3" s="15"/>
      <c r="HNR3" s="15"/>
      <c r="HNS3" s="15"/>
      <c r="HNT3" s="15"/>
      <c r="HNU3" s="15"/>
      <c r="HNV3" s="15"/>
      <c r="HNW3" s="15"/>
      <c r="HNX3" s="15"/>
      <c r="HNY3" s="15"/>
      <c r="HNZ3" s="15"/>
      <c r="HOA3" s="15"/>
      <c r="HOB3" s="15"/>
      <c r="HOC3" s="15"/>
      <c r="HOD3" s="15"/>
      <c r="HOE3" s="15"/>
      <c r="HOF3" s="15"/>
      <c r="HOG3" s="15"/>
      <c r="HOH3" s="15"/>
      <c r="HOI3" s="15"/>
      <c r="HOJ3" s="15"/>
      <c r="HOK3" s="15"/>
      <c r="HOL3" s="15"/>
      <c r="HOM3" s="15"/>
      <c r="HON3" s="15"/>
      <c r="HOO3" s="15"/>
      <c r="HOP3" s="15"/>
      <c r="HOQ3" s="15"/>
      <c r="HOR3" s="15"/>
      <c r="HOS3" s="15"/>
      <c r="HOT3" s="15"/>
      <c r="HOU3" s="15"/>
      <c r="HOV3" s="15"/>
      <c r="HOW3" s="15"/>
      <c r="HOX3" s="15"/>
      <c r="HOY3" s="15"/>
      <c r="HOZ3" s="15"/>
      <c r="HPA3" s="15"/>
      <c r="HPB3" s="15"/>
      <c r="HPC3" s="15"/>
      <c r="HPD3" s="15"/>
      <c r="HPE3" s="15"/>
      <c r="HPF3" s="15"/>
      <c r="HPG3" s="15"/>
      <c r="HPH3" s="15"/>
      <c r="HPI3" s="15"/>
      <c r="HPJ3" s="15"/>
      <c r="HPK3" s="15"/>
      <c r="HPL3" s="15"/>
      <c r="HPM3" s="15"/>
      <c r="HPN3" s="15"/>
      <c r="HPO3" s="15"/>
      <c r="HPP3" s="15"/>
      <c r="HPQ3" s="15"/>
      <c r="HPR3" s="15"/>
      <c r="HPS3" s="15"/>
      <c r="HPT3" s="15"/>
      <c r="HPU3" s="15"/>
      <c r="HPV3" s="15"/>
      <c r="HPW3" s="15"/>
      <c r="HPX3" s="15"/>
      <c r="HPY3" s="15"/>
      <c r="HPZ3" s="15"/>
      <c r="HQA3" s="15"/>
      <c r="HQB3" s="15"/>
      <c r="HQC3" s="15"/>
      <c r="HQD3" s="15"/>
      <c r="HQE3" s="15"/>
      <c r="HQF3" s="15"/>
      <c r="HQG3" s="15"/>
      <c r="HQH3" s="15"/>
      <c r="HQI3" s="15"/>
      <c r="HQJ3" s="15"/>
      <c r="HQK3" s="15"/>
      <c r="HQL3" s="15"/>
      <c r="HQM3" s="15"/>
      <c r="HQN3" s="15"/>
      <c r="HQO3" s="15"/>
      <c r="HQP3" s="15"/>
      <c r="HQQ3" s="15"/>
      <c r="HQR3" s="15"/>
      <c r="HQS3" s="15"/>
      <c r="HQT3" s="15"/>
      <c r="HQU3" s="15"/>
      <c r="HQV3" s="15"/>
      <c r="HQW3" s="15"/>
      <c r="HQX3" s="15"/>
      <c r="HQY3" s="15"/>
      <c r="HQZ3" s="15"/>
      <c r="HRA3" s="15"/>
      <c r="HRB3" s="15"/>
      <c r="HRC3" s="15"/>
      <c r="HRD3" s="15"/>
      <c r="HRE3" s="15"/>
      <c r="HRF3" s="15"/>
      <c r="HRG3" s="15"/>
      <c r="HRH3" s="15"/>
      <c r="HRI3" s="15"/>
      <c r="HRJ3" s="15"/>
      <c r="HRK3" s="15"/>
      <c r="HRL3" s="15"/>
      <c r="HRM3" s="15"/>
      <c r="HRN3" s="15"/>
      <c r="HRO3" s="15"/>
      <c r="HRP3" s="15"/>
      <c r="HRQ3" s="15"/>
      <c r="HRR3" s="15"/>
      <c r="HRS3" s="15"/>
      <c r="HRT3" s="15"/>
      <c r="HRU3" s="15"/>
      <c r="HRV3" s="15"/>
      <c r="HRW3" s="15"/>
      <c r="HRX3" s="15"/>
      <c r="HRY3" s="15"/>
      <c r="HRZ3" s="15"/>
      <c r="HSA3" s="15"/>
      <c r="HSB3" s="15"/>
      <c r="HSC3" s="15"/>
      <c r="HSD3" s="15"/>
      <c r="HSE3" s="15"/>
      <c r="HSF3" s="15"/>
      <c r="HSG3" s="15"/>
      <c r="HSH3" s="15"/>
      <c r="HSI3" s="15"/>
      <c r="HSJ3" s="15"/>
      <c r="HSK3" s="15"/>
      <c r="HSL3" s="15"/>
      <c r="HSM3" s="15"/>
      <c r="HSN3" s="15"/>
      <c r="HSO3" s="15"/>
      <c r="HSP3" s="15"/>
      <c r="HSQ3" s="15"/>
      <c r="HSR3" s="15"/>
      <c r="HSS3" s="15"/>
      <c r="HST3" s="15"/>
      <c r="HSU3" s="15"/>
      <c r="HSV3" s="15"/>
      <c r="HSW3" s="15"/>
      <c r="HSX3" s="15"/>
      <c r="HSY3" s="15"/>
      <c r="HSZ3" s="15"/>
      <c r="HTA3" s="15"/>
      <c r="HTB3" s="15"/>
      <c r="HTC3" s="15"/>
      <c r="HTD3" s="15"/>
      <c r="HTE3" s="15"/>
      <c r="HTF3" s="15"/>
      <c r="HTG3" s="15"/>
      <c r="HTH3" s="15"/>
      <c r="HTI3" s="15"/>
      <c r="HTJ3" s="15"/>
      <c r="HTK3" s="15"/>
      <c r="HTL3" s="15"/>
      <c r="HTM3" s="15"/>
      <c r="HTN3" s="15"/>
      <c r="HTO3" s="15"/>
      <c r="HTP3" s="15"/>
      <c r="HTQ3" s="15"/>
      <c r="HTR3" s="15"/>
      <c r="HTS3" s="15"/>
      <c r="HTT3" s="15"/>
      <c r="HTU3" s="15"/>
      <c r="HTV3" s="15"/>
      <c r="HTW3" s="15"/>
      <c r="HTX3" s="15"/>
      <c r="HTY3" s="15"/>
      <c r="HTZ3" s="15"/>
      <c r="HUA3" s="15"/>
      <c r="HUB3" s="15"/>
      <c r="HUC3" s="15"/>
      <c r="HUD3" s="15"/>
      <c r="HUE3" s="15"/>
      <c r="HUF3" s="15"/>
      <c r="HUG3" s="15"/>
      <c r="HUH3" s="15"/>
      <c r="HUI3" s="15"/>
      <c r="HUJ3" s="15"/>
      <c r="HUK3" s="15"/>
      <c r="HUL3" s="15"/>
      <c r="HUM3" s="15"/>
      <c r="HUN3" s="15"/>
      <c r="HUO3" s="15"/>
      <c r="HUP3" s="15"/>
      <c r="HUQ3" s="15"/>
      <c r="HUR3" s="15"/>
      <c r="HUS3" s="15"/>
      <c r="HUT3" s="15"/>
      <c r="HUU3" s="15"/>
      <c r="HUV3" s="15"/>
      <c r="HUW3" s="15"/>
      <c r="HUX3" s="15"/>
      <c r="HUY3" s="15"/>
      <c r="HUZ3" s="15"/>
      <c r="HVA3" s="15"/>
      <c r="HVB3" s="15"/>
      <c r="HVC3" s="15"/>
      <c r="HVD3" s="15"/>
      <c r="HVE3" s="15"/>
      <c r="HVF3" s="15"/>
      <c r="HVG3" s="15"/>
      <c r="HVH3" s="15"/>
      <c r="HVI3" s="15"/>
      <c r="HVJ3" s="15"/>
      <c r="HVK3" s="15"/>
      <c r="HVL3" s="15"/>
      <c r="HVM3" s="15"/>
      <c r="HVN3" s="15"/>
      <c r="HVO3" s="15"/>
      <c r="HVP3" s="15"/>
      <c r="HVQ3" s="15"/>
      <c r="HVR3" s="15"/>
      <c r="HVS3" s="15"/>
      <c r="HVT3" s="15"/>
      <c r="HVU3" s="15"/>
      <c r="HVV3" s="15"/>
      <c r="HVW3" s="15"/>
      <c r="HVX3" s="15"/>
      <c r="HVY3" s="15"/>
      <c r="HVZ3" s="15"/>
      <c r="HWA3" s="15"/>
      <c r="HWB3" s="15"/>
      <c r="HWC3" s="15"/>
      <c r="HWD3" s="15"/>
      <c r="HWE3" s="15"/>
      <c r="HWF3" s="15"/>
      <c r="HWG3" s="15"/>
      <c r="HWH3" s="15"/>
      <c r="HWI3" s="15"/>
      <c r="HWJ3" s="15"/>
      <c r="HWK3" s="15"/>
      <c r="HWL3" s="15"/>
      <c r="HWM3" s="15"/>
      <c r="HWN3" s="15"/>
      <c r="HWO3" s="15"/>
      <c r="HWP3" s="15"/>
      <c r="HWQ3" s="15"/>
      <c r="HWR3" s="15"/>
      <c r="HWS3" s="15"/>
      <c r="HWT3" s="15"/>
      <c r="HWU3" s="15"/>
      <c r="HWV3" s="15"/>
      <c r="HWW3" s="15"/>
      <c r="HWX3" s="15"/>
      <c r="HWY3" s="15"/>
      <c r="HWZ3" s="15"/>
      <c r="HXA3" s="15"/>
      <c r="HXB3" s="15"/>
      <c r="HXC3" s="15"/>
      <c r="HXD3" s="15"/>
      <c r="HXE3" s="15"/>
      <c r="HXF3" s="15"/>
      <c r="HXG3" s="15"/>
      <c r="HXH3" s="15"/>
      <c r="HXI3" s="15"/>
      <c r="HXJ3" s="15"/>
      <c r="HXK3" s="15"/>
      <c r="HXL3" s="15"/>
      <c r="HXM3" s="15"/>
      <c r="HXN3" s="15"/>
      <c r="HXO3" s="15"/>
      <c r="HXP3" s="15"/>
      <c r="HXQ3" s="15"/>
      <c r="HXR3" s="15"/>
      <c r="HXS3" s="15"/>
      <c r="HXT3" s="15"/>
      <c r="HXU3" s="15"/>
      <c r="HXV3" s="15"/>
      <c r="HXW3" s="15"/>
      <c r="HXX3" s="15"/>
      <c r="HXY3" s="15"/>
      <c r="HXZ3" s="15"/>
      <c r="HYA3" s="15"/>
      <c r="HYB3" s="15"/>
      <c r="HYC3" s="15"/>
      <c r="HYD3" s="15"/>
      <c r="HYE3" s="15"/>
      <c r="HYF3" s="15"/>
      <c r="HYG3" s="15"/>
      <c r="HYH3" s="15"/>
      <c r="HYI3" s="15"/>
      <c r="HYJ3" s="15"/>
      <c r="HYK3" s="15"/>
      <c r="HYL3" s="15"/>
      <c r="HYM3" s="15"/>
      <c r="HYN3" s="15"/>
      <c r="HYO3" s="15"/>
      <c r="HYP3" s="15"/>
      <c r="HYQ3" s="15"/>
      <c r="HYR3" s="15"/>
      <c r="HYS3" s="15"/>
      <c r="HYT3" s="15"/>
      <c r="HYU3" s="15"/>
      <c r="HYV3" s="15"/>
      <c r="HYW3" s="15"/>
      <c r="HYX3" s="15"/>
      <c r="HYY3" s="15"/>
      <c r="HYZ3" s="15"/>
      <c r="HZA3" s="15"/>
      <c r="HZB3" s="15"/>
      <c r="HZC3" s="15"/>
      <c r="HZD3" s="15"/>
      <c r="HZE3" s="15"/>
      <c r="HZF3" s="15"/>
      <c r="HZG3" s="15"/>
      <c r="HZH3" s="15"/>
      <c r="HZI3" s="15"/>
      <c r="HZJ3" s="15"/>
      <c r="HZK3" s="15"/>
      <c r="HZL3" s="15"/>
      <c r="HZM3" s="15"/>
      <c r="HZN3" s="15"/>
      <c r="HZO3" s="15"/>
      <c r="HZP3" s="15"/>
      <c r="HZQ3" s="15"/>
      <c r="HZR3" s="15"/>
      <c r="HZS3" s="15"/>
      <c r="HZT3" s="15"/>
      <c r="HZU3" s="15"/>
      <c r="HZV3" s="15"/>
      <c r="HZW3" s="15"/>
      <c r="HZX3" s="15"/>
      <c r="HZY3" s="15"/>
      <c r="HZZ3" s="15"/>
      <c r="IAA3" s="15"/>
      <c r="IAB3" s="15"/>
      <c r="IAC3" s="15"/>
      <c r="IAD3" s="15"/>
      <c r="IAE3" s="15"/>
      <c r="IAF3" s="15"/>
      <c r="IAG3" s="15"/>
      <c r="IAH3" s="15"/>
      <c r="IAI3" s="15"/>
      <c r="IAJ3" s="15"/>
      <c r="IAK3" s="15"/>
      <c r="IAL3" s="15"/>
      <c r="IAM3" s="15"/>
      <c r="IAN3" s="15"/>
      <c r="IAO3" s="15"/>
      <c r="IAP3" s="15"/>
      <c r="IAQ3" s="15"/>
      <c r="IAR3" s="15"/>
      <c r="IAS3" s="15"/>
      <c r="IAT3" s="15"/>
      <c r="IAU3" s="15"/>
      <c r="IAV3" s="15"/>
      <c r="IAW3" s="15"/>
      <c r="IAX3" s="15"/>
      <c r="IAY3" s="15"/>
      <c r="IAZ3" s="15"/>
      <c r="IBA3" s="15"/>
      <c r="IBB3" s="15"/>
      <c r="IBC3" s="15"/>
      <c r="IBD3" s="15"/>
      <c r="IBE3" s="15"/>
      <c r="IBF3" s="15"/>
      <c r="IBG3" s="15"/>
      <c r="IBH3" s="15"/>
      <c r="IBI3" s="15"/>
      <c r="IBJ3" s="15"/>
      <c r="IBK3" s="15"/>
      <c r="IBL3" s="15"/>
      <c r="IBM3" s="15"/>
      <c r="IBN3" s="15"/>
      <c r="IBO3" s="15"/>
      <c r="IBP3" s="15"/>
      <c r="IBQ3" s="15"/>
      <c r="IBR3" s="15"/>
      <c r="IBS3" s="15"/>
      <c r="IBT3" s="15"/>
      <c r="IBU3" s="15"/>
      <c r="IBV3" s="15"/>
      <c r="IBW3" s="15"/>
      <c r="IBX3" s="15"/>
      <c r="IBY3" s="15"/>
      <c r="IBZ3" s="15"/>
      <c r="ICA3" s="15"/>
      <c r="ICB3" s="15"/>
      <c r="ICC3" s="15"/>
      <c r="ICD3" s="15"/>
      <c r="ICE3" s="15"/>
      <c r="ICF3" s="15"/>
      <c r="ICG3" s="15"/>
      <c r="ICH3" s="15"/>
      <c r="ICI3" s="15"/>
      <c r="ICJ3" s="15"/>
      <c r="ICK3" s="15"/>
      <c r="ICL3" s="15"/>
      <c r="ICM3" s="15"/>
      <c r="ICN3" s="15"/>
      <c r="ICO3" s="15"/>
      <c r="ICP3" s="15"/>
      <c r="ICQ3" s="15"/>
      <c r="ICR3" s="15"/>
      <c r="ICS3" s="15"/>
      <c r="ICT3" s="15"/>
      <c r="ICU3" s="15"/>
      <c r="ICV3" s="15"/>
      <c r="ICW3" s="15"/>
      <c r="ICX3" s="15"/>
      <c r="ICY3" s="15"/>
      <c r="ICZ3" s="15"/>
      <c r="IDA3" s="15"/>
      <c r="IDB3" s="15"/>
      <c r="IDC3" s="15"/>
      <c r="IDD3" s="15"/>
      <c r="IDE3" s="15"/>
      <c r="IDF3" s="15"/>
      <c r="IDG3" s="15"/>
      <c r="IDH3" s="15"/>
      <c r="IDI3" s="15"/>
      <c r="IDJ3" s="15"/>
      <c r="IDK3" s="15"/>
      <c r="IDL3" s="15"/>
      <c r="IDM3" s="15"/>
      <c r="IDN3" s="15"/>
      <c r="IDO3" s="15"/>
      <c r="IDP3" s="15"/>
      <c r="IDQ3" s="15"/>
      <c r="IDR3" s="15"/>
      <c r="IDS3" s="15"/>
      <c r="IDT3" s="15"/>
      <c r="IDU3" s="15"/>
      <c r="IDV3" s="15"/>
      <c r="IDW3" s="15"/>
      <c r="IDX3" s="15"/>
      <c r="IDY3" s="15"/>
      <c r="IDZ3" s="15"/>
      <c r="IEA3" s="15"/>
      <c r="IEB3" s="15"/>
      <c r="IEC3" s="15"/>
      <c r="IED3" s="15"/>
      <c r="IEE3" s="15"/>
      <c r="IEF3" s="15"/>
      <c r="IEG3" s="15"/>
      <c r="IEH3" s="15"/>
      <c r="IEI3" s="15"/>
      <c r="IEJ3" s="15"/>
      <c r="IEK3" s="15"/>
      <c r="IEL3" s="15"/>
      <c r="IEM3" s="15"/>
      <c r="IEN3" s="15"/>
      <c r="IEO3" s="15"/>
      <c r="IEP3" s="15"/>
      <c r="IEQ3" s="15"/>
      <c r="IER3" s="15"/>
      <c r="IES3" s="15"/>
      <c r="IET3" s="15"/>
      <c r="IEU3" s="15"/>
      <c r="IEV3" s="15"/>
      <c r="IEW3" s="15"/>
      <c r="IEX3" s="15"/>
      <c r="IEY3" s="15"/>
      <c r="IEZ3" s="15"/>
      <c r="IFA3" s="15"/>
      <c r="IFB3" s="15"/>
      <c r="IFC3" s="15"/>
      <c r="IFD3" s="15"/>
      <c r="IFE3" s="15"/>
      <c r="IFF3" s="15"/>
      <c r="IFG3" s="15"/>
      <c r="IFH3" s="15"/>
      <c r="IFI3" s="15"/>
      <c r="IFJ3" s="15"/>
      <c r="IFK3" s="15"/>
      <c r="IFL3" s="15"/>
      <c r="IFM3" s="15"/>
      <c r="IFN3" s="15"/>
      <c r="IFO3" s="15"/>
      <c r="IFP3" s="15"/>
      <c r="IFQ3" s="15"/>
      <c r="IFR3" s="15"/>
      <c r="IFS3" s="15"/>
      <c r="IFT3" s="15"/>
      <c r="IFU3" s="15"/>
      <c r="IFV3" s="15"/>
      <c r="IFW3" s="15"/>
      <c r="IFX3" s="15"/>
      <c r="IFY3" s="15"/>
      <c r="IFZ3" s="15"/>
      <c r="IGA3" s="15"/>
      <c r="IGB3" s="15"/>
      <c r="IGC3" s="15"/>
      <c r="IGD3" s="15"/>
      <c r="IGE3" s="15"/>
      <c r="IGF3" s="15"/>
      <c r="IGG3" s="15"/>
      <c r="IGH3" s="15"/>
      <c r="IGI3" s="15"/>
      <c r="IGJ3" s="15"/>
      <c r="IGK3" s="15"/>
      <c r="IGL3" s="15"/>
      <c r="IGM3" s="15"/>
      <c r="IGN3" s="15"/>
      <c r="IGO3" s="15"/>
      <c r="IGP3" s="15"/>
      <c r="IGQ3" s="15"/>
      <c r="IGR3" s="15"/>
      <c r="IGS3" s="15"/>
      <c r="IGT3" s="15"/>
      <c r="IGU3" s="15"/>
      <c r="IGV3" s="15"/>
      <c r="IGW3" s="15"/>
      <c r="IGX3" s="15"/>
      <c r="IGY3" s="15"/>
      <c r="IGZ3" s="15"/>
      <c r="IHA3" s="15"/>
      <c r="IHB3" s="15"/>
      <c r="IHC3" s="15"/>
      <c r="IHD3" s="15"/>
      <c r="IHE3" s="15"/>
      <c r="IHF3" s="15"/>
      <c r="IHG3" s="15"/>
      <c r="IHH3" s="15"/>
      <c r="IHI3" s="15"/>
      <c r="IHJ3" s="15"/>
      <c r="IHK3" s="15"/>
      <c r="IHL3" s="15"/>
      <c r="IHM3" s="15"/>
      <c r="IHN3" s="15"/>
      <c r="IHO3" s="15"/>
      <c r="IHP3" s="15"/>
      <c r="IHQ3" s="15"/>
      <c r="IHR3" s="15"/>
      <c r="IHS3" s="15"/>
      <c r="IHT3" s="15"/>
      <c r="IHU3" s="15"/>
      <c r="IHV3" s="15"/>
      <c r="IHW3" s="15"/>
      <c r="IHX3" s="15"/>
      <c r="IHY3" s="15"/>
      <c r="IHZ3" s="15"/>
      <c r="IIA3" s="15"/>
      <c r="IIB3" s="15"/>
      <c r="IIC3" s="15"/>
      <c r="IID3" s="15"/>
      <c r="IIE3" s="15"/>
      <c r="IIF3" s="15"/>
      <c r="IIG3" s="15"/>
      <c r="IIH3" s="15"/>
      <c r="III3" s="15"/>
      <c r="IIJ3" s="15"/>
      <c r="IIK3" s="15"/>
      <c r="IIL3" s="15"/>
      <c r="IIM3" s="15"/>
      <c r="IIN3" s="15"/>
      <c r="IIO3" s="15"/>
      <c r="IIP3" s="15"/>
      <c r="IIQ3" s="15"/>
      <c r="IIR3" s="15"/>
      <c r="IIS3" s="15"/>
      <c r="IIT3" s="15"/>
      <c r="IIU3" s="15"/>
      <c r="IIV3" s="15"/>
      <c r="IIW3" s="15"/>
      <c r="IIX3" s="15"/>
      <c r="IIY3" s="15"/>
      <c r="IIZ3" s="15"/>
      <c r="IJA3" s="15"/>
      <c r="IJB3" s="15"/>
      <c r="IJC3" s="15"/>
      <c r="IJD3" s="15"/>
      <c r="IJE3" s="15"/>
      <c r="IJF3" s="15"/>
      <c r="IJG3" s="15"/>
      <c r="IJH3" s="15"/>
      <c r="IJI3" s="15"/>
      <c r="IJJ3" s="15"/>
      <c r="IJK3" s="15"/>
      <c r="IJL3" s="15"/>
      <c r="IJM3" s="15"/>
      <c r="IJN3" s="15"/>
      <c r="IJO3" s="15"/>
      <c r="IJP3" s="15"/>
      <c r="IJQ3" s="15"/>
      <c r="IJR3" s="15"/>
      <c r="IJS3" s="15"/>
      <c r="IJT3" s="15"/>
      <c r="IJU3" s="15"/>
      <c r="IJV3" s="15"/>
      <c r="IJW3" s="15"/>
      <c r="IJX3" s="15"/>
      <c r="IJY3" s="15"/>
      <c r="IJZ3" s="15"/>
      <c r="IKA3" s="15"/>
      <c r="IKB3" s="15"/>
      <c r="IKC3" s="15"/>
      <c r="IKD3" s="15"/>
      <c r="IKE3" s="15"/>
      <c r="IKF3" s="15"/>
      <c r="IKG3" s="15"/>
      <c r="IKH3" s="15"/>
      <c r="IKI3" s="15"/>
      <c r="IKJ3" s="15"/>
      <c r="IKK3" s="15"/>
      <c r="IKL3" s="15"/>
      <c r="IKM3" s="15"/>
      <c r="IKN3" s="15"/>
      <c r="IKO3" s="15"/>
      <c r="IKP3" s="15"/>
      <c r="IKQ3" s="15"/>
      <c r="IKR3" s="15"/>
      <c r="IKS3" s="15"/>
      <c r="IKT3" s="15"/>
      <c r="IKU3" s="15"/>
      <c r="IKV3" s="15"/>
      <c r="IKW3" s="15"/>
      <c r="IKX3" s="15"/>
      <c r="IKY3" s="15"/>
      <c r="IKZ3" s="15"/>
      <c r="ILA3" s="15"/>
      <c r="ILB3" s="15"/>
      <c r="ILC3" s="15"/>
      <c r="ILD3" s="15"/>
      <c r="ILE3" s="15"/>
      <c r="ILF3" s="15"/>
      <c r="ILG3" s="15"/>
      <c r="ILH3" s="15"/>
      <c r="ILI3" s="15"/>
      <c r="ILJ3" s="15"/>
      <c r="ILK3" s="15"/>
      <c r="ILL3" s="15"/>
      <c r="ILM3" s="15"/>
      <c r="ILN3" s="15"/>
      <c r="ILO3" s="15"/>
      <c r="ILP3" s="15"/>
      <c r="ILQ3" s="15"/>
      <c r="ILR3" s="15"/>
      <c r="ILS3" s="15"/>
      <c r="ILT3" s="15"/>
      <c r="ILU3" s="15"/>
      <c r="ILV3" s="15"/>
      <c r="ILW3" s="15"/>
      <c r="ILX3" s="15"/>
      <c r="ILY3" s="15"/>
      <c r="ILZ3" s="15"/>
      <c r="IMA3" s="15"/>
      <c r="IMB3" s="15"/>
      <c r="IMC3" s="15"/>
      <c r="IMD3" s="15"/>
      <c r="IME3" s="15"/>
      <c r="IMF3" s="15"/>
      <c r="IMG3" s="15"/>
      <c r="IMH3" s="15"/>
      <c r="IMI3" s="15"/>
      <c r="IMJ3" s="15"/>
      <c r="IMK3" s="15"/>
      <c r="IML3" s="15"/>
      <c r="IMM3" s="15"/>
      <c r="IMN3" s="15"/>
      <c r="IMO3" s="15"/>
      <c r="IMP3" s="15"/>
      <c r="IMQ3" s="15"/>
      <c r="IMR3" s="15"/>
      <c r="IMS3" s="15"/>
      <c r="IMT3" s="15"/>
      <c r="IMU3" s="15"/>
      <c r="IMV3" s="15"/>
      <c r="IMW3" s="15"/>
      <c r="IMX3" s="15"/>
      <c r="IMY3" s="15"/>
      <c r="IMZ3" s="15"/>
      <c r="INA3" s="15"/>
      <c r="INB3" s="15"/>
      <c r="INC3" s="15"/>
      <c r="IND3" s="15"/>
      <c r="INE3" s="15"/>
      <c r="INF3" s="15"/>
      <c r="ING3" s="15"/>
      <c r="INH3" s="15"/>
      <c r="INI3" s="15"/>
      <c r="INJ3" s="15"/>
      <c r="INK3" s="15"/>
      <c r="INL3" s="15"/>
      <c r="INM3" s="15"/>
      <c r="INN3" s="15"/>
      <c r="INO3" s="15"/>
      <c r="INP3" s="15"/>
      <c r="INQ3" s="15"/>
      <c r="INR3" s="15"/>
      <c r="INS3" s="15"/>
      <c r="INT3" s="15"/>
      <c r="INU3" s="15"/>
      <c r="INV3" s="15"/>
      <c r="INW3" s="15"/>
      <c r="INX3" s="15"/>
      <c r="INY3" s="15"/>
      <c r="INZ3" s="15"/>
      <c r="IOA3" s="15"/>
      <c r="IOB3" s="15"/>
      <c r="IOC3" s="15"/>
      <c r="IOD3" s="15"/>
      <c r="IOE3" s="15"/>
      <c r="IOF3" s="15"/>
      <c r="IOG3" s="15"/>
      <c r="IOH3" s="15"/>
      <c r="IOI3" s="15"/>
      <c r="IOJ3" s="15"/>
      <c r="IOK3" s="15"/>
      <c r="IOL3" s="15"/>
      <c r="IOM3" s="15"/>
      <c r="ION3" s="15"/>
      <c r="IOO3" s="15"/>
      <c r="IOP3" s="15"/>
      <c r="IOQ3" s="15"/>
      <c r="IOR3" s="15"/>
      <c r="IOS3" s="15"/>
      <c r="IOT3" s="15"/>
      <c r="IOU3" s="15"/>
      <c r="IOV3" s="15"/>
      <c r="IOW3" s="15"/>
      <c r="IOX3" s="15"/>
      <c r="IOY3" s="15"/>
      <c r="IOZ3" s="15"/>
      <c r="IPA3" s="15"/>
      <c r="IPB3" s="15"/>
      <c r="IPC3" s="15"/>
      <c r="IPD3" s="15"/>
      <c r="IPE3" s="15"/>
      <c r="IPF3" s="15"/>
      <c r="IPG3" s="15"/>
      <c r="IPH3" s="15"/>
      <c r="IPI3" s="15"/>
      <c r="IPJ3" s="15"/>
      <c r="IPK3" s="15"/>
      <c r="IPL3" s="15"/>
      <c r="IPM3" s="15"/>
      <c r="IPN3" s="15"/>
      <c r="IPO3" s="15"/>
      <c r="IPP3" s="15"/>
      <c r="IPQ3" s="15"/>
      <c r="IPR3" s="15"/>
      <c r="IPS3" s="15"/>
      <c r="IPT3" s="15"/>
      <c r="IPU3" s="15"/>
      <c r="IPV3" s="15"/>
      <c r="IPW3" s="15"/>
      <c r="IPX3" s="15"/>
      <c r="IPY3" s="15"/>
      <c r="IPZ3" s="15"/>
      <c r="IQA3" s="15"/>
      <c r="IQB3" s="15"/>
      <c r="IQC3" s="15"/>
      <c r="IQD3" s="15"/>
      <c r="IQE3" s="15"/>
      <c r="IQF3" s="15"/>
      <c r="IQG3" s="15"/>
      <c r="IQH3" s="15"/>
      <c r="IQI3" s="15"/>
      <c r="IQJ3" s="15"/>
      <c r="IQK3" s="15"/>
      <c r="IQL3" s="15"/>
      <c r="IQM3" s="15"/>
      <c r="IQN3" s="15"/>
      <c r="IQO3" s="15"/>
      <c r="IQP3" s="15"/>
      <c r="IQQ3" s="15"/>
      <c r="IQR3" s="15"/>
      <c r="IQS3" s="15"/>
      <c r="IQT3" s="15"/>
      <c r="IQU3" s="15"/>
      <c r="IQV3" s="15"/>
      <c r="IQW3" s="15"/>
      <c r="IQX3" s="15"/>
      <c r="IQY3" s="15"/>
      <c r="IQZ3" s="15"/>
      <c r="IRA3" s="15"/>
      <c r="IRB3" s="15"/>
      <c r="IRC3" s="15"/>
      <c r="IRD3" s="15"/>
      <c r="IRE3" s="15"/>
      <c r="IRF3" s="15"/>
      <c r="IRG3" s="15"/>
      <c r="IRH3" s="15"/>
      <c r="IRI3" s="15"/>
      <c r="IRJ3" s="15"/>
      <c r="IRK3" s="15"/>
      <c r="IRL3" s="15"/>
      <c r="IRM3" s="15"/>
      <c r="IRN3" s="15"/>
      <c r="IRO3" s="15"/>
      <c r="IRP3" s="15"/>
      <c r="IRQ3" s="15"/>
      <c r="IRR3" s="15"/>
      <c r="IRS3" s="15"/>
      <c r="IRT3" s="15"/>
      <c r="IRU3" s="15"/>
      <c r="IRV3" s="15"/>
      <c r="IRW3" s="15"/>
      <c r="IRX3" s="15"/>
      <c r="IRY3" s="15"/>
      <c r="IRZ3" s="15"/>
      <c r="ISA3" s="15"/>
      <c r="ISB3" s="15"/>
      <c r="ISC3" s="15"/>
      <c r="ISD3" s="15"/>
      <c r="ISE3" s="15"/>
      <c r="ISF3" s="15"/>
      <c r="ISG3" s="15"/>
      <c r="ISH3" s="15"/>
      <c r="ISI3" s="15"/>
      <c r="ISJ3" s="15"/>
      <c r="ISK3" s="15"/>
      <c r="ISL3" s="15"/>
      <c r="ISM3" s="15"/>
      <c r="ISN3" s="15"/>
      <c r="ISO3" s="15"/>
      <c r="ISP3" s="15"/>
      <c r="ISQ3" s="15"/>
      <c r="ISR3" s="15"/>
      <c r="ISS3" s="15"/>
      <c r="IST3" s="15"/>
      <c r="ISU3" s="15"/>
      <c r="ISV3" s="15"/>
      <c r="ISW3" s="15"/>
      <c r="ISX3" s="15"/>
      <c r="ISY3" s="15"/>
      <c r="ISZ3" s="15"/>
      <c r="ITA3" s="15"/>
      <c r="ITB3" s="15"/>
      <c r="ITC3" s="15"/>
      <c r="ITD3" s="15"/>
      <c r="ITE3" s="15"/>
      <c r="ITF3" s="15"/>
      <c r="ITG3" s="15"/>
      <c r="ITH3" s="15"/>
      <c r="ITI3" s="15"/>
      <c r="ITJ3" s="15"/>
      <c r="ITK3" s="15"/>
      <c r="ITL3" s="15"/>
      <c r="ITM3" s="15"/>
      <c r="ITN3" s="15"/>
      <c r="ITO3" s="15"/>
      <c r="ITP3" s="15"/>
      <c r="ITQ3" s="15"/>
      <c r="ITR3" s="15"/>
      <c r="ITS3" s="15"/>
      <c r="ITT3" s="15"/>
      <c r="ITU3" s="15"/>
      <c r="ITV3" s="15"/>
      <c r="ITW3" s="15"/>
      <c r="ITX3" s="15"/>
      <c r="ITY3" s="15"/>
      <c r="ITZ3" s="15"/>
      <c r="IUA3" s="15"/>
      <c r="IUB3" s="15"/>
      <c r="IUC3" s="15"/>
      <c r="IUD3" s="15"/>
      <c r="IUE3" s="15"/>
      <c r="IUF3" s="15"/>
      <c r="IUG3" s="15"/>
      <c r="IUH3" s="15"/>
      <c r="IUI3" s="15"/>
      <c r="IUJ3" s="15"/>
      <c r="IUK3" s="15"/>
      <c r="IUL3" s="15"/>
      <c r="IUM3" s="15"/>
      <c r="IUN3" s="15"/>
      <c r="IUO3" s="15"/>
      <c r="IUP3" s="15"/>
      <c r="IUQ3" s="15"/>
      <c r="IUR3" s="15"/>
      <c r="IUS3" s="15"/>
      <c r="IUT3" s="15"/>
      <c r="IUU3" s="15"/>
      <c r="IUV3" s="15"/>
      <c r="IUW3" s="15"/>
      <c r="IUX3" s="15"/>
      <c r="IUY3" s="15"/>
      <c r="IUZ3" s="15"/>
      <c r="IVA3" s="15"/>
      <c r="IVB3" s="15"/>
      <c r="IVC3" s="15"/>
      <c r="IVD3" s="15"/>
      <c r="IVE3" s="15"/>
      <c r="IVF3" s="15"/>
      <c r="IVG3" s="15"/>
      <c r="IVH3" s="15"/>
      <c r="IVI3" s="15"/>
      <c r="IVJ3" s="15"/>
      <c r="IVK3" s="15"/>
      <c r="IVL3" s="15"/>
      <c r="IVM3" s="15"/>
      <c r="IVN3" s="15"/>
      <c r="IVO3" s="15"/>
      <c r="IVP3" s="15"/>
      <c r="IVQ3" s="15"/>
      <c r="IVR3" s="15"/>
      <c r="IVS3" s="15"/>
      <c r="IVT3" s="15"/>
      <c r="IVU3" s="15"/>
      <c r="IVV3" s="15"/>
      <c r="IVW3" s="15"/>
      <c r="IVX3" s="15"/>
      <c r="IVY3" s="15"/>
      <c r="IVZ3" s="15"/>
      <c r="IWA3" s="15"/>
      <c r="IWB3" s="15"/>
      <c r="IWC3" s="15"/>
      <c r="IWD3" s="15"/>
      <c r="IWE3" s="15"/>
      <c r="IWF3" s="15"/>
      <c r="IWG3" s="15"/>
      <c r="IWH3" s="15"/>
      <c r="IWI3" s="15"/>
      <c r="IWJ3" s="15"/>
      <c r="IWK3" s="15"/>
      <c r="IWL3" s="15"/>
      <c r="IWM3" s="15"/>
      <c r="IWN3" s="15"/>
      <c r="IWO3" s="15"/>
      <c r="IWP3" s="15"/>
      <c r="IWQ3" s="15"/>
      <c r="IWR3" s="15"/>
      <c r="IWS3" s="15"/>
      <c r="IWT3" s="15"/>
      <c r="IWU3" s="15"/>
      <c r="IWV3" s="15"/>
      <c r="IWW3" s="15"/>
      <c r="IWX3" s="15"/>
      <c r="IWY3" s="15"/>
      <c r="IWZ3" s="15"/>
      <c r="IXA3" s="15"/>
      <c r="IXB3" s="15"/>
      <c r="IXC3" s="15"/>
      <c r="IXD3" s="15"/>
      <c r="IXE3" s="15"/>
      <c r="IXF3" s="15"/>
      <c r="IXG3" s="15"/>
      <c r="IXH3" s="15"/>
      <c r="IXI3" s="15"/>
      <c r="IXJ3" s="15"/>
      <c r="IXK3" s="15"/>
      <c r="IXL3" s="15"/>
      <c r="IXM3" s="15"/>
      <c r="IXN3" s="15"/>
      <c r="IXO3" s="15"/>
      <c r="IXP3" s="15"/>
      <c r="IXQ3" s="15"/>
      <c r="IXR3" s="15"/>
      <c r="IXS3" s="15"/>
      <c r="IXT3" s="15"/>
      <c r="IXU3" s="15"/>
      <c r="IXV3" s="15"/>
      <c r="IXW3" s="15"/>
      <c r="IXX3" s="15"/>
      <c r="IXY3" s="15"/>
      <c r="IXZ3" s="15"/>
      <c r="IYA3" s="15"/>
      <c r="IYB3" s="15"/>
      <c r="IYC3" s="15"/>
      <c r="IYD3" s="15"/>
      <c r="IYE3" s="15"/>
      <c r="IYF3" s="15"/>
      <c r="IYG3" s="15"/>
      <c r="IYH3" s="15"/>
      <c r="IYI3" s="15"/>
      <c r="IYJ3" s="15"/>
      <c r="IYK3" s="15"/>
      <c r="IYL3" s="15"/>
      <c r="IYM3" s="15"/>
      <c r="IYN3" s="15"/>
      <c r="IYO3" s="15"/>
      <c r="IYP3" s="15"/>
      <c r="IYQ3" s="15"/>
      <c r="IYR3" s="15"/>
      <c r="IYS3" s="15"/>
      <c r="IYT3" s="15"/>
      <c r="IYU3" s="15"/>
      <c r="IYV3" s="15"/>
      <c r="IYW3" s="15"/>
      <c r="IYX3" s="15"/>
      <c r="IYY3" s="15"/>
      <c r="IYZ3" s="15"/>
      <c r="IZA3" s="15"/>
      <c r="IZB3" s="15"/>
      <c r="IZC3" s="15"/>
      <c r="IZD3" s="15"/>
      <c r="IZE3" s="15"/>
      <c r="IZF3" s="15"/>
      <c r="IZG3" s="15"/>
      <c r="IZH3" s="15"/>
      <c r="IZI3" s="15"/>
      <c r="IZJ3" s="15"/>
      <c r="IZK3" s="15"/>
      <c r="IZL3" s="15"/>
      <c r="IZM3" s="15"/>
      <c r="IZN3" s="15"/>
      <c r="IZO3" s="15"/>
      <c r="IZP3" s="15"/>
      <c r="IZQ3" s="15"/>
      <c r="IZR3" s="15"/>
      <c r="IZS3" s="15"/>
      <c r="IZT3" s="15"/>
      <c r="IZU3" s="15"/>
      <c r="IZV3" s="15"/>
      <c r="IZW3" s="15"/>
      <c r="IZX3" s="15"/>
      <c r="IZY3" s="15"/>
      <c r="IZZ3" s="15"/>
      <c r="JAA3" s="15"/>
      <c r="JAB3" s="15"/>
      <c r="JAC3" s="15"/>
      <c r="JAD3" s="15"/>
      <c r="JAE3" s="15"/>
      <c r="JAF3" s="15"/>
      <c r="JAG3" s="15"/>
      <c r="JAH3" s="15"/>
      <c r="JAI3" s="15"/>
      <c r="JAJ3" s="15"/>
      <c r="JAK3" s="15"/>
      <c r="JAL3" s="15"/>
      <c r="JAM3" s="15"/>
      <c r="JAN3" s="15"/>
      <c r="JAO3" s="15"/>
      <c r="JAP3" s="15"/>
      <c r="JAQ3" s="15"/>
      <c r="JAR3" s="15"/>
      <c r="JAS3" s="15"/>
      <c r="JAT3" s="15"/>
      <c r="JAU3" s="15"/>
      <c r="JAV3" s="15"/>
      <c r="JAW3" s="15"/>
      <c r="JAX3" s="15"/>
      <c r="JAY3" s="15"/>
      <c r="JAZ3" s="15"/>
      <c r="JBA3" s="15"/>
      <c r="JBB3" s="15"/>
      <c r="JBC3" s="15"/>
      <c r="JBD3" s="15"/>
      <c r="JBE3" s="15"/>
      <c r="JBF3" s="15"/>
      <c r="JBG3" s="15"/>
      <c r="JBH3" s="15"/>
      <c r="JBI3" s="15"/>
      <c r="JBJ3" s="15"/>
      <c r="JBK3" s="15"/>
      <c r="JBL3" s="15"/>
      <c r="JBM3" s="15"/>
      <c r="JBN3" s="15"/>
      <c r="JBO3" s="15"/>
      <c r="JBP3" s="15"/>
      <c r="JBQ3" s="15"/>
      <c r="JBR3" s="15"/>
      <c r="JBS3" s="15"/>
      <c r="JBT3" s="15"/>
      <c r="JBU3" s="15"/>
      <c r="JBV3" s="15"/>
      <c r="JBW3" s="15"/>
      <c r="JBX3" s="15"/>
      <c r="JBY3" s="15"/>
      <c r="JBZ3" s="15"/>
      <c r="JCA3" s="15"/>
      <c r="JCB3" s="15"/>
      <c r="JCC3" s="15"/>
      <c r="JCD3" s="15"/>
      <c r="JCE3" s="15"/>
      <c r="JCF3" s="15"/>
      <c r="JCG3" s="15"/>
      <c r="JCH3" s="15"/>
      <c r="JCI3" s="15"/>
      <c r="JCJ3" s="15"/>
      <c r="JCK3" s="15"/>
      <c r="JCL3" s="15"/>
      <c r="JCM3" s="15"/>
      <c r="JCN3" s="15"/>
      <c r="JCO3" s="15"/>
      <c r="JCP3" s="15"/>
      <c r="JCQ3" s="15"/>
      <c r="JCR3" s="15"/>
      <c r="JCS3" s="15"/>
      <c r="JCT3" s="15"/>
      <c r="JCU3" s="15"/>
      <c r="JCV3" s="15"/>
      <c r="JCW3" s="15"/>
      <c r="JCX3" s="15"/>
      <c r="JCY3" s="15"/>
      <c r="JCZ3" s="15"/>
      <c r="JDA3" s="15"/>
      <c r="JDB3" s="15"/>
      <c r="JDC3" s="15"/>
      <c r="JDD3" s="15"/>
      <c r="JDE3" s="15"/>
      <c r="JDF3" s="15"/>
      <c r="JDG3" s="15"/>
      <c r="JDH3" s="15"/>
      <c r="JDI3" s="15"/>
      <c r="JDJ3" s="15"/>
      <c r="JDK3" s="15"/>
      <c r="JDL3" s="15"/>
      <c r="JDM3" s="15"/>
      <c r="JDN3" s="15"/>
      <c r="JDO3" s="15"/>
      <c r="JDP3" s="15"/>
      <c r="JDQ3" s="15"/>
      <c r="JDR3" s="15"/>
      <c r="JDS3" s="15"/>
      <c r="JDT3" s="15"/>
      <c r="JDU3" s="15"/>
      <c r="JDV3" s="15"/>
      <c r="JDW3" s="15"/>
      <c r="JDX3" s="15"/>
      <c r="JDY3" s="15"/>
      <c r="JDZ3" s="15"/>
      <c r="JEA3" s="15"/>
      <c r="JEB3" s="15"/>
      <c r="JEC3" s="15"/>
      <c r="JED3" s="15"/>
      <c r="JEE3" s="15"/>
      <c r="JEF3" s="15"/>
      <c r="JEG3" s="15"/>
      <c r="JEH3" s="15"/>
      <c r="JEI3" s="15"/>
      <c r="JEJ3" s="15"/>
      <c r="JEK3" s="15"/>
      <c r="JEL3" s="15"/>
      <c r="JEM3" s="15"/>
      <c r="JEN3" s="15"/>
      <c r="JEO3" s="15"/>
      <c r="JEP3" s="15"/>
      <c r="JEQ3" s="15"/>
      <c r="JER3" s="15"/>
      <c r="JES3" s="15"/>
      <c r="JET3" s="15"/>
      <c r="JEU3" s="15"/>
      <c r="JEV3" s="15"/>
      <c r="JEW3" s="15"/>
      <c r="JEX3" s="15"/>
      <c r="JEY3" s="15"/>
      <c r="JEZ3" s="15"/>
      <c r="JFA3" s="15"/>
      <c r="JFB3" s="15"/>
      <c r="JFC3" s="15"/>
      <c r="JFD3" s="15"/>
      <c r="JFE3" s="15"/>
      <c r="JFF3" s="15"/>
      <c r="JFG3" s="15"/>
      <c r="JFH3" s="15"/>
      <c r="JFI3" s="15"/>
      <c r="JFJ3" s="15"/>
      <c r="JFK3" s="15"/>
      <c r="JFL3" s="15"/>
      <c r="JFM3" s="15"/>
      <c r="JFN3" s="15"/>
      <c r="JFO3" s="15"/>
      <c r="JFP3" s="15"/>
      <c r="JFQ3" s="15"/>
      <c r="JFR3" s="15"/>
      <c r="JFS3" s="15"/>
      <c r="JFT3" s="15"/>
      <c r="JFU3" s="15"/>
      <c r="JFV3" s="15"/>
      <c r="JFW3" s="15"/>
      <c r="JFX3" s="15"/>
      <c r="JFY3" s="15"/>
      <c r="JFZ3" s="15"/>
      <c r="JGA3" s="15"/>
      <c r="JGB3" s="15"/>
      <c r="JGC3" s="15"/>
      <c r="JGD3" s="15"/>
      <c r="JGE3" s="15"/>
      <c r="JGF3" s="15"/>
      <c r="JGG3" s="15"/>
      <c r="JGH3" s="15"/>
      <c r="JGI3" s="15"/>
      <c r="JGJ3" s="15"/>
      <c r="JGK3" s="15"/>
      <c r="JGL3" s="15"/>
      <c r="JGM3" s="15"/>
      <c r="JGN3" s="15"/>
      <c r="JGO3" s="15"/>
      <c r="JGP3" s="15"/>
      <c r="JGQ3" s="15"/>
      <c r="JGR3" s="15"/>
      <c r="JGS3" s="15"/>
      <c r="JGT3" s="15"/>
      <c r="JGU3" s="15"/>
      <c r="JGV3" s="15"/>
      <c r="JGW3" s="15"/>
      <c r="JGX3" s="15"/>
      <c r="JGY3" s="15"/>
      <c r="JGZ3" s="15"/>
      <c r="JHA3" s="15"/>
      <c r="JHB3" s="15"/>
      <c r="JHC3" s="15"/>
      <c r="JHD3" s="15"/>
      <c r="JHE3" s="15"/>
      <c r="JHF3" s="15"/>
      <c r="JHG3" s="15"/>
      <c r="JHH3" s="15"/>
      <c r="JHI3" s="15"/>
      <c r="JHJ3" s="15"/>
      <c r="JHK3" s="15"/>
      <c r="JHL3" s="15"/>
      <c r="JHM3" s="15"/>
      <c r="JHN3" s="15"/>
      <c r="JHO3" s="15"/>
      <c r="JHP3" s="15"/>
      <c r="JHQ3" s="15"/>
      <c r="JHR3" s="15"/>
      <c r="JHS3" s="15"/>
      <c r="JHT3" s="15"/>
      <c r="JHU3" s="15"/>
      <c r="JHV3" s="15"/>
      <c r="JHW3" s="15"/>
      <c r="JHX3" s="15"/>
      <c r="JHY3" s="15"/>
      <c r="JHZ3" s="15"/>
      <c r="JIA3" s="15"/>
      <c r="JIB3" s="15"/>
      <c r="JIC3" s="15"/>
      <c r="JID3" s="15"/>
      <c r="JIE3" s="15"/>
      <c r="JIF3" s="15"/>
      <c r="JIG3" s="15"/>
      <c r="JIH3" s="15"/>
      <c r="JII3" s="15"/>
      <c r="JIJ3" s="15"/>
      <c r="JIK3" s="15"/>
      <c r="JIL3" s="15"/>
      <c r="JIM3" s="15"/>
      <c r="JIN3" s="15"/>
      <c r="JIO3" s="15"/>
      <c r="JIP3" s="15"/>
      <c r="JIQ3" s="15"/>
      <c r="JIR3" s="15"/>
      <c r="JIS3" s="15"/>
      <c r="JIT3" s="15"/>
      <c r="JIU3" s="15"/>
      <c r="JIV3" s="15"/>
      <c r="JIW3" s="15"/>
      <c r="JIX3" s="15"/>
      <c r="JIY3" s="15"/>
      <c r="JIZ3" s="15"/>
      <c r="JJA3" s="15"/>
      <c r="JJB3" s="15"/>
      <c r="JJC3" s="15"/>
      <c r="JJD3" s="15"/>
      <c r="JJE3" s="15"/>
      <c r="JJF3" s="15"/>
      <c r="JJG3" s="15"/>
      <c r="JJH3" s="15"/>
      <c r="JJI3" s="15"/>
      <c r="JJJ3" s="15"/>
      <c r="JJK3" s="15"/>
      <c r="JJL3" s="15"/>
      <c r="JJM3" s="15"/>
      <c r="JJN3" s="15"/>
      <c r="JJO3" s="15"/>
      <c r="JJP3" s="15"/>
      <c r="JJQ3" s="15"/>
      <c r="JJR3" s="15"/>
      <c r="JJS3" s="15"/>
      <c r="JJT3" s="15"/>
      <c r="JJU3" s="15"/>
      <c r="JJV3" s="15"/>
      <c r="JJW3" s="15"/>
      <c r="JJX3" s="15"/>
      <c r="JJY3" s="15"/>
      <c r="JJZ3" s="15"/>
      <c r="JKA3" s="15"/>
      <c r="JKB3" s="15"/>
      <c r="JKC3" s="15"/>
      <c r="JKD3" s="15"/>
      <c r="JKE3" s="15"/>
      <c r="JKF3" s="15"/>
      <c r="JKG3" s="15"/>
      <c r="JKH3" s="15"/>
      <c r="JKI3" s="15"/>
      <c r="JKJ3" s="15"/>
      <c r="JKK3" s="15"/>
      <c r="JKL3" s="15"/>
      <c r="JKM3" s="15"/>
      <c r="JKN3" s="15"/>
      <c r="JKO3" s="15"/>
      <c r="JKP3" s="15"/>
      <c r="JKQ3" s="15"/>
      <c r="JKR3" s="15"/>
      <c r="JKS3" s="15"/>
      <c r="JKT3" s="15"/>
      <c r="JKU3" s="15"/>
      <c r="JKV3" s="15"/>
      <c r="JKW3" s="15"/>
      <c r="JKX3" s="15"/>
      <c r="JKY3" s="15"/>
      <c r="JKZ3" s="15"/>
      <c r="JLA3" s="15"/>
      <c r="JLB3" s="15"/>
      <c r="JLC3" s="15"/>
      <c r="JLD3" s="15"/>
      <c r="JLE3" s="15"/>
      <c r="JLF3" s="15"/>
      <c r="JLG3" s="15"/>
      <c r="JLH3" s="15"/>
      <c r="JLI3" s="15"/>
      <c r="JLJ3" s="15"/>
      <c r="JLK3" s="15"/>
      <c r="JLL3" s="15"/>
      <c r="JLM3" s="15"/>
      <c r="JLN3" s="15"/>
      <c r="JLO3" s="15"/>
      <c r="JLP3" s="15"/>
      <c r="JLQ3" s="15"/>
      <c r="JLR3" s="15"/>
      <c r="JLS3" s="15"/>
      <c r="JLT3" s="15"/>
      <c r="JLU3" s="15"/>
      <c r="JLV3" s="15"/>
      <c r="JLW3" s="15"/>
      <c r="JLX3" s="15"/>
      <c r="JLY3" s="15"/>
      <c r="JLZ3" s="15"/>
      <c r="JMA3" s="15"/>
      <c r="JMB3" s="15"/>
      <c r="JMC3" s="15"/>
      <c r="JMD3" s="15"/>
      <c r="JME3" s="15"/>
      <c r="JMF3" s="15"/>
      <c r="JMG3" s="15"/>
      <c r="JMH3" s="15"/>
      <c r="JMI3" s="15"/>
      <c r="JMJ3" s="15"/>
      <c r="JMK3" s="15"/>
      <c r="JML3" s="15"/>
      <c r="JMM3" s="15"/>
      <c r="JMN3" s="15"/>
      <c r="JMO3" s="15"/>
      <c r="JMP3" s="15"/>
      <c r="JMQ3" s="15"/>
      <c r="JMR3" s="15"/>
      <c r="JMS3" s="15"/>
      <c r="JMT3" s="15"/>
      <c r="JMU3" s="15"/>
      <c r="JMV3" s="15"/>
      <c r="JMW3" s="15"/>
      <c r="JMX3" s="15"/>
      <c r="JMY3" s="15"/>
      <c r="JMZ3" s="15"/>
      <c r="JNA3" s="15"/>
      <c r="JNB3" s="15"/>
      <c r="JNC3" s="15"/>
      <c r="JND3" s="15"/>
      <c r="JNE3" s="15"/>
      <c r="JNF3" s="15"/>
      <c r="JNG3" s="15"/>
      <c r="JNH3" s="15"/>
      <c r="JNI3" s="15"/>
      <c r="JNJ3" s="15"/>
      <c r="JNK3" s="15"/>
      <c r="JNL3" s="15"/>
      <c r="JNM3" s="15"/>
      <c r="JNN3" s="15"/>
      <c r="JNO3" s="15"/>
      <c r="JNP3" s="15"/>
      <c r="JNQ3" s="15"/>
      <c r="JNR3" s="15"/>
      <c r="JNS3" s="15"/>
      <c r="JNT3" s="15"/>
      <c r="JNU3" s="15"/>
      <c r="JNV3" s="15"/>
      <c r="JNW3" s="15"/>
      <c r="JNX3" s="15"/>
      <c r="JNY3" s="15"/>
      <c r="JNZ3" s="15"/>
      <c r="JOA3" s="15"/>
      <c r="JOB3" s="15"/>
      <c r="JOC3" s="15"/>
      <c r="JOD3" s="15"/>
      <c r="JOE3" s="15"/>
      <c r="JOF3" s="15"/>
      <c r="JOG3" s="15"/>
      <c r="JOH3" s="15"/>
      <c r="JOI3" s="15"/>
      <c r="JOJ3" s="15"/>
      <c r="JOK3" s="15"/>
      <c r="JOL3" s="15"/>
      <c r="JOM3" s="15"/>
      <c r="JON3" s="15"/>
      <c r="JOO3" s="15"/>
      <c r="JOP3" s="15"/>
      <c r="JOQ3" s="15"/>
      <c r="JOR3" s="15"/>
      <c r="JOS3" s="15"/>
      <c r="JOT3" s="15"/>
      <c r="JOU3" s="15"/>
      <c r="JOV3" s="15"/>
      <c r="JOW3" s="15"/>
      <c r="JOX3" s="15"/>
      <c r="JOY3" s="15"/>
      <c r="JOZ3" s="15"/>
      <c r="JPA3" s="15"/>
      <c r="JPB3" s="15"/>
      <c r="JPC3" s="15"/>
      <c r="JPD3" s="15"/>
      <c r="JPE3" s="15"/>
      <c r="JPF3" s="15"/>
      <c r="JPG3" s="15"/>
      <c r="JPH3" s="15"/>
      <c r="JPI3" s="15"/>
      <c r="JPJ3" s="15"/>
      <c r="JPK3" s="15"/>
      <c r="JPL3" s="15"/>
      <c r="JPM3" s="15"/>
      <c r="JPN3" s="15"/>
      <c r="JPO3" s="15"/>
      <c r="JPP3" s="15"/>
      <c r="JPQ3" s="15"/>
      <c r="JPR3" s="15"/>
      <c r="JPS3" s="15"/>
      <c r="JPT3" s="15"/>
      <c r="JPU3" s="15"/>
      <c r="JPV3" s="15"/>
      <c r="JPW3" s="15"/>
      <c r="JPX3" s="15"/>
      <c r="JPY3" s="15"/>
      <c r="JPZ3" s="15"/>
      <c r="JQA3" s="15"/>
      <c r="JQB3" s="15"/>
      <c r="JQC3" s="15"/>
      <c r="JQD3" s="15"/>
      <c r="JQE3" s="15"/>
      <c r="JQF3" s="15"/>
      <c r="JQG3" s="15"/>
      <c r="JQH3" s="15"/>
      <c r="JQI3" s="15"/>
      <c r="JQJ3" s="15"/>
      <c r="JQK3" s="15"/>
      <c r="JQL3" s="15"/>
      <c r="JQM3" s="15"/>
      <c r="JQN3" s="15"/>
      <c r="JQO3" s="15"/>
      <c r="JQP3" s="15"/>
      <c r="JQQ3" s="15"/>
      <c r="JQR3" s="15"/>
      <c r="JQS3" s="15"/>
      <c r="JQT3" s="15"/>
      <c r="JQU3" s="15"/>
      <c r="JQV3" s="15"/>
      <c r="JQW3" s="15"/>
      <c r="JQX3" s="15"/>
      <c r="JQY3" s="15"/>
      <c r="JQZ3" s="15"/>
      <c r="JRA3" s="15"/>
      <c r="JRB3" s="15"/>
      <c r="JRC3" s="15"/>
      <c r="JRD3" s="15"/>
      <c r="JRE3" s="15"/>
      <c r="JRF3" s="15"/>
      <c r="JRG3" s="15"/>
      <c r="JRH3" s="15"/>
      <c r="JRI3" s="15"/>
      <c r="JRJ3" s="15"/>
      <c r="JRK3" s="15"/>
      <c r="JRL3" s="15"/>
      <c r="JRM3" s="15"/>
      <c r="JRN3" s="15"/>
      <c r="JRO3" s="15"/>
      <c r="JRP3" s="15"/>
      <c r="JRQ3" s="15"/>
      <c r="JRR3" s="15"/>
      <c r="JRS3" s="15"/>
      <c r="JRT3" s="15"/>
      <c r="JRU3" s="15"/>
      <c r="JRV3" s="15"/>
      <c r="JRW3" s="15"/>
      <c r="JRX3" s="15"/>
      <c r="JRY3" s="15"/>
      <c r="JRZ3" s="15"/>
      <c r="JSA3" s="15"/>
      <c r="JSB3" s="15"/>
      <c r="JSC3" s="15"/>
      <c r="JSD3" s="15"/>
      <c r="JSE3" s="15"/>
      <c r="JSF3" s="15"/>
      <c r="JSG3" s="15"/>
      <c r="JSH3" s="15"/>
      <c r="JSI3" s="15"/>
      <c r="JSJ3" s="15"/>
      <c r="JSK3" s="15"/>
      <c r="JSL3" s="15"/>
      <c r="JSM3" s="15"/>
      <c r="JSN3" s="15"/>
      <c r="JSO3" s="15"/>
      <c r="JSP3" s="15"/>
      <c r="JSQ3" s="15"/>
      <c r="JSR3" s="15"/>
      <c r="JSS3" s="15"/>
      <c r="JST3" s="15"/>
      <c r="JSU3" s="15"/>
      <c r="JSV3" s="15"/>
      <c r="JSW3" s="15"/>
      <c r="JSX3" s="15"/>
      <c r="JSY3" s="15"/>
      <c r="JSZ3" s="15"/>
      <c r="JTA3" s="15"/>
      <c r="JTB3" s="15"/>
      <c r="JTC3" s="15"/>
      <c r="JTD3" s="15"/>
      <c r="JTE3" s="15"/>
      <c r="JTF3" s="15"/>
      <c r="JTG3" s="15"/>
      <c r="JTH3" s="15"/>
      <c r="JTI3" s="15"/>
      <c r="JTJ3" s="15"/>
      <c r="JTK3" s="15"/>
      <c r="JTL3" s="15"/>
      <c r="JTM3" s="15"/>
      <c r="JTN3" s="15"/>
      <c r="JTO3" s="15"/>
      <c r="JTP3" s="15"/>
      <c r="JTQ3" s="15"/>
      <c r="JTR3" s="15"/>
      <c r="JTS3" s="15"/>
      <c r="JTT3" s="15"/>
      <c r="JTU3" s="15"/>
      <c r="JTV3" s="15"/>
      <c r="JTW3" s="15"/>
      <c r="JTX3" s="15"/>
      <c r="JTY3" s="15"/>
      <c r="JTZ3" s="15"/>
      <c r="JUA3" s="15"/>
      <c r="JUB3" s="15"/>
      <c r="JUC3" s="15"/>
      <c r="JUD3" s="15"/>
      <c r="JUE3" s="15"/>
      <c r="JUF3" s="15"/>
      <c r="JUG3" s="15"/>
      <c r="JUH3" s="15"/>
      <c r="JUI3" s="15"/>
      <c r="JUJ3" s="15"/>
      <c r="JUK3" s="15"/>
      <c r="JUL3" s="15"/>
      <c r="JUM3" s="15"/>
      <c r="JUN3" s="15"/>
      <c r="JUO3" s="15"/>
      <c r="JUP3" s="15"/>
      <c r="JUQ3" s="15"/>
      <c r="JUR3" s="15"/>
      <c r="JUS3" s="15"/>
      <c r="JUT3" s="15"/>
      <c r="JUU3" s="15"/>
      <c r="JUV3" s="15"/>
      <c r="JUW3" s="15"/>
      <c r="JUX3" s="15"/>
      <c r="JUY3" s="15"/>
      <c r="JUZ3" s="15"/>
      <c r="JVA3" s="15"/>
      <c r="JVB3" s="15"/>
      <c r="JVC3" s="15"/>
      <c r="JVD3" s="15"/>
      <c r="JVE3" s="15"/>
      <c r="JVF3" s="15"/>
      <c r="JVG3" s="15"/>
      <c r="JVH3" s="15"/>
      <c r="JVI3" s="15"/>
      <c r="JVJ3" s="15"/>
      <c r="JVK3" s="15"/>
      <c r="JVL3" s="15"/>
      <c r="JVM3" s="15"/>
      <c r="JVN3" s="15"/>
      <c r="JVO3" s="15"/>
      <c r="JVP3" s="15"/>
      <c r="JVQ3" s="15"/>
      <c r="JVR3" s="15"/>
      <c r="JVS3" s="15"/>
      <c r="JVT3" s="15"/>
      <c r="JVU3" s="15"/>
      <c r="JVV3" s="15"/>
      <c r="JVW3" s="15"/>
      <c r="JVX3" s="15"/>
      <c r="JVY3" s="15"/>
      <c r="JVZ3" s="15"/>
      <c r="JWA3" s="15"/>
      <c r="JWB3" s="15"/>
      <c r="JWC3" s="15"/>
      <c r="JWD3" s="15"/>
      <c r="JWE3" s="15"/>
      <c r="JWF3" s="15"/>
      <c r="JWG3" s="15"/>
      <c r="JWH3" s="15"/>
      <c r="JWI3" s="15"/>
      <c r="JWJ3" s="15"/>
      <c r="JWK3" s="15"/>
      <c r="JWL3" s="15"/>
      <c r="JWM3" s="15"/>
      <c r="JWN3" s="15"/>
      <c r="JWO3" s="15"/>
      <c r="JWP3" s="15"/>
      <c r="JWQ3" s="15"/>
      <c r="JWR3" s="15"/>
      <c r="JWS3" s="15"/>
      <c r="JWT3" s="15"/>
      <c r="JWU3" s="15"/>
      <c r="JWV3" s="15"/>
      <c r="JWW3" s="15"/>
      <c r="JWX3" s="15"/>
      <c r="JWY3" s="15"/>
      <c r="JWZ3" s="15"/>
      <c r="JXA3" s="15"/>
      <c r="JXB3" s="15"/>
      <c r="JXC3" s="15"/>
      <c r="JXD3" s="15"/>
      <c r="JXE3" s="15"/>
      <c r="JXF3" s="15"/>
      <c r="JXG3" s="15"/>
      <c r="JXH3" s="15"/>
      <c r="JXI3" s="15"/>
      <c r="JXJ3" s="15"/>
      <c r="JXK3" s="15"/>
      <c r="JXL3" s="15"/>
      <c r="JXM3" s="15"/>
      <c r="JXN3" s="15"/>
      <c r="JXO3" s="15"/>
      <c r="JXP3" s="15"/>
      <c r="JXQ3" s="15"/>
      <c r="JXR3" s="15"/>
      <c r="JXS3" s="15"/>
      <c r="JXT3" s="15"/>
      <c r="JXU3" s="15"/>
      <c r="JXV3" s="15"/>
      <c r="JXW3" s="15"/>
      <c r="JXX3" s="15"/>
      <c r="JXY3" s="15"/>
      <c r="JXZ3" s="15"/>
      <c r="JYA3" s="15"/>
      <c r="JYB3" s="15"/>
      <c r="JYC3" s="15"/>
      <c r="JYD3" s="15"/>
      <c r="JYE3" s="15"/>
      <c r="JYF3" s="15"/>
      <c r="JYG3" s="15"/>
      <c r="JYH3" s="15"/>
      <c r="JYI3" s="15"/>
      <c r="JYJ3" s="15"/>
      <c r="JYK3" s="15"/>
      <c r="JYL3" s="15"/>
      <c r="JYM3" s="15"/>
      <c r="JYN3" s="15"/>
      <c r="JYO3" s="15"/>
      <c r="JYP3" s="15"/>
      <c r="JYQ3" s="15"/>
      <c r="JYR3" s="15"/>
      <c r="JYS3" s="15"/>
      <c r="JYT3" s="15"/>
      <c r="JYU3" s="15"/>
      <c r="JYV3" s="15"/>
      <c r="JYW3" s="15"/>
      <c r="JYX3" s="15"/>
      <c r="JYY3" s="15"/>
      <c r="JYZ3" s="15"/>
      <c r="JZA3" s="15"/>
      <c r="JZB3" s="15"/>
      <c r="JZC3" s="15"/>
      <c r="JZD3" s="15"/>
      <c r="JZE3" s="15"/>
      <c r="JZF3" s="15"/>
      <c r="JZG3" s="15"/>
      <c r="JZH3" s="15"/>
      <c r="JZI3" s="15"/>
      <c r="JZJ3" s="15"/>
      <c r="JZK3" s="15"/>
      <c r="JZL3" s="15"/>
      <c r="JZM3" s="15"/>
      <c r="JZN3" s="15"/>
      <c r="JZO3" s="15"/>
      <c r="JZP3" s="15"/>
      <c r="JZQ3" s="15"/>
      <c r="JZR3" s="15"/>
      <c r="JZS3" s="15"/>
      <c r="JZT3" s="15"/>
      <c r="JZU3" s="15"/>
      <c r="JZV3" s="15"/>
      <c r="JZW3" s="15"/>
      <c r="JZX3" s="15"/>
      <c r="JZY3" s="15"/>
      <c r="JZZ3" s="15"/>
      <c r="KAA3" s="15"/>
      <c r="KAB3" s="15"/>
      <c r="KAC3" s="15"/>
      <c r="KAD3" s="15"/>
      <c r="KAE3" s="15"/>
      <c r="KAF3" s="15"/>
      <c r="KAG3" s="15"/>
      <c r="KAH3" s="15"/>
      <c r="KAI3" s="15"/>
      <c r="KAJ3" s="15"/>
      <c r="KAK3" s="15"/>
      <c r="KAL3" s="15"/>
      <c r="KAM3" s="15"/>
      <c r="KAN3" s="15"/>
      <c r="KAO3" s="15"/>
      <c r="KAP3" s="15"/>
      <c r="KAQ3" s="15"/>
      <c r="KAR3" s="15"/>
      <c r="KAS3" s="15"/>
      <c r="KAT3" s="15"/>
      <c r="KAU3" s="15"/>
      <c r="KAV3" s="15"/>
      <c r="KAW3" s="15"/>
      <c r="KAX3" s="15"/>
      <c r="KAY3" s="15"/>
      <c r="KAZ3" s="15"/>
      <c r="KBA3" s="15"/>
      <c r="KBB3" s="15"/>
      <c r="KBC3" s="15"/>
      <c r="KBD3" s="15"/>
      <c r="KBE3" s="15"/>
      <c r="KBF3" s="15"/>
      <c r="KBG3" s="15"/>
      <c r="KBH3" s="15"/>
      <c r="KBI3" s="15"/>
      <c r="KBJ3" s="15"/>
      <c r="KBK3" s="15"/>
      <c r="KBL3" s="15"/>
      <c r="KBM3" s="15"/>
      <c r="KBN3" s="15"/>
      <c r="KBO3" s="15"/>
      <c r="KBP3" s="15"/>
      <c r="KBQ3" s="15"/>
      <c r="KBR3" s="15"/>
      <c r="KBS3" s="15"/>
      <c r="KBT3" s="15"/>
      <c r="KBU3" s="15"/>
      <c r="KBV3" s="15"/>
      <c r="KBW3" s="15"/>
      <c r="KBX3" s="15"/>
      <c r="KBY3" s="15"/>
      <c r="KBZ3" s="15"/>
      <c r="KCA3" s="15"/>
      <c r="KCB3" s="15"/>
      <c r="KCC3" s="15"/>
      <c r="KCD3" s="15"/>
      <c r="KCE3" s="15"/>
      <c r="KCF3" s="15"/>
      <c r="KCG3" s="15"/>
      <c r="KCH3" s="15"/>
      <c r="KCI3" s="15"/>
      <c r="KCJ3" s="15"/>
      <c r="KCK3" s="15"/>
      <c r="KCL3" s="15"/>
      <c r="KCM3" s="15"/>
      <c r="KCN3" s="15"/>
      <c r="KCO3" s="15"/>
      <c r="KCP3" s="15"/>
      <c r="KCQ3" s="15"/>
      <c r="KCR3" s="15"/>
      <c r="KCS3" s="15"/>
      <c r="KCT3" s="15"/>
      <c r="KCU3" s="15"/>
      <c r="KCV3" s="15"/>
      <c r="KCW3" s="15"/>
      <c r="KCX3" s="15"/>
      <c r="KCY3" s="15"/>
      <c r="KCZ3" s="15"/>
      <c r="KDA3" s="15"/>
      <c r="KDB3" s="15"/>
      <c r="KDC3" s="15"/>
      <c r="KDD3" s="15"/>
      <c r="KDE3" s="15"/>
      <c r="KDF3" s="15"/>
      <c r="KDG3" s="15"/>
      <c r="KDH3" s="15"/>
      <c r="KDI3" s="15"/>
      <c r="KDJ3" s="15"/>
      <c r="KDK3" s="15"/>
      <c r="KDL3" s="15"/>
      <c r="KDM3" s="15"/>
      <c r="KDN3" s="15"/>
      <c r="KDO3" s="15"/>
      <c r="KDP3" s="15"/>
      <c r="KDQ3" s="15"/>
      <c r="KDR3" s="15"/>
      <c r="KDS3" s="15"/>
      <c r="KDT3" s="15"/>
      <c r="KDU3" s="15"/>
      <c r="KDV3" s="15"/>
      <c r="KDW3" s="15"/>
      <c r="KDX3" s="15"/>
      <c r="KDY3" s="15"/>
      <c r="KDZ3" s="15"/>
      <c r="KEA3" s="15"/>
      <c r="KEB3" s="15"/>
      <c r="KEC3" s="15"/>
      <c r="KED3" s="15"/>
      <c r="KEE3" s="15"/>
      <c r="KEF3" s="15"/>
      <c r="KEG3" s="15"/>
      <c r="KEH3" s="15"/>
      <c r="KEI3" s="15"/>
      <c r="KEJ3" s="15"/>
      <c r="KEK3" s="15"/>
      <c r="KEL3" s="15"/>
      <c r="KEM3" s="15"/>
      <c r="KEN3" s="15"/>
      <c r="KEO3" s="15"/>
      <c r="KEP3" s="15"/>
      <c r="KEQ3" s="15"/>
      <c r="KER3" s="15"/>
      <c r="KES3" s="15"/>
      <c r="KET3" s="15"/>
      <c r="KEU3" s="15"/>
      <c r="KEV3" s="15"/>
      <c r="KEW3" s="15"/>
      <c r="KEX3" s="15"/>
      <c r="KEY3" s="15"/>
      <c r="KEZ3" s="15"/>
      <c r="KFA3" s="15"/>
      <c r="KFB3" s="15"/>
      <c r="KFC3" s="15"/>
      <c r="KFD3" s="15"/>
      <c r="KFE3" s="15"/>
      <c r="KFF3" s="15"/>
      <c r="KFG3" s="15"/>
      <c r="KFH3" s="15"/>
      <c r="KFI3" s="15"/>
      <c r="KFJ3" s="15"/>
      <c r="KFK3" s="15"/>
      <c r="KFL3" s="15"/>
      <c r="KFM3" s="15"/>
      <c r="KFN3" s="15"/>
      <c r="KFO3" s="15"/>
      <c r="KFP3" s="15"/>
      <c r="KFQ3" s="15"/>
      <c r="KFR3" s="15"/>
      <c r="KFS3" s="15"/>
      <c r="KFT3" s="15"/>
      <c r="KFU3" s="15"/>
      <c r="KFV3" s="15"/>
      <c r="KFW3" s="15"/>
      <c r="KFX3" s="15"/>
      <c r="KFY3" s="15"/>
      <c r="KFZ3" s="15"/>
      <c r="KGA3" s="15"/>
      <c r="KGB3" s="15"/>
      <c r="KGC3" s="15"/>
      <c r="KGD3" s="15"/>
      <c r="KGE3" s="15"/>
      <c r="KGF3" s="15"/>
      <c r="KGG3" s="15"/>
      <c r="KGH3" s="15"/>
      <c r="KGI3" s="15"/>
      <c r="KGJ3" s="15"/>
      <c r="KGK3" s="15"/>
      <c r="KGL3" s="15"/>
      <c r="KGM3" s="15"/>
      <c r="KGN3" s="15"/>
      <c r="KGO3" s="15"/>
      <c r="KGP3" s="15"/>
      <c r="KGQ3" s="15"/>
      <c r="KGR3" s="15"/>
      <c r="KGS3" s="15"/>
      <c r="KGT3" s="15"/>
      <c r="KGU3" s="15"/>
      <c r="KGV3" s="15"/>
      <c r="KGW3" s="15"/>
      <c r="KGX3" s="15"/>
      <c r="KGY3" s="15"/>
      <c r="KGZ3" s="15"/>
      <c r="KHA3" s="15"/>
      <c r="KHB3" s="15"/>
      <c r="KHC3" s="15"/>
      <c r="KHD3" s="15"/>
      <c r="KHE3" s="15"/>
      <c r="KHF3" s="15"/>
      <c r="KHG3" s="15"/>
      <c r="KHH3" s="15"/>
      <c r="KHI3" s="15"/>
      <c r="KHJ3" s="15"/>
      <c r="KHK3" s="15"/>
      <c r="KHL3" s="15"/>
      <c r="KHM3" s="15"/>
      <c r="KHN3" s="15"/>
      <c r="KHO3" s="15"/>
      <c r="KHP3" s="15"/>
      <c r="KHQ3" s="15"/>
      <c r="KHR3" s="15"/>
      <c r="KHS3" s="15"/>
      <c r="KHT3" s="15"/>
      <c r="KHU3" s="15"/>
      <c r="KHV3" s="15"/>
      <c r="KHW3" s="15"/>
      <c r="KHX3" s="15"/>
      <c r="KHY3" s="15"/>
      <c r="KHZ3" s="15"/>
      <c r="KIA3" s="15"/>
      <c r="KIB3" s="15"/>
      <c r="KIC3" s="15"/>
      <c r="KID3" s="15"/>
      <c r="KIE3" s="15"/>
      <c r="KIF3" s="15"/>
      <c r="KIG3" s="15"/>
      <c r="KIH3" s="15"/>
      <c r="KII3" s="15"/>
      <c r="KIJ3" s="15"/>
      <c r="KIK3" s="15"/>
      <c r="KIL3" s="15"/>
      <c r="KIM3" s="15"/>
      <c r="KIN3" s="15"/>
      <c r="KIO3" s="15"/>
      <c r="KIP3" s="15"/>
      <c r="KIQ3" s="15"/>
      <c r="KIR3" s="15"/>
      <c r="KIS3" s="15"/>
      <c r="KIT3" s="15"/>
      <c r="KIU3" s="15"/>
      <c r="KIV3" s="15"/>
      <c r="KIW3" s="15"/>
      <c r="KIX3" s="15"/>
      <c r="KIY3" s="15"/>
      <c r="KIZ3" s="15"/>
      <c r="KJA3" s="15"/>
      <c r="KJB3" s="15"/>
      <c r="KJC3" s="15"/>
      <c r="KJD3" s="15"/>
      <c r="KJE3" s="15"/>
      <c r="KJF3" s="15"/>
      <c r="KJG3" s="15"/>
      <c r="KJH3" s="15"/>
      <c r="KJI3" s="15"/>
      <c r="KJJ3" s="15"/>
      <c r="KJK3" s="15"/>
      <c r="KJL3" s="15"/>
      <c r="KJM3" s="15"/>
      <c r="KJN3" s="15"/>
      <c r="KJO3" s="15"/>
      <c r="KJP3" s="15"/>
      <c r="KJQ3" s="15"/>
      <c r="KJR3" s="15"/>
      <c r="KJS3" s="15"/>
      <c r="KJT3" s="15"/>
      <c r="KJU3" s="15"/>
      <c r="KJV3" s="15"/>
      <c r="KJW3" s="15"/>
      <c r="KJX3" s="15"/>
      <c r="KJY3" s="15"/>
      <c r="KJZ3" s="15"/>
      <c r="KKA3" s="15"/>
      <c r="KKB3" s="15"/>
      <c r="KKC3" s="15"/>
      <c r="KKD3" s="15"/>
      <c r="KKE3" s="15"/>
      <c r="KKF3" s="15"/>
      <c r="KKG3" s="15"/>
      <c r="KKH3" s="15"/>
      <c r="KKI3" s="15"/>
      <c r="KKJ3" s="15"/>
      <c r="KKK3" s="15"/>
      <c r="KKL3" s="15"/>
      <c r="KKM3" s="15"/>
      <c r="KKN3" s="15"/>
      <c r="KKO3" s="15"/>
      <c r="KKP3" s="15"/>
      <c r="KKQ3" s="15"/>
      <c r="KKR3" s="15"/>
      <c r="KKS3" s="15"/>
      <c r="KKT3" s="15"/>
      <c r="KKU3" s="15"/>
      <c r="KKV3" s="15"/>
      <c r="KKW3" s="15"/>
      <c r="KKX3" s="15"/>
      <c r="KKY3" s="15"/>
      <c r="KKZ3" s="15"/>
      <c r="KLA3" s="15"/>
      <c r="KLB3" s="15"/>
      <c r="KLC3" s="15"/>
      <c r="KLD3" s="15"/>
      <c r="KLE3" s="15"/>
      <c r="KLF3" s="15"/>
      <c r="KLG3" s="15"/>
      <c r="KLH3" s="15"/>
      <c r="KLI3" s="15"/>
      <c r="KLJ3" s="15"/>
      <c r="KLK3" s="15"/>
      <c r="KLL3" s="15"/>
      <c r="KLM3" s="15"/>
      <c r="KLN3" s="15"/>
      <c r="KLO3" s="15"/>
      <c r="KLP3" s="15"/>
      <c r="KLQ3" s="15"/>
      <c r="KLR3" s="15"/>
      <c r="KLS3" s="15"/>
      <c r="KLT3" s="15"/>
      <c r="KLU3" s="15"/>
      <c r="KLV3" s="15"/>
      <c r="KLW3" s="15"/>
      <c r="KLX3" s="15"/>
      <c r="KLY3" s="15"/>
      <c r="KLZ3" s="15"/>
      <c r="KMA3" s="15"/>
      <c r="KMB3" s="15"/>
      <c r="KMC3" s="15"/>
      <c r="KMD3" s="15"/>
      <c r="KME3" s="15"/>
      <c r="KMF3" s="15"/>
      <c r="KMG3" s="15"/>
      <c r="KMH3" s="15"/>
      <c r="KMI3" s="15"/>
      <c r="KMJ3" s="15"/>
      <c r="KMK3" s="15"/>
      <c r="KML3" s="15"/>
      <c r="KMM3" s="15"/>
      <c r="KMN3" s="15"/>
      <c r="KMO3" s="15"/>
      <c r="KMP3" s="15"/>
      <c r="KMQ3" s="15"/>
      <c r="KMR3" s="15"/>
      <c r="KMS3" s="15"/>
      <c r="KMT3" s="15"/>
      <c r="KMU3" s="15"/>
      <c r="KMV3" s="15"/>
      <c r="KMW3" s="15"/>
      <c r="KMX3" s="15"/>
      <c r="KMY3" s="15"/>
      <c r="KMZ3" s="15"/>
      <c r="KNA3" s="15"/>
      <c r="KNB3" s="15"/>
      <c r="KNC3" s="15"/>
      <c r="KND3" s="15"/>
      <c r="KNE3" s="15"/>
      <c r="KNF3" s="15"/>
      <c r="KNG3" s="15"/>
      <c r="KNH3" s="15"/>
      <c r="KNI3" s="15"/>
      <c r="KNJ3" s="15"/>
      <c r="KNK3" s="15"/>
      <c r="KNL3" s="15"/>
      <c r="KNM3" s="15"/>
      <c r="KNN3" s="15"/>
      <c r="KNO3" s="15"/>
      <c r="KNP3" s="15"/>
      <c r="KNQ3" s="15"/>
      <c r="KNR3" s="15"/>
      <c r="KNS3" s="15"/>
      <c r="KNT3" s="15"/>
      <c r="KNU3" s="15"/>
      <c r="KNV3" s="15"/>
      <c r="KNW3" s="15"/>
      <c r="KNX3" s="15"/>
      <c r="KNY3" s="15"/>
      <c r="KNZ3" s="15"/>
      <c r="KOA3" s="15"/>
      <c r="KOB3" s="15"/>
      <c r="KOC3" s="15"/>
      <c r="KOD3" s="15"/>
      <c r="KOE3" s="15"/>
      <c r="KOF3" s="15"/>
      <c r="KOG3" s="15"/>
      <c r="KOH3" s="15"/>
      <c r="KOI3" s="15"/>
      <c r="KOJ3" s="15"/>
      <c r="KOK3" s="15"/>
      <c r="KOL3" s="15"/>
      <c r="KOM3" s="15"/>
      <c r="KON3" s="15"/>
      <c r="KOO3" s="15"/>
      <c r="KOP3" s="15"/>
      <c r="KOQ3" s="15"/>
      <c r="KOR3" s="15"/>
      <c r="KOS3" s="15"/>
      <c r="KOT3" s="15"/>
      <c r="KOU3" s="15"/>
      <c r="KOV3" s="15"/>
      <c r="KOW3" s="15"/>
      <c r="KOX3" s="15"/>
      <c r="KOY3" s="15"/>
      <c r="KOZ3" s="15"/>
      <c r="KPA3" s="15"/>
      <c r="KPB3" s="15"/>
      <c r="KPC3" s="15"/>
      <c r="KPD3" s="15"/>
      <c r="KPE3" s="15"/>
      <c r="KPF3" s="15"/>
      <c r="KPG3" s="15"/>
      <c r="KPH3" s="15"/>
      <c r="KPI3" s="15"/>
      <c r="KPJ3" s="15"/>
      <c r="KPK3" s="15"/>
      <c r="KPL3" s="15"/>
      <c r="KPM3" s="15"/>
      <c r="KPN3" s="15"/>
      <c r="KPO3" s="15"/>
      <c r="KPP3" s="15"/>
      <c r="KPQ3" s="15"/>
      <c r="KPR3" s="15"/>
      <c r="KPS3" s="15"/>
      <c r="KPT3" s="15"/>
      <c r="KPU3" s="15"/>
      <c r="KPV3" s="15"/>
      <c r="KPW3" s="15"/>
      <c r="KPX3" s="15"/>
      <c r="KPY3" s="15"/>
      <c r="KPZ3" s="15"/>
      <c r="KQA3" s="15"/>
      <c r="KQB3" s="15"/>
      <c r="KQC3" s="15"/>
      <c r="KQD3" s="15"/>
      <c r="KQE3" s="15"/>
      <c r="KQF3" s="15"/>
      <c r="KQG3" s="15"/>
      <c r="KQH3" s="15"/>
      <c r="KQI3" s="15"/>
      <c r="KQJ3" s="15"/>
      <c r="KQK3" s="15"/>
      <c r="KQL3" s="15"/>
      <c r="KQM3" s="15"/>
      <c r="KQN3" s="15"/>
      <c r="KQO3" s="15"/>
      <c r="KQP3" s="15"/>
      <c r="KQQ3" s="15"/>
      <c r="KQR3" s="15"/>
      <c r="KQS3" s="15"/>
      <c r="KQT3" s="15"/>
      <c r="KQU3" s="15"/>
      <c r="KQV3" s="15"/>
      <c r="KQW3" s="15"/>
      <c r="KQX3" s="15"/>
      <c r="KQY3" s="15"/>
      <c r="KQZ3" s="15"/>
      <c r="KRA3" s="15"/>
      <c r="KRB3" s="15"/>
      <c r="KRC3" s="15"/>
      <c r="KRD3" s="15"/>
      <c r="KRE3" s="15"/>
      <c r="KRF3" s="15"/>
      <c r="KRG3" s="15"/>
      <c r="KRH3" s="15"/>
      <c r="KRI3" s="15"/>
      <c r="KRJ3" s="15"/>
      <c r="KRK3" s="15"/>
      <c r="KRL3" s="15"/>
      <c r="KRM3" s="15"/>
      <c r="KRN3" s="15"/>
      <c r="KRO3" s="15"/>
      <c r="KRP3" s="15"/>
      <c r="KRQ3" s="15"/>
      <c r="KRR3" s="15"/>
      <c r="KRS3" s="15"/>
      <c r="KRT3" s="15"/>
      <c r="KRU3" s="15"/>
      <c r="KRV3" s="15"/>
      <c r="KRW3" s="15"/>
      <c r="KRX3" s="15"/>
      <c r="KRY3" s="15"/>
      <c r="KRZ3" s="15"/>
      <c r="KSA3" s="15"/>
      <c r="KSB3" s="15"/>
      <c r="KSC3" s="15"/>
      <c r="KSD3" s="15"/>
      <c r="KSE3" s="15"/>
      <c r="KSF3" s="15"/>
      <c r="KSG3" s="15"/>
      <c r="KSH3" s="15"/>
      <c r="KSI3" s="15"/>
      <c r="KSJ3" s="15"/>
      <c r="KSK3" s="15"/>
      <c r="KSL3" s="15"/>
      <c r="KSM3" s="15"/>
      <c r="KSN3" s="15"/>
      <c r="KSO3" s="15"/>
      <c r="KSP3" s="15"/>
      <c r="KSQ3" s="15"/>
      <c r="KSR3" s="15"/>
      <c r="KSS3" s="15"/>
      <c r="KST3" s="15"/>
      <c r="KSU3" s="15"/>
      <c r="KSV3" s="15"/>
      <c r="KSW3" s="15"/>
      <c r="KSX3" s="15"/>
      <c r="KSY3" s="15"/>
      <c r="KSZ3" s="15"/>
      <c r="KTA3" s="15"/>
      <c r="KTB3" s="15"/>
      <c r="KTC3" s="15"/>
      <c r="KTD3" s="15"/>
      <c r="KTE3" s="15"/>
      <c r="KTF3" s="15"/>
      <c r="KTG3" s="15"/>
      <c r="KTH3" s="15"/>
      <c r="KTI3" s="15"/>
      <c r="KTJ3" s="15"/>
      <c r="KTK3" s="15"/>
      <c r="KTL3" s="15"/>
      <c r="KTM3" s="15"/>
      <c r="KTN3" s="15"/>
      <c r="KTO3" s="15"/>
      <c r="KTP3" s="15"/>
      <c r="KTQ3" s="15"/>
      <c r="KTR3" s="15"/>
      <c r="KTS3" s="15"/>
      <c r="KTT3" s="15"/>
      <c r="KTU3" s="15"/>
      <c r="KTV3" s="15"/>
      <c r="KTW3" s="15"/>
      <c r="KTX3" s="15"/>
      <c r="KTY3" s="15"/>
      <c r="KTZ3" s="15"/>
      <c r="KUA3" s="15"/>
      <c r="KUB3" s="15"/>
      <c r="KUC3" s="15"/>
      <c r="KUD3" s="15"/>
      <c r="KUE3" s="15"/>
      <c r="KUF3" s="15"/>
      <c r="KUG3" s="15"/>
      <c r="KUH3" s="15"/>
      <c r="KUI3" s="15"/>
      <c r="KUJ3" s="15"/>
      <c r="KUK3" s="15"/>
      <c r="KUL3" s="15"/>
      <c r="KUM3" s="15"/>
      <c r="KUN3" s="15"/>
      <c r="KUO3" s="15"/>
      <c r="KUP3" s="15"/>
      <c r="KUQ3" s="15"/>
      <c r="KUR3" s="15"/>
      <c r="KUS3" s="15"/>
      <c r="KUT3" s="15"/>
      <c r="KUU3" s="15"/>
      <c r="KUV3" s="15"/>
      <c r="KUW3" s="15"/>
      <c r="KUX3" s="15"/>
      <c r="KUY3" s="15"/>
      <c r="KUZ3" s="15"/>
      <c r="KVA3" s="15"/>
      <c r="KVB3" s="15"/>
      <c r="KVC3" s="15"/>
      <c r="KVD3" s="15"/>
      <c r="KVE3" s="15"/>
      <c r="KVF3" s="15"/>
      <c r="KVG3" s="15"/>
      <c r="KVH3" s="15"/>
      <c r="KVI3" s="15"/>
      <c r="KVJ3" s="15"/>
      <c r="KVK3" s="15"/>
      <c r="KVL3" s="15"/>
      <c r="KVM3" s="15"/>
      <c r="KVN3" s="15"/>
      <c r="KVO3" s="15"/>
      <c r="KVP3" s="15"/>
      <c r="KVQ3" s="15"/>
      <c r="KVR3" s="15"/>
      <c r="KVS3" s="15"/>
      <c r="KVT3" s="15"/>
      <c r="KVU3" s="15"/>
      <c r="KVV3" s="15"/>
      <c r="KVW3" s="15"/>
      <c r="KVX3" s="15"/>
      <c r="KVY3" s="15"/>
      <c r="KVZ3" s="15"/>
      <c r="KWA3" s="15"/>
      <c r="KWB3" s="15"/>
      <c r="KWC3" s="15"/>
      <c r="KWD3" s="15"/>
      <c r="KWE3" s="15"/>
      <c r="KWF3" s="15"/>
      <c r="KWG3" s="15"/>
      <c r="KWH3" s="15"/>
      <c r="KWI3" s="15"/>
      <c r="KWJ3" s="15"/>
      <c r="KWK3" s="15"/>
      <c r="KWL3" s="15"/>
      <c r="KWM3" s="15"/>
      <c r="KWN3" s="15"/>
      <c r="KWO3" s="15"/>
      <c r="KWP3" s="15"/>
      <c r="KWQ3" s="15"/>
      <c r="KWR3" s="15"/>
      <c r="KWS3" s="15"/>
      <c r="KWT3" s="15"/>
      <c r="KWU3" s="15"/>
      <c r="KWV3" s="15"/>
      <c r="KWW3" s="15"/>
      <c r="KWX3" s="15"/>
      <c r="KWY3" s="15"/>
      <c r="KWZ3" s="15"/>
      <c r="KXA3" s="15"/>
      <c r="KXB3" s="15"/>
      <c r="KXC3" s="15"/>
      <c r="KXD3" s="15"/>
      <c r="KXE3" s="15"/>
      <c r="KXF3" s="15"/>
      <c r="KXG3" s="15"/>
      <c r="KXH3" s="15"/>
      <c r="KXI3" s="15"/>
      <c r="KXJ3" s="15"/>
      <c r="KXK3" s="15"/>
      <c r="KXL3" s="15"/>
      <c r="KXM3" s="15"/>
      <c r="KXN3" s="15"/>
      <c r="KXO3" s="15"/>
      <c r="KXP3" s="15"/>
      <c r="KXQ3" s="15"/>
      <c r="KXR3" s="15"/>
      <c r="KXS3" s="15"/>
      <c r="KXT3" s="15"/>
      <c r="KXU3" s="15"/>
      <c r="KXV3" s="15"/>
      <c r="KXW3" s="15"/>
      <c r="KXX3" s="15"/>
      <c r="KXY3" s="15"/>
      <c r="KXZ3" s="15"/>
      <c r="KYA3" s="15"/>
      <c r="KYB3" s="15"/>
      <c r="KYC3" s="15"/>
      <c r="KYD3" s="15"/>
      <c r="KYE3" s="15"/>
      <c r="KYF3" s="15"/>
      <c r="KYG3" s="15"/>
      <c r="KYH3" s="15"/>
      <c r="KYI3" s="15"/>
      <c r="KYJ3" s="15"/>
      <c r="KYK3" s="15"/>
      <c r="KYL3" s="15"/>
      <c r="KYM3" s="15"/>
      <c r="KYN3" s="15"/>
      <c r="KYO3" s="15"/>
      <c r="KYP3" s="15"/>
      <c r="KYQ3" s="15"/>
      <c r="KYR3" s="15"/>
      <c r="KYS3" s="15"/>
      <c r="KYT3" s="15"/>
      <c r="KYU3" s="15"/>
      <c r="KYV3" s="15"/>
      <c r="KYW3" s="15"/>
      <c r="KYX3" s="15"/>
      <c r="KYY3" s="15"/>
      <c r="KYZ3" s="15"/>
      <c r="KZA3" s="15"/>
      <c r="KZB3" s="15"/>
      <c r="KZC3" s="15"/>
      <c r="KZD3" s="15"/>
      <c r="KZE3" s="15"/>
      <c r="KZF3" s="15"/>
      <c r="KZG3" s="15"/>
      <c r="KZH3" s="15"/>
      <c r="KZI3" s="15"/>
      <c r="KZJ3" s="15"/>
      <c r="KZK3" s="15"/>
      <c r="KZL3" s="15"/>
      <c r="KZM3" s="15"/>
      <c r="KZN3" s="15"/>
      <c r="KZO3" s="15"/>
      <c r="KZP3" s="15"/>
      <c r="KZQ3" s="15"/>
      <c r="KZR3" s="15"/>
      <c r="KZS3" s="15"/>
      <c r="KZT3" s="15"/>
      <c r="KZU3" s="15"/>
      <c r="KZV3" s="15"/>
      <c r="KZW3" s="15"/>
      <c r="KZX3" s="15"/>
      <c r="KZY3" s="15"/>
      <c r="KZZ3" s="15"/>
      <c r="LAA3" s="15"/>
      <c r="LAB3" s="15"/>
      <c r="LAC3" s="15"/>
      <c r="LAD3" s="15"/>
      <c r="LAE3" s="15"/>
      <c r="LAF3" s="15"/>
      <c r="LAG3" s="15"/>
      <c r="LAH3" s="15"/>
      <c r="LAI3" s="15"/>
      <c r="LAJ3" s="15"/>
      <c r="LAK3" s="15"/>
      <c r="LAL3" s="15"/>
      <c r="LAM3" s="15"/>
      <c r="LAN3" s="15"/>
      <c r="LAO3" s="15"/>
      <c r="LAP3" s="15"/>
      <c r="LAQ3" s="15"/>
      <c r="LAR3" s="15"/>
      <c r="LAS3" s="15"/>
      <c r="LAT3" s="15"/>
      <c r="LAU3" s="15"/>
      <c r="LAV3" s="15"/>
      <c r="LAW3" s="15"/>
      <c r="LAX3" s="15"/>
      <c r="LAY3" s="15"/>
      <c r="LAZ3" s="15"/>
      <c r="LBA3" s="15"/>
      <c r="LBB3" s="15"/>
      <c r="LBC3" s="15"/>
      <c r="LBD3" s="15"/>
      <c r="LBE3" s="15"/>
      <c r="LBF3" s="15"/>
      <c r="LBG3" s="15"/>
      <c r="LBH3" s="15"/>
      <c r="LBI3" s="15"/>
      <c r="LBJ3" s="15"/>
      <c r="LBK3" s="15"/>
      <c r="LBL3" s="15"/>
      <c r="LBM3" s="15"/>
      <c r="LBN3" s="15"/>
      <c r="LBO3" s="15"/>
      <c r="LBP3" s="15"/>
      <c r="LBQ3" s="15"/>
      <c r="LBR3" s="15"/>
      <c r="LBS3" s="15"/>
      <c r="LBT3" s="15"/>
      <c r="LBU3" s="15"/>
      <c r="LBV3" s="15"/>
      <c r="LBW3" s="15"/>
      <c r="LBX3" s="15"/>
      <c r="LBY3" s="15"/>
      <c r="LBZ3" s="15"/>
      <c r="LCA3" s="15"/>
      <c r="LCB3" s="15"/>
      <c r="LCC3" s="15"/>
      <c r="LCD3" s="15"/>
      <c r="LCE3" s="15"/>
      <c r="LCF3" s="15"/>
      <c r="LCG3" s="15"/>
      <c r="LCH3" s="15"/>
      <c r="LCI3" s="15"/>
      <c r="LCJ3" s="15"/>
      <c r="LCK3" s="15"/>
      <c r="LCL3" s="15"/>
      <c r="LCM3" s="15"/>
      <c r="LCN3" s="15"/>
      <c r="LCO3" s="15"/>
      <c r="LCP3" s="15"/>
      <c r="LCQ3" s="15"/>
      <c r="LCR3" s="15"/>
      <c r="LCS3" s="15"/>
      <c r="LCT3" s="15"/>
      <c r="LCU3" s="15"/>
      <c r="LCV3" s="15"/>
      <c r="LCW3" s="15"/>
      <c r="LCX3" s="15"/>
      <c r="LCY3" s="15"/>
      <c r="LCZ3" s="15"/>
      <c r="LDA3" s="15"/>
      <c r="LDB3" s="15"/>
      <c r="LDC3" s="15"/>
      <c r="LDD3" s="15"/>
      <c r="LDE3" s="15"/>
      <c r="LDF3" s="15"/>
      <c r="LDG3" s="15"/>
      <c r="LDH3" s="15"/>
      <c r="LDI3" s="15"/>
      <c r="LDJ3" s="15"/>
      <c r="LDK3" s="15"/>
      <c r="LDL3" s="15"/>
      <c r="LDM3" s="15"/>
      <c r="LDN3" s="15"/>
      <c r="LDO3" s="15"/>
      <c r="LDP3" s="15"/>
      <c r="LDQ3" s="15"/>
      <c r="LDR3" s="15"/>
      <c r="LDS3" s="15"/>
      <c r="LDT3" s="15"/>
      <c r="LDU3" s="15"/>
      <c r="LDV3" s="15"/>
      <c r="LDW3" s="15"/>
      <c r="LDX3" s="15"/>
      <c r="LDY3" s="15"/>
      <c r="LDZ3" s="15"/>
      <c r="LEA3" s="15"/>
      <c r="LEB3" s="15"/>
      <c r="LEC3" s="15"/>
      <c r="LED3" s="15"/>
      <c r="LEE3" s="15"/>
      <c r="LEF3" s="15"/>
      <c r="LEG3" s="15"/>
      <c r="LEH3" s="15"/>
      <c r="LEI3" s="15"/>
      <c r="LEJ3" s="15"/>
      <c r="LEK3" s="15"/>
      <c r="LEL3" s="15"/>
      <c r="LEM3" s="15"/>
      <c r="LEN3" s="15"/>
      <c r="LEO3" s="15"/>
      <c r="LEP3" s="15"/>
      <c r="LEQ3" s="15"/>
      <c r="LER3" s="15"/>
      <c r="LES3" s="15"/>
      <c r="LET3" s="15"/>
      <c r="LEU3" s="15"/>
      <c r="LEV3" s="15"/>
      <c r="LEW3" s="15"/>
      <c r="LEX3" s="15"/>
      <c r="LEY3" s="15"/>
      <c r="LEZ3" s="15"/>
      <c r="LFA3" s="15"/>
      <c r="LFB3" s="15"/>
      <c r="LFC3" s="15"/>
      <c r="LFD3" s="15"/>
      <c r="LFE3" s="15"/>
      <c r="LFF3" s="15"/>
      <c r="LFG3" s="15"/>
      <c r="LFH3" s="15"/>
      <c r="LFI3" s="15"/>
      <c r="LFJ3" s="15"/>
      <c r="LFK3" s="15"/>
      <c r="LFL3" s="15"/>
      <c r="LFM3" s="15"/>
      <c r="LFN3" s="15"/>
      <c r="LFO3" s="15"/>
      <c r="LFP3" s="15"/>
      <c r="LFQ3" s="15"/>
      <c r="LFR3" s="15"/>
      <c r="LFS3" s="15"/>
      <c r="LFT3" s="15"/>
      <c r="LFU3" s="15"/>
      <c r="LFV3" s="15"/>
      <c r="LFW3" s="15"/>
      <c r="LFX3" s="15"/>
      <c r="LFY3" s="15"/>
      <c r="LFZ3" s="15"/>
      <c r="LGA3" s="15"/>
      <c r="LGB3" s="15"/>
      <c r="LGC3" s="15"/>
      <c r="LGD3" s="15"/>
      <c r="LGE3" s="15"/>
      <c r="LGF3" s="15"/>
      <c r="LGG3" s="15"/>
      <c r="LGH3" s="15"/>
      <c r="LGI3" s="15"/>
      <c r="LGJ3" s="15"/>
      <c r="LGK3" s="15"/>
      <c r="LGL3" s="15"/>
      <c r="LGM3" s="15"/>
      <c r="LGN3" s="15"/>
      <c r="LGO3" s="15"/>
      <c r="LGP3" s="15"/>
      <c r="LGQ3" s="15"/>
      <c r="LGR3" s="15"/>
      <c r="LGS3" s="15"/>
      <c r="LGT3" s="15"/>
      <c r="LGU3" s="15"/>
      <c r="LGV3" s="15"/>
      <c r="LGW3" s="15"/>
      <c r="LGX3" s="15"/>
      <c r="LGY3" s="15"/>
      <c r="LGZ3" s="15"/>
      <c r="LHA3" s="15"/>
      <c r="LHB3" s="15"/>
      <c r="LHC3" s="15"/>
      <c r="LHD3" s="15"/>
      <c r="LHE3" s="15"/>
      <c r="LHF3" s="15"/>
      <c r="LHG3" s="15"/>
      <c r="LHH3" s="15"/>
      <c r="LHI3" s="15"/>
      <c r="LHJ3" s="15"/>
      <c r="LHK3" s="15"/>
      <c r="LHL3" s="15"/>
      <c r="LHM3" s="15"/>
      <c r="LHN3" s="15"/>
      <c r="LHO3" s="15"/>
      <c r="LHP3" s="15"/>
      <c r="LHQ3" s="15"/>
      <c r="LHR3" s="15"/>
      <c r="LHS3" s="15"/>
      <c r="LHT3" s="15"/>
      <c r="LHU3" s="15"/>
      <c r="LHV3" s="15"/>
      <c r="LHW3" s="15"/>
      <c r="LHX3" s="15"/>
      <c r="LHY3" s="15"/>
      <c r="LHZ3" s="15"/>
      <c r="LIA3" s="15"/>
      <c r="LIB3" s="15"/>
      <c r="LIC3" s="15"/>
      <c r="LID3" s="15"/>
      <c r="LIE3" s="15"/>
      <c r="LIF3" s="15"/>
      <c r="LIG3" s="15"/>
      <c r="LIH3" s="15"/>
      <c r="LII3" s="15"/>
      <c r="LIJ3" s="15"/>
      <c r="LIK3" s="15"/>
      <c r="LIL3" s="15"/>
      <c r="LIM3" s="15"/>
      <c r="LIN3" s="15"/>
      <c r="LIO3" s="15"/>
      <c r="LIP3" s="15"/>
      <c r="LIQ3" s="15"/>
      <c r="LIR3" s="15"/>
      <c r="LIS3" s="15"/>
      <c r="LIT3" s="15"/>
      <c r="LIU3" s="15"/>
      <c r="LIV3" s="15"/>
      <c r="LIW3" s="15"/>
      <c r="LIX3" s="15"/>
      <c r="LIY3" s="15"/>
      <c r="LIZ3" s="15"/>
      <c r="LJA3" s="15"/>
      <c r="LJB3" s="15"/>
      <c r="LJC3" s="15"/>
      <c r="LJD3" s="15"/>
      <c r="LJE3" s="15"/>
      <c r="LJF3" s="15"/>
      <c r="LJG3" s="15"/>
      <c r="LJH3" s="15"/>
      <c r="LJI3" s="15"/>
      <c r="LJJ3" s="15"/>
      <c r="LJK3" s="15"/>
      <c r="LJL3" s="15"/>
      <c r="LJM3" s="15"/>
      <c r="LJN3" s="15"/>
      <c r="LJO3" s="15"/>
      <c r="LJP3" s="15"/>
      <c r="LJQ3" s="15"/>
      <c r="LJR3" s="15"/>
      <c r="LJS3" s="15"/>
      <c r="LJT3" s="15"/>
      <c r="LJU3" s="15"/>
      <c r="LJV3" s="15"/>
      <c r="LJW3" s="15"/>
      <c r="LJX3" s="15"/>
      <c r="LJY3" s="15"/>
      <c r="LJZ3" s="15"/>
      <c r="LKA3" s="15"/>
      <c r="LKB3" s="15"/>
      <c r="LKC3" s="15"/>
      <c r="LKD3" s="15"/>
      <c r="LKE3" s="15"/>
      <c r="LKF3" s="15"/>
      <c r="LKG3" s="15"/>
      <c r="LKH3" s="15"/>
      <c r="LKI3" s="15"/>
      <c r="LKJ3" s="15"/>
      <c r="LKK3" s="15"/>
      <c r="LKL3" s="15"/>
      <c r="LKM3" s="15"/>
      <c r="LKN3" s="15"/>
      <c r="LKO3" s="15"/>
      <c r="LKP3" s="15"/>
      <c r="LKQ3" s="15"/>
      <c r="LKR3" s="15"/>
      <c r="LKS3" s="15"/>
      <c r="LKT3" s="15"/>
      <c r="LKU3" s="15"/>
      <c r="LKV3" s="15"/>
      <c r="LKW3" s="15"/>
      <c r="LKX3" s="15"/>
      <c r="LKY3" s="15"/>
      <c r="LKZ3" s="15"/>
      <c r="LLA3" s="15"/>
      <c r="LLB3" s="15"/>
      <c r="LLC3" s="15"/>
      <c r="LLD3" s="15"/>
      <c r="LLE3" s="15"/>
      <c r="LLF3" s="15"/>
      <c r="LLG3" s="15"/>
      <c r="LLH3" s="15"/>
      <c r="LLI3" s="15"/>
      <c r="LLJ3" s="15"/>
      <c r="LLK3" s="15"/>
      <c r="LLL3" s="15"/>
      <c r="LLM3" s="15"/>
      <c r="LLN3" s="15"/>
      <c r="LLO3" s="15"/>
      <c r="LLP3" s="15"/>
      <c r="LLQ3" s="15"/>
      <c r="LLR3" s="15"/>
      <c r="LLS3" s="15"/>
      <c r="LLT3" s="15"/>
      <c r="LLU3" s="15"/>
      <c r="LLV3" s="15"/>
      <c r="LLW3" s="15"/>
      <c r="LLX3" s="15"/>
      <c r="LLY3" s="15"/>
      <c r="LLZ3" s="15"/>
      <c r="LMA3" s="15"/>
      <c r="LMB3" s="15"/>
      <c r="LMC3" s="15"/>
      <c r="LMD3" s="15"/>
      <c r="LME3" s="15"/>
      <c r="LMF3" s="15"/>
      <c r="LMG3" s="15"/>
      <c r="LMH3" s="15"/>
      <c r="LMI3" s="15"/>
      <c r="LMJ3" s="15"/>
      <c r="LMK3" s="15"/>
      <c r="LML3" s="15"/>
      <c r="LMM3" s="15"/>
      <c r="LMN3" s="15"/>
      <c r="LMO3" s="15"/>
      <c r="LMP3" s="15"/>
      <c r="LMQ3" s="15"/>
      <c r="LMR3" s="15"/>
      <c r="LMS3" s="15"/>
      <c r="LMT3" s="15"/>
      <c r="LMU3" s="15"/>
      <c r="LMV3" s="15"/>
      <c r="LMW3" s="15"/>
      <c r="LMX3" s="15"/>
      <c r="LMY3" s="15"/>
      <c r="LMZ3" s="15"/>
      <c r="LNA3" s="15"/>
      <c r="LNB3" s="15"/>
      <c r="LNC3" s="15"/>
      <c r="LND3" s="15"/>
      <c r="LNE3" s="15"/>
      <c r="LNF3" s="15"/>
      <c r="LNG3" s="15"/>
      <c r="LNH3" s="15"/>
      <c r="LNI3" s="15"/>
      <c r="LNJ3" s="15"/>
      <c r="LNK3" s="15"/>
      <c r="LNL3" s="15"/>
      <c r="LNM3" s="15"/>
      <c r="LNN3" s="15"/>
      <c r="LNO3" s="15"/>
      <c r="LNP3" s="15"/>
      <c r="LNQ3" s="15"/>
      <c r="LNR3" s="15"/>
      <c r="LNS3" s="15"/>
      <c r="LNT3" s="15"/>
      <c r="LNU3" s="15"/>
      <c r="LNV3" s="15"/>
      <c r="LNW3" s="15"/>
      <c r="LNX3" s="15"/>
      <c r="LNY3" s="15"/>
      <c r="LNZ3" s="15"/>
      <c r="LOA3" s="15"/>
      <c r="LOB3" s="15"/>
      <c r="LOC3" s="15"/>
      <c r="LOD3" s="15"/>
      <c r="LOE3" s="15"/>
      <c r="LOF3" s="15"/>
      <c r="LOG3" s="15"/>
      <c r="LOH3" s="15"/>
      <c r="LOI3" s="15"/>
      <c r="LOJ3" s="15"/>
      <c r="LOK3" s="15"/>
      <c r="LOL3" s="15"/>
      <c r="LOM3" s="15"/>
      <c r="LON3" s="15"/>
      <c r="LOO3" s="15"/>
      <c r="LOP3" s="15"/>
      <c r="LOQ3" s="15"/>
      <c r="LOR3" s="15"/>
      <c r="LOS3" s="15"/>
      <c r="LOT3" s="15"/>
      <c r="LOU3" s="15"/>
      <c r="LOV3" s="15"/>
      <c r="LOW3" s="15"/>
      <c r="LOX3" s="15"/>
      <c r="LOY3" s="15"/>
      <c r="LOZ3" s="15"/>
      <c r="LPA3" s="15"/>
      <c r="LPB3" s="15"/>
      <c r="LPC3" s="15"/>
      <c r="LPD3" s="15"/>
      <c r="LPE3" s="15"/>
      <c r="LPF3" s="15"/>
      <c r="LPG3" s="15"/>
      <c r="LPH3" s="15"/>
      <c r="LPI3" s="15"/>
      <c r="LPJ3" s="15"/>
      <c r="LPK3" s="15"/>
      <c r="LPL3" s="15"/>
      <c r="LPM3" s="15"/>
      <c r="LPN3" s="15"/>
      <c r="LPO3" s="15"/>
      <c r="LPP3" s="15"/>
      <c r="LPQ3" s="15"/>
      <c r="LPR3" s="15"/>
      <c r="LPS3" s="15"/>
      <c r="LPT3" s="15"/>
      <c r="LPU3" s="15"/>
      <c r="LPV3" s="15"/>
      <c r="LPW3" s="15"/>
      <c r="LPX3" s="15"/>
      <c r="LPY3" s="15"/>
      <c r="LPZ3" s="15"/>
      <c r="LQA3" s="15"/>
      <c r="LQB3" s="15"/>
      <c r="LQC3" s="15"/>
      <c r="LQD3" s="15"/>
      <c r="LQE3" s="15"/>
      <c r="LQF3" s="15"/>
      <c r="LQG3" s="15"/>
      <c r="LQH3" s="15"/>
      <c r="LQI3" s="15"/>
      <c r="LQJ3" s="15"/>
      <c r="LQK3" s="15"/>
      <c r="LQL3" s="15"/>
      <c r="LQM3" s="15"/>
      <c r="LQN3" s="15"/>
      <c r="LQO3" s="15"/>
      <c r="LQP3" s="15"/>
      <c r="LQQ3" s="15"/>
      <c r="LQR3" s="15"/>
      <c r="LQS3" s="15"/>
      <c r="LQT3" s="15"/>
      <c r="LQU3" s="15"/>
      <c r="LQV3" s="15"/>
      <c r="LQW3" s="15"/>
      <c r="LQX3" s="15"/>
      <c r="LQY3" s="15"/>
      <c r="LQZ3" s="15"/>
      <c r="LRA3" s="15"/>
      <c r="LRB3" s="15"/>
      <c r="LRC3" s="15"/>
      <c r="LRD3" s="15"/>
      <c r="LRE3" s="15"/>
      <c r="LRF3" s="15"/>
      <c r="LRG3" s="15"/>
      <c r="LRH3" s="15"/>
      <c r="LRI3" s="15"/>
      <c r="LRJ3" s="15"/>
      <c r="LRK3" s="15"/>
      <c r="LRL3" s="15"/>
      <c r="LRM3" s="15"/>
      <c r="LRN3" s="15"/>
      <c r="LRO3" s="15"/>
      <c r="LRP3" s="15"/>
      <c r="LRQ3" s="15"/>
      <c r="LRR3" s="15"/>
      <c r="LRS3" s="15"/>
      <c r="LRT3" s="15"/>
      <c r="LRU3" s="15"/>
      <c r="LRV3" s="15"/>
      <c r="LRW3" s="15"/>
      <c r="LRX3" s="15"/>
      <c r="LRY3" s="15"/>
      <c r="LRZ3" s="15"/>
      <c r="LSA3" s="15"/>
      <c r="LSB3" s="15"/>
      <c r="LSC3" s="15"/>
      <c r="LSD3" s="15"/>
      <c r="LSE3" s="15"/>
      <c r="LSF3" s="15"/>
      <c r="LSG3" s="15"/>
      <c r="LSH3" s="15"/>
      <c r="LSI3" s="15"/>
      <c r="LSJ3" s="15"/>
      <c r="LSK3" s="15"/>
      <c r="LSL3" s="15"/>
      <c r="LSM3" s="15"/>
      <c r="LSN3" s="15"/>
      <c r="LSO3" s="15"/>
      <c r="LSP3" s="15"/>
      <c r="LSQ3" s="15"/>
      <c r="LSR3" s="15"/>
      <c r="LSS3" s="15"/>
      <c r="LST3" s="15"/>
      <c r="LSU3" s="15"/>
      <c r="LSV3" s="15"/>
      <c r="LSW3" s="15"/>
      <c r="LSX3" s="15"/>
      <c r="LSY3" s="15"/>
      <c r="LSZ3" s="15"/>
      <c r="LTA3" s="15"/>
      <c r="LTB3" s="15"/>
      <c r="LTC3" s="15"/>
      <c r="LTD3" s="15"/>
      <c r="LTE3" s="15"/>
      <c r="LTF3" s="15"/>
      <c r="LTG3" s="15"/>
      <c r="LTH3" s="15"/>
      <c r="LTI3" s="15"/>
      <c r="LTJ3" s="15"/>
      <c r="LTK3" s="15"/>
      <c r="LTL3" s="15"/>
      <c r="LTM3" s="15"/>
      <c r="LTN3" s="15"/>
      <c r="LTO3" s="15"/>
      <c r="LTP3" s="15"/>
      <c r="LTQ3" s="15"/>
      <c r="LTR3" s="15"/>
      <c r="LTS3" s="15"/>
      <c r="LTT3" s="15"/>
      <c r="LTU3" s="15"/>
      <c r="LTV3" s="15"/>
      <c r="LTW3" s="15"/>
      <c r="LTX3" s="15"/>
      <c r="LTY3" s="15"/>
      <c r="LTZ3" s="15"/>
      <c r="LUA3" s="15"/>
      <c r="LUB3" s="15"/>
      <c r="LUC3" s="15"/>
      <c r="LUD3" s="15"/>
      <c r="LUE3" s="15"/>
      <c r="LUF3" s="15"/>
      <c r="LUG3" s="15"/>
      <c r="LUH3" s="15"/>
      <c r="LUI3" s="15"/>
      <c r="LUJ3" s="15"/>
      <c r="LUK3" s="15"/>
      <c r="LUL3" s="15"/>
      <c r="LUM3" s="15"/>
      <c r="LUN3" s="15"/>
      <c r="LUO3" s="15"/>
      <c r="LUP3" s="15"/>
      <c r="LUQ3" s="15"/>
      <c r="LUR3" s="15"/>
      <c r="LUS3" s="15"/>
      <c r="LUT3" s="15"/>
      <c r="LUU3" s="15"/>
      <c r="LUV3" s="15"/>
      <c r="LUW3" s="15"/>
      <c r="LUX3" s="15"/>
      <c r="LUY3" s="15"/>
      <c r="LUZ3" s="15"/>
      <c r="LVA3" s="15"/>
      <c r="LVB3" s="15"/>
      <c r="LVC3" s="15"/>
      <c r="LVD3" s="15"/>
      <c r="LVE3" s="15"/>
      <c r="LVF3" s="15"/>
      <c r="LVG3" s="15"/>
      <c r="LVH3" s="15"/>
      <c r="LVI3" s="15"/>
      <c r="LVJ3" s="15"/>
      <c r="LVK3" s="15"/>
      <c r="LVL3" s="15"/>
      <c r="LVM3" s="15"/>
      <c r="LVN3" s="15"/>
      <c r="LVO3" s="15"/>
      <c r="LVP3" s="15"/>
      <c r="LVQ3" s="15"/>
      <c r="LVR3" s="15"/>
      <c r="LVS3" s="15"/>
      <c r="LVT3" s="15"/>
      <c r="LVU3" s="15"/>
      <c r="LVV3" s="15"/>
      <c r="LVW3" s="15"/>
      <c r="LVX3" s="15"/>
      <c r="LVY3" s="15"/>
      <c r="LVZ3" s="15"/>
      <c r="LWA3" s="15"/>
      <c r="LWB3" s="15"/>
      <c r="LWC3" s="15"/>
      <c r="LWD3" s="15"/>
      <c r="LWE3" s="15"/>
      <c r="LWF3" s="15"/>
      <c r="LWG3" s="15"/>
      <c r="LWH3" s="15"/>
      <c r="LWI3" s="15"/>
      <c r="LWJ3" s="15"/>
      <c r="LWK3" s="15"/>
      <c r="LWL3" s="15"/>
      <c r="LWM3" s="15"/>
      <c r="LWN3" s="15"/>
      <c r="LWO3" s="15"/>
      <c r="LWP3" s="15"/>
      <c r="LWQ3" s="15"/>
      <c r="LWR3" s="15"/>
      <c r="LWS3" s="15"/>
      <c r="LWT3" s="15"/>
      <c r="LWU3" s="15"/>
      <c r="LWV3" s="15"/>
      <c r="LWW3" s="15"/>
      <c r="LWX3" s="15"/>
      <c r="LWY3" s="15"/>
      <c r="LWZ3" s="15"/>
      <c r="LXA3" s="15"/>
      <c r="LXB3" s="15"/>
      <c r="LXC3" s="15"/>
      <c r="LXD3" s="15"/>
      <c r="LXE3" s="15"/>
      <c r="LXF3" s="15"/>
      <c r="LXG3" s="15"/>
      <c r="LXH3" s="15"/>
      <c r="LXI3" s="15"/>
      <c r="LXJ3" s="15"/>
      <c r="LXK3" s="15"/>
      <c r="LXL3" s="15"/>
      <c r="LXM3" s="15"/>
      <c r="LXN3" s="15"/>
      <c r="LXO3" s="15"/>
      <c r="LXP3" s="15"/>
      <c r="LXQ3" s="15"/>
      <c r="LXR3" s="15"/>
      <c r="LXS3" s="15"/>
      <c r="LXT3" s="15"/>
      <c r="LXU3" s="15"/>
      <c r="LXV3" s="15"/>
      <c r="LXW3" s="15"/>
      <c r="LXX3" s="15"/>
      <c r="LXY3" s="15"/>
      <c r="LXZ3" s="15"/>
      <c r="LYA3" s="15"/>
      <c r="LYB3" s="15"/>
      <c r="LYC3" s="15"/>
      <c r="LYD3" s="15"/>
      <c r="LYE3" s="15"/>
      <c r="LYF3" s="15"/>
      <c r="LYG3" s="15"/>
      <c r="LYH3" s="15"/>
      <c r="LYI3" s="15"/>
      <c r="LYJ3" s="15"/>
      <c r="LYK3" s="15"/>
      <c r="LYL3" s="15"/>
      <c r="LYM3" s="15"/>
      <c r="LYN3" s="15"/>
      <c r="LYO3" s="15"/>
      <c r="LYP3" s="15"/>
      <c r="LYQ3" s="15"/>
      <c r="LYR3" s="15"/>
      <c r="LYS3" s="15"/>
      <c r="LYT3" s="15"/>
      <c r="LYU3" s="15"/>
      <c r="LYV3" s="15"/>
      <c r="LYW3" s="15"/>
      <c r="LYX3" s="15"/>
      <c r="LYY3" s="15"/>
      <c r="LYZ3" s="15"/>
      <c r="LZA3" s="15"/>
      <c r="LZB3" s="15"/>
      <c r="LZC3" s="15"/>
      <c r="LZD3" s="15"/>
      <c r="LZE3" s="15"/>
      <c r="LZF3" s="15"/>
      <c r="LZG3" s="15"/>
      <c r="LZH3" s="15"/>
      <c r="LZI3" s="15"/>
      <c r="LZJ3" s="15"/>
      <c r="LZK3" s="15"/>
      <c r="LZL3" s="15"/>
      <c r="LZM3" s="15"/>
      <c r="LZN3" s="15"/>
      <c r="LZO3" s="15"/>
      <c r="LZP3" s="15"/>
      <c r="LZQ3" s="15"/>
      <c r="LZR3" s="15"/>
      <c r="LZS3" s="15"/>
      <c r="LZT3" s="15"/>
      <c r="LZU3" s="15"/>
      <c r="LZV3" s="15"/>
      <c r="LZW3" s="15"/>
      <c r="LZX3" s="15"/>
      <c r="LZY3" s="15"/>
      <c r="LZZ3" s="15"/>
      <c r="MAA3" s="15"/>
      <c r="MAB3" s="15"/>
      <c r="MAC3" s="15"/>
      <c r="MAD3" s="15"/>
      <c r="MAE3" s="15"/>
      <c r="MAF3" s="15"/>
      <c r="MAG3" s="15"/>
      <c r="MAH3" s="15"/>
      <c r="MAI3" s="15"/>
      <c r="MAJ3" s="15"/>
      <c r="MAK3" s="15"/>
      <c r="MAL3" s="15"/>
      <c r="MAM3" s="15"/>
      <c r="MAN3" s="15"/>
      <c r="MAO3" s="15"/>
      <c r="MAP3" s="15"/>
      <c r="MAQ3" s="15"/>
      <c r="MAR3" s="15"/>
      <c r="MAS3" s="15"/>
      <c r="MAT3" s="15"/>
      <c r="MAU3" s="15"/>
      <c r="MAV3" s="15"/>
      <c r="MAW3" s="15"/>
      <c r="MAX3" s="15"/>
      <c r="MAY3" s="15"/>
      <c r="MAZ3" s="15"/>
      <c r="MBA3" s="15"/>
      <c r="MBB3" s="15"/>
      <c r="MBC3" s="15"/>
      <c r="MBD3" s="15"/>
      <c r="MBE3" s="15"/>
      <c r="MBF3" s="15"/>
      <c r="MBG3" s="15"/>
      <c r="MBH3" s="15"/>
      <c r="MBI3" s="15"/>
      <c r="MBJ3" s="15"/>
      <c r="MBK3" s="15"/>
      <c r="MBL3" s="15"/>
      <c r="MBM3" s="15"/>
      <c r="MBN3" s="15"/>
      <c r="MBO3" s="15"/>
      <c r="MBP3" s="15"/>
      <c r="MBQ3" s="15"/>
      <c r="MBR3" s="15"/>
      <c r="MBS3" s="15"/>
      <c r="MBT3" s="15"/>
      <c r="MBU3" s="15"/>
      <c r="MBV3" s="15"/>
      <c r="MBW3" s="15"/>
      <c r="MBX3" s="15"/>
      <c r="MBY3" s="15"/>
      <c r="MBZ3" s="15"/>
      <c r="MCA3" s="15"/>
      <c r="MCB3" s="15"/>
      <c r="MCC3" s="15"/>
      <c r="MCD3" s="15"/>
      <c r="MCE3" s="15"/>
      <c r="MCF3" s="15"/>
      <c r="MCG3" s="15"/>
      <c r="MCH3" s="15"/>
      <c r="MCI3" s="15"/>
      <c r="MCJ3" s="15"/>
      <c r="MCK3" s="15"/>
      <c r="MCL3" s="15"/>
      <c r="MCM3" s="15"/>
      <c r="MCN3" s="15"/>
      <c r="MCO3" s="15"/>
      <c r="MCP3" s="15"/>
      <c r="MCQ3" s="15"/>
      <c r="MCR3" s="15"/>
      <c r="MCS3" s="15"/>
      <c r="MCT3" s="15"/>
      <c r="MCU3" s="15"/>
      <c r="MCV3" s="15"/>
      <c r="MCW3" s="15"/>
      <c r="MCX3" s="15"/>
      <c r="MCY3" s="15"/>
      <c r="MCZ3" s="15"/>
      <c r="MDA3" s="15"/>
      <c r="MDB3" s="15"/>
      <c r="MDC3" s="15"/>
      <c r="MDD3" s="15"/>
      <c r="MDE3" s="15"/>
      <c r="MDF3" s="15"/>
      <c r="MDG3" s="15"/>
      <c r="MDH3" s="15"/>
      <c r="MDI3" s="15"/>
      <c r="MDJ3" s="15"/>
      <c r="MDK3" s="15"/>
      <c r="MDL3" s="15"/>
      <c r="MDM3" s="15"/>
      <c r="MDN3" s="15"/>
      <c r="MDO3" s="15"/>
      <c r="MDP3" s="15"/>
      <c r="MDQ3" s="15"/>
      <c r="MDR3" s="15"/>
      <c r="MDS3" s="15"/>
      <c r="MDT3" s="15"/>
      <c r="MDU3" s="15"/>
      <c r="MDV3" s="15"/>
      <c r="MDW3" s="15"/>
      <c r="MDX3" s="15"/>
      <c r="MDY3" s="15"/>
      <c r="MDZ3" s="15"/>
      <c r="MEA3" s="15"/>
      <c r="MEB3" s="15"/>
      <c r="MEC3" s="15"/>
      <c r="MED3" s="15"/>
      <c r="MEE3" s="15"/>
      <c r="MEF3" s="15"/>
      <c r="MEG3" s="15"/>
      <c r="MEH3" s="15"/>
      <c r="MEI3" s="15"/>
      <c r="MEJ3" s="15"/>
      <c r="MEK3" s="15"/>
      <c r="MEL3" s="15"/>
      <c r="MEM3" s="15"/>
      <c r="MEN3" s="15"/>
      <c r="MEO3" s="15"/>
      <c r="MEP3" s="15"/>
      <c r="MEQ3" s="15"/>
      <c r="MER3" s="15"/>
      <c r="MES3" s="15"/>
      <c r="MET3" s="15"/>
      <c r="MEU3" s="15"/>
      <c r="MEV3" s="15"/>
      <c r="MEW3" s="15"/>
      <c r="MEX3" s="15"/>
      <c r="MEY3" s="15"/>
      <c r="MEZ3" s="15"/>
      <c r="MFA3" s="15"/>
      <c r="MFB3" s="15"/>
      <c r="MFC3" s="15"/>
      <c r="MFD3" s="15"/>
      <c r="MFE3" s="15"/>
      <c r="MFF3" s="15"/>
      <c r="MFG3" s="15"/>
      <c r="MFH3" s="15"/>
      <c r="MFI3" s="15"/>
      <c r="MFJ3" s="15"/>
      <c r="MFK3" s="15"/>
      <c r="MFL3" s="15"/>
      <c r="MFM3" s="15"/>
      <c r="MFN3" s="15"/>
      <c r="MFO3" s="15"/>
      <c r="MFP3" s="15"/>
      <c r="MFQ3" s="15"/>
      <c r="MFR3" s="15"/>
      <c r="MFS3" s="15"/>
      <c r="MFT3" s="15"/>
      <c r="MFU3" s="15"/>
      <c r="MFV3" s="15"/>
      <c r="MFW3" s="15"/>
      <c r="MFX3" s="15"/>
      <c r="MFY3" s="15"/>
      <c r="MFZ3" s="15"/>
      <c r="MGA3" s="15"/>
      <c r="MGB3" s="15"/>
      <c r="MGC3" s="15"/>
      <c r="MGD3" s="15"/>
      <c r="MGE3" s="15"/>
      <c r="MGF3" s="15"/>
      <c r="MGG3" s="15"/>
      <c r="MGH3" s="15"/>
      <c r="MGI3" s="15"/>
      <c r="MGJ3" s="15"/>
      <c r="MGK3" s="15"/>
      <c r="MGL3" s="15"/>
      <c r="MGM3" s="15"/>
      <c r="MGN3" s="15"/>
      <c r="MGO3" s="15"/>
      <c r="MGP3" s="15"/>
      <c r="MGQ3" s="15"/>
      <c r="MGR3" s="15"/>
      <c r="MGS3" s="15"/>
      <c r="MGT3" s="15"/>
      <c r="MGU3" s="15"/>
      <c r="MGV3" s="15"/>
      <c r="MGW3" s="15"/>
      <c r="MGX3" s="15"/>
      <c r="MGY3" s="15"/>
      <c r="MGZ3" s="15"/>
      <c r="MHA3" s="15"/>
      <c r="MHB3" s="15"/>
      <c r="MHC3" s="15"/>
      <c r="MHD3" s="15"/>
      <c r="MHE3" s="15"/>
      <c r="MHF3" s="15"/>
      <c r="MHG3" s="15"/>
      <c r="MHH3" s="15"/>
      <c r="MHI3" s="15"/>
      <c r="MHJ3" s="15"/>
      <c r="MHK3" s="15"/>
      <c r="MHL3" s="15"/>
      <c r="MHM3" s="15"/>
      <c r="MHN3" s="15"/>
      <c r="MHO3" s="15"/>
      <c r="MHP3" s="15"/>
      <c r="MHQ3" s="15"/>
      <c r="MHR3" s="15"/>
      <c r="MHS3" s="15"/>
      <c r="MHT3" s="15"/>
      <c r="MHU3" s="15"/>
      <c r="MHV3" s="15"/>
      <c r="MHW3" s="15"/>
      <c r="MHX3" s="15"/>
      <c r="MHY3" s="15"/>
      <c r="MHZ3" s="15"/>
      <c r="MIA3" s="15"/>
      <c r="MIB3" s="15"/>
      <c r="MIC3" s="15"/>
      <c r="MID3" s="15"/>
      <c r="MIE3" s="15"/>
      <c r="MIF3" s="15"/>
      <c r="MIG3" s="15"/>
      <c r="MIH3" s="15"/>
      <c r="MII3" s="15"/>
      <c r="MIJ3" s="15"/>
      <c r="MIK3" s="15"/>
      <c r="MIL3" s="15"/>
      <c r="MIM3" s="15"/>
      <c r="MIN3" s="15"/>
      <c r="MIO3" s="15"/>
      <c r="MIP3" s="15"/>
      <c r="MIQ3" s="15"/>
      <c r="MIR3" s="15"/>
      <c r="MIS3" s="15"/>
      <c r="MIT3" s="15"/>
      <c r="MIU3" s="15"/>
      <c r="MIV3" s="15"/>
      <c r="MIW3" s="15"/>
      <c r="MIX3" s="15"/>
      <c r="MIY3" s="15"/>
      <c r="MIZ3" s="15"/>
      <c r="MJA3" s="15"/>
      <c r="MJB3" s="15"/>
      <c r="MJC3" s="15"/>
      <c r="MJD3" s="15"/>
      <c r="MJE3" s="15"/>
      <c r="MJF3" s="15"/>
      <c r="MJG3" s="15"/>
      <c r="MJH3" s="15"/>
      <c r="MJI3" s="15"/>
      <c r="MJJ3" s="15"/>
      <c r="MJK3" s="15"/>
      <c r="MJL3" s="15"/>
      <c r="MJM3" s="15"/>
      <c r="MJN3" s="15"/>
      <c r="MJO3" s="15"/>
      <c r="MJP3" s="15"/>
      <c r="MJQ3" s="15"/>
      <c r="MJR3" s="15"/>
      <c r="MJS3" s="15"/>
      <c r="MJT3" s="15"/>
      <c r="MJU3" s="15"/>
      <c r="MJV3" s="15"/>
      <c r="MJW3" s="15"/>
      <c r="MJX3" s="15"/>
      <c r="MJY3" s="15"/>
      <c r="MJZ3" s="15"/>
      <c r="MKA3" s="15"/>
      <c r="MKB3" s="15"/>
      <c r="MKC3" s="15"/>
      <c r="MKD3" s="15"/>
      <c r="MKE3" s="15"/>
      <c r="MKF3" s="15"/>
      <c r="MKG3" s="15"/>
      <c r="MKH3" s="15"/>
      <c r="MKI3" s="15"/>
      <c r="MKJ3" s="15"/>
      <c r="MKK3" s="15"/>
      <c r="MKL3" s="15"/>
      <c r="MKM3" s="15"/>
      <c r="MKN3" s="15"/>
      <c r="MKO3" s="15"/>
      <c r="MKP3" s="15"/>
      <c r="MKQ3" s="15"/>
      <c r="MKR3" s="15"/>
      <c r="MKS3" s="15"/>
      <c r="MKT3" s="15"/>
      <c r="MKU3" s="15"/>
      <c r="MKV3" s="15"/>
      <c r="MKW3" s="15"/>
      <c r="MKX3" s="15"/>
      <c r="MKY3" s="15"/>
      <c r="MKZ3" s="15"/>
      <c r="MLA3" s="15"/>
      <c r="MLB3" s="15"/>
      <c r="MLC3" s="15"/>
      <c r="MLD3" s="15"/>
      <c r="MLE3" s="15"/>
      <c r="MLF3" s="15"/>
      <c r="MLG3" s="15"/>
      <c r="MLH3" s="15"/>
      <c r="MLI3" s="15"/>
      <c r="MLJ3" s="15"/>
      <c r="MLK3" s="15"/>
      <c r="MLL3" s="15"/>
      <c r="MLM3" s="15"/>
      <c r="MLN3" s="15"/>
      <c r="MLO3" s="15"/>
      <c r="MLP3" s="15"/>
      <c r="MLQ3" s="15"/>
      <c r="MLR3" s="15"/>
      <c r="MLS3" s="15"/>
      <c r="MLT3" s="15"/>
      <c r="MLU3" s="15"/>
      <c r="MLV3" s="15"/>
      <c r="MLW3" s="15"/>
      <c r="MLX3" s="15"/>
      <c r="MLY3" s="15"/>
      <c r="MLZ3" s="15"/>
      <c r="MMA3" s="15"/>
      <c r="MMB3" s="15"/>
      <c r="MMC3" s="15"/>
      <c r="MMD3" s="15"/>
      <c r="MME3" s="15"/>
      <c r="MMF3" s="15"/>
      <c r="MMG3" s="15"/>
      <c r="MMH3" s="15"/>
      <c r="MMI3" s="15"/>
      <c r="MMJ3" s="15"/>
      <c r="MMK3" s="15"/>
      <c r="MML3" s="15"/>
      <c r="MMM3" s="15"/>
      <c r="MMN3" s="15"/>
      <c r="MMO3" s="15"/>
      <c r="MMP3" s="15"/>
      <c r="MMQ3" s="15"/>
      <c r="MMR3" s="15"/>
      <c r="MMS3" s="15"/>
      <c r="MMT3" s="15"/>
      <c r="MMU3" s="15"/>
      <c r="MMV3" s="15"/>
      <c r="MMW3" s="15"/>
      <c r="MMX3" s="15"/>
      <c r="MMY3" s="15"/>
      <c r="MMZ3" s="15"/>
      <c r="MNA3" s="15"/>
      <c r="MNB3" s="15"/>
      <c r="MNC3" s="15"/>
      <c r="MND3" s="15"/>
      <c r="MNE3" s="15"/>
      <c r="MNF3" s="15"/>
      <c r="MNG3" s="15"/>
      <c r="MNH3" s="15"/>
      <c r="MNI3" s="15"/>
      <c r="MNJ3" s="15"/>
      <c r="MNK3" s="15"/>
      <c r="MNL3" s="15"/>
      <c r="MNM3" s="15"/>
      <c r="MNN3" s="15"/>
      <c r="MNO3" s="15"/>
      <c r="MNP3" s="15"/>
      <c r="MNQ3" s="15"/>
      <c r="MNR3" s="15"/>
      <c r="MNS3" s="15"/>
      <c r="MNT3" s="15"/>
      <c r="MNU3" s="15"/>
      <c r="MNV3" s="15"/>
      <c r="MNW3" s="15"/>
      <c r="MNX3" s="15"/>
      <c r="MNY3" s="15"/>
      <c r="MNZ3" s="15"/>
      <c r="MOA3" s="15"/>
      <c r="MOB3" s="15"/>
      <c r="MOC3" s="15"/>
      <c r="MOD3" s="15"/>
      <c r="MOE3" s="15"/>
      <c r="MOF3" s="15"/>
      <c r="MOG3" s="15"/>
      <c r="MOH3" s="15"/>
      <c r="MOI3" s="15"/>
      <c r="MOJ3" s="15"/>
      <c r="MOK3" s="15"/>
      <c r="MOL3" s="15"/>
      <c r="MOM3" s="15"/>
      <c r="MON3" s="15"/>
      <c r="MOO3" s="15"/>
      <c r="MOP3" s="15"/>
      <c r="MOQ3" s="15"/>
      <c r="MOR3" s="15"/>
      <c r="MOS3" s="15"/>
      <c r="MOT3" s="15"/>
      <c r="MOU3" s="15"/>
      <c r="MOV3" s="15"/>
      <c r="MOW3" s="15"/>
      <c r="MOX3" s="15"/>
      <c r="MOY3" s="15"/>
      <c r="MOZ3" s="15"/>
      <c r="MPA3" s="15"/>
      <c r="MPB3" s="15"/>
      <c r="MPC3" s="15"/>
      <c r="MPD3" s="15"/>
      <c r="MPE3" s="15"/>
      <c r="MPF3" s="15"/>
      <c r="MPG3" s="15"/>
      <c r="MPH3" s="15"/>
      <c r="MPI3" s="15"/>
      <c r="MPJ3" s="15"/>
      <c r="MPK3" s="15"/>
      <c r="MPL3" s="15"/>
      <c r="MPM3" s="15"/>
      <c r="MPN3" s="15"/>
      <c r="MPO3" s="15"/>
      <c r="MPP3" s="15"/>
      <c r="MPQ3" s="15"/>
      <c r="MPR3" s="15"/>
      <c r="MPS3" s="15"/>
      <c r="MPT3" s="15"/>
      <c r="MPU3" s="15"/>
      <c r="MPV3" s="15"/>
      <c r="MPW3" s="15"/>
      <c r="MPX3" s="15"/>
      <c r="MPY3" s="15"/>
      <c r="MPZ3" s="15"/>
      <c r="MQA3" s="15"/>
      <c r="MQB3" s="15"/>
      <c r="MQC3" s="15"/>
      <c r="MQD3" s="15"/>
      <c r="MQE3" s="15"/>
      <c r="MQF3" s="15"/>
      <c r="MQG3" s="15"/>
      <c r="MQH3" s="15"/>
      <c r="MQI3" s="15"/>
      <c r="MQJ3" s="15"/>
      <c r="MQK3" s="15"/>
      <c r="MQL3" s="15"/>
      <c r="MQM3" s="15"/>
      <c r="MQN3" s="15"/>
      <c r="MQO3" s="15"/>
      <c r="MQP3" s="15"/>
      <c r="MQQ3" s="15"/>
      <c r="MQR3" s="15"/>
      <c r="MQS3" s="15"/>
      <c r="MQT3" s="15"/>
      <c r="MQU3" s="15"/>
      <c r="MQV3" s="15"/>
      <c r="MQW3" s="15"/>
      <c r="MQX3" s="15"/>
      <c r="MQY3" s="15"/>
      <c r="MQZ3" s="15"/>
      <c r="MRA3" s="15"/>
      <c r="MRB3" s="15"/>
      <c r="MRC3" s="15"/>
      <c r="MRD3" s="15"/>
      <c r="MRE3" s="15"/>
      <c r="MRF3" s="15"/>
      <c r="MRG3" s="15"/>
      <c r="MRH3" s="15"/>
      <c r="MRI3" s="15"/>
      <c r="MRJ3" s="15"/>
      <c r="MRK3" s="15"/>
      <c r="MRL3" s="15"/>
      <c r="MRM3" s="15"/>
      <c r="MRN3" s="15"/>
      <c r="MRO3" s="15"/>
      <c r="MRP3" s="15"/>
      <c r="MRQ3" s="15"/>
      <c r="MRR3" s="15"/>
      <c r="MRS3" s="15"/>
      <c r="MRT3" s="15"/>
      <c r="MRU3" s="15"/>
      <c r="MRV3" s="15"/>
      <c r="MRW3" s="15"/>
      <c r="MRX3" s="15"/>
      <c r="MRY3" s="15"/>
      <c r="MRZ3" s="15"/>
      <c r="MSA3" s="15"/>
      <c r="MSB3" s="15"/>
      <c r="MSC3" s="15"/>
      <c r="MSD3" s="15"/>
      <c r="MSE3" s="15"/>
      <c r="MSF3" s="15"/>
      <c r="MSG3" s="15"/>
      <c r="MSH3" s="15"/>
      <c r="MSI3" s="15"/>
      <c r="MSJ3" s="15"/>
      <c r="MSK3" s="15"/>
      <c r="MSL3" s="15"/>
      <c r="MSM3" s="15"/>
      <c r="MSN3" s="15"/>
      <c r="MSO3" s="15"/>
      <c r="MSP3" s="15"/>
      <c r="MSQ3" s="15"/>
      <c r="MSR3" s="15"/>
      <c r="MSS3" s="15"/>
      <c r="MST3" s="15"/>
      <c r="MSU3" s="15"/>
      <c r="MSV3" s="15"/>
      <c r="MSW3" s="15"/>
      <c r="MSX3" s="15"/>
      <c r="MSY3" s="15"/>
      <c r="MSZ3" s="15"/>
      <c r="MTA3" s="15"/>
      <c r="MTB3" s="15"/>
      <c r="MTC3" s="15"/>
      <c r="MTD3" s="15"/>
      <c r="MTE3" s="15"/>
      <c r="MTF3" s="15"/>
      <c r="MTG3" s="15"/>
      <c r="MTH3" s="15"/>
      <c r="MTI3" s="15"/>
      <c r="MTJ3" s="15"/>
      <c r="MTK3" s="15"/>
      <c r="MTL3" s="15"/>
      <c r="MTM3" s="15"/>
      <c r="MTN3" s="15"/>
      <c r="MTO3" s="15"/>
      <c r="MTP3" s="15"/>
      <c r="MTQ3" s="15"/>
      <c r="MTR3" s="15"/>
      <c r="MTS3" s="15"/>
      <c r="MTT3" s="15"/>
      <c r="MTU3" s="15"/>
      <c r="MTV3" s="15"/>
      <c r="MTW3" s="15"/>
      <c r="MTX3" s="15"/>
      <c r="MTY3" s="15"/>
      <c r="MTZ3" s="15"/>
      <c r="MUA3" s="15"/>
      <c r="MUB3" s="15"/>
      <c r="MUC3" s="15"/>
      <c r="MUD3" s="15"/>
      <c r="MUE3" s="15"/>
      <c r="MUF3" s="15"/>
      <c r="MUG3" s="15"/>
      <c r="MUH3" s="15"/>
      <c r="MUI3" s="15"/>
      <c r="MUJ3" s="15"/>
      <c r="MUK3" s="15"/>
      <c r="MUL3" s="15"/>
      <c r="MUM3" s="15"/>
      <c r="MUN3" s="15"/>
      <c r="MUO3" s="15"/>
      <c r="MUP3" s="15"/>
      <c r="MUQ3" s="15"/>
      <c r="MUR3" s="15"/>
      <c r="MUS3" s="15"/>
      <c r="MUT3" s="15"/>
      <c r="MUU3" s="15"/>
      <c r="MUV3" s="15"/>
      <c r="MUW3" s="15"/>
      <c r="MUX3" s="15"/>
      <c r="MUY3" s="15"/>
      <c r="MUZ3" s="15"/>
      <c r="MVA3" s="15"/>
      <c r="MVB3" s="15"/>
      <c r="MVC3" s="15"/>
      <c r="MVD3" s="15"/>
      <c r="MVE3" s="15"/>
      <c r="MVF3" s="15"/>
      <c r="MVG3" s="15"/>
      <c r="MVH3" s="15"/>
      <c r="MVI3" s="15"/>
      <c r="MVJ3" s="15"/>
      <c r="MVK3" s="15"/>
      <c r="MVL3" s="15"/>
      <c r="MVM3" s="15"/>
      <c r="MVN3" s="15"/>
      <c r="MVO3" s="15"/>
      <c r="MVP3" s="15"/>
      <c r="MVQ3" s="15"/>
      <c r="MVR3" s="15"/>
      <c r="MVS3" s="15"/>
      <c r="MVT3" s="15"/>
      <c r="MVU3" s="15"/>
      <c r="MVV3" s="15"/>
      <c r="MVW3" s="15"/>
      <c r="MVX3" s="15"/>
      <c r="MVY3" s="15"/>
      <c r="MVZ3" s="15"/>
      <c r="MWA3" s="15"/>
      <c r="MWB3" s="15"/>
      <c r="MWC3" s="15"/>
      <c r="MWD3" s="15"/>
      <c r="MWE3" s="15"/>
      <c r="MWF3" s="15"/>
      <c r="MWG3" s="15"/>
      <c r="MWH3" s="15"/>
      <c r="MWI3" s="15"/>
      <c r="MWJ3" s="15"/>
      <c r="MWK3" s="15"/>
      <c r="MWL3" s="15"/>
      <c r="MWM3" s="15"/>
      <c r="MWN3" s="15"/>
      <c r="MWO3" s="15"/>
      <c r="MWP3" s="15"/>
      <c r="MWQ3" s="15"/>
      <c r="MWR3" s="15"/>
      <c r="MWS3" s="15"/>
      <c r="MWT3" s="15"/>
      <c r="MWU3" s="15"/>
      <c r="MWV3" s="15"/>
      <c r="MWW3" s="15"/>
      <c r="MWX3" s="15"/>
      <c r="MWY3" s="15"/>
      <c r="MWZ3" s="15"/>
      <c r="MXA3" s="15"/>
      <c r="MXB3" s="15"/>
      <c r="MXC3" s="15"/>
      <c r="MXD3" s="15"/>
      <c r="MXE3" s="15"/>
      <c r="MXF3" s="15"/>
      <c r="MXG3" s="15"/>
      <c r="MXH3" s="15"/>
      <c r="MXI3" s="15"/>
      <c r="MXJ3" s="15"/>
      <c r="MXK3" s="15"/>
      <c r="MXL3" s="15"/>
      <c r="MXM3" s="15"/>
      <c r="MXN3" s="15"/>
      <c r="MXO3" s="15"/>
      <c r="MXP3" s="15"/>
      <c r="MXQ3" s="15"/>
      <c r="MXR3" s="15"/>
      <c r="MXS3" s="15"/>
      <c r="MXT3" s="15"/>
      <c r="MXU3" s="15"/>
      <c r="MXV3" s="15"/>
      <c r="MXW3" s="15"/>
      <c r="MXX3" s="15"/>
      <c r="MXY3" s="15"/>
      <c r="MXZ3" s="15"/>
      <c r="MYA3" s="15"/>
      <c r="MYB3" s="15"/>
      <c r="MYC3" s="15"/>
      <c r="MYD3" s="15"/>
      <c r="MYE3" s="15"/>
      <c r="MYF3" s="15"/>
      <c r="MYG3" s="15"/>
      <c r="MYH3" s="15"/>
      <c r="MYI3" s="15"/>
      <c r="MYJ3" s="15"/>
      <c r="MYK3" s="15"/>
      <c r="MYL3" s="15"/>
      <c r="MYM3" s="15"/>
      <c r="MYN3" s="15"/>
      <c r="MYO3" s="15"/>
      <c r="MYP3" s="15"/>
      <c r="MYQ3" s="15"/>
      <c r="MYR3" s="15"/>
      <c r="MYS3" s="15"/>
      <c r="MYT3" s="15"/>
      <c r="MYU3" s="15"/>
      <c r="MYV3" s="15"/>
      <c r="MYW3" s="15"/>
      <c r="MYX3" s="15"/>
      <c r="MYY3" s="15"/>
      <c r="MYZ3" s="15"/>
      <c r="MZA3" s="15"/>
      <c r="MZB3" s="15"/>
      <c r="MZC3" s="15"/>
      <c r="MZD3" s="15"/>
      <c r="MZE3" s="15"/>
      <c r="MZF3" s="15"/>
      <c r="MZG3" s="15"/>
      <c r="MZH3" s="15"/>
      <c r="MZI3" s="15"/>
      <c r="MZJ3" s="15"/>
      <c r="MZK3" s="15"/>
      <c r="MZL3" s="15"/>
      <c r="MZM3" s="15"/>
      <c r="MZN3" s="15"/>
      <c r="MZO3" s="15"/>
      <c r="MZP3" s="15"/>
      <c r="MZQ3" s="15"/>
      <c r="MZR3" s="15"/>
      <c r="MZS3" s="15"/>
      <c r="MZT3" s="15"/>
      <c r="MZU3" s="15"/>
      <c r="MZV3" s="15"/>
      <c r="MZW3" s="15"/>
      <c r="MZX3" s="15"/>
      <c r="MZY3" s="15"/>
      <c r="MZZ3" s="15"/>
      <c r="NAA3" s="15"/>
      <c r="NAB3" s="15"/>
      <c r="NAC3" s="15"/>
      <c r="NAD3" s="15"/>
      <c r="NAE3" s="15"/>
      <c r="NAF3" s="15"/>
      <c r="NAG3" s="15"/>
      <c r="NAH3" s="15"/>
      <c r="NAI3" s="15"/>
      <c r="NAJ3" s="15"/>
      <c r="NAK3" s="15"/>
      <c r="NAL3" s="15"/>
      <c r="NAM3" s="15"/>
      <c r="NAN3" s="15"/>
      <c r="NAO3" s="15"/>
      <c r="NAP3" s="15"/>
      <c r="NAQ3" s="15"/>
      <c r="NAR3" s="15"/>
      <c r="NAS3" s="15"/>
      <c r="NAT3" s="15"/>
      <c r="NAU3" s="15"/>
      <c r="NAV3" s="15"/>
      <c r="NAW3" s="15"/>
      <c r="NAX3" s="15"/>
      <c r="NAY3" s="15"/>
      <c r="NAZ3" s="15"/>
      <c r="NBA3" s="15"/>
      <c r="NBB3" s="15"/>
      <c r="NBC3" s="15"/>
      <c r="NBD3" s="15"/>
      <c r="NBE3" s="15"/>
      <c r="NBF3" s="15"/>
      <c r="NBG3" s="15"/>
      <c r="NBH3" s="15"/>
      <c r="NBI3" s="15"/>
      <c r="NBJ3" s="15"/>
      <c r="NBK3" s="15"/>
      <c r="NBL3" s="15"/>
      <c r="NBM3" s="15"/>
      <c r="NBN3" s="15"/>
      <c r="NBO3" s="15"/>
      <c r="NBP3" s="15"/>
      <c r="NBQ3" s="15"/>
      <c r="NBR3" s="15"/>
      <c r="NBS3" s="15"/>
      <c r="NBT3" s="15"/>
      <c r="NBU3" s="15"/>
      <c r="NBV3" s="15"/>
      <c r="NBW3" s="15"/>
      <c r="NBX3" s="15"/>
      <c r="NBY3" s="15"/>
      <c r="NBZ3" s="15"/>
      <c r="NCA3" s="15"/>
      <c r="NCB3" s="15"/>
      <c r="NCC3" s="15"/>
      <c r="NCD3" s="15"/>
      <c r="NCE3" s="15"/>
      <c r="NCF3" s="15"/>
      <c r="NCG3" s="15"/>
      <c r="NCH3" s="15"/>
      <c r="NCI3" s="15"/>
      <c r="NCJ3" s="15"/>
      <c r="NCK3" s="15"/>
      <c r="NCL3" s="15"/>
      <c r="NCM3" s="15"/>
      <c r="NCN3" s="15"/>
      <c r="NCO3" s="15"/>
      <c r="NCP3" s="15"/>
      <c r="NCQ3" s="15"/>
      <c r="NCR3" s="15"/>
      <c r="NCS3" s="15"/>
      <c r="NCT3" s="15"/>
      <c r="NCU3" s="15"/>
      <c r="NCV3" s="15"/>
      <c r="NCW3" s="15"/>
      <c r="NCX3" s="15"/>
      <c r="NCY3" s="15"/>
      <c r="NCZ3" s="15"/>
      <c r="NDA3" s="15"/>
      <c r="NDB3" s="15"/>
      <c r="NDC3" s="15"/>
      <c r="NDD3" s="15"/>
      <c r="NDE3" s="15"/>
      <c r="NDF3" s="15"/>
      <c r="NDG3" s="15"/>
      <c r="NDH3" s="15"/>
      <c r="NDI3" s="15"/>
      <c r="NDJ3" s="15"/>
      <c r="NDK3" s="15"/>
      <c r="NDL3" s="15"/>
      <c r="NDM3" s="15"/>
      <c r="NDN3" s="15"/>
      <c r="NDO3" s="15"/>
      <c r="NDP3" s="15"/>
      <c r="NDQ3" s="15"/>
      <c r="NDR3" s="15"/>
      <c r="NDS3" s="15"/>
      <c r="NDT3" s="15"/>
      <c r="NDU3" s="15"/>
      <c r="NDV3" s="15"/>
      <c r="NDW3" s="15"/>
      <c r="NDX3" s="15"/>
      <c r="NDY3" s="15"/>
      <c r="NDZ3" s="15"/>
      <c r="NEA3" s="15"/>
      <c r="NEB3" s="15"/>
      <c r="NEC3" s="15"/>
      <c r="NED3" s="15"/>
      <c r="NEE3" s="15"/>
      <c r="NEF3" s="15"/>
      <c r="NEG3" s="15"/>
      <c r="NEH3" s="15"/>
      <c r="NEI3" s="15"/>
      <c r="NEJ3" s="15"/>
      <c r="NEK3" s="15"/>
      <c r="NEL3" s="15"/>
      <c r="NEM3" s="15"/>
      <c r="NEN3" s="15"/>
      <c r="NEO3" s="15"/>
      <c r="NEP3" s="15"/>
      <c r="NEQ3" s="15"/>
      <c r="NER3" s="15"/>
      <c r="NES3" s="15"/>
      <c r="NET3" s="15"/>
      <c r="NEU3" s="15"/>
      <c r="NEV3" s="15"/>
      <c r="NEW3" s="15"/>
      <c r="NEX3" s="15"/>
      <c r="NEY3" s="15"/>
      <c r="NEZ3" s="15"/>
      <c r="NFA3" s="15"/>
      <c r="NFB3" s="15"/>
      <c r="NFC3" s="15"/>
      <c r="NFD3" s="15"/>
      <c r="NFE3" s="15"/>
      <c r="NFF3" s="15"/>
      <c r="NFG3" s="15"/>
      <c r="NFH3" s="15"/>
      <c r="NFI3" s="15"/>
      <c r="NFJ3" s="15"/>
      <c r="NFK3" s="15"/>
      <c r="NFL3" s="15"/>
      <c r="NFM3" s="15"/>
      <c r="NFN3" s="15"/>
      <c r="NFO3" s="15"/>
      <c r="NFP3" s="15"/>
      <c r="NFQ3" s="15"/>
      <c r="NFR3" s="15"/>
      <c r="NFS3" s="15"/>
      <c r="NFT3" s="15"/>
      <c r="NFU3" s="15"/>
      <c r="NFV3" s="15"/>
      <c r="NFW3" s="15"/>
      <c r="NFX3" s="15"/>
      <c r="NFY3" s="15"/>
      <c r="NFZ3" s="15"/>
      <c r="NGA3" s="15"/>
      <c r="NGB3" s="15"/>
      <c r="NGC3" s="15"/>
      <c r="NGD3" s="15"/>
      <c r="NGE3" s="15"/>
      <c r="NGF3" s="15"/>
      <c r="NGG3" s="15"/>
      <c r="NGH3" s="15"/>
      <c r="NGI3" s="15"/>
      <c r="NGJ3" s="15"/>
      <c r="NGK3" s="15"/>
      <c r="NGL3" s="15"/>
      <c r="NGM3" s="15"/>
      <c r="NGN3" s="15"/>
      <c r="NGO3" s="15"/>
      <c r="NGP3" s="15"/>
      <c r="NGQ3" s="15"/>
      <c r="NGR3" s="15"/>
      <c r="NGS3" s="15"/>
      <c r="NGT3" s="15"/>
      <c r="NGU3" s="15"/>
      <c r="NGV3" s="15"/>
      <c r="NGW3" s="15"/>
      <c r="NGX3" s="15"/>
      <c r="NGY3" s="15"/>
      <c r="NGZ3" s="15"/>
      <c r="NHA3" s="15"/>
      <c r="NHB3" s="15"/>
      <c r="NHC3" s="15"/>
      <c r="NHD3" s="15"/>
      <c r="NHE3" s="15"/>
      <c r="NHF3" s="15"/>
      <c r="NHG3" s="15"/>
      <c r="NHH3" s="15"/>
      <c r="NHI3" s="15"/>
      <c r="NHJ3" s="15"/>
      <c r="NHK3" s="15"/>
      <c r="NHL3" s="15"/>
      <c r="NHM3" s="15"/>
      <c r="NHN3" s="15"/>
      <c r="NHO3" s="15"/>
      <c r="NHP3" s="15"/>
      <c r="NHQ3" s="15"/>
      <c r="NHR3" s="15"/>
      <c r="NHS3" s="15"/>
      <c r="NHT3" s="15"/>
      <c r="NHU3" s="15"/>
      <c r="NHV3" s="15"/>
      <c r="NHW3" s="15"/>
      <c r="NHX3" s="15"/>
      <c r="NHY3" s="15"/>
      <c r="NHZ3" s="15"/>
      <c r="NIA3" s="15"/>
      <c r="NIB3" s="15"/>
      <c r="NIC3" s="15"/>
      <c r="NID3" s="15"/>
      <c r="NIE3" s="15"/>
      <c r="NIF3" s="15"/>
      <c r="NIG3" s="15"/>
      <c r="NIH3" s="15"/>
      <c r="NII3" s="15"/>
      <c r="NIJ3" s="15"/>
      <c r="NIK3" s="15"/>
      <c r="NIL3" s="15"/>
      <c r="NIM3" s="15"/>
      <c r="NIN3" s="15"/>
      <c r="NIO3" s="15"/>
      <c r="NIP3" s="15"/>
      <c r="NIQ3" s="15"/>
      <c r="NIR3" s="15"/>
      <c r="NIS3" s="15"/>
      <c r="NIT3" s="15"/>
      <c r="NIU3" s="15"/>
      <c r="NIV3" s="15"/>
      <c r="NIW3" s="15"/>
      <c r="NIX3" s="15"/>
      <c r="NIY3" s="15"/>
      <c r="NIZ3" s="15"/>
      <c r="NJA3" s="15"/>
      <c r="NJB3" s="15"/>
      <c r="NJC3" s="15"/>
      <c r="NJD3" s="15"/>
      <c r="NJE3" s="15"/>
      <c r="NJF3" s="15"/>
      <c r="NJG3" s="15"/>
      <c r="NJH3" s="15"/>
      <c r="NJI3" s="15"/>
      <c r="NJJ3" s="15"/>
      <c r="NJK3" s="15"/>
      <c r="NJL3" s="15"/>
      <c r="NJM3" s="15"/>
      <c r="NJN3" s="15"/>
      <c r="NJO3" s="15"/>
      <c r="NJP3" s="15"/>
      <c r="NJQ3" s="15"/>
      <c r="NJR3" s="15"/>
      <c r="NJS3" s="15"/>
      <c r="NJT3" s="15"/>
      <c r="NJU3" s="15"/>
      <c r="NJV3" s="15"/>
      <c r="NJW3" s="15"/>
      <c r="NJX3" s="15"/>
      <c r="NJY3" s="15"/>
      <c r="NJZ3" s="15"/>
      <c r="NKA3" s="15"/>
      <c r="NKB3" s="15"/>
      <c r="NKC3" s="15"/>
      <c r="NKD3" s="15"/>
      <c r="NKE3" s="15"/>
      <c r="NKF3" s="15"/>
      <c r="NKG3" s="15"/>
      <c r="NKH3" s="15"/>
      <c r="NKI3" s="15"/>
      <c r="NKJ3" s="15"/>
      <c r="NKK3" s="15"/>
      <c r="NKL3" s="15"/>
      <c r="NKM3" s="15"/>
      <c r="NKN3" s="15"/>
      <c r="NKO3" s="15"/>
      <c r="NKP3" s="15"/>
      <c r="NKQ3" s="15"/>
      <c r="NKR3" s="15"/>
      <c r="NKS3" s="15"/>
      <c r="NKT3" s="15"/>
      <c r="NKU3" s="15"/>
      <c r="NKV3" s="15"/>
      <c r="NKW3" s="15"/>
      <c r="NKX3" s="15"/>
      <c r="NKY3" s="15"/>
      <c r="NKZ3" s="15"/>
      <c r="NLA3" s="15"/>
      <c r="NLB3" s="15"/>
      <c r="NLC3" s="15"/>
      <c r="NLD3" s="15"/>
      <c r="NLE3" s="15"/>
      <c r="NLF3" s="15"/>
      <c r="NLG3" s="15"/>
      <c r="NLH3" s="15"/>
      <c r="NLI3" s="15"/>
      <c r="NLJ3" s="15"/>
      <c r="NLK3" s="15"/>
      <c r="NLL3" s="15"/>
      <c r="NLM3" s="15"/>
      <c r="NLN3" s="15"/>
      <c r="NLO3" s="15"/>
      <c r="NLP3" s="15"/>
      <c r="NLQ3" s="15"/>
      <c r="NLR3" s="15"/>
      <c r="NLS3" s="15"/>
      <c r="NLT3" s="15"/>
      <c r="NLU3" s="15"/>
      <c r="NLV3" s="15"/>
      <c r="NLW3" s="15"/>
      <c r="NLX3" s="15"/>
      <c r="NLY3" s="15"/>
      <c r="NLZ3" s="15"/>
      <c r="NMA3" s="15"/>
      <c r="NMB3" s="15"/>
      <c r="NMC3" s="15"/>
      <c r="NMD3" s="15"/>
      <c r="NME3" s="15"/>
      <c r="NMF3" s="15"/>
      <c r="NMG3" s="15"/>
      <c r="NMH3" s="15"/>
      <c r="NMI3" s="15"/>
      <c r="NMJ3" s="15"/>
      <c r="NMK3" s="15"/>
      <c r="NML3" s="15"/>
      <c r="NMM3" s="15"/>
      <c r="NMN3" s="15"/>
      <c r="NMO3" s="15"/>
      <c r="NMP3" s="15"/>
      <c r="NMQ3" s="15"/>
      <c r="NMR3" s="15"/>
      <c r="NMS3" s="15"/>
      <c r="NMT3" s="15"/>
      <c r="NMU3" s="15"/>
      <c r="NMV3" s="15"/>
      <c r="NMW3" s="15"/>
      <c r="NMX3" s="15"/>
      <c r="NMY3" s="15"/>
      <c r="NMZ3" s="15"/>
      <c r="NNA3" s="15"/>
      <c r="NNB3" s="15"/>
      <c r="NNC3" s="15"/>
      <c r="NND3" s="15"/>
      <c r="NNE3" s="15"/>
      <c r="NNF3" s="15"/>
      <c r="NNG3" s="15"/>
      <c r="NNH3" s="15"/>
      <c r="NNI3" s="15"/>
      <c r="NNJ3" s="15"/>
      <c r="NNK3" s="15"/>
      <c r="NNL3" s="15"/>
      <c r="NNM3" s="15"/>
      <c r="NNN3" s="15"/>
      <c r="NNO3" s="15"/>
      <c r="NNP3" s="15"/>
      <c r="NNQ3" s="15"/>
      <c r="NNR3" s="15"/>
      <c r="NNS3" s="15"/>
      <c r="NNT3" s="15"/>
      <c r="NNU3" s="15"/>
      <c r="NNV3" s="15"/>
      <c r="NNW3" s="15"/>
      <c r="NNX3" s="15"/>
      <c r="NNY3" s="15"/>
      <c r="NNZ3" s="15"/>
      <c r="NOA3" s="15"/>
      <c r="NOB3" s="15"/>
      <c r="NOC3" s="15"/>
      <c r="NOD3" s="15"/>
      <c r="NOE3" s="15"/>
      <c r="NOF3" s="15"/>
      <c r="NOG3" s="15"/>
      <c r="NOH3" s="15"/>
      <c r="NOI3" s="15"/>
      <c r="NOJ3" s="15"/>
      <c r="NOK3" s="15"/>
      <c r="NOL3" s="15"/>
      <c r="NOM3" s="15"/>
      <c r="NON3" s="15"/>
      <c r="NOO3" s="15"/>
      <c r="NOP3" s="15"/>
      <c r="NOQ3" s="15"/>
      <c r="NOR3" s="15"/>
      <c r="NOS3" s="15"/>
      <c r="NOT3" s="15"/>
      <c r="NOU3" s="15"/>
      <c r="NOV3" s="15"/>
      <c r="NOW3" s="15"/>
      <c r="NOX3" s="15"/>
      <c r="NOY3" s="15"/>
      <c r="NOZ3" s="15"/>
      <c r="NPA3" s="15"/>
      <c r="NPB3" s="15"/>
      <c r="NPC3" s="15"/>
      <c r="NPD3" s="15"/>
      <c r="NPE3" s="15"/>
      <c r="NPF3" s="15"/>
      <c r="NPG3" s="15"/>
      <c r="NPH3" s="15"/>
      <c r="NPI3" s="15"/>
      <c r="NPJ3" s="15"/>
      <c r="NPK3" s="15"/>
      <c r="NPL3" s="15"/>
      <c r="NPM3" s="15"/>
      <c r="NPN3" s="15"/>
      <c r="NPO3" s="15"/>
      <c r="NPP3" s="15"/>
      <c r="NPQ3" s="15"/>
      <c r="NPR3" s="15"/>
      <c r="NPS3" s="15"/>
      <c r="NPT3" s="15"/>
      <c r="NPU3" s="15"/>
      <c r="NPV3" s="15"/>
      <c r="NPW3" s="15"/>
      <c r="NPX3" s="15"/>
      <c r="NPY3" s="15"/>
      <c r="NPZ3" s="15"/>
      <c r="NQA3" s="15"/>
      <c r="NQB3" s="15"/>
      <c r="NQC3" s="15"/>
      <c r="NQD3" s="15"/>
      <c r="NQE3" s="15"/>
      <c r="NQF3" s="15"/>
      <c r="NQG3" s="15"/>
      <c r="NQH3" s="15"/>
      <c r="NQI3" s="15"/>
      <c r="NQJ3" s="15"/>
      <c r="NQK3" s="15"/>
      <c r="NQL3" s="15"/>
      <c r="NQM3" s="15"/>
      <c r="NQN3" s="15"/>
      <c r="NQO3" s="15"/>
      <c r="NQP3" s="15"/>
      <c r="NQQ3" s="15"/>
      <c r="NQR3" s="15"/>
      <c r="NQS3" s="15"/>
      <c r="NQT3" s="15"/>
      <c r="NQU3" s="15"/>
      <c r="NQV3" s="15"/>
      <c r="NQW3" s="15"/>
      <c r="NQX3" s="15"/>
      <c r="NQY3" s="15"/>
      <c r="NQZ3" s="15"/>
      <c r="NRA3" s="15"/>
      <c r="NRB3" s="15"/>
      <c r="NRC3" s="15"/>
      <c r="NRD3" s="15"/>
      <c r="NRE3" s="15"/>
      <c r="NRF3" s="15"/>
      <c r="NRG3" s="15"/>
      <c r="NRH3" s="15"/>
      <c r="NRI3" s="15"/>
      <c r="NRJ3" s="15"/>
      <c r="NRK3" s="15"/>
      <c r="NRL3" s="15"/>
      <c r="NRM3" s="15"/>
      <c r="NRN3" s="15"/>
      <c r="NRO3" s="15"/>
      <c r="NRP3" s="15"/>
      <c r="NRQ3" s="15"/>
      <c r="NRR3" s="15"/>
      <c r="NRS3" s="15"/>
      <c r="NRT3" s="15"/>
      <c r="NRU3" s="15"/>
      <c r="NRV3" s="15"/>
      <c r="NRW3" s="15"/>
      <c r="NRX3" s="15"/>
      <c r="NRY3" s="15"/>
      <c r="NRZ3" s="15"/>
      <c r="NSA3" s="15"/>
      <c r="NSB3" s="15"/>
      <c r="NSC3" s="15"/>
      <c r="NSD3" s="15"/>
      <c r="NSE3" s="15"/>
      <c r="NSF3" s="15"/>
      <c r="NSG3" s="15"/>
      <c r="NSH3" s="15"/>
      <c r="NSI3" s="15"/>
      <c r="NSJ3" s="15"/>
      <c r="NSK3" s="15"/>
      <c r="NSL3" s="15"/>
      <c r="NSM3" s="15"/>
      <c r="NSN3" s="15"/>
      <c r="NSO3" s="15"/>
      <c r="NSP3" s="15"/>
      <c r="NSQ3" s="15"/>
      <c r="NSR3" s="15"/>
      <c r="NSS3" s="15"/>
      <c r="NST3" s="15"/>
      <c r="NSU3" s="15"/>
      <c r="NSV3" s="15"/>
      <c r="NSW3" s="15"/>
      <c r="NSX3" s="15"/>
      <c r="NSY3" s="15"/>
      <c r="NSZ3" s="15"/>
      <c r="NTA3" s="15"/>
      <c r="NTB3" s="15"/>
      <c r="NTC3" s="15"/>
      <c r="NTD3" s="15"/>
      <c r="NTE3" s="15"/>
      <c r="NTF3" s="15"/>
      <c r="NTG3" s="15"/>
      <c r="NTH3" s="15"/>
      <c r="NTI3" s="15"/>
      <c r="NTJ3" s="15"/>
      <c r="NTK3" s="15"/>
      <c r="NTL3" s="15"/>
      <c r="NTM3" s="15"/>
      <c r="NTN3" s="15"/>
      <c r="NTO3" s="15"/>
      <c r="NTP3" s="15"/>
      <c r="NTQ3" s="15"/>
      <c r="NTR3" s="15"/>
      <c r="NTS3" s="15"/>
      <c r="NTT3" s="15"/>
      <c r="NTU3" s="15"/>
      <c r="NTV3" s="15"/>
      <c r="NTW3" s="15"/>
      <c r="NTX3" s="15"/>
      <c r="NTY3" s="15"/>
      <c r="NTZ3" s="15"/>
      <c r="NUA3" s="15"/>
      <c r="NUB3" s="15"/>
      <c r="NUC3" s="15"/>
      <c r="NUD3" s="15"/>
      <c r="NUE3" s="15"/>
      <c r="NUF3" s="15"/>
      <c r="NUG3" s="15"/>
      <c r="NUH3" s="15"/>
      <c r="NUI3" s="15"/>
      <c r="NUJ3" s="15"/>
      <c r="NUK3" s="15"/>
      <c r="NUL3" s="15"/>
      <c r="NUM3" s="15"/>
      <c r="NUN3" s="15"/>
      <c r="NUO3" s="15"/>
      <c r="NUP3" s="15"/>
      <c r="NUQ3" s="15"/>
      <c r="NUR3" s="15"/>
      <c r="NUS3" s="15"/>
      <c r="NUT3" s="15"/>
      <c r="NUU3" s="15"/>
      <c r="NUV3" s="15"/>
      <c r="NUW3" s="15"/>
      <c r="NUX3" s="15"/>
      <c r="NUY3" s="15"/>
      <c r="NUZ3" s="15"/>
      <c r="NVA3" s="15"/>
      <c r="NVB3" s="15"/>
      <c r="NVC3" s="15"/>
      <c r="NVD3" s="15"/>
      <c r="NVE3" s="15"/>
      <c r="NVF3" s="15"/>
      <c r="NVG3" s="15"/>
      <c r="NVH3" s="15"/>
      <c r="NVI3" s="15"/>
      <c r="NVJ3" s="15"/>
      <c r="NVK3" s="15"/>
      <c r="NVL3" s="15"/>
      <c r="NVM3" s="15"/>
      <c r="NVN3" s="15"/>
      <c r="NVO3" s="15"/>
      <c r="NVP3" s="15"/>
      <c r="NVQ3" s="15"/>
      <c r="NVR3" s="15"/>
      <c r="NVS3" s="15"/>
      <c r="NVT3" s="15"/>
      <c r="NVU3" s="15"/>
      <c r="NVV3" s="15"/>
      <c r="NVW3" s="15"/>
      <c r="NVX3" s="15"/>
      <c r="NVY3" s="15"/>
      <c r="NVZ3" s="15"/>
      <c r="NWA3" s="15"/>
      <c r="NWB3" s="15"/>
      <c r="NWC3" s="15"/>
      <c r="NWD3" s="15"/>
      <c r="NWE3" s="15"/>
      <c r="NWF3" s="15"/>
      <c r="NWG3" s="15"/>
      <c r="NWH3" s="15"/>
      <c r="NWI3" s="15"/>
      <c r="NWJ3" s="15"/>
      <c r="NWK3" s="15"/>
      <c r="NWL3" s="15"/>
      <c r="NWM3" s="15"/>
      <c r="NWN3" s="15"/>
      <c r="NWO3" s="15"/>
      <c r="NWP3" s="15"/>
      <c r="NWQ3" s="15"/>
      <c r="NWR3" s="15"/>
      <c r="NWS3" s="15"/>
      <c r="NWT3" s="15"/>
      <c r="NWU3" s="15"/>
      <c r="NWV3" s="15"/>
      <c r="NWW3" s="15"/>
      <c r="NWX3" s="15"/>
      <c r="NWY3" s="15"/>
      <c r="NWZ3" s="15"/>
      <c r="NXA3" s="15"/>
      <c r="NXB3" s="15"/>
      <c r="NXC3" s="15"/>
      <c r="NXD3" s="15"/>
      <c r="NXE3" s="15"/>
      <c r="NXF3" s="15"/>
      <c r="NXG3" s="15"/>
      <c r="NXH3" s="15"/>
      <c r="NXI3" s="15"/>
      <c r="NXJ3" s="15"/>
      <c r="NXK3" s="15"/>
      <c r="NXL3" s="15"/>
      <c r="NXM3" s="15"/>
      <c r="NXN3" s="15"/>
      <c r="NXO3" s="15"/>
      <c r="NXP3" s="15"/>
      <c r="NXQ3" s="15"/>
      <c r="NXR3" s="15"/>
      <c r="NXS3" s="15"/>
      <c r="NXT3" s="15"/>
      <c r="NXU3" s="15"/>
      <c r="NXV3" s="15"/>
      <c r="NXW3" s="15"/>
      <c r="NXX3" s="15"/>
      <c r="NXY3" s="15"/>
      <c r="NXZ3" s="15"/>
      <c r="NYA3" s="15"/>
      <c r="NYB3" s="15"/>
      <c r="NYC3" s="15"/>
      <c r="NYD3" s="15"/>
      <c r="NYE3" s="15"/>
      <c r="NYF3" s="15"/>
      <c r="NYG3" s="15"/>
      <c r="NYH3" s="15"/>
      <c r="NYI3" s="15"/>
      <c r="NYJ3" s="15"/>
      <c r="NYK3" s="15"/>
      <c r="NYL3" s="15"/>
      <c r="NYM3" s="15"/>
      <c r="NYN3" s="15"/>
      <c r="NYO3" s="15"/>
      <c r="NYP3" s="15"/>
      <c r="NYQ3" s="15"/>
      <c r="NYR3" s="15"/>
      <c r="NYS3" s="15"/>
      <c r="NYT3" s="15"/>
      <c r="NYU3" s="15"/>
      <c r="NYV3" s="15"/>
      <c r="NYW3" s="15"/>
      <c r="NYX3" s="15"/>
      <c r="NYY3" s="15"/>
      <c r="NYZ3" s="15"/>
      <c r="NZA3" s="15"/>
      <c r="NZB3" s="15"/>
      <c r="NZC3" s="15"/>
      <c r="NZD3" s="15"/>
      <c r="NZE3" s="15"/>
      <c r="NZF3" s="15"/>
      <c r="NZG3" s="15"/>
      <c r="NZH3" s="15"/>
      <c r="NZI3" s="15"/>
      <c r="NZJ3" s="15"/>
      <c r="NZK3" s="15"/>
      <c r="NZL3" s="15"/>
      <c r="NZM3" s="15"/>
      <c r="NZN3" s="15"/>
      <c r="NZO3" s="15"/>
      <c r="NZP3" s="15"/>
      <c r="NZQ3" s="15"/>
      <c r="NZR3" s="15"/>
      <c r="NZS3" s="15"/>
      <c r="NZT3" s="15"/>
      <c r="NZU3" s="15"/>
      <c r="NZV3" s="15"/>
      <c r="NZW3" s="15"/>
      <c r="NZX3" s="15"/>
      <c r="NZY3" s="15"/>
      <c r="NZZ3" s="15"/>
      <c r="OAA3" s="15"/>
      <c r="OAB3" s="15"/>
      <c r="OAC3" s="15"/>
      <c r="OAD3" s="15"/>
      <c r="OAE3" s="15"/>
      <c r="OAF3" s="15"/>
      <c r="OAG3" s="15"/>
      <c r="OAH3" s="15"/>
      <c r="OAI3" s="15"/>
      <c r="OAJ3" s="15"/>
      <c r="OAK3" s="15"/>
      <c r="OAL3" s="15"/>
      <c r="OAM3" s="15"/>
      <c r="OAN3" s="15"/>
      <c r="OAO3" s="15"/>
      <c r="OAP3" s="15"/>
      <c r="OAQ3" s="15"/>
      <c r="OAR3" s="15"/>
      <c r="OAS3" s="15"/>
      <c r="OAT3" s="15"/>
      <c r="OAU3" s="15"/>
      <c r="OAV3" s="15"/>
      <c r="OAW3" s="15"/>
      <c r="OAX3" s="15"/>
      <c r="OAY3" s="15"/>
      <c r="OAZ3" s="15"/>
      <c r="OBA3" s="15"/>
      <c r="OBB3" s="15"/>
      <c r="OBC3" s="15"/>
      <c r="OBD3" s="15"/>
      <c r="OBE3" s="15"/>
      <c r="OBF3" s="15"/>
      <c r="OBG3" s="15"/>
      <c r="OBH3" s="15"/>
      <c r="OBI3" s="15"/>
      <c r="OBJ3" s="15"/>
      <c r="OBK3" s="15"/>
      <c r="OBL3" s="15"/>
      <c r="OBM3" s="15"/>
      <c r="OBN3" s="15"/>
      <c r="OBO3" s="15"/>
      <c r="OBP3" s="15"/>
      <c r="OBQ3" s="15"/>
      <c r="OBR3" s="15"/>
      <c r="OBS3" s="15"/>
      <c r="OBT3" s="15"/>
      <c r="OBU3" s="15"/>
      <c r="OBV3" s="15"/>
      <c r="OBW3" s="15"/>
      <c r="OBX3" s="15"/>
      <c r="OBY3" s="15"/>
      <c r="OBZ3" s="15"/>
      <c r="OCA3" s="15"/>
      <c r="OCB3" s="15"/>
      <c r="OCC3" s="15"/>
      <c r="OCD3" s="15"/>
      <c r="OCE3" s="15"/>
      <c r="OCF3" s="15"/>
      <c r="OCG3" s="15"/>
      <c r="OCH3" s="15"/>
      <c r="OCI3" s="15"/>
      <c r="OCJ3" s="15"/>
      <c r="OCK3" s="15"/>
      <c r="OCL3" s="15"/>
      <c r="OCM3" s="15"/>
      <c r="OCN3" s="15"/>
      <c r="OCO3" s="15"/>
      <c r="OCP3" s="15"/>
      <c r="OCQ3" s="15"/>
      <c r="OCR3" s="15"/>
      <c r="OCS3" s="15"/>
      <c r="OCT3" s="15"/>
      <c r="OCU3" s="15"/>
      <c r="OCV3" s="15"/>
      <c r="OCW3" s="15"/>
      <c r="OCX3" s="15"/>
      <c r="OCY3" s="15"/>
      <c r="OCZ3" s="15"/>
      <c r="ODA3" s="15"/>
      <c r="ODB3" s="15"/>
      <c r="ODC3" s="15"/>
      <c r="ODD3" s="15"/>
      <c r="ODE3" s="15"/>
      <c r="ODF3" s="15"/>
      <c r="ODG3" s="15"/>
      <c r="ODH3" s="15"/>
      <c r="ODI3" s="15"/>
      <c r="ODJ3" s="15"/>
      <c r="ODK3" s="15"/>
      <c r="ODL3" s="15"/>
      <c r="ODM3" s="15"/>
      <c r="ODN3" s="15"/>
      <c r="ODO3" s="15"/>
      <c r="ODP3" s="15"/>
      <c r="ODQ3" s="15"/>
      <c r="ODR3" s="15"/>
      <c r="ODS3" s="15"/>
      <c r="ODT3" s="15"/>
      <c r="ODU3" s="15"/>
      <c r="ODV3" s="15"/>
      <c r="ODW3" s="15"/>
      <c r="ODX3" s="15"/>
      <c r="ODY3" s="15"/>
      <c r="ODZ3" s="15"/>
      <c r="OEA3" s="15"/>
      <c r="OEB3" s="15"/>
      <c r="OEC3" s="15"/>
      <c r="OED3" s="15"/>
      <c r="OEE3" s="15"/>
      <c r="OEF3" s="15"/>
      <c r="OEG3" s="15"/>
      <c r="OEH3" s="15"/>
      <c r="OEI3" s="15"/>
      <c r="OEJ3" s="15"/>
      <c r="OEK3" s="15"/>
      <c r="OEL3" s="15"/>
      <c r="OEM3" s="15"/>
      <c r="OEN3" s="15"/>
      <c r="OEO3" s="15"/>
      <c r="OEP3" s="15"/>
      <c r="OEQ3" s="15"/>
      <c r="OER3" s="15"/>
      <c r="OES3" s="15"/>
      <c r="OET3" s="15"/>
      <c r="OEU3" s="15"/>
      <c r="OEV3" s="15"/>
      <c r="OEW3" s="15"/>
      <c r="OEX3" s="15"/>
      <c r="OEY3" s="15"/>
      <c r="OEZ3" s="15"/>
      <c r="OFA3" s="15"/>
      <c r="OFB3" s="15"/>
      <c r="OFC3" s="15"/>
      <c r="OFD3" s="15"/>
      <c r="OFE3" s="15"/>
      <c r="OFF3" s="15"/>
      <c r="OFG3" s="15"/>
      <c r="OFH3" s="15"/>
      <c r="OFI3" s="15"/>
      <c r="OFJ3" s="15"/>
      <c r="OFK3" s="15"/>
      <c r="OFL3" s="15"/>
      <c r="OFM3" s="15"/>
      <c r="OFN3" s="15"/>
      <c r="OFO3" s="15"/>
      <c r="OFP3" s="15"/>
      <c r="OFQ3" s="15"/>
      <c r="OFR3" s="15"/>
      <c r="OFS3" s="15"/>
      <c r="OFT3" s="15"/>
      <c r="OFU3" s="15"/>
      <c r="OFV3" s="15"/>
      <c r="OFW3" s="15"/>
      <c r="OFX3" s="15"/>
      <c r="OFY3" s="15"/>
      <c r="OFZ3" s="15"/>
      <c r="OGA3" s="15"/>
      <c r="OGB3" s="15"/>
      <c r="OGC3" s="15"/>
      <c r="OGD3" s="15"/>
      <c r="OGE3" s="15"/>
      <c r="OGF3" s="15"/>
      <c r="OGG3" s="15"/>
      <c r="OGH3" s="15"/>
      <c r="OGI3" s="15"/>
      <c r="OGJ3" s="15"/>
      <c r="OGK3" s="15"/>
      <c r="OGL3" s="15"/>
      <c r="OGM3" s="15"/>
      <c r="OGN3" s="15"/>
      <c r="OGO3" s="15"/>
      <c r="OGP3" s="15"/>
      <c r="OGQ3" s="15"/>
      <c r="OGR3" s="15"/>
      <c r="OGS3" s="15"/>
      <c r="OGT3" s="15"/>
      <c r="OGU3" s="15"/>
      <c r="OGV3" s="15"/>
      <c r="OGW3" s="15"/>
      <c r="OGX3" s="15"/>
      <c r="OGY3" s="15"/>
      <c r="OGZ3" s="15"/>
      <c r="OHA3" s="15"/>
      <c r="OHB3" s="15"/>
      <c r="OHC3" s="15"/>
      <c r="OHD3" s="15"/>
      <c r="OHE3" s="15"/>
      <c r="OHF3" s="15"/>
      <c r="OHG3" s="15"/>
      <c r="OHH3" s="15"/>
      <c r="OHI3" s="15"/>
      <c r="OHJ3" s="15"/>
      <c r="OHK3" s="15"/>
      <c r="OHL3" s="15"/>
      <c r="OHM3" s="15"/>
      <c r="OHN3" s="15"/>
      <c r="OHO3" s="15"/>
      <c r="OHP3" s="15"/>
      <c r="OHQ3" s="15"/>
      <c r="OHR3" s="15"/>
      <c r="OHS3" s="15"/>
      <c r="OHT3" s="15"/>
      <c r="OHU3" s="15"/>
      <c r="OHV3" s="15"/>
      <c r="OHW3" s="15"/>
      <c r="OHX3" s="15"/>
      <c r="OHY3" s="15"/>
      <c r="OHZ3" s="15"/>
      <c r="OIA3" s="15"/>
      <c r="OIB3" s="15"/>
      <c r="OIC3" s="15"/>
      <c r="OID3" s="15"/>
      <c r="OIE3" s="15"/>
      <c r="OIF3" s="15"/>
      <c r="OIG3" s="15"/>
      <c r="OIH3" s="15"/>
      <c r="OII3" s="15"/>
      <c r="OIJ3" s="15"/>
      <c r="OIK3" s="15"/>
      <c r="OIL3" s="15"/>
      <c r="OIM3" s="15"/>
      <c r="OIN3" s="15"/>
      <c r="OIO3" s="15"/>
      <c r="OIP3" s="15"/>
      <c r="OIQ3" s="15"/>
      <c r="OIR3" s="15"/>
      <c r="OIS3" s="15"/>
      <c r="OIT3" s="15"/>
      <c r="OIU3" s="15"/>
      <c r="OIV3" s="15"/>
      <c r="OIW3" s="15"/>
      <c r="OIX3" s="15"/>
      <c r="OIY3" s="15"/>
      <c r="OIZ3" s="15"/>
      <c r="OJA3" s="15"/>
      <c r="OJB3" s="15"/>
      <c r="OJC3" s="15"/>
      <c r="OJD3" s="15"/>
      <c r="OJE3" s="15"/>
      <c r="OJF3" s="15"/>
      <c r="OJG3" s="15"/>
      <c r="OJH3" s="15"/>
      <c r="OJI3" s="15"/>
      <c r="OJJ3" s="15"/>
      <c r="OJK3" s="15"/>
      <c r="OJL3" s="15"/>
      <c r="OJM3" s="15"/>
      <c r="OJN3" s="15"/>
      <c r="OJO3" s="15"/>
      <c r="OJP3" s="15"/>
      <c r="OJQ3" s="15"/>
      <c r="OJR3" s="15"/>
      <c r="OJS3" s="15"/>
      <c r="OJT3" s="15"/>
      <c r="OJU3" s="15"/>
      <c r="OJV3" s="15"/>
      <c r="OJW3" s="15"/>
      <c r="OJX3" s="15"/>
      <c r="OJY3" s="15"/>
      <c r="OJZ3" s="15"/>
      <c r="OKA3" s="15"/>
      <c r="OKB3" s="15"/>
      <c r="OKC3" s="15"/>
      <c r="OKD3" s="15"/>
      <c r="OKE3" s="15"/>
      <c r="OKF3" s="15"/>
      <c r="OKG3" s="15"/>
      <c r="OKH3" s="15"/>
      <c r="OKI3" s="15"/>
      <c r="OKJ3" s="15"/>
      <c r="OKK3" s="15"/>
      <c r="OKL3" s="15"/>
      <c r="OKM3" s="15"/>
      <c r="OKN3" s="15"/>
      <c r="OKO3" s="15"/>
      <c r="OKP3" s="15"/>
      <c r="OKQ3" s="15"/>
      <c r="OKR3" s="15"/>
      <c r="OKS3" s="15"/>
      <c r="OKT3" s="15"/>
      <c r="OKU3" s="15"/>
      <c r="OKV3" s="15"/>
      <c r="OKW3" s="15"/>
      <c r="OKX3" s="15"/>
      <c r="OKY3" s="15"/>
      <c r="OKZ3" s="15"/>
      <c r="OLA3" s="15"/>
      <c r="OLB3" s="15"/>
      <c r="OLC3" s="15"/>
      <c r="OLD3" s="15"/>
      <c r="OLE3" s="15"/>
      <c r="OLF3" s="15"/>
      <c r="OLG3" s="15"/>
      <c r="OLH3" s="15"/>
      <c r="OLI3" s="15"/>
      <c r="OLJ3" s="15"/>
      <c r="OLK3" s="15"/>
      <c r="OLL3" s="15"/>
      <c r="OLM3" s="15"/>
      <c r="OLN3" s="15"/>
      <c r="OLO3" s="15"/>
      <c r="OLP3" s="15"/>
      <c r="OLQ3" s="15"/>
      <c r="OLR3" s="15"/>
      <c r="OLS3" s="15"/>
      <c r="OLT3" s="15"/>
      <c r="OLU3" s="15"/>
      <c r="OLV3" s="15"/>
      <c r="OLW3" s="15"/>
      <c r="OLX3" s="15"/>
      <c r="OLY3" s="15"/>
      <c r="OLZ3" s="15"/>
      <c r="OMA3" s="15"/>
      <c r="OMB3" s="15"/>
      <c r="OMC3" s="15"/>
      <c r="OMD3" s="15"/>
      <c r="OME3" s="15"/>
      <c r="OMF3" s="15"/>
      <c r="OMG3" s="15"/>
      <c r="OMH3" s="15"/>
      <c r="OMI3" s="15"/>
      <c r="OMJ3" s="15"/>
      <c r="OMK3" s="15"/>
      <c r="OML3" s="15"/>
      <c r="OMM3" s="15"/>
      <c r="OMN3" s="15"/>
      <c r="OMO3" s="15"/>
      <c r="OMP3" s="15"/>
      <c r="OMQ3" s="15"/>
      <c r="OMR3" s="15"/>
      <c r="OMS3" s="15"/>
      <c r="OMT3" s="15"/>
      <c r="OMU3" s="15"/>
      <c r="OMV3" s="15"/>
      <c r="OMW3" s="15"/>
      <c r="OMX3" s="15"/>
      <c r="OMY3" s="15"/>
      <c r="OMZ3" s="15"/>
      <c r="ONA3" s="15"/>
      <c r="ONB3" s="15"/>
      <c r="ONC3" s="15"/>
      <c r="OND3" s="15"/>
      <c r="ONE3" s="15"/>
      <c r="ONF3" s="15"/>
      <c r="ONG3" s="15"/>
      <c r="ONH3" s="15"/>
      <c r="ONI3" s="15"/>
      <c r="ONJ3" s="15"/>
      <c r="ONK3" s="15"/>
      <c r="ONL3" s="15"/>
      <c r="ONM3" s="15"/>
      <c r="ONN3" s="15"/>
      <c r="ONO3" s="15"/>
      <c r="ONP3" s="15"/>
      <c r="ONQ3" s="15"/>
      <c r="ONR3" s="15"/>
      <c r="ONS3" s="15"/>
      <c r="ONT3" s="15"/>
      <c r="ONU3" s="15"/>
      <c r="ONV3" s="15"/>
      <c r="ONW3" s="15"/>
      <c r="ONX3" s="15"/>
      <c r="ONY3" s="15"/>
      <c r="ONZ3" s="15"/>
      <c r="OOA3" s="15"/>
      <c r="OOB3" s="15"/>
      <c r="OOC3" s="15"/>
      <c r="OOD3" s="15"/>
      <c r="OOE3" s="15"/>
      <c r="OOF3" s="15"/>
      <c r="OOG3" s="15"/>
      <c r="OOH3" s="15"/>
      <c r="OOI3" s="15"/>
      <c r="OOJ3" s="15"/>
      <c r="OOK3" s="15"/>
      <c r="OOL3" s="15"/>
      <c r="OOM3" s="15"/>
      <c r="OON3" s="15"/>
      <c r="OOO3" s="15"/>
      <c r="OOP3" s="15"/>
      <c r="OOQ3" s="15"/>
      <c r="OOR3" s="15"/>
      <c r="OOS3" s="15"/>
      <c r="OOT3" s="15"/>
      <c r="OOU3" s="15"/>
      <c r="OOV3" s="15"/>
      <c r="OOW3" s="15"/>
      <c r="OOX3" s="15"/>
      <c r="OOY3" s="15"/>
      <c r="OOZ3" s="15"/>
      <c r="OPA3" s="15"/>
      <c r="OPB3" s="15"/>
      <c r="OPC3" s="15"/>
      <c r="OPD3" s="15"/>
      <c r="OPE3" s="15"/>
      <c r="OPF3" s="15"/>
      <c r="OPG3" s="15"/>
      <c r="OPH3" s="15"/>
      <c r="OPI3" s="15"/>
      <c r="OPJ3" s="15"/>
      <c r="OPK3" s="15"/>
      <c r="OPL3" s="15"/>
      <c r="OPM3" s="15"/>
      <c r="OPN3" s="15"/>
      <c r="OPO3" s="15"/>
      <c r="OPP3" s="15"/>
      <c r="OPQ3" s="15"/>
      <c r="OPR3" s="15"/>
      <c r="OPS3" s="15"/>
      <c r="OPT3" s="15"/>
      <c r="OPU3" s="15"/>
      <c r="OPV3" s="15"/>
      <c r="OPW3" s="15"/>
      <c r="OPX3" s="15"/>
      <c r="OPY3" s="15"/>
      <c r="OPZ3" s="15"/>
      <c r="OQA3" s="15"/>
      <c r="OQB3" s="15"/>
      <c r="OQC3" s="15"/>
      <c r="OQD3" s="15"/>
      <c r="OQE3" s="15"/>
      <c r="OQF3" s="15"/>
      <c r="OQG3" s="15"/>
      <c r="OQH3" s="15"/>
      <c r="OQI3" s="15"/>
      <c r="OQJ3" s="15"/>
      <c r="OQK3" s="15"/>
      <c r="OQL3" s="15"/>
      <c r="OQM3" s="15"/>
      <c r="OQN3" s="15"/>
      <c r="OQO3" s="15"/>
      <c r="OQP3" s="15"/>
      <c r="OQQ3" s="15"/>
      <c r="OQR3" s="15"/>
      <c r="OQS3" s="15"/>
      <c r="OQT3" s="15"/>
      <c r="OQU3" s="15"/>
      <c r="OQV3" s="15"/>
      <c r="OQW3" s="15"/>
      <c r="OQX3" s="15"/>
      <c r="OQY3" s="15"/>
      <c r="OQZ3" s="15"/>
      <c r="ORA3" s="15"/>
      <c r="ORB3" s="15"/>
      <c r="ORC3" s="15"/>
      <c r="ORD3" s="15"/>
      <c r="ORE3" s="15"/>
      <c r="ORF3" s="15"/>
      <c r="ORG3" s="15"/>
      <c r="ORH3" s="15"/>
      <c r="ORI3" s="15"/>
      <c r="ORJ3" s="15"/>
      <c r="ORK3" s="15"/>
      <c r="ORL3" s="15"/>
      <c r="ORM3" s="15"/>
      <c r="ORN3" s="15"/>
      <c r="ORO3" s="15"/>
      <c r="ORP3" s="15"/>
      <c r="ORQ3" s="15"/>
      <c r="ORR3" s="15"/>
      <c r="ORS3" s="15"/>
      <c r="ORT3" s="15"/>
      <c r="ORU3" s="15"/>
      <c r="ORV3" s="15"/>
      <c r="ORW3" s="15"/>
      <c r="ORX3" s="15"/>
      <c r="ORY3" s="15"/>
      <c r="ORZ3" s="15"/>
      <c r="OSA3" s="15"/>
      <c r="OSB3" s="15"/>
      <c r="OSC3" s="15"/>
      <c r="OSD3" s="15"/>
      <c r="OSE3" s="15"/>
      <c r="OSF3" s="15"/>
      <c r="OSG3" s="15"/>
      <c r="OSH3" s="15"/>
      <c r="OSI3" s="15"/>
      <c r="OSJ3" s="15"/>
      <c r="OSK3" s="15"/>
      <c r="OSL3" s="15"/>
      <c r="OSM3" s="15"/>
      <c r="OSN3" s="15"/>
      <c r="OSO3" s="15"/>
      <c r="OSP3" s="15"/>
      <c r="OSQ3" s="15"/>
      <c r="OSR3" s="15"/>
      <c r="OSS3" s="15"/>
      <c r="OST3" s="15"/>
      <c r="OSU3" s="15"/>
      <c r="OSV3" s="15"/>
      <c r="OSW3" s="15"/>
      <c r="OSX3" s="15"/>
      <c r="OSY3" s="15"/>
      <c r="OSZ3" s="15"/>
      <c r="OTA3" s="15"/>
      <c r="OTB3" s="15"/>
      <c r="OTC3" s="15"/>
      <c r="OTD3" s="15"/>
      <c r="OTE3" s="15"/>
      <c r="OTF3" s="15"/>
      <c r="OTG3" s="15"/>
      <c r="OTH3" s="15"/>
      <c r="OTI3" s="15"/>
      <c r="OTJ3" s="15"/>
      <c r="OTK3" s="15"/>
      <c r="OTL3" s="15"/>
      <c r="OTM3" s="15"/>
      <c r="OTN3" s="15"/>
      <c r="OTO3" s="15"/>
      <c r="OTP3" s="15"/>
      <c r="OTQ3" s="15"/>
      <c r="OTR3" s="15"/>
      <c r="OTS3" s="15"/>
      <c r="OTT3" s="15"/>
      <c r="OTU3" s="15"/>
      <c r="OTV3" s="15"/>
      <c r="OTW3" s="15"/>
      <c r="OTX3" s="15"/>
      <c r="OTY3" s="15"/>
      <c r="OTZ3" s="15"/>
      <c r="OUA3" s="15"/>
      <c r="OUB3" s="15"/>
      <c r="OUC3" s="15"/>
      <c r="OUD3" s="15"/>
      <c r="OUE3" s="15"/>
      <c r="OUF3" s="15"/>
      <c r="OUG3" s="15"/>
      <c r="OUH3" s="15"/>
      <c r="OUI3" s="15"/>
      <c r="OUJ3" s="15"/>
      <c r="OUK3" s="15"/>
      <c r="OUL3" s="15"/>
      <c r="OUM3" s="15"/>
      <c r="OUN3" s="15"/>
      <c r="OUO3" s="15"/>
      <c r="OUP3" s="15"/>
      <c r="OUQ3" s="15"/>
      <c r="OUR3" s="15"/>
      <c r="OUS3" s="15"/>
      <c r="OUT3" s="15"/>
      <c r="OUU3" s="15"/>
      <c r="OUV3" s="15"/>
      <c r="OUW3" s="15"/>
      <c r="OUX3" s="15"/>
      <c r="OUY3" s="15"/>
      <c r="OUZ3" s="15"/>
      <c r="OVA3" s="15"/>
      <c r="OVB3" s="15"/>
      <c r="OVC3" s="15"/>
      <c r="OVD3" s="15"/>
      <c r="OVE3" s="15"/>
      <c r="OVF3" s="15"/>
      <c r="OVG3" s="15"/>
      <c r="OVH3" s="15"/>
      <c r="OVI3" s="15"/>
      <c r="OVJ3" s="15"/>
      <c r="OVK3" s="15"/>
      <c r="OVL3" s="15"/>
      <c r="OVM3" s="15"/>
      <c r="OVN3" s="15"/>
      <c r="OVO3" s="15"/>
      <c r="OVP3" s="15"/>
      <c r="OVQ3" s="15"/>
      <c r="OVR3" s="15"/>
      <c r="OVS3" s="15"/>
      <c r="OVT3" s="15"/>
      <c r="OVU3" s="15"/>
      <c r="OVV3" s="15"/>
      <c r="OVW3" s="15"/>
      <c r="OVX3" s="15"/>
      <c r="OVY3" s="15"/>
      <c r="OVZ3" s="15"/>
      <c r="OWA3" s="15"/>
      <c r="OWB3" s="15"/>
      <c r="OWC3" s="15"/>
      <c r="OWD3" s="15"/>
      <c r="OWE3" s="15"/>
      <c r="OWF3" s="15"/>
      <c r="OWG3" s="15"/>
      <c r="OWH3" s="15"/>
      <c r="OWI3" s="15"/>
      <c r="OWJ3" s="15"/>
      <c r="OWK3" s="15"/>
      <c r="OWL3" s="15"/>
      <c r="OWM3" s="15"/>
      <c r="OWN3" s="15"/>
      <c r="OWO3" s="15"/>
      <c r="OWP3" s="15"/>
      <c r="OWQ3" s="15"/>
      <c r="OWR3" s="15"/>
      <c r="OWS3" s="15"/>
      <c r="OWT3" s="15"/>
      <c r="OWU3" s="15"/>
      <c r="OWV3" s="15"/>
      <c r="OWW3" s="15"/>
      <c r="OWX3" s="15"/>
      <c r="OWY3" s="15"/>
      <c r="OWZ3" s="15"/>
      <c r="OXA3" s="15"/>
      <c r="OXB3" s="15"/>
      <c r="OXC3" s="15"/>
      <c r="OXD3" s="15"/>
      <c r="OXE3" s="15"/>
      <c r="OXF3" s="15"/>
      <c r="OXG3" s="15"/>
      <c r="OXH3" s="15"/>
      <c r="OXI3" s="15"/>
      <c r="OXJ3" s="15"/>
      <c r="OXK3" s="15"/>
      <c r="OXL3" s="15"/>
      <c r="OXM3" s="15"/>
      <c r="OXN3" s="15"/>
      <c r="OXO3" s="15"/>
      <c r="OXP3" s="15"/>
      <c r="OXQ3" s="15"/>
      <c r="OXR3" s="15"/>
      <c r="OXS3" s="15"/>
      <c r="OXT3" s="15"/>
      <c r="OXU3" s="15"/>
      <c r="OXV3" s="15"/>
      <c r="OXW3" s="15"/>
      <c r="OXX3" s="15"/>
      <c r="OXY3" s="15"/>
      <c r="OXZ3" s="15"/>
      <c r="OYA3" s="15"/>
      <c r="OYB3" s="15"/>
      <c r="OYC3" s="15"/>
      <c r="OYD3" s="15"/>
      <c r="OYE3" s="15"/>
      <c r="OYF3" s="15"/>
      <c r="OYG3" s="15"/>
      <c r="OYH3" s="15"/>
      <c r="OYI3" s="15"/>
      <c r="OYJ3" s="15"/>
      <c r="OYK3" s="15"/>
      <c r="OYL3" s="15"/>
      <c r="OYM3" s="15"/>
      <c r="OYN3" s="15"/>
      <c r="OYO3" s="15"/>
      <c r="OYP3" s="15"/>
      <c r="OYQ3" s="15"/>
      <c r="OYR3" s="15"/>
      <c r="OYS3" s="15"/>
      <c r="OYT3" s="15"/>
      <c r="OYU3" s="15"/>
      <c r="OYV3" s="15"/>
      <c r="OYW3" s="15"/>
      <c r="OYX3" s="15"/>
      <c r="OYY3" s="15"/>
      <c r="OYZ3" s="15"/>
      <c r="OZA3" s="15"/>
      <c r="OZB3" s="15"/>
      <c r="OZC3" s="15"/>
      <c r="OZD3" s="15"/>
      <c r="OZE3" s="15"/>
      <c r="OZF3" s="15"/>
      <c r="OZG3" s="15"/>
      <c r="OZH3" s="15"/>
      <c r="OZI3" s="15"/>
      <c r="OZJ3" s="15"/>
      <c r="OZK3" s="15"/>
      <c r="OZL3" s="15"/>
      <c r="OZM3" s="15"/>
      <c r="OZN3" s="15"/>
      <c r="OZO3" s="15"/>
      <c r="OZP3" s="15"/>
      <c r="OZQ3" s="15"/>
      <c r="OZR3" s="15"/>
      <c r="OZS3" s="15"/>
      <c r="OZT3" s="15"/>
      <c r="OZU3" s="15"/>
      <c r="OZV3" s="15"/>
      <c r="OZW3" s="15"/>
      <c r="OZX3" s="15"/>
      <c r="OZY3" s="15"/>
      <c r="OZZ3" s="15"/>
      <c r="PAA3" s="15"/>
      <c r="PAB3" s="15"/>
      <c r="PAC3" s="15"/>
      <c r="PAD3" s="15"/>
      <c r="PAE3" s="15"/>
      <c r="PAF3" s="15"/>
      <c r="PAG3" s="15"/>
      <c r="PAH3" s="15"/>
      <c r="PAI3" s="15"/>
      <c r="PAJ3" s="15"/>
      <c r="PAK3" s="15"/>
      <c r="PAL3" s="15"/>
      <c r="PAM3" s="15"/>
      <c r="PAN3" s="15"/>
      <c r="PAO3" s="15"/>
      <c r="PAP3" s="15"/>
      <c r="PAQ3" s="15"/>
      <c r="PAR3" s="15"/>
      <c r="PAS3" s="15"/>
      <c r="PAT3" s="15"/>
      <c r="PAU3" s="15"/>
      <c r="PAV3" s="15"/>
      <c r="PAW3" s="15"/>
      <c r="PAX3" s="15"/>
      <c r="PAY3" s="15"/>
      <c r="PAZ3" s="15"/>
      <c r="PBA3" s="15"/>
      <c r="PBB3" s="15"/>
      <c r="PBC3" s="15"/>
      <c r="PBD3" s="15"/>
      <c r="PBE3" s="15"/>
      <c r="PBF3" s="15"/>
      <c r="PBG3" s="15"/>
      <c r="PBH3" s="15"/>
      <c r="PBI3" s="15"/>
      <c r="PBJ3" s="15"/>
      <c r="PBK3" s="15"/>
      <c r="PBL3" s="15"/>
      <c r="PBM3" s="15"/>
      <c r="PBN3" s="15"/>
      <c r="PBO3" s="15"/>
      <c r="PBP3" s="15"/>
      <c r="PBQ3" s="15"/>
      <c r="PBR3" s="15"/>
      <c r="PBS3" s="15"/>
      <c r="PBT3" s="15"/>
      <c r="PBU3" s="15"/>
      <c r="PBV3" s="15"/>
      <c r="PBW3" s="15"/>
      <c r="PBX3" s="15"/>
      <c r="PBY3" s="15"/>
      <c r="PBZ3" s="15"/>
      <c r="PCA3" s="15"/>
      <c r="PCB3" s="15"/>
      <c r="PCC3" s="15"/>
      <c r="PCD3" s="15"/>
      <c r="PCE3" s="15"/>
      <c r="PCF3" s="15"/>
      <c r="PCG3" s="15"/>
      <c r="PCH3" s="15"/>
      <c r="PCI3" s="15"/>
      <c r="PCJ3" s="15"/>
      <c r="PCK3" s="15"/>
      <c r="PCL3" s="15"/>
      <c r="PCM3" s="15"/>
      <c r="PCN3" s="15"/>
      <c r="PCO3" s="15"/>
      <c r="PCP3" s="15"/>
      <c r="PCQ3" s="15"/>
      <c r="PCR3" s="15"/>
      <c r="PCS3" s="15"/>
      <c r="PCT3" s="15"/>
      <c r="PCU3" s="15"/>
      <c r="PCV3" s="15"/>
      <c r="PCW3" s="15"/>
      <c r="PCX3" s="15"/>
      <c r="PCY3" s="15"/>
      <c r="PCZ3" s="15"/>
      <c r="PDA3" s="15"/>
      <c r="PDB3" s="15"/>
      <c r="PDC3" s="15"/>
      <c r="PDD3" s="15"/>
      <c r="PDE3" s="15"/>
      <c r="PDF3" s="15"/>
      <c r="PDG3" s="15"/>
      <c r="PDH3" s="15"/>
      <c r="PDI3" s="15"/>
      <c r="PDJ3" s="15"/>
      <c r="PDK3" s="15"/>
      <c r="PDL3" s="15"/>
      <c r="PDM3" s="15"/>
      <c r="PDN3" s="15"/>
      <c r="PDO3" s="15"/>
      <c r="PDP3" s="15"/>
      <c r="PDQ3" s="15"/>
      <c r="PDR3" s="15"/>
      <c r="PDS3" s="15"/>
      <c r="PDT3" s="15"/>
      <c r="PDU3" s="15"/>
      <c r="PDV3" s="15"/>
      <c r="PDW3" s="15"/>
      <c r="PDX3" s="15"/>
      <c r="PDY3" s="15"/>
      <c r="PDZ3" s="15"/>
      <c r="PEA3" s="15"/>
      <c r="PEB3" s="15"/>
      <c r="PEC3" s="15"/>
      <c r="PED3" s="15"/>
      <c r="PEE3" s="15"/>
      <c r="PEF3" s="15"/>
      <c r="PEG3" s="15"/>
      <c r="PEH3" s="15"/>
      <c r="PEI3" s="15"/>
      <c r="PEJ3" s="15"/>
      <c r="PEK3" s="15"/>
      <c r="PEL3" s="15"/>
      <c r="PEM3" s="15"/>
      <c r="PEN3" s="15"/>
      <c r="PEO3" s="15"/>
      <c r="PEP3" s="15"/>
      <c r="PEQ3" s="15"/>
      <c r="PER3" s="15"/>
      <c r="PES3" s="15"/>
      <c r="PET3" s="15"/>
      <c r="PEU3" s="15"/>
      <c r="PEV3" s="15"/>
      <c r="PEW3" s="15"/>
      <c r="PEX3" s="15"/>
      <c r="PEY3" s="15"/>
      <c r="PEZ3" s="15"/>
      <c r="PFA3" s="15"/>
      <c r="PFB3" s="15"/>
      <c r="PFC3" s="15"/>
      <c r="PFD3" s="15"/>
      <c r="PFE3" s="15"/>
      <c r="PFF3" s="15"/>
      <c r="PFG3" s="15"/>
      <c r="PFH3" s="15"/>
      <c r="PFI3" s="15"/>
      <c r="PFJ3" s="15"/>
      <c r="PFK3" s="15"/>
      <c r="PFL3" s="15"/>
      <c r="PFM3" s="15"/>
      <c r="PFN3" s="15"/>
      <c r="PFO3" s="15"/>
      <c r="PFP3" s="15"/>
      <c r="PFQ3" s="15"/>
      <c r="PFR3" s="15"/>
      <c r="PFS3" s="15"/>
      <c r="PFT3" s="15"/>
      <c r="PFU3" s="15"/>
      <c r="PFV3" s="15"/>
      <c r="PFW3" s="15"/>
      <c r="PFX3" s="15"/>
      <c r="PFY3" s="15"/>
      <c r="PFZ3" s="15"/>
      <c r="PGA3" s="15"/>
      <c r="PGB3" s="15"/>
      <c r="PGC3" s="15"/>
      <c r="PGD3" s="15"/>
      <c r="PGE3" s="15"/>
      <c r="PGF3" s="15"/>
      <c r="PGG3" s="15"/>
      <c r="PGH3" s="15"/>
      <c r="PGI3" s="15"/>
      <c r="PGJ3" s="15"/>
      <c r="PGK3" s="15"/>
      <c r="PGL3" s="15"/>
      <c r="PGM3" s="15"/>
      <c r="PGN3" s="15"/>
      <c r="PGO3" s="15"/>
      <c r="PGP3" s="15"/>
      <c r="PGQ3" s="15"/>
      <c r="PGR3" s="15"/>
      <c r="PGS3" s="15"/>
      <c r="PGT3" s="15"/>
      <c r="PGU3" s="15"/>
      <c r="PGV3" s="15"/>
      <c r="PGW3" s="15"/>
      <c r="PGX3" s="15"/>
      <c r="PGY3" s="15"/>
      <c r="PGZ3" s="15"/>
      <c r="PHA3" s="15"/>
      <c r="PHB3" s="15"/>
      <c r="PHC3" s="15"/>
      <c r="PHD3" s="15"/>
      <c r="PHE3" s="15"/>
      <c r="PHF3" s="15"/>
      <c r="PHG3" s="15"/>
      <c r="PHH3" s="15"/>
      <c r="PHI3" s="15"/>
      <c r="PHJ3" s="15"/>
      <c r="PHK3" s="15"/>
      <c r="PHL3" s="15"/>
      <c r="PHM3" s="15"/>
      <c r="PHN3" s="15"/>
      <c r="PHO3" s="15"/>
      <c r="PHP3" s="15"/>
      <c r="PHQ3" s="15"/>
      <c r="PHR3" s="15"/>
      <c r="PHS3" s="15"/>
      <c r="PHT3" s="15"/>
      <c r="PHU3" s="15"/>
      <c r="PHV3" s="15"/>
      <c r="PHW3" s="15"/>
      <c r="PHX3" s="15"/>
      <c r="PHY3" s="15"/>
      <c r="PHZ3" s="15"/>
      <c r="PIA3" s="15"/>
      <c r="PIB3" s="15"/>
      <c r="PIC3" s="15"/>
      <c r="PID3" s="15"/>
      <c r="PIE3" s="15"/>
      <c r="PIF3" s="15"/>
      <c r="PIG3" s="15"/>
      <c r="PIH3" s="15"/>
      <c r="PII3" s="15"/>
      <c r="PIJ3" s="15"/>
      <c r="PIK3" s="15"/>
      <c r="PIL3" s="15"/>
      <c r="PIM3" s="15"/>
      <c r="PIN3" s="15"/>
      <c r="PIO3" s="15"/>
      <c r="PIP3" s="15"/>
      <c r="PIQ3" s="15"/>
      <c r="PIR3" s="15"/>
      <c r="PIS3" s="15"/>
      <c r="PIT3" s="15"/>
      <c r="PIU3" s="15"/>
      <c r="PIV3" s="15"/>
      <c r="PIW3" s="15"/>
      <c r="PIX3" s="15"/>
      <c r="PIY3" s="15"/>
      <c r="PIZ3" s="15"/>
      <c r="PJA3" s="15"/>
      <c r="PJB3" s="15"/>
      <c r="PJC3" s="15"/>
      <c r="PJD3" s="15"/>
      <c r="PJE3" s="15"/>
      <c r="PJF3" s="15"/>
      <c r="PJG3" s="15"/>
      <c r="PJH3" s="15"/>
      <c r="PJI3" s="15"/>
      <c r="PJJ3" s="15"/>
      <c r="PJK3" s="15"/>
      <c r="PJL3" s="15"/>
      <c r="PJM3" s="15"/>
      <c r="PJN3" s="15"/>
      <c r="PJO3" s="15"/>
      <c r="PJP3" s="15"/>
      <c r="PJQ3" s="15"/>
      <c r="PJR3" s="15"/>
      <c r="PJS3" s="15"/>
      <c r="PJT3" s="15"/>
      <c r="PJU3" s="15"/>
      <c r="PJV3" s="15"/>
      <c r="PJW3" s="15"/>
      <c r="PJX3" s="15"/>
      <c r="PJY3" s="15"/>
      <c r="PJZ3" s="15"/>
      <c r="PKA3" s="15"/>
      <c r="PKB3" s="15"/>
      <c r="PKC3" s="15"/>
      <c r="PKD3" s="15"/>
      <c r="PKE3" s="15"/>
      <c r="PKF3" s="15"/>
      <c r="PKG3" s="15"/>
      <c r="PKH3" s="15"/>
      <c r="PKI3" s="15"/>
      <c r="PKJ3" s="15"/>
      <c r="PKK3" s="15"/>
      <c r="PKL3" s="15"/>
      <c r="PKM3" s="15"/>
      <c r="PKN3" s="15"/>
      <c r="PKO3" s="15"/>
      <c r="PKP3" s="15"/>
      <c r="PKQ3" s="15"/>
      <c r="PKR3" s="15"/>
      <c r="PKS3" s="15"/>
      <c r="PKT3" s="15"/>
      <c r="PKU3" s="15"/>
      <c r="PKV3" s="15"/>
      <c r="PKW3" s="15"/>
      <c r="PKX3" s="15"/>
      <c r="PKY3" s="15"/>
      <c r="PKZ3" s="15"/>
      <c r="PLA3" s="15"/>
      <c r="PLB3" s="15"/>
      <c r="PLC3" s="15"/>
      <c r="PLD3" s="15"/>
      <c r="PLE3" s="15"/>
      <c r="PLF3" s="15"/>
      <c r="PLG3" s="15"/>
      <c r="PLH3" s="15"/>
      <c r="PLI3" s="15"/>
      <c r="PLJ3" s="15"/>
      <c r="PLK3" s="15"/>
      <c r="PLL3" s="15"/>
      <c r="PLM3" s="15"/>
      <c r="PLN3" s="15"/>
      <c r="PLO3" s="15"/>
      <c r="PLP3" s="15"/>
      <c r="PLQ3" s="15"/>
      <c r="PLR3" s="15"/>
      <c r="PLS3" s="15"/>
      <c r="PLT3" s="15"/>
      <c r="PLU3" s="15"/>
      <c r="PLV3" s="15"/>
      <c r="PLW3" s="15"/>
      <c r="PLX3" s="15"/>
      <c r="PLY3" s="15"/>
      <c r="PLZ3" s="15"/>
      <c r="PMA3" s="15"/>
      <c r="PMB3" s="15"/>
      <c r="PMC3" s="15"/>
      <c r="PMD3" s="15"/>
      <c r="PME3" s="15"/>
      <c r="PMF3" s="15"/>
      <c r="PMG3" s="15"/>
      <c r="PMH3" s="15"/>
      <c r="PMI3" s="15"/>
      <c r="PMJ3" s="15"/>
      <c r="PMK3" s="15"/>
      <c r="PML3" s="15"/>
      <c r="PMM3" s="15"/>
      <c r="PMN3" s="15"/>
      <c r="PMO3" s="15"/>
      <c r="PMP3" s="15"/>
      <c r="PMQ3" s="15"/>
      <c r="PMR3" s="15"/>
      <c r="PMS3" s="15"/>
      <c r="PMT3" s="15"/>
      <c r="PMU3" s="15"/>
      <c r="PMV3" s="15"/>
      <c r="PMW3" s="15"/>
      <c r="PMX3" s="15"/>
      <c r="PMY3" s="15"/>
      <c r="PMZ3" s="15"/>
      <c r="PNA3" s="15"/>
      <c r="PNB3" s="15"/>
      <c r="PNC3" s="15"/>
      <c r="PND3" s="15"/>
      <c r="PNE3" s="15"/>
      <c r="PNF3" s="15"/>
      <c r="PNG3" s="15"/>
      <c r="PNH3" s="15"/>
      <c r="PNI3" s="15"/>
      <c r="PNJ3" s="15"/>
      <c r="PNK3" s="15"/>
      <c r="PNL3" s="15"/>
      <c r="PNM3" s="15"/>
      <c r="PNN3" s="15"/>
      <c r="PNO3" s="15"/>
      <c r="PNP3" s="15"/>
      <c r="PNQ3" s="15"/>
      <c r="PNR3" s="15"/>
      <c r="PNS3" s="15"/>
      <c r="PNT3" s="15"/>
      <c r="PNU3" s="15"/>
      <c r="PNV3" s="15"/>
      <c r="PNW3" s="15"/>
      <c r="PNX3" s="15"/>
      <c r="PNY3" s="15"/>
      <c r="PNZ3" s="15"/>
      <c r="POA3" s="15"/>
      <c r="POB3" s="15"/>
      <c r="POC3" s="15"/>
      <c r="POD3" s="15"/>
      <c r="POE3" s="15"/>
      <c r="POF3" s="15"/>
      <c r="POG3" s="15"/>
      <c r="POH3" s="15"/>
      <c r="POI3" s="15"/>
      <c r="POJ3" s="15"/>
      <c r="POK3" s="15"/>
      <c r="POL3" s="15"/>
      <c r="POM3" s="15"/>
      <c r="PON3" s="15"/>
      <c r="POO3" s="15"/>
      <c r="POP3" s="15"/>
      <c r="POQ3" s="15"/>
      <c r="POR3" s="15"/>
      <c r="POS3" s="15"/>
      <c r="POT3" s="15"/>
      <c r="POU3" s="15"/>
      <c r="POV3" s="15"/>
      <c r="POW3" s="15"/>
      <c r="POX3" s="15"/>
      <c r="POY3" s="15"/>
      <c r="POZ3" s="15"/>
      <c r="PPA3" s="15"/>
      <c r="PPB3" s="15"/>
      <c r="PPC3" s="15"/>
      <c r="PPD3" s="15"/>
      <c r="PPE3" s="15"/>
      <c r="PPF3" s="15"/>
      <c r="PPG3" s="15"/>
      <c r="PPH3" s="15"/>
      <c r="PPI3" s="15"/>
      <c r="PPJ3" s="15"/>
      <c r="PPK3" s="15"/>
      <c r="PPL3" s="15"/>
      <c r="PPM3" s="15"/>
      <c r="PPN3" s="15"/>
      <c r="PPO3" s="15"/>
      <c r="PPP3" s="15"/>
      <c r="PPQ3" s="15"/>
      <c r="PPR3" s="15"/>
      <c r="PPS3" s="15"/>
      <c r="PPT3" s="15"/>
      <c r="PPU3" s="15"/>
      <c r="PPV3" s="15"/>
      <c r="PPW3" s="15"/>
      <c r="PPX3" s="15"/>
      <c r="PPY3" s="15"/>
      <c r="PPZ3" s="15"/>
      <c r="PQA3" s="15"/>
      <c r="PQB3" s="15"/>
      <c r="PQC3" s="15"/>
      <c r="PQD3" s="15"/>
      <c r="PQE3" s="15"/>
      <c r="PQF3" s="15"/>
      <c r="PQG3" s="15"/>
      <c r="PQH3" s="15"/>
      <c r="PQI3" s="15"/>
      <c r="PQJ3" s="15"/>
      <c r="PQK3" s="15"/>
      <c r="PQL3" s="15"/>
      <c r="PQM3" s="15"/>
      <c r="PQN3" s="15"/>
      <c r="PQO3" s="15"/>
      <c r="PQP3" s="15"/>
      <c r="PQQ3" s="15"/>
      <c r="PQR3" s="15"/>
      <c r="PQS3" s="15"/>
      <c r="PQT3" s="15"/>
      <c r="PQU3" s="15"/>
      <c r="PQV3" s="15"/>
      <c r="PQW3" s="15"/>
      <c r="PQX3" s="15"/>
      <c r="PQY3" s="15"/>
      <c r="PQZ3" s="15"/>
      <c r="PRA3" s="15"/>
      <c r="PRB3" s="15"/>
      <c r="PRC3" s="15"/>
      <c r="PRD3" s="15"/>
      <c r="PRE3" s="15"/>
      <c r="PRF3" s="15"/>
      <c r="PRG3" s="15"/>
      <c r="PRH3" s="15"/>
      <c r="PRI3" s="15"/>
      <c r="PRJ3" s="15"/>
      <c r="PRK3" s="15"/>
      <c r="PRL3" s="15"/>
      <c r="PRM3" s="15"/>
      <c r="PRN3" s="15"/>
      <c r="PRO3" s="15"/>
      <c r="PRP3" s="15"/>
      <c r="PRQ3" s="15"/>
      <c r="PRR3" s="15"/>
      <c r="PRS3" s="15"/>
      <c r="PRT3" s="15"/>
      <c r="PRU3" s="15"/>
      <c r="PRV3" s="15"/>
      <c r="PRW3" s="15"/>
      <c r="PRX3" s="15"/>
      <c r="PRY3" s="15"/>
      <c r="PRZ3" s="15"/>
      <c r="PSA3" s="15"/>
      <c r="PSB3" s="15"/>
      <c r="PSC3" s="15"/>
      <c r="PSD3" s="15"/>
      <c r="PSE3" s="15"/>
      <c r="PSF3" s="15"/>
      <c r="PSG3" s="15"/>
      <c r="PSH3" s="15"/>
      <c r="PSI3" s="15"/>
      <c r="PSJ3" s="15"/>
      <c r="PSK3" s="15"/>
      <c r="PSL3" s="15"/>
      <c r="PSM3" s="15"/>
      <c r="PSN3" s="15"/>
      <c r="PSO3" s="15"/>
      <c r="PSP3" s="15"/>
      <c r="PSQ3" s="15"/>
      <c r="PSR3" s="15"/>
      <c r="PSS3" s="15"/>
      <c r="PST3" s="15"/>
      <c r="PSU3" s="15"/>
      <c r="PSV3" s="15"/>
      <c r="PSW3" s="15"/>
      <c r="PSX3" s="15"/>
      <c r="PSY3" s="15"/>
      <c r="PSZ3" s="15"/>
      <c r="PTA3" s="15"/>
      <c r="PTB3" s="15"/>
      <c r="PTC3" s="15"/>
      <c r="PTD3" s="15"/>
      <c r="PTE3" s="15"/>
      <c r="PTF3" s="15"/>
      <c r="PTG3" s="15"/>
      <c r="PTH3" s="15"/>
      <c r="PTI3" s="15"/>
      <c r="PTJ3" s="15"/>
      <c r="PTK3" s="15"/>
      <c r="PTL3" s="15"/>
      <c r="PTM3" s="15"/>
      <c r="PTN3" s="15"/>
      <c r="PTO3" s="15"/>
      <c r="PTP3" s="15"/>
      <c r="PTQ3" s="15"/>
      <c r="PTR3" s="15"/>
      <c r="PTS3" s="15"/>
      <c r="PTT3" s="15"/>
      <c r="PTU3" s="15"/>
      <c r="PTV3" s="15"/>
      <c r="PTW3" s="15"/>
      <c r="PTX3" s="15"/>
      <c r="PTY3" s="15"/>
      <c r="PTZ3" s="15"/>
      <c r="PUA3" s="15"/>
      <c r="PUB3" s="15"/>
      <c r="PUC3" s="15"/>
      <c r="PUD3" s="15"/>
      <c r="PUE3" s="15"/>
      <c r="PUF3" s="15"/>
      <c r="PUG3" s="15"/>
      <c r="PUH3" s="15"/>
      <c r="PUI3" s="15"/>
      <c r="PUJ3" s="15"/>
      <c r="PUK3" s="15"/>
      <c r="PUL3" s="15"/>
      <c r="PUM3" s="15"/>
      <c r="PUN3" s="15"/>
      <c r="PUO3" s="15"/>
      <c r="PUP3" s="15"/>
      <c r="PUQ3" s="15"/>
      <c r="PUR3" s="15"/>
      <c r="PUS3" s="15"/>
      <c r="PUT3" s="15"/>
      <c r="PUU3" s="15"/>
      <c r="PUV3" s="15"/>
      <c r="PUW3" s="15"/>
      <c r="PUX3" s="15"/>
      <c r="PUY3" s="15"/>
      <c r="PUZ3" s="15"/>
      <c r="PVA3" s="15"/>
      <c r="PVB3" s="15"/>
      <c r="PVC3" s="15"/>
      <c r="PVD3" s="15"/>
      <c r="PVE3" s="15"/>
      <c r="PVF3" s="15"/>
      <c r="PVG3" s="15"/>
      <c r="PVH3" s="15"/>
      <c r="PVI3" s="15"/>
      <c r="PVJ3" s="15"/>
      <c r="PVK3" s="15"/>
      <c r="PVL3" s="15"/>
      <c r="PVM3" s="15"/>
      <c r="PVN3" s="15"/>
      <c r="PVO3" s="15"/>
      <c r="PVP3" s="15"/>
      <c r="PVQ3" s="15"/>
      <c r="PVR3" s="15"/>
      <c r="PVS3" s="15"/>
      <c r="PVT3" s="15"/>
      <c r="PVU3" s="15"/>
      <c r="PVV3" s="15"/>
      <c r="PVW3" s="15"/>
      <c r="PVX3" s="15"/>
      <c r="PVY3" s="15"/>
      <c r="PVZ3" s="15"/>
      <c r="PWA3" s="15"/>
      <c r="PWB3" s="15"/>
      <c r="PWC3" s="15"/>
      <c r="PWD3" s="15"/>
      <c r="PWE3" s="15"/>
      <c r="PWF3" s="15"/>
      <c r="PWG3" s="15"/>
      <c r="PWH3" s="15"/>
      <c r="PWI3" s="15"/>
      <c r="PWJ3" s="15"/>
      <c r="PWK3" s="15"/>
      <c r="PWL3" s="15"/>
      <c r="PWM3" s="15"/>
      <c r="PWN3" s="15"/>
      <c r="PWO3" s="15"/>
      <c r="PWP3" s="15"/>
      <c r="PWQ3" s="15"/>
      <c r="PWR3" s="15"/>
      <c r="PWS3" s="15"/>
      <c r="PWT3" s="15"/>
      <c r="PWU3" s="15"/>
      <c r="PWV3" s="15"/>
      <c r="PWW3" s="15"/>
      <c r="PWX3" s="15"/>
      <c r="PWY3" s="15"/>
      <c r="PWZ3" s="15"/>
      <c r="PXA3" s="15"/>
      <c r="PXB3" s="15"/>
      <c r="PXC3" s="15"/>
      <c r="PXD3" s="15"/>
      <c r="PXE3" s="15"/>
      <c r="PXF3" s="15"/>
      <c r="PXG3" s="15"/>
      <c r="PXH3" s="15"/>
      <c r="PXI3" s="15"/>
      <c r="PXJ3" s="15"/>
      <c r="PXK3" s="15"/>
      <c r="PXL3" s="15"/>
      <c r="PXM3" s="15"/>
      <c r="PXN3" s="15"/>
      <c r="PXO3" s="15"/>
      <c r="PXP3" s="15"/>
      <c r="PXQ3" s="15"/>
      <c r="PXR3" s="15"/>
      <c r="PXS3" s="15"/>
      <c r="PXT3" s="15"/>
      <c r="PXU3" s="15"/>
      <c r="PXV3" s="15"/>
      <c r="PXW3" s="15"/>
      <c r="PXX3" s="15"/>
      <c r="PXY3" s="15"/>
      <c r="PXZ3" s="15"/>
      <c r="PYA3" s="15"/>
      <c r="PYB3" s="15"/>
      <c r="PYC3" s="15"/>
      <c r="PYD3" s="15"/>
      <c r="PYE3" s="15"/>
      <c r="PYF3" s="15"/>
      <c r="PYG3" s="15"/>
      <c r="PYH3" s="15"/>
      <c r="PYI3" s="15"/>
      <c r="PYJ3" s="15"/>
      <c r="PYK3" s="15"/>
      <c r="PYL3" s="15"/>
      <c r="PYM3" s="15"/>
      <c r="PYN3" s="15"/>
      <c r="PYO3" s="15"/>
      <c r="PYP3" s="15"/>
      <c r="PYQ3" s="15"/>
      <c r="PYR3" s="15"/>
      <c r="PYS3" s="15"/>
      <c r="PYT3" s="15"/>
      <c r="PYU3" s="15"/>
      <c r="PYV3" s="15"/>
      <c r="PYW3" s="15"/>
      <c r="PYX3" s="15"/>
      <c r="PYY3" s="15"/>
      <c r="PYZ3" s="15"/>
      <c r="PZA3" s="15"/>
      <c r="PZB3" s="15"/>
      <c r="PZC3" s="15"/>
      <c r="PZD3" s="15"/>
      <c r="PZE3" s="15"/>
      <c r="PZF3" s="15"/>
      <c r="PZG3" s="15"/>
      <c r="PZH3" s="15"/>
      <c r="PZI3" s="15"/>
      <c r="PZJ3" s="15"/>
      <c r="PZK3" s="15"/>
      <c r="PZL3" s="15"/>
      <c r="PZM3" s="15"/>
      <c r="PZN3" s="15"/>
      <c r="PZO3" s="15"/>
      <c r="PZP3" s="15"/>
      <c r="PZQ3" s="15"/>
      <c r="PZR3" s="15"/>
      <c r="PZS3" s="15"/>
      <c r="PZT3" s="15"/>
      <c r="PZU3" s="15"/>
      <c r="PZV3" s="15"/>
      <c r="PZW3" s="15"/>
      <c r="PZX3" s="15"/>
      <c r="PZY3" s="15"/>
      <c r="PZZ3" s="15"/>
      <c r="QAA3" s="15"/>
      <c r="QAB3" s="15"/>
      <c r="QAC3" s="15"/>
      <c r="QAD3" s="15"/>
      <c r="QAE3" s="15"/>
      <c r="QAF3" s="15"/>
      <c r="QAG3" s="15"/>
      <c r="QAH3" s="15"/>
      <c r="QAI3" s="15"/>
      <c r="QAJ3" s="15"/>
      <c r="QAK3" s="15"/>
      <c r="QAL3" s="15"/>
      <c r="QAM3" s="15"/>
      <c r="QAN3" s="15"/>
      <c r="QAO3" s="15"/>
      <c r="QAP3" s="15"/>
      <c r="QAQ3" s="15"/>
      <c r="QAR3" s="15"/>
      <c r="QAS3" s="15"/>
      <c r="QAT3" s="15"/>
      <c r="QAU3" s="15"/>
      <c r="QAV3" s="15"/>
      <c r="QAW3" s="15"/>
      <c r="QAX3" s="15"/>
      <c r="QAY3" s="15"/>
      <c r="QAZ3" s="15"/>
      <c r="QBA3" s="15"/>
      <c r="QBB3" s="15"/>
      <c r="QBC3" s="15"/>
      <c r="QBD3" s="15"/>
      <c r="QBE3" s="15"/>
      <c r="QBF3" s="15"/>
      <c r="QBG3" s="15"/>
      <c r="QBH3" s="15"/>
      <c r="QBI3" s="15"/>
      <c r="QBJ3" s="15"/>
      <c r="QBK3" s="15"/>
      <c r="QBL3" s="15"/>
      <c r="QBM3" s="15"/>
      <c r="QBN3" s="15"/>
      <c r="QBO3" s="15"/>
      <c r="QBP3" s="15"/>
      <c r="QBQ3" s="15"/>
      <c r="QBR3" s="15"/>
      <c r="QBS3" s="15"/>
      <c r="QBT3" s="15"/>
      <c r="QBU3" s="15"/>
      <c r="QBV3" s="15"/>
      <c r="QBW3" s="15"/>
      <c r="QBX3" s="15"/>
      <c r="QBY3" s="15"/>
      <c r="QBZ3" s="15"/>
      <c r="QCA3" s="15"/>
      <c r="QCB3" s="15"/>
      <c r="QCC3" s="15"/>
      <c r="QCD3" s="15"/>
      <c r="QCE3" s="15"/>
      <c r="QCF3" s="15"/>
      <c r="QCG3" s="15"/>
      <c r="QCH3" s="15"/>
      <c r="QCI3" s="15"/>
      <c r="QCJ3" s="15"/>
      <c r="QCK3" s="15"/>
      <c r="QCL3" s="15"/>
      <c r="QCM3" s="15"/>
      <c r="QCN3" s="15"/>
      <c r="QCO3" s="15"/>
      <c r="QCP3" s="15"/>
      <c r="QCQ3" s="15"/>
      <c r="QCR3" s="15"/>
      <c r="QCS3" s="15"/>
      <c r="QCT3" s="15"/>
      <c r="QCU3" s="15"/>
      <c r="QCV3" s="15"/>
      <c r="QCW3" s="15"/>
      <c r="QCX3" s="15"/>
      <c r="QCY3" s="15"/>
      <c r="QCZ3" s="15"/>
      <c r="QDA3" s="15"/>
      <c r="QDB3" s="15"/>
      <c r="QDC3" s="15"/>
      <c r="QDD3" s="15"/>
      <c r="QDE3" s="15"/>
      <c r="QDF3" s="15"/>
      <c r="QDG3" s="15"/>
      <c r="QDH3" s="15"/>
      <c r="QDI3" s="15"/>
      <c r="QDJ3" s="15"/>
      <c r="QDK3" s="15"/>
      <c r="QDL3" s="15"/>
      <c r="QDM3" s="15"/>
      <c r="QDN3" s="15"/>
      <c r="QDO3" s="15"/>
      <c r="QDP3" s="15"/>
      <c r="QDQ3" s="15"/>
      <c r="QDR3" s="15"/>
      <c r="QDS3" s="15"/>
      <c r="QDT3" s="15"/>
      <c r="QDU3" s="15"/>
      <c r="QDV3" s="15"/>
      <c r="QDW3" s="15"/>
      <c r="QDX3" s="15"/>
      <c r="QDY3" s="15"/>
      <c r="QDZ3" s="15"/>
      <c r="QEA3" s="15"/>
      <c r="QEB3" s="15"/>
      <c r="QEC3" s="15"/>
      <c r="QED3" s="15"/>
      <c r="QEE3" s="15"/>
      <c r="QEF3" s="15"/>
      <c r="QEG3" s="15"/>
      <c r="QEH3" s="15"/>
      <c r="QEI3" s="15"/>
      <c r="QEJ3" s="15"/>
      <c r="QEK3" s="15"/>
      <c r="QEL3" s="15"/>
      <c r="QEM3" s="15"/>
      <c r="QEN3" s="15"/>
      <c r="QEO3" s="15"/>
      <c r="QEP3" s="15"/>
      <c r="QEQ3" s="15"/>
      <c r="QER3" s="15"/>
      <c r="QES3" s="15"/>
      <c r="QET3" s="15"/>
      <c r="QEU3" s="15"/>
      <c r="QEV3" s="15"/>
      <c r="QEW3" s="15"/>
      <c r="QEX3" s="15"/>
      <c r="QEY3" s="15"/>
      <c r="QEZ3" s="15"/>
      <c r="QFA3" s="15"/>
      <c r="QFB3" s="15"/>
      <c r="QFC3" s="15"/>
      <c r="QFD3" s="15"/>
      <c r="QFE3" s="15"/>
      <c r="QFF3" s="15"/>
      <c r="QFG3" s="15"/>
      <c r="QFH3" s="15"/>
      <c r="QFI3" s="15"/>
      <c r="QFJ3" s="15"/>
      <c r="QFK3" s="15"/>
      <c r="QFL3" s="15"/>
      <c r="QFM3" s="15"/>
      <c r="QFN3" s="15"/>
      <c r="QFO3" s="15"/>
      <c r="QFP3" s="15"/>
      <c r="QFQ3" s="15"/>
      <c r="QFR3" s="15"/>
      <c r="QFS3" s="15"/>
      <c r="QFT3" s="15"/>
      <c r="QFU3" s="15"/>
      <c r="QFV3" s="15"/>
      <c r="QFW3" s="15"/>
      <c r="QFX3" s="15"/>
      <c r="QFY3" s="15"/>
      <c r="QFZ3" s="15"/>
      <c r="QGA3" s="15"/>
      <c r="QGB3" s="15"/>
      <c r="QGC3" s="15"/>
      <c r="QGD3" s="15"/>
      <c r="QGE3" s="15"/>
      <c r="QGF3" s="15"/>
      <c r="QGG3" s="15"/>
      <c r="QGH3" s="15"/>
      <c r="QGI3" s="15"/>
      <c r="QGJ3" s="15"/>
      <c r="QGK3" s="15"/>
      <c r="QGL3" s="15"/>
      <c r="QGM3" s="15"/>
      <c r="QGN3" s="15"/>
      <c r="QGO3" s="15"/>
      <c r="QGP3" s="15"/>
      <c r="QGQ3" s="15"/>
      <c r="QGR3" s="15"/>
      <c r="QGS3" s="15"/>
      <c r="QGT3" s="15"/>
      <c r="QGU3" s="15"/>
      <c r="QGV3" s="15"/>
      <c r="QGW3" s="15"/>
      <c r="QGX3" s="15"/>
      <c r="QGY3" s="15"/>
      <c r="QGZ3" s="15"/>
      <c r="QHA3" s="15"/>
      <c r="QHB3" s="15"/>
      <c r="QHC3" s="15"/>
      <c r="QHD3" s="15"/>
      <c r="QHE3" s="15"/>
      <c r="QHF3" s="15"/>
      <c r="QHG3" s="15"/>
      <c r="QHH3" s="15"/>
      <c r="QHI3" s="15"/>
      <c r="QHJ3" s="15"/>
      <c r="QHK3" s="15"/>
      <c r="QHL3" s="15"/>
      <c r="QHM3" s="15"/>
      <c r="QHN3" s="15"/>
      <c r="QHO3" s="15"/>
      <c r="QHP3" s="15"/>
      <c r="QHQ3" s="15"/>
      <c r="QHR3" s="15"/>
      <c r="QHS3" s="15"/>
      <c r="QHT3" s="15"/>
      <c r="QHU3" s="15"/>
      <c r="QHV3" s="15"/>
      <c r="QHW3" s="15"/>
      <c r="QHX3" s="15"/>
      <c r="QHY3" s="15"/>
      <c r="QHZ3" s="15"/>
      <c r="QIA3" s="15"/>
      <c r="QIB3" s="15"/>
      <c r="QIC3" s="15"/>
      <c r="QID3" s="15"/>
      <c r="QIE3" s="15"/>
      <c r="QIF3" s="15"/>
      <c r="QIG3" s="15"/>
      <c r="QIH3" s="15"/>
      <c r="QII3" s="15"/>
      <c r="QIJ3" s="15"/>
      <c r="QIK3" s="15"/>
      <c r="QIL3" s="15"/>
      <c r="QIM3" s="15"/>
      <c r="QIN3" s="15"/>
      <c r="QIO3" s="15"/>
      <c r="QIP3" s="15"/>
      <c r="QIQ3" s="15"/>
      <c r="QIR3" s="15"/>
      <c r="QIS3" s="15"/>
      <c r="QIT3" s="15"/>
      <c r="QIU3" s="15"/>
      <c r="QIV3" s="15"/>
      <c r="QIW3" s="15"/>
      <c r="QIX3" s="15"/>
      <c r="QIY3" s="15"/>
      <c r="QIZ3" s="15"/>
      <c r="QJA3" s="15"/>
      <c r="QJB3" s="15"/>
      <c r="QJC3" s="15"/>
      <c r="QJD3" s="15"/>
      <c r="QJE3" s="15"/>
      <c r="QJF3" s="15"/>
      <c r="QJG3" s="15"/>
      <c r="QJH3" s="15"/>
      <c r="QJI3" s="15"/>
      <c r="QJJ3" s="15"/>
      <c r="QJK3" s="15"/>
      <c r="QJL3" s="15"/>
      <c r="QJM3" s="15"/>
      <c r="QJN3" s="15"/>
      <c r="QJO3" s="15"/>
      <c r="QJP3" s="15"/>
      <c r="QJQ3" s="15"/>
      <c r="QJR3" s="15"/>
      <c r="QJS3" s="15"/>
      <c r="QJT3" s="15"/>
      <c r="QJU3" s="15"/>
      <c r="QJV3" s="15"/>
      <c r="QJW3" s="15"/>
      <c r="QJX3" s="15"/>
      <c r="QJY3" s="15"/>
      <c r="QJZ3" s="15"/>
      <c r="QKA3" s="15"/>
      <c r="QKB3" s="15"/>
      <c r="QKC3" s="15"/>
      <c r="QKD3" s="15"/>
      <c r="QKE3" s="15"/>
      <c r="QKF3" s="15"/>
      <c r="QKG3" s="15"/>
      <c r="QKH3" s="15"/>
      <c r="QKI3" s="15"/>
      <c r="QKJ3" s="15"/>
      <c r="QKK3" s="15"/>
      <c r="QKL3" s="15"/>
      <c r="QKM3" s="15"/>
      <c r="QKN3" s="15"/>
      <c r="QKO3" s="15"/>
      <c r="QKP3" s="15"/>
      <c r="QKQ3" s="15"/>
      <c r="QKR3" s="15"/>
      <c r="QKS3" s="15"/>
      <c r="QKT3" s="15"/>
      <c r="QKU3" s="15"/>
      <c r="QKV3" s="15"/>
      <c r="QKW3" s="15"/>
      <c r="QKX3" s="15"/>
      <c r="QKY3" s="15"/>
      <c r="QKZ3" s="15"/>
      <c r="QLA3" s="15"/>
      <c r="QLB3" s="15"/>
      <c r="QLC3" s="15"/>
      <c r="QLD3" s="15"/>
      <c r="QLE3" s="15"/>
      <c r="QLF3" s="15"/>
      <c r="QLG3" s="15"/>
      <c r="QLH3" s="15"/>
      <c r="QLI3" s="15"/>
      <c r="QLJ3" s="15"/>
      <c r="QLK3" s="15"/>
      <c r="QLL3" s="15"/>
      <c r="QLM3" s="15"/>
      <c r="QLN3" s="15"/>
      <c r="QLO3" s="15"/>
      <c r="QLP3" s="15"/>
      <c r="QLQ3" s="15"/>
      <c r="QLR3" s="15"/>
      <c r="QLS3" s="15"/>
      <c r="QLT3" s="15"/>
      <c r="QLU3" s="15"/>
      <c r="QLV3" s="15"/>
      <c r="QLW3" s="15"/>
      <c r="QLX3" s="15"/>
      <c r="QLY3" s="15"/>
      <c r="QLZ3" s="15"/>
      <c r="QMA3" s="15"/>
      <c r="QMB3" s="15"/>
      <c r="QMC3" s="15"/>
      <c r="QMD3" s="15"/>
      <c r="QME3" s="15"/>
      <c r="QMF3" s="15"/>
      <c r="QMG3" s="15"/>
      <c r="QMH3" s="15"/>
      <c r="QMI3" s="15"/>
      <c r="QMJ3" s="15"/>
      <c r="QMK3" s="15"/>
      <c r="QML3" s="15"/>
      <c r="QMM3" s="15"/>
      <c r="QMN3" s="15"/>
      <c r="QMO3" s="15"/>
      <c r="QMP3" s="15"/>
      <c r="QMQ3" s="15"/>
      <c r="QMR3" s="15"/>
      <c r="QMS3" s="15"/>
      <c r="QMT3" s="15"/>
      <c r="QMU3" s="15"/>
      <c r="QMV3" s="15"/>
      <c r="QMW3" s="15"/>
      <c r="QMX3" s="15"/>
      <c r="QMY3" s="15"/>
      <c r="QMZ3" s="15"/>
      <c r="QNA3" s="15"/>
      <c r="QNB3" s="15"/>
      <c r="QNC3" s="15"/>
      <c r="QND3" s="15"/>
      <c r="QNE3" s="15"/>
      <c r="QNF3" s="15"/>
      <c r="QNG3" s="15"/>
      <c r="QNH3" s="15"/>
      <c r="QNI3" s="15"/>
      <c r="QNJ3" s="15"/>
      <c r="QNK3" s="15"/>
      <c r="QNL3" s="15"/>
      <c r="QNM3" s="15"/>
      <c r="QNN3" s="15"/>
      <c r="QNO3" s="15"/>
      <c r="QNP3" s="15"/>
      <c r="QNQ3" s="15"/>
      <c r="QNR3" s="15"/>
      <c r="QNS3" s="15"/>
      <c r="QNT3" s="15"/>
      <c r="QNU3" s="15"/>
      <c r="QNV3" s="15"/>
      <c r="QNW3" s="15"/>
      <c r="QNX3" s="15"/>
      <c r="QNY3" s="15"/>
      <c r="QNZ3" s="15"/>
      <c r="QOA3" s="15"/>
      <c r="QOB3" s="15"/>
      <c r="QOC3" s="15"/>
      <c r="QOD3" s="15"/>
      <c r="QOE3" s="15"/>
      <c r="QOF3" s="15"/>
      <c r="QOG3" s="15"/>
      <c r="QOH3" s="15"/>
      <c r="QOI3" s="15"/>
      <c r="QOJ3" s="15"/>
      <c r="QOK3" s="15"/>
      <c r="QOL3" s="15"/>
      <c r="QOM3" s="15"/>
      <c r="QON3" s="15"/>
      <c r="QOO3" s="15"/>
      <c r="QOP3" s="15"/>
      <c r="QOQ3" s="15"/>
      <c r="QOR3" s="15"/>
      <c r="QOS3" s="15"/>
      <c r="QOT3" s="15"/>
      <c r="QOU3" s="15"/>
      <c r="QOV3" s="15"/>
      <c r="QOW3" s="15"/>
      <c r="QOX3" s="15"/>
      <c r="QOY3" s="15"/>
      <c r="QOZ3" s="15"/>
      <c r="QPA3" s="15"/>
      <c r="QPB3" s="15"/>
      <c r="QPC3" s="15"/>
      <c r="QPD3" s="15"/>
      <c r="QPE3" s="15"/>
      <c r="QPF3" s="15"/>
      <c r="QPG3" s="15"/>
      <c r="QPH3" s="15"/>
      <c r="QPI3" s="15"/>
      <c r="QPJ3" s="15"/>
      <c r="QPK3" s="15"/>
      <c r="QPL3" s="15"/>
      <c r="QPM3" s="15"/>
      <c r="QPN3" s="15"/>
      <c r="QPO3" s="15"/>
      <c r="QPP3" s="15"/>
      <c r="QPQ3" s="15"/>
      <c r="QPR3" s="15"/>
      <c r="QPS3" s="15"/>
      <c r="QPT3" s="15"/>
      <c r="QPU3" s="15"/>
      <c r="QPV3" s="15"/>
      <c r="QPW3" s="15"/>
      <c r="QPX3" s="15"/>
      <c r="QPY3" s="15"/>
      <c r="QPZ3" s="15"/>
      <c r="QQA3" s="15"/>
      <c r="QQB3" s="15"/>
      <c r="QQC3" s="15"/>
      <c r="QQD3" s="15"/>
      <c r="QQE3" s="15"/>
      <c r="QQF3" s="15"/>
      <c r="QQG3" s="15"/>
      <c r="QQH3" s="15"/>
      <c r="QQI3" s="15"/>
      <c r="QQJ3" s="15"/>
      <c r="QQK3" s="15"/>
      <c r="QQL3" s="15"/>
      <c r="QQM3" s="15"/>
      <c r="QQN3" s="15"/>
      <c r="QQO3" s="15"/>
      <c r="QQP3" s="15"/>
      <c r="QQQ3" s="15"/>
      <c r="QQR3" s="15"/>
      <c r="QQS3" s="15"/>
      <c r="QQT3" s="15"/>
      <c r="QQU3" s="15"/>
      <c r="QQV3" s="15"/>
      <c r="QQW3" s="15"/>
      <c r="QQX3" s="15"/>
      <c r="QQY3" s="15"/>
      <c r="QQZ3" s="15"/>
      <c r="QRA3" s="15"/>
      <c r="QRB3" s="15"/>
      <c r="QRC3" s="15"/>
      <c r="QRD3" s="15"/>
      <c r="QRE3" s="15"/>
      <c r="QRF3" s="15"/>
      <c r="QRG3" s="15"/>
      <c r="QRH3" s="15"/>
      <c r="QRI3" s="15"/>
      <c r="QRJ3" s="15"/>
      <c r="QRK3" s="15"/>
      <c r="QRL3" s="15"/>
      <c r="QRM3" s="15"/>
      <c r="QRN3" s="15"/>
      <c r="QRO3" s="15"/>
      <c r="QRP3" s="15"/>
      <c r="QRQ3" s="15"/>
      <c r="QRR3" s="15"/>
      <c r="QRS3" s="15"/>
      <c r="QRT3" s="15"/>
      <c r="QRU3" s="15"/>
      <c r="QRV3" s="15"/>
      <c r="QRW3" s="15"/>
      <c r="QRX3" s="15"/>
      <c r="QRY3" s="15"/>
      <c r="QRZ3" s="15"/>
      <c r="QSA3" s="15"/>
      <c r="QSB3" s="15"/>
      <c r="QSC3" s="15"/>
      <c r="QSD3" s="15"/>
      <c r="QSE3" s="15"/>
      <c r="QSF3" s="15"/>
      <c r="QSG3" s="15"/>
      <c r="QSH3" s="15"/>
      <c r="QSI3" s="15"/>
      <c r="QSJ3" s="15"/>
      <c r="QSK3" s="15"/>
      <c r="QSL3" s="15"/>
      <c r="QSM3" s="15"/>
      <c r="QSN3" s="15"/>
      <c r="QSO3" s="15"/>
      <c r="QSP3" s="15"/>
      <c r="QSQ3" s="15"/>
      <c r="QSR3" s="15"/>
      <c r="QSS3" s="15"/>
      <c r="QST3" s="15"/>
      <c r="QSU3" s="15"/>
      <c r="QSV3" s="15"/>
      <c r="QSW3" s="15"/>
      <c r="QSX3" s="15"/>
      <c r="QSY3" s="15"/>
      <c r="QSZ3" s="15"/>
      <c r="QTA3" s="15"/>
      <c r="QTB3" s="15"/>
      <c r="QTC3" s="15"/>
      <c r="QTD3" s="15"/>
      <c r="QTE3" s="15"/>
      <c r="QTF3" s="15"/>
      <c r="QTG3" s="15"/>
      <c r="QTH3" s="15"/>
      <c r="QTI3" s="15"/>
      <c r="QTJ3" s="15"/>
      <c r="QTK3" s="15"/>
      <c r="QTL3" s="15"/>
      <c r="QTM3" s="15"/>
      <c r="QTN3" s="15"/>
      <c r="QTO3" s="15"/>
      <c r="QTP3" s="15"/>
      <c r="QTQ3" s="15"/>
      <c r="QTR3" s="15"/>
      <c r="QTS3" s="15"/>
      <c r="QTT3" s="15"/>
      <c r="QTU3" s="15"/>
      <c r="QTV3" s="15"/>
      <c r="QTW3" s="15"/>
      <c r="QTX3" s="15"/>
      <c r="QTY3" s="15"/>
      <c r="QTZ3" s="15"/>
      <c r="QUA3" s="15"/>
      <c r="QUB3" s="15"/>
      <c r="QUC3" s="15"/>
      <c r="QUD3" s="15"/>
      <c r="QUE3" s="15"/>
      <c r="QUF3" s="15"/>
      <c r="QUG3" s="15"/>
      <c r="QUH3" s="15"/>
      <c r="QUI3" s="15"/>
      <c r="QUJ3" s="15"/>
      <c r="QUK3" s="15"/>
      <c r="QUL3" s="15"/>
      <c r="QUM3" s="15"/>
      <c r="QUN3" s="15"/>
      <c r="QUO3" s="15"/>
      <c r="QUP3" s="15"/>
      <c r="QUQ3" s="15"/>
      <c r="QUR3" s="15"/>
      <c r="QUS3" s="15"/>
      <c r="QUT3" s="15"/>
      <c r="QUU3" s="15"/>
      <c r="QUV3" s="15"/>
      <c r="QUW3" s="15"/>
      <c r="QUX3" s="15"/>
      <c r="QUY3" s="15"/>
      <c r="QUZ3" s="15"/>
      <c r="QVA3" s="15"/>
      <c r="QVB3" s="15"/>
      <c r="QVC3" s="15"/>
      <c r="QVD3" s="15"/>
      <c r="QVE3" s="15"/>
      <c r="QVF3" s="15"/>
      <c r="QVG3" s="15"/>
      <c r="QVH3" s="15"/>
      <c r="QVI3" s="15"/>
      <c r="QVJ3" s="15"/>
      <c r="QVK3" s="15"/>
      <c r="QVL3" s="15"/>
      <c r="QVM3" s="15"/>
      <c r="QVN3" s="15"/>
      <c r="QVO3" s="15"/>
      <c r="QVP3" s="15"/>
      <c r="QVQ3" s="15"/>
      <c r="QVR3" s="15"/>
      <c r="QVS3" s="15"/>
      <c r="QVT3" s="15"/>
      <c r="QVU3" s="15"/>
      <c r="QVV3" s="15"/>
      <c r="QVW3" s="15"/>
      <c r="QVX3" s="15"/>
      <c r="QVY3" s="15"/>
      <c r="QVZ3" s="15"/>
      <c r="QWA3" s="15"/>
      <c r="QWB3" s="15"/>
      <c r="QWC3" s="15"/>
      <c r="QWD3" s="15"/>
      <c r="QWE3" s="15"/>
      <c r="QWF3" s="15"/>
      <c r="QWG3" s="15"/>
      <c r="QWH3" s="15"/>
      <c r="QWI3" s="15"/>
      <c r="QWJ3" s="15"/>
      <c r="QWK3" s="15"/>
      <c r="QWL3" s="15"/>
      <c r="QWM3" s="15"/>
      <c r="QWN3" s="15"/>
      <c r="QWO3" s="15"/>
      <c r="QWP3" s="15"/>
      <c r="QWQ3" s="15"/>
      <c r="QWR3" s="15"/>
      <c r="QWS3" s="15"/>
      <c r="QWT3" s="15"/>
      <c r="QWU3" s="15"/>
      <c r="QWV3" s="15"/>
      <c r="QWW3" s="15"/>
      <c r="QWX3" s="15"/>
      <c r="QWY3" s="15"/>
      <c r="QWZ3" s="15"/>
      <c r="QXA3" s="15"/>
      <c r="QXB3" s="15"/>
      <c r="QXC3" s="15"/>
      <c r="QXD3" s="15"/>
      <c r="QXE3" s="15"/>
      <c r="QXF3" s="15"/>
      <c r="QXG3" s="15"/>
      <c r="QXH3" s="15"/>
      <c r="QXI3" s="15"/>
      <c r="QXJ3" s="15"/>
      <c r="QXK3" s="15"/>
      <c r="QXL3" s="15"/>
      <c r="QXM3" s="15"/>
      <c r="QXN3" s="15"/>
      <c r="QXO3" s="15"/>
      <c r="QXP3" s="15"/>
      <c r="QXQ3" s="15"/>
      <c r="QXR3" s="15"/>
      <c r="QXS3" s="15"/>
      <c r="QXT3" s="15"/>
      <c r="QXU3" s="15"/>
      <c r="QXV3" s="15"/>
      <c r="QXW3" s="15"/>
      <c r="QXX3" s="15"/>
      <c r="QXY3" s="15"/>
      <c r="QXZ3" s="15"/>
      <c r="QYA3" s="15"/>
      <c r="QYB3" s="15"/>
      <c r="QYC3" s="15"/>
      <c r="QYD3" s="15"/>
      <c r="QYE3" s="15"/>
      <c r="QYF3" s="15"/>
      <c r="QYG3" s="15"/>
      <c r="QYH3" s="15"/>
      <c r="QYI3" s="15"/>
      <c r="QYJ3" s="15"/>
      <c r="QYK3" s="15"/>
      <c r="QYL3" s="15"/>
      <c r="QYM3" s="15"/>
      <c r="QYN3" s="15"/>
      <c r="QYO3" s="15"/>
      <c r="QYP3" s="15"/>
      <c r="QYQ3" s="15"/>
      <c r="QYR3" s="15"/>
      <c r="QYS3" s="15"/>
      <c r="QYT3" s="15"/>
      <c r="QYU3" s="15"/>
      <c r="QYV3" s="15"/>
      <c r="QYW3" s="15"/>
      <c r="QYX3" s="15"/>
      <c r="QYY3" s="15"/>
      <c r="QYZ3" s="15"/>
      <c r="QZA3" s="15"/>
      <c r="QZB3" s="15"/>
      <c r="QZC3" s="15"/>
      <c r="QZD3" s="15"/>
      <c r="QZE3" s="15"/>
      <c r="QZF3" s="15"/>
      <c r="QZG3" s="15"/>
      <c r="QZH3" s="15"/>
      <c r="QZI3" s="15"/>
      <c r="QZJ3" s="15"/>
      <c r="QZK3" s="15"/>
      <c r="QZL3" s="15"/>
      <c r="QZM3" s="15"/>
      <c r="QZN3" s="15"/>
      <c r="QZO3" s="15"/>
      <c r="QZP3" s="15"/>
      <c r="QZQ3" s="15"/>
      <c r="QZR3" s="15"/>
      <c r="QZS3" s="15"/>
      <c r="QZT3" s="15"/>
      <c r="QZU3" s="15"/>
      <c r="QZV3" s="15"/>
      <c r="QZW3" s="15"/>
      <c r="QZX3" s="15"/>
      <c r="QZY3" s="15"/>
      <c r="QZZ3" s="15"/>
      <c r="RAA3" s="15"/>
      <c r="RAB3" s="15"/>
      <c r="RAC3" s="15"/>
      <c r="RAD3" s="15"/>
      <c r="RAE3" s="15"/>
      <c r="RAF3" s="15"/>
      <c r="RAG3" s="15"/>
      <c r="RAH3" s="15"/>
      <c r="RAI3" s="15"/>
      <c r="RAJ3" s="15"/>
      <c r="RAK3" s="15"/>
      <c r="RAL3" s="15"/>
      <c r="RAM3" s="15"/>
      <c r="RAN3" s="15"/>
      <c r="RAO3" s="15"/>
      <c r="RAP3" s="15"/>
      <c r="RAQ3" s="15"/>
      <c r="RAR3" s="15"/>
      <c r="RAS3" s="15"/>
      <c r="RAT3" s="15"/>
      <c r="RAU3" s="15"/>
      <c r="RAV3" s="15"/>
      <c r="RAW3" s="15"/>
      <c r="RAX3" s="15"/>
      <c r="RAY3" s="15"/>
      <c r="RAZ3" s="15"/>
      <c r="RBA3" s="15"/>
      <c r="RBB3" s="15"/>
      <c r="RBC3" s="15"/>
      <c r="RBD3" s="15"/>
      <c r="RBE3" s="15"/>
      <c r="RBF3" s="15"/>
      <c r="RBG3" s="15"/>
      <c r="RBH3" s="15"/>
      <c r="RBI3" s="15"/>
      <c r="RBJ3" s="15"/>
      <c r="RBK3" s="15"/>
      <c r="RBL3" s="15"/>
      <c r="RBM3" s="15"/>
      <c r="RBN3" s="15"/>
      <c r="RBO3" s="15"/>
      <c r="RBP3" s="15"/>
      <c r="RBQ3" s="15"/>
      <c r="RBR3" s="15"/>
      <c r="RBS3" s="15"/>
      <c r="RBT3" s="15"/>
      <c r="RBU3" s="15"/>
      <c r="RBV3" s="15"/>
      <c r="RBW3" s="15"/>
      <c r="RBX3" s="15"/>
      <c r="RBY3" s="15"/>
      <c r="RBZ3" s="15"/>
      <c r="RCA3" s="15"/>
      <c r="RCB3" s="15"/>
      <c r="RCC3" s="15"/>
      <c r="RCD3" s="15"/>
      <c r="RCE3" s="15"/>
      <c r="RCF3" s="15"/>
      <c r="RCG3" s="15"/>
      <c r="RCH3" s="15"/>
      <c r="RCI3" s="15"/>
      <c r="RCJ3" s="15"/>
      <c r="RCK3" s="15"/>
      <c r="RCL3" s="15"/>
      <c r="RCM3" s="15"/>
      <c r="RCN3" s="15"/>
      <c r="RCO3" s="15"/>
      <c r="RCP3" s="15"/>
      <c r="RCQ3" s="15"/>
      <c r="RCR3" s="15"/>
      <c r="RCS3" s="15"/>
      <c r="RCT3" s="15"/>
      <c r="RCU3" s="15"/>
      <c r="RCV3" s="15"/>
      <c r="RCW3" s="15"/>
      <c r="RCX3" s="15"/>
      <c r="RCY3" s="15"/>
      <c r="RCZ3" s="15"/>
      <c r="RDA3" s="15"/>
      <c r="RDB3" s="15"/>
      <c r="RDC3" s="15"/>
      <c r="RDD3" s="15"/>
      <c r="RDE3" s="15"/>
      <c r="RDF3" s="15"/>
      <c r="RDG3" s="15"/>
      <c r="RDH3" s="15"/>
      <c r="RDI3" s="15"/>
      <c r="RDJ3" s="15"/>
      <c r="RDK3" s="15"/>
      <c r="RDL3" s="15"/>
      <c r="RDM3" s="15"/>
      <c r="RDN3" s="15"/>
      <c r="RDO3" s="15"/>
      <c r="RDP3" s="15"/>
      <c r="RDQ3" s="15"/>
      <c r="RDR3" s="15"/>
      <c r="RDS3" s="15"/>
      <c r="RDT3" s="15"/>
      <c r="RDU3" s="15"/>
      <c r="RDV3" s="15"/>
      <c r="RDW3" s="15"/>
      <c r="RDX3" s="15"/>
      <c r="RDY3" s="15"/>
      <c r="RDZ3" s="15"/>
      <c r="REA3" s="15"/>
      <c r="REB3" s="15"/>
      <c r="REC3" s="15"/>
      <c r="RED3" s="15"/>
      <c r="REE3" s="15"/>
      <c r="REF3" s="15"/>
      <c r="REG3" s="15"/>
      <c r="REH3" s="15"/>
      <c r="REI3" s="15"/>
      <c r="REJ3" s="15"/>
      <c r="REK3" s="15"/>
      <c r="REL3" s="15"/>
      <c r="REM3" s="15"/>
      <c r="REN3" s="15"/>
      <c r="REO3" s="15"/>
      <c r="REP3" s="15"/>
      <c r="REQ3" s="15"/>
      <c r="RER3" s="15"/>
      <c r="RES3" s="15"/>
      <c r="RET3" s="15"/>
      <c r="REU3" s="15"/>
      <c r="REV3" s="15"/>
      <c r="REW3" s="15"/>
      <c r="REX3" s="15"/>
      <c r="REY3" s="15"/>
      <c r="REZ3" s="15"/>
      <c r="RFA3" s="15"/>
      <c r="RFB3" s="15"/>
      <c r="RFC3" s="15"/>
      <c r="RFD3" s="15"/>
      <c r="RFE3" s="15"/>
      <c r="RFF3" s="15"/>
      <c r="RFG3" s="15"/>
      <c r="RFH3" s="15"/>
      <c r="RFI3" s="15"/>
      <c r="RFJ3" s="15"/>
      <c r="RFK3" s="15"/>
      <c r="RFL3" s="15"/>
      <c r="RFM3" s="15"/>
      <c r="RFN3" s="15"/>
      <c r="RFO3" s="15"/>
      <c r="RFP3" s="15"/>
      <c r="RFQ3" s="15"/>
      <c r="RFR3" s="15"/>
      <c r="RFS3" s="15"/>
      <c r="RFT3" s="15"/>
      <c r="RFU3" s="15"/>
      <c r="RFV3" s="15"/>
      <c r="RFW3" s="15"/>
      <c r="RFX3" s="15"/>
      <c r="RFY3" s="15"/>
      <c r="RFZ3" s="15"/>
      <c r="RGA3" s="15"/>
      <c r="RGB3" s="15"/>
      <c r="RGC3" s="15"/>
      <c r="RGD3" s="15"/>
      <c r="RGE3" s="15"/>
      <c r="RGF3" s="15"/>
      <c r="RGG3" s="15"/>
      <c r="RGH3" s="15"/>
      <c r="RGI3" s="15"/>
      <c r="RGJ3" s="15"/>
      <c r="RGK3" s="15"/>
      <c r="RGL3" s="15"/>
      <c r="RGM3" s="15"/>
      <c r="RGN3" s="15"/>
      <c r="RGO3" s="15"/>
      <c r="RGP3" s="15"/>
      <c r="RGQ3" s="15"/>
      <c r="RGR3" s="15"/>
      <c r="RGS3" s="15"/>
      <c r="RGT3" s="15"/>
      <c r="RGU3" s="15"/>
      <c r="RGV3" s="15"/>
      <c r="RGW3" s="15"/>
      <c r="RGX3" s="15"/>
      <c r="RGY3" s="15"/>
      <c r="RGZ3" s="15"/>
      <c r="RHA3" s="15"/>
      <c r="RHB3" s="15"/>
      <c r="RHC3" s="15"/>
      <c r="RHD3" s="15"/>
      <c r="RHE3" s="15"/>
      <c r="RHF3" s="15"/>
      <c r="RHG3" s="15"/>
      <c r="RHH3" s="15"/>
      <c r="RHI3" s="15"/>
      <c r="RHJ3" s="15"/>
      <c r="RHK3" s="15"/>
      <c r="RHL3" s="15"/>
      <c r="RHM3" s="15"/>
      <c r="RHN3" s="15"/>
      <c r="RHO3" s="15"/>
      <c r="RHP3" s="15"/>
      <c r="RHQ3" s="15"/>
      <c r="RHR3" s="15"/>
      <c r="RHS3" s="15"/>
      <c r="RHT3" s="15"/>
      <c r="RHU3" s="15"/>
      <c r="RHV3" s="15"/>
      <c r="RHW3" s="15"/>
      <c r="RHX3" s="15"/>
      <c r="RHY3" s="15"/>
      <c r="RHZ3" s="15"/>
      <c r="RIA3" s="15"/>
      <c r="RIB3" s="15"/>
      <c r="RIC3" s="15"/>
      <c r="RID3" s="15"/>
      <c r="RIE3" s="15"/>
      <c r="RIF3" s="15"/>
      <c r="RIG3" s="15"/>
      <c r="RIH3" s="15"/>
      <c r="RII3" s="15"/>
      <c r="RIJ3" s="15"/>
      <c r="RIK3" s="15"/>
      <c r="RIL3" s="15"/>
      <c r="RIM3" s="15"/>
      <c r="RIN3" s="15"/>
      <c r="RIO3" s="15"/>
      <c r="RIP3" s="15"/>
      <c r="RIQ3" s="15"/>
      <c r="RIR3" s="15"/>
      <c r="RIS3" s="15"/>
      <c r="RIT3" s="15"/>
      <c r="RIU3" s="15"/>
      <c r="RIV3" s="15"/>
      <c r="RIW3" s="15"/>
      <c r="RIX3" s="15"/>
      <c r="RIY3" s="15"/>
      <c r="RIZ3" s="15"/>
      <c r="RJA3" s="15"/>
      <c r="RJB3" s="15"/>
      <c r="RJC3" s="15"/>
      <c r="RJD3" s="15"/>
      <c r="RJE3" s="15"/>
      <c r="RJF3" s="15"/>
      <c r="RJG3" s="15"/>
      <c r="RJH3" s="15"/>
      <c r="RJI3" s="15"/>
      <c r="RJJ3" s="15"/>
      <c r="RJK3" s="15"/>
      <c r="RJL3" s="15"/>
      <c r="RJM3" s="15"/>
      <c r="RJN3" s="15"/>
      <c r="RJO3" s="15"/>
      <c r="RJP3" s="15"/>
      <c r="RJQ3" s="15"/>
      <c r="RJR3" s="15"/>
      <c r="RJS3" s="15"/>
      <c r="RJT3" s="15"/>
      <c r="RJU3" s="15"/>
      <c r="RJV3" s="15"/>
      <c r="RJW3" s="15"/>
      <c r="RJX3" s="15"/>
      <c r="RJY3" s="15"/>
      <c r="RJZ3" s="15"/>
      <c r="RKA3" s="15"/>
      <c r="RKB3" s="15"/>
      <c r="RKC3" s="15"/>
      <c r="RKD3" s="15"/>
      <c r="RKE3" s="15"/>
      <c r="RKF3" s="15"/>
      <c r="RKG3" s="15"/>
      <c r="RKH3" s="15"/>
      <c r="RKI3" s="15"/>
      <c r="RKJ3" s="15"/>
      <c r="RKK3" s="15"/>
      <c r="RKL3" s="15"/>
      <c r="RKM3" s="15"/>
      <c r="RKN3" s="15"/>
      <c r="RKO3" s="15"/>
      <c r="RKP3" s="15"/>
      <c r="RKQ3" s="15"/>
      <c r="RKR3" s="15"/>
      <c r="RKS3" s="15"/>
      <c r="RKT3" s="15"/>
      <c r="RKU3" s="15"/>
      <c r="RKV3" s="15"/>
      <c r="RKW3" s="15"/>
      <c r="RKX3" s="15"/>
      <c r="RKY3" s="15"/>
      <c r="RKZ3" s="15"/>
      <c r="RLA3" s="15"/>
      <c r="RLB3" s="15"/>
      <c r="RLC3" s="15"/>
      <c r="RLD3" s="15"/>
      <c r="RLE3" s="15"/>
      <c r="RLF3" s="15"/>
      <c r="RLG3" s="15"/>
      <c r="RLH3" s="15"/>
      <c r="RLI3" s="15"/>
      <c r="RLJ3" s="15"/>
      <c r="RLK3" s="15"/>
      <c r="RLL3" s="15"/>
      <c r="RLM3" s="15"/>
      <c r="RLN3" s="15"/>
      <c r="RLO3" s="15"/>
      <c r="RLP3" s="15"/>
      <c r="RLQ3" s="15"/>
      <c r="RLR3" s="15"/>
      <c r="RLS3" s="15"/>
      <c r="RLT3" s="15"/>
      <c r="RLU3" s="15"/>
      <c r="RLV3" s="15"/>
      <c r="RLW3" s="15"/>
      <c r="RLX3" s="15"/>
      <c r="RLY3" s="15"/>
      <c r="RLZ3" s="15"/>
      <c r="RMA3" s="15"/>
      <c r="RMB3" s="15"/>
      <c r="RMC3" s="15"/>
      <c r="RMD3" s="15"/>
      <c r="RME3" s="15"/>
      <c r="RMF3" s="15"/>
      <c r="RMG3" s="15"/>
      <c r="RMH3" s="15"/>
      <c r="RMI3" s="15"/>
      <c r="RMJ3" s="15"/>
      <c r="RMK3" s="15"/>
      <c r="RML3" s="15"/>
      <c r="RMM3" s="15"/>
      <c r="RMN3" s="15"/>
      <c r="RMO3" s="15"/>
      <c r="RMP3" s="15"/>
      <c r="RMQ3" s="15"/>
      <c r="RMR3" s="15"/>
      <c r="RMS3" s="15"/>
      <c r="RMT3" s="15"/>
      <c r="RMU3" s="15"/>
      <c r="RMV3" s="15"/>
      <c r="RMW3" s="15"/>
      <c r="RMX3" s="15"/>
      <c r="RMY3" s="15"/>
      <c r="RMZ3" s="15"/>
      <c r="RNA3" s="15"/>
      <c r="RNB3" s="15"/>
      <c r="RNC3" s="15"/>
      <c r="RND3" s="15"/>
      <c r="RNE3" s="15"/>
      <c r="RNF3" s="15"/>
      <c r="RNG3" s="15"/>
      <c r="RNH3" s="15"/>
      <c r="RNI3" s="15"/>
      <c r="RNJ3" s="15"/>
      <c r="RNK3" s="15"/>
      <c r="RNL3" s="15"/>
      <c r="RNM3" s="15"/>
      <c r="RNN3" s="15"/>
      <c r="RNO3" s="15"/>
      <c r="RNP3" s="15"/>
      <c r="RNQ3" s="15"/>
      <c r="RNR3" s="15"/>
      <c r="RNS3" s="15"/>
      <c r="RNT3" s="15"/>
      <c r="RNU3" s="15"/>
      <c r="RNV3" s="15"/>
      <c r="RNW3" s="15"/>
      <c r="RNX3" s="15"/>
      <c r="RNY3" s="15"/>
      <c r="RNZ3" s="15"/>
      <c r="ROA3" s="15"/>
      <c r="ROB3" s="15"/>
      <c r="ROC3" s="15"/>
      <c r="ROD3" s="15"/>
      <c r="ROE3" s="15"/>
      <c r="ROF3" s="15"/>
      <c r="ROG3" s="15"/>
      <c r="ROH3" s="15"/>
      <c r="ROI3" s="15"/>
      <c r="ROJ3" s="15"/>
      <c r="ROK3" s="15"/>
      <c r="ROL3" s="15"/>
      <c r="ROM3" s="15"/>
      <c r="RON3" s="15"/>
      <c r="ROO3" s="15"/>
      <c r="ROP3" s="15"/>
      <c r="ROQ3" s="15"/>
      <c r="ROR3" s="15"/>
      <c r="ROS3" s="15"/>
      <c r="ROT3" s="15"/>
      <c r="ROU3" s="15"/>
      <c r="ROV3" s="15"/>
      <c r="ROW3" s="15"/>
      <c r="ROX3" s="15"/>
      <c r="ROY3" s="15"/>
      <c r="ROZ3" s="15"/>
      <c r="RPA3" s="15"/>
      <c r="RPB3" s="15"/>
      <c r="RPC3" s="15"/>
      <c r="RPD3" s="15"/>
      <c r="RPE3" s="15"/>
      <c r="RPF3" s="15"/>
      <c r="RPG3" s="15"/>
      <c r="RPH3" s="15"/>
      <c r="RPI3" s="15"/>
      <c r="RPJ3" s="15"/>
      <c r="RPK3" s="15"/>
      <c r="RPL3" s="15"/>
      <c r="RPM3" s="15"/>
      <c r="RPN3" s="15"/>
      <c r="RPO3" s="15"/>
      <c r="RPP3" s="15"/>
      <c r="RPQ3" s="15"/>
      <c r="RPR3" s="15"/>
      <c r="RPS3" s="15"/>
      <c r="RPT3" s="15"/>
      <c r="RPU3" s="15"/>
      <c r="RPV3" s="15"/>
      <c r="RPW3" s="15"/>
      <c r="RPX3" s="15"/>
      <c r="RPY3" s="15"/>
      <c r="RPZ3" s="15"/>
      <c r="RQA3" s="15"/>
      <c r="RQB3" s="15"/>
      <c r="RQC3" s="15"/>
      <c r="RQD3" s="15"/>
      <c r="RQE3" s="15"/>
      <c r="RQF3" s="15"/>
      <c r="RQG3" s="15"/>
      <c r="RQH3" s="15"/>
      <c r="RQI3" s="15"/>
      <c r="RQJ3" s="15"/>
      <c r="RQK3" s="15"/>
      <c r="RQL3" s="15"/>
      <c r="RQM3" s="15"/>
      <c r="RQN3" s="15"/>
      <c r="RQO3" s="15"/>
      <c r="RQP3" s="15"/>
      <c r="RQQ3" s="15"/>
      <c r="RQR3" s="15"/>
      <c r="RQS3" s="15"/>
      <c r="RQT3" s="15"/>
      <c r="RQU3" s="15"/>
      <c r="RQV3" s="15"/>
      <c r="RQW3" s="15"/>
      <c r="RQX3" s="15"/>
      <c r="RQY3" s="15"/>
      <c r="RQZ3" s="15"/>
      <c r="RRA3" s="15"/>
      <c r="RRB3" s="15"/>
      <c r="RRC3" s="15"/>
      <c r="RRD3" s="15"/>
      <c r="RRE3" s="15"/>
      <c r="RRF3" s="15"/>
      <c r="RRG3" s="15"/>
      <c r="RRH3" s="15"/>
      <c r="RRI3" s="15"/>
      <c r="RRJ3" s="15"/>
      <c r="RRK3" s="15"/>
      <c r="RRL3" s="15"/>
      <c r="RRM3" s="15"/>
      <c r="RRN3" s="15"/>
      <c r="RRO3" s="15"/>
      <c r="RRP3" s="15"/>
      <c r="RRQ3" s="15"/>
      <c r="RRR3" s="15"/>
      <c r="RRS3" s="15"/>
      <c r="RRT3" s="15"/>
      <c r="RRU3" s="15"/>
      <c r="RRV3" s="15"/>
      <c r="RRW3" s="15"/>
      <c r="RRX3" s="15"/>
      <c r="RRY3" s="15"/>
      <c r="RRZ3" s="15"/>
      <c r="RSA3" s="15"/>
      <c r="RSB3" s="15"/>
      <c r="RSC3" s="15"/>
      <c r="RSD3" s="15"/>
      <c r="RSE3" s="15"/>
      <c r="RSF3" s="15"/>
      <c r="RSG3" s="15"/>
      <c r="RSH3" s="15"/>
      <c r="RSI3" s="15"/>
      <c r="RSJ3" s="15"/>
      <c r="RSK3" s="15"/>
      <c r="RSL3" s="15"/>
      <c r="RSM3" s="15"/>
      <c r="RSN3" s="15"/>
      <c r="RSO3" s="15"/>
      <c r="RSP3" s="15"/>
      <c r="RSQ3" s="15"/>
      <c r="RSR3" s="15"/>
      <c r="RSS3" s="15"/>
      <c r="RST3" s="15"/>
      <c r="RSU3" s="15"/>
      <c r="RSV3" s="15"/>
      <c r="RSW3" s="15"/>
      <c r="RSX3" s="15"/>
      <c r="RSY3" s="15"/>
      <c r="RSZ3" s="15"/>
      <c r="RTA3" s="15"/>
      <c r="RTB3" s="15"/>
      <c r="RTC3" s="15"/>
      <c r="RTD3" s="15"/>
      <c r="RTE3" s="15"/>
      <c r="RTF3" s="15"/>
      <c r="RTG3" s="15"/>
      <c r="RTH3" s="15"/>
      <c r="RTI3" s="15"/>
      <c r="RTJ3" s="15"/>
      <c r="RTK3" s="15"/>
      <c r="RTL3" s="15"/>
      <c r="RTM3" s="15"/>
      <c r="RTN3" s="15"/>
      <c r="RTO3" s="15"/>
      <c r="RTP3" s="15"/>
      <c r="RTQ3" s="15"/>
      <c r="RTR3" s="15"/>
      <c r="RTS3" s="15"/>
      <c r="RTT3" s="15"/>
      <c r="RTU3" s="15"/>
      <c r="RTV3" s="15"/>
      <c r="RTW3" s="15"/>
      <c r="RTX3" s="15"/>
      <c r="RTY3" s="15"/>
      <c r="RTZ3" s="15"/>
      <c r="RUA3" s="15"/>
      <c r="RUB3" s="15"/>
      <c r="RUC3" s="15"/>
      <c r="RUD3" s="15"/>
      <c r="RUE3" s="15"/>
      <c r="RUF3" s="15"/>
      <c r="RUG3" s="15"/>
      <c r="RUH3" s="15"/>
      <c r="RUI3" s="15"/>
      <c r="RUJ3" s="15"/>
      <c r="RUK3" s="15"/>
      <c r="RUL3" s="15"/>
      <c r="RUM3" s="15"/>
      <c r="RUN3" s="15"/>
      <c r="RUO3" s="15"/>
      <c r="RUP3" s="15"/>
      <c r="RUQ3" s="15"/>
      <c r="RUR3" s="15"/>
      <c r="RUS3" s="15"/>
      <c r="RUT3" s="15"/>
      <c r="RUU3" s="15"/>
      <c r="RUV3" s="15"/>
      <c r="RUW3" s="15"/>
      <c r="RUX3" s="15"/>
      <c r="RUY3" s="15"/>
      <c r="RUZ3" s="15"/>
      <c r="RVA3" s="15"/>
      <c r="RVB3" s="15"/>
      <c r="RVC3" s="15"/>
      <c r="RVD3" s="15"/>
      <c r="RVE3" s="15"/>
      <c r="RVF3" s="15"/>
      <c r="RVG3" s="15"/>
      <c r="RVH3" s="15"/>
      <c r="RVI3" s="15"/>
      <c r="RVJ3" s="15"/>
      <c r="RVK3" s="15"/>
      <c r="RVL3" s="15"/>
      <c r="RVM3" s="15"/>
      <c r="RVN3" s="15"/>
      <c r="RVO3" s="15"/>
      <c r="RVP3" s="15"/>
      <c r="RVQ3" s="15"/>
      <c r="RVR3" s="15"/>
      <c r="RVS3" s="15"/>
      <c r="RVT3" s="15"/>
      <c r="RVU3" s="15"/>
      <c r="RVV3" s="15"/>
      <c r="RVW3" s="15"/>
      <c r="RVX3" s="15"/>
      <c r="RVY3" s="15"/>
      <c r="RVZ3" s="15"/>
      <c r="RWA3" s="15"/>
      <c r="RWB3" s="15"/>
      <c r="RWC3" s="15"/>
      <c r="RWD3" s="15"/>
      <c r="RWE3" s="15"/>
      <c r="RWF3" s="15"/>
      <c r="RWG3" s="15"/>
      <c r="RWH3" s="15"/>
      <c r="RWI3" s="15"/>
      <c r="RWJ3" s="15"/>
      <c r="RWK3" s="15"/>
      <c r="RWL3" s="15"/>
      <c r="RWM3" s="15"/>
      <c r="RWN3" s="15"/>
      <c r="RWO3" s="15"/>
      <c r="RWP3" s="15"/>
      <c r="RWQ3" s="15"/>
      <c r="RWR3" s="15"/>
      <c r="RWS3" s="15"/>
      <c r="RWT3" s="15"/>
      <c r="RWU3" s="15"/>
      <c r="RWV3" s="15"/>
      <c r="RWW3" s="15"/>
      <c r="RWX3" s="15"/>
      <c r="RWY3" s="15"/>
      <c r="RWZ3" s="15"/>
      <c r="RXA3" s="15"/>
      <c r="RXB3" s="15"/>
      <c r="RXC3" s="15"/>
      <c r="RXD3" s="15"/>
      <c r="RXE3" s="15"/>
      <c r="RXF3" s="15"/>
      <c r="RXG3" s="15"/>
      <c r="RXH3" s="15"/>
      <c r="RXI3" s="15"/>
      <c r="RXJ3" s="15"/>
      <c r="RXK3" s="15"/>
      <c r="RXL3" s="15"/>
      <c r="RXM3" s="15"/>
      <c r="RXN3" s="15"/>
      <c r="RXO3" s="15"/>
      <c r="RXP3" s="15"/>
      <c r="RXQ3" s="15"/>
      <c r="RXR3" s="15"/>
      <c r="RXS3" s="15"/>
      <c r="RXT3" s="15"/>
      <c r="RXU3" s="15"/>
      <c r="RXV3" s="15"/>
      <c r="RXW3" s="15"/>
      <c r="RXX3" s="15"/>
      <c r="RXY3" s="15"/>
      <c r="RXZ3" s="15"/>
      <c r="RYA3" s="15"/>
      <c r="RYB3" s="15"/>
      <c r="RYC3" s="15"/>
      <c r="RYD3" s="15"/>
      <c r="RYE3" s="15"/>
      <c r="RYF3" s="15"/>
      <c r="RYG3" s="15"/>
      <c r="RYH3" s="15"/>
      <c r="RYI3" s="15"/>
      <c r="RYJ3" s="15"/>
      <c r="RYK3" s="15"/>
      <c r="RYL3" s="15"/>
      <c r="RYM3" s="15"/>
      <c r="RYN3" s="15"/>
      <c r="RYO3" s="15"/>
      <c r="RYP3" s="15"/>
      <c r="RYQ3" s="15"/>
      <c r="RYR3" s="15"/>
      <c r="RYS3" s="15"/>
      <c r="RYT3" s="15"/>
      <c r="RYU3" s="15"/>
      <c r="RYV3" s="15"/>
      <c r="RYW3" s="15"/>
      <c r="RYX3" s="15"/>
      <c r="RYY3" s="15"/>
      <c r="RYZ3" s="15"/>
      <c r="RZA3" s="15"/>
      <c r="RZB3" s="15"/>
      <c r="RZC3" s="15"/>
      <c r="RZD3" s="15"/>
      <c r="RZE3" s="15"/>
      <c r="RZF3" s="15"/>
      <c r="RZG3" s="15"/>
      <c r="RZH3" s="15"/>
      <c r="RZI3" s="15"/>
      <c r="RZJ3" s="15"/>
      <c r="RZK3" s="15"/>
      <c r="RZL3" s="15"/>
      <c r="RZM3" s="15"/>
      <c r="RZN3" s="15"/>
      <c r="RZO3" s="15"/>
      <c r="RZP3" s="15"/>
      <c r="RZQ3" s="15"/>
      <c r="RZR3" s="15"/>
      <c r="RZS3" s="15"/>
      <c r="RZT3" s="15"/>
      <c r="RZU3" s="15"/>
      <c r="RZV3" s="15"/>
      <c r="RZW3" s="15"/>
      <c r="RZX3" s="15"/>
      <c r="RZY3" s="15"/>
      <c r="RZZ3" s="15"/>
      <c r="SAA3" s="15"/>
      <c r="SAB3" s="15"/>
      <c r="SAC3" s="15"/>
      <c r="SAD3" s="15"/>
      <c r="SAE3" s="15"/>
      <c r="SAF3" s="15"/>
      <c r="SAG3" s="15"/>
      <c r="SAH3" s="15"/>
      <c r="SAI3" s="15"/>
      <c r="SAJ3" s="15"/>
      <c r="SAK3" s="15"/>
      <c r="SAL3" s="15"/>
      <c r="SAM3" s="15"/>
      <c r="SAN3" s="15"/>
      <c r="SAO3" s="15"/>
      <c r="SAP3" s="15"/>
      <c r="SAQ3" s="15"/>
      <c r="SAR3" s="15"/>
      <c r="SAS3" s="15"/>
      <c r="SAT3" s="15"/>
      <c r="SAU3" s="15"/>
      <c r="SAV3" s="15"/>
      <c r="SAW3" s="15"/>
      <c r="SAX3" s="15"/>
      <c r="SAY3" s="15"/>
      <c r="SAZ3" s="15"/>
      <c r="SBA3" s="15"/>
      <c r="SBB3" s="15"/>
      <c r="SBC3" s="15"/>
      <c r="SBD3" s="15"/>
      <c r="SBE3" s="15"/>
      <c r="SBF3" s="15"/>
      <c r="SBG3" s="15"/>
      <c r="SBH3" s="15"/>
      <c r="SBI3" s="15"/>
      <c r="SBJ3" s="15"/>
      <c r="SBK3" s="15"/>
      <c r="SBL3" s="15"/>
      <c r="SBM3" s="15"/>
      <c r="SBN3" s="15"/>
      <c r="SBO3" s="15"/>
      <c r="SBP3" s="15"/>
      <c r="SBQ3" s="15"/>
      <c r="SBR3" s="15"/>
      <c r="SBS3" s="15"/>
      <c r="SBT3" s="15"/>
      <c r="SBU3" s="15"/>
      <c r="SBV3" s="15"/>
      <c r="SBW3" s="15"/>
      <c r="SBX3" s="15"/>
      <c r="SBY3" s="15"/>
      <c r="SBZ3" s="15"/>
      <c r="SCA3" s="15"/>
      <c r="SCB3" s="15"/>
      <c r="SCC3" s="15"/>
      <c r="SCD3" s="15"/>
      <c r="SCE3" s="15"/>
      <c r="SCF3" s="15"/>
      <c r="SCG3" s="15"/>
      <c r="SCH3" s="15"/>
      <c r="SCI3" s="15"/>
      <c r="SCJ3" s="15"/>
      <c r="SCK3" s="15"/>
      <c r="SCL3" s="15"/>
      <c r="SCM3" s="15"/>
      <c r="SCN3" s="15"/>
      <c r="SCO3" s="15"/>
      <c r="SCP3" s="15"/>
      <c r="SCQ3" s="15"/>
      <c r="SCR3" s="15"/>
      <c r="SCS3" s="15"/>
      <c r="SCT3" s="15"/>
      <c r="SCU3" s="15"/>
      <c r="SCV3" s="15"/>
      <c r="SCW3" s="15"/>
      <c r="SCX3" s="15"/>
      <c r="SCY3" s="15"/>
      <c r="SCZ3" s="15"/>
      <c r="SDA3" s="15"/>
      <c r="SDB3" s="15"/>
      <c r="SDC3" s="15"/>
      <c r="SDD3" s="15"/>
      <c r="SDE3" s="15"/>
      <c r="SDF3" s="15"/>
      <c r="SDG3" s="15"/>
      <c r="SDH3" s="15"/>
      <c r="SDI3" s="15"/>
      <c r="SDJ3" s="15"/>
      <c r="SDK3" s="15"/>
      <c r="SDL3" s="15"/>
      <c r="SDM3" s="15"/>
      <c r="SDN3" s="15"/>
      <c r="SDO3" s="15"/>
      <c r="SDP3" s="15"/>
      <c r="SDQ3" s="15"/>
      <c r="SDR3" s="15"/>
      <c r="SDS3" s="15"/>
      <c r="SDT3" s="15"/>
      <c r="SDU3" s="15"/>
      <c r="SDV3" s="15"/>
      <c r="SDW3" s="15"/>
      <c r="SDX3" s="15"/>
      <c r="SDY3" s="15"/>
      <c r="SDZ3" s="15"/>
      <c r="SEA3" s="15"/>
      <c r="SEB3" s="15"/>
      <c r="SEC3" s="15"/>
      <c r="SED3" s="15"/>
      <c r="SEE3" s="15"/>
      <c r="SEF3" s="15"/>
      <c r="SEG3" s="15"/>
      <c r="SEH3" s="15"/>
      <c r="SEI3" s="15"/>
      <c r="SEJ3" s="15"/>
      <c r="SEK3" s="15"/>
      <c r="SEL3" s="15"/>
      <c r="SEM3" s="15"/>
      <c r="SEN3" s="15"/>
      <c r="SEO3" s="15"/>
      <c r="SEP3" s="15"/>
      <c r="SEQ3" s="15"/>
      <c r="SER3" s="15"/>
      <c r="SES3" s="15"/>
      <c r="SET3" s="15"/>
      <c r="SEU3" s="15"/>
      <c r="SEV3" s="15"/>
      <c r="SEW3" s="15"/>
      <c r="SEX3" s="15"/>
      <c r="SEY3" s="15"/>
      <c r="SEZ3" s="15"/>
      <c r="SFA3" s="15"/>
      <c r="SFB3" s="15"/>
      <c r="SFC3" s="15"/>
      <c r="SFD3" s="15"/>
      <c r="SFE3" s="15"/>
      <c r="SFF3" s="15"/>
      <c r="SFG3" s="15"/>
      <c r="SFH3" s="15"/>
      <c r="SFI3" s="15"/>
      <c r="SFJ3" s="15"/>
      <c r="SFK3" s="15"/>
      <c r="SFL3" s="15"/>
      <c r="SFM3" s="15"/>
      <c r="SFN3" s="15"/>
      <c r="SFO3" s="15"/>
      <c r="SFP3" s="15"/>
      <c r="SFQ3" s="15"/>
      <c r="SFR3" s="15"/>
      <c r="SFS3" s="15"/>
      <c r="SFT3" s="15"/>
      <c r="SFU3" s="15"/>
      <c r="SFV3" s="15"/>
      <c r="SFW3" s="15"/>
      <c r="SFX3" s="15"/>
      <c r="SFY3" s="15"/>
      <c r="SFZ3" s="15"/>
      <c r="SGA3" s="15"/>
      <c r="SGB3" s="15"/>
      <c r="SGC3" s="15"/>
      <c r="SGD3" s="15"/>
      <c r="SGE3" s="15"/>
      <c r="SGF3" s="15"/>
      <c r="SGG3" s="15"/>
      <c r="SGH3" s="15"/>
      <c r="SGI3" s="15"/>
      <c r="SGJ3" s="15"/>
      <c r="SGK3" s="15"/>
      <c r="SGL3" s="15"/>
      <c r="SGM3" s="15"/>
      <c r="SGN3" s="15"/>
      <c r="SGO3" s="15"/>
      <c r="SGP3" s="15"/>
      <c r="SGQ3" s="15"/>
      <c r="SGR3" s="15"/>
      <c r="SGS3" s="15"/>
      <c r="SGT3" s="15"/>
      <c r="SGU3" s="15"/>
      <c r="SGV3" s="15"/>
      <c r="SGW3" s="15"/>
      <c r="SGX3" s="15"/>
      <c r="SGY3" s="15"/>
      <c r="SGZ3" s="15"/>
      <c r="SHA3" s="15"/>
      <c r="SHB3" s="15"/>
      <c r="SHC3" s="15"/>
      <c r="SHD3" s="15"/>
      <c r="SHE3" s="15"/>
      <c r="SHF3" s="15"/>
      <c r="SHG3" s="15"/>
      <c r="SHH3" s="15"/>
      <c r="SHI3" s="15"/>
      <c r="SHJ3" s="15"/>
      <c r="SHK3" s="15"/>
      <c r="SHL3" s="15"/>
      <c r="SHM3" s="15"/>
      <c r="SHN3" s="15"/>
      <c r="SHO3" s="15"/>
      <c r="SHP3" s="15"/>
      <c r="SHQ3" s="15"/>
      <c r="SHR3" s="15"/>
      <c r="SHS3" s="15"/>
      <c r="SHT3" s="15"/>
      <c r="SHU3" s="15"/>
      <c r="SHV3" s="15"/>
      <c r="SHW3" s="15"/>
      <c r="SHX3" s="15"/>
      <c r="SHY3" s="15"/>
      <c r="SHZ3" s="15"/>
      <c r="SIA3" s="15"/>
      <c r="SIB3" s="15"/>
      <c r="SIC3" s="15"/>
      <c r="SID3" s="15"/>
      <c r="SIE3" s="15"/>
      <c r="SIF3" s="15"/>
      <c r="SIG3" s="15"/>
      <c r="SIH3" s="15"/>
      <c r="SII3" s="15"/>
      <c r="SIJ3" s="15"/>
      <c r="SIK3" s="15"/>
      <c r="SIL3" s="15"/>
      <c r="SIM3" s="15"/>
      <c r="SIN3" s="15"/>
      <c r="SIO3" s="15"/>
      <c r="SIP3" s="15"/>
      <c r="SIQ3" s="15"/>
      <c r="SIR3" s="15"/>
      <c r="SIS3" s="15"/>
      <c r="SIT3" s="15"/>
      <c r="SIU3" s="15"/>
      <c r="SIV3" s="15"/>
      <c r="SIW3" s="15"/>
      <c r="SIX3" s="15"/>
      <c r="SIY3" s="15"/>
      <c r="SIZ3" s="15"/>
      <c r="SJA3" s="15"/>
      <c r="SJB3" s="15"/>
      <c r="SJC3" s="15"/>
      <c r="SJD3" s="15"/>
      <c r="SJE3" s="15"/>
      <c r="SJF3" s="15"/>
      <c r="SJG3" s="15"/>
      <c r="SJH3" s="15"/>
      <c r="SJI3" s="15"/>
      <c r="SJJ3" s="15"/>
      <c r="SJK3" s="15"/>
      <c r="SJL3" s="15"/>
      <c r="SJM3" s="15"/>
      <c r="SJN3" s="15"/>
      <c r="SJO3" s="15"/>
      <c r="SJP3" s="15"/>
      <c r="SJQ3" s="15"/>
      <c r="SJR3" s="15"/>
      <c r="SJS3" s="15"/>
      <c r="SJT3" s="15"/>
      <c r="SJU3" s="15"/>
      <c r="SJV3" s="15"/>
      <c r="SJW3" s="15"/>
      <c r="SJX3" s="15"/>
      <c r="SJY3" s="15"/>
      <c r="SJZ3" s="15"/>
      <c r="SKA3" s="15"/>
      <c r="SKB3" s="15"/>
      <c r="SKC3" s="15"/>
      <c r="SKD3" s="15"/>
      <c r="SKE3" s="15"/>
      <c r="SKF3" s="15"/>
      <c r="SKG3" s="15"/>
      <c r="SKH3" s="15"/>
      <c r="SKI3" s="15"/>
      <c r="SKJ3" s="15"/>
      <c r="SKK3" s="15"/>
      <c r="SKL3" s="15"/>
      <c r="SKM3" s="15"/>
      <c r="SKN3" s="15"/>
      <c r="SKO3" s="15"/>
      <c r="SKP3" s="15"/>
      <c r="SKQ3" s="15"/>
      <c r="SKR3" s="15"/>
      <c r="SKS3" s="15"/>
      <c r="SKT3" s="15"/>
      <c r="SKU3" s="15"/>
      <c r="SKV3" s="15"/>
      <c r="SKW3" s="15"/>
      <c r="SKX3" s="15"/>
      <c r="SKY3" s="15"/>
      <c r="SKZ3" s="15"/>
      <c r="SLA3" s="15"/>
      <c r="SLB3" s="15"/>
      <c r="SLC3" s="15"/>
      <c r="SLD3" s="15"/>
      <c r="SLE3" s="15"/>
      <c r="SLF3" s="15"/>
      <c r="SLG3" s="15"/>
      <c r="SLH3" s="15"/>
      <c r="SLI3" s="15"/>
      <c r="SLJ3" s="15"/>
      <c r="SLK3" s="15"/>
      <c r="SLL3" s="15"/>
      <c r="SLM3" s="15"/>
      <c r="SLN3" s="15"/>
      <c r="SLO3" s="15"/>
      <c r="SLP3" s="15"/>
      <c r="SLQ3" s="15"/>
      <c r="SLR3" s="15"/>
      <c r="SLS3" s="15"/>
      <c r="SLT3" s="15"/>
      <c r="SLU3" s="15"/>
      <c r="SLV3" s="15"/>
      <c r="SLW3" s="15"/>
      <c r="SLX3" s="15"/>
      <c r="SLY3" s="15"/>
      <c r="SLZ3" s="15"/>
      <c r="SMA3" s="15"/>
      <c r="SMB3" s="15"/>
      <c r="SMC3" s="15"/>
      <c r="SMD3" s="15"/>
      <c r="SME3" s="15"/>
      <c r="SMF3" s="15"/>
      <c r="SMG3" s="15"/>
      <c r="SMH3" s="15"/>
      <c r="SMI3" s="15"/>
      <c r="SMJ3" s="15"/>
      <c r="SMK3" s="15"/>
      <c r="SML3" s="15"/>
      <c r="SMM3" s="15"/>
      <c r="SMN3" s="15"/>
      <c r="SMO3" s="15"/>
      <c r="SMP3" s="15"/>
      <c r="SMQ3" s="15"/>
      <c r="SMR3" s="15"/>
      <c r="SMS3" s="15"/>
      <c r="SMT3" s="15"/>
      <c r="SMU3" s="15"/>
      <c r="SMV3" s="15"/>
      <c r="SMW3" s="15"/>
      <c r="SMX3" s="15"/>
      <c r="SMY3" s="15"/>
      <c r="SMZ3" s="15"/>
      <c r="SNA3" s="15"/>
      <c r="SNB3" s="15"/>
      <c r="SNC3" s="15"/>
      <c r="SND3" s="15"/>
      <c r="SNE3" s="15"/>
      <c r="SNF3" s="15"/>
      <c r="SNG3" s="15"/>
      <c r="SNH3" s="15"/>
      <c r="SNI3" s="15"/>
      <c r="SNJ3" s="15"/>
      <c r="SNK3" s="15"/>
      <c r="SNL3" s="15"/>
      <c r="SNM3" s="15"/>
      <c r="SNN3" s="15"/>
      <c r="SNO3" s="15"/>
      <c r="SNP3" s="15"/>
      <c r="SNQ3" s="15"/>
      <c r="SNR3" s="15"/>
      <c r="SNS3" s="15"/>
      <c r="SNT3" s="15"/>
      <c r="SNU3" s="15"/>
      <c r="SNV3" s="15"/>
      <c r="SNW3" s="15"/>
      <c r="SNX3" s="15"/>
      <c r="SNY3" s="15"/>
      <c r="SNZ3" s="15"/>
      <c r="SOA3" s="15"/>
      <c r="SOB3" s="15"/>
      <c r="SOC3" s="15"/>
      <c r="SOD3" s="15"/>
      <c r="SOE3" s="15"/>
      <c r="SOF3" s="15"/>
      <c r="SOG3" s="15"/>
      <c r="SOH3" s="15"/>
      <c r="SOI3" s="15"/>
      <c r="SOJ3" s="15"/>
      <c r="SOK3" s="15"/>
      <c r="SOL3" s="15"/>
      <c r="SOM3" s="15"/>
      <c r="SON3" s="15"/>
      <c r="SOO3" s="15"/>
      <c r="SOP3" s="15"/>
      <c r="SOQ3" s="15"/>
      <c r="SOR3" s="15"/>
      <c r="SOS3" s="15"/>
      <c r="SOT3" s="15"/>
      <c r="SOU3" s="15"/>
      <c r="SOV3" s="15"/>
      <c r="SOW3" s="15"/>
      <c r="SOX3" s="15"/>
      <c r="SOY3" s="15"/>
      <c r="SOZ3" s="15"/>
      <c r="SPA3" s="15"/>
      <c r="SPB3" s="15"/>
      <c r="SPC3" s="15"/>
      <c r="SPD3" s="15"/>
      <c r="SPE3" s="15"/>
      <c r="SPF3" s="15"/>
      <c r="SPG3" s="15"/>
      <c r="SPH3" s="15"/>
      <c r="SPI3" s="15"/>
      <c r="SPJ3" s="15"/>
      <c r="SPK3" s="15"/>
      <c r="SPL3" s="15"/>
      <c r="SPM3" s="15"/>
      <c r="SPN3" s="15"/>
      <c r="SPO3" s="15"/>
      <c r="SPP3" s="15"/>
      <c r="SPQ3" s="15"/>
      <c r="SPR3" s="15"/>
      <c r="SPS3" s="15"/>
      <c r="SPT3" s="15"/>
      <c r="SPU3" s="15"/>
      <c r="SPV3" s="15"/>
      <c r="SPW3" s="15"/>
      <c r="SPX3" s="15"/>
      <c r="SPY3" s="15"/>
      <c r="SPZ3" s="15"/>
      <c r="SQA3" s="15"/>
      <c r="SQB3" s="15"/>
      <c r="SQC3" s="15"/>
      <c r="SQD3" s="15"/>
      <c r="SQE3" s="15"/>
      <c r="SQF3" s="15"/>
      <c r="SQG3" s="15"/>
      <c r="SQH3" s="15"/>
      <c r="SQI3" s="15"/>
      <c r="SQJ3" s="15"/>
      <c r="SQK3" s="15"/>
      <c r="SQL3" s="15"/>
      <c r="SQM3" s="15"/>
      <c r="SQN3" s="15"/>
      <c r="SQO3" s="15"/>
      <c r="SQP3" s="15"/>
      <c r="SQQ3" s="15"/>
      <c r="SQR3" s="15"/>
      <c r="SQS3" s="15"/>
      <c r="SQT3" s="15"/>
      <c r="SQU3" s="15"/>
      <c r="SQV3" s="15"/>
      <c r="SQW3" s="15"/>
      <c r="SQX3" s="15"/>
      <c r="SQY3" s="15"/>
      <c r="SQZ3" s="15"/>
      <c r="SRA3" s="15"/>
      <c r="SRB3" s="15"/>
      <c r="SRC3" s="15"/>
      <c r="SRD3" s="15"/>
      <c r="SRE3" s="15"/>
      <c r="SRF3" s="15"/>
      <c r="SRG3" s="15"/>
      <c r="SRH3" s="15"/>
      <c r="SRI3" s="15"/>
      <c r="SRJ3" s="15"/>
      <c r="SRK3" s="15"/>
      <c r="SRL3" s="15"/>
      <c r="SRM3" s="15"/>
      <c r="SRN3" s="15"/>
      <c r="SRO3" s="15"/>
      <c r="SRP3" s="15"/>
      <c r="SRQ3" s="15"/>
      <c r="SRR3" s="15"/>
      <c r="SRS3" s="15"/>
      <c r="SRT3" s="15"/>
      <c r="SRU3" s="15"/>
      <c r="SRV3" s="15"/>
      <c r="SRW3" s="15"/>
      <c r="SRX3" s="15"/>
      <c r="SRY3" s="15"/>
      <c r="SRZ3" s="15"/>
      <c r="SSA3" s="15"/>
      <c r="SSB3" s="15"/>
      <c r="SSC3" s="15"/>
      <c r="SSD3" s="15"/>
      <c r="SSE3" s="15"/>
      <c r="SSF3" s="15"/>
      <c r="SSG3" s="15"/>
      <c r="SSH3" s="15"/>
      <c r="SSI3" s="15"/>
      <c r="SSJ3" s="15"/>
      <c r="SSK3" s="15"/>
      <c r="SSL3" s="15"/>
      <c r="SSM3" s="15"/>
      <c r="SSN3" s="15"/>
      <c r="SSO3" s="15"/>
      <c r="SSP3" s="15"/>
      <c r="SSQ3" s="15"/>
      <c r="SSR3" s="15"/>
      <c r="SSS3" s="15"/>
      <c r="SST3" s="15"/>
      <c r="SSU3" s="15"/>
      <c r="SSV3" s="15"/>
      <c r="SSW3" s="15"/>
      <c r="SSX3" s="15"/>
      <c r="SSY3" s="15"/>
      <c r="SSZ3" s="15"/>
      <c r="STA3" s="15"/>
      <c r="STB3" s="15"/>
      <c r="STC3" s="15"/>
      <c r="STD3" s="15"/>
      <c r="STE3" s="15"/>
      <c r="STF3" s="15"/>
      <c r="STG3" s="15"/>
      <c r="STH3" s="15"/>
      <c r="STI3" s="15"/>
      <c r="STJ3" s="15"/>
      <c r="STK3" s="15"/>
      <c r="STL3" s="15"/>
      <c r="STM3" s="15"/>
      <c r="STN3" s="15"/>
      <c r="STO3" s="15"/>
      <c r="STP3" s="15"/>
      <c r="STQ3" s="15"/>
      <c r="STR3" s="15"/>
      <c r="STS3" s="15"/>
      <c r="STT3" s="15"/>
      <c r="STU3" s="15"/>
      <c r="STV3" s="15"/>
      <c r="STW3" s="15"/>
      <c r="STX3" s="15"/>
      <c r="STY3" s="15"/>
      <c r="STZ3" s="15"/>
      <c r="SUA3" s="15"/>
      <c r="SUB3" s="15"/>
      <c r="SUC3" s="15"/>
      <c r="SUD3" s="15"/>
      <c r="SUE3" s="15"/>
      <c r="SUF3" s="15"/>
      <c r="SUG3" s="15"/>
      <c r="SUH3" s="15"/>
      <c r="SUI3" s="15"/>
      <c r="SUJ3" s="15"/>
      <c r="SUK3" s="15"/>
      <c r="SUL3" s="15"/>
      <c r="SUM3" s="15"/>
      <c r="SUN3" s="15"/>
      <c r="SUO3" s="15"/>
      <c r="SUP3" s="15"/>
      <c r="SUQ3" s="15"/>
      <c r="SUR3" s="15"/>
      <c r="SUS3" s="15"/>
      <c r="SUT3" s="15"/>
      <c r="SUU3" s="15"/>
      <c r="SUV3" s="15"/>
      <c r="SUW3" s="15"/>
      <c r="SUX3" s="15"/>
      <c r="SUY3" s="15"/>
      <c r="SUZ3" s="15"/>
      <c r="SVA3" s="15"/>
      <c r="SVB3" s="15"/>
      <c r="SVC3" s="15"/>
      <c r="SVD3" s="15"/>
      <c r="SVE3" s="15"/>
      <c r="SVF3" s="15"/>
      <c r="SVG3" s="15"/>
      <c r="SVH3" s="15"/>
      <c r="SVI3" s="15"/>
      <c r="SVJ3" s="15"/>
      <c r="SVK3" s="15"/>
      <c r="SVL3" s="15"/>
      <c r="SVM3" s="15"/>
      <c r="SVN3" s="15"/>
      <c r="SVO3" s="15"/>
      <c r="SVP3" s="15"/>
      <c r="SVQ3" s="15"/>
      <c r="SVR3" s="15"/>
      <c r="SVS3" s="15"/>
      <c r="SVT3" s="15"/>
      <c r="SVU3" s="15"/>
      <c r="SVV3" s="15"/>
      <c r="SVW3" s="15"/>
      <c r="SVX3" s="15"/>
      <c r="SVY3" s="15"/>
      <c r="SVZ3" s="15"/>
      <c r="SWA3" s="15"/>
      <c r="SWB3" s="15"/>
      <c r="SWC3" s="15"/>
      <c r="SWD3" s="15"/>
      <c r="SWE3" s="15"/>
      <c r="SWF3" s="15"/>
      <c r="SWG3" s="15"/>
      <c r="SWH3" s="15"/>
      <c r="SWI3" s="15"/>
      <c r="SWJ3" s="15"/>
      <c r="SWK3" s="15"/>
      <c r="SWL3" s="15"/>
      <c r="SWM3" s="15"/>
      <c r="SWN3" s="15"/>
      <c r="SWO3" s="15"/>
      <c r="SWP3" s="15"/>
      <c r="SWQ3" s="15"/>
      <c r="SWR3" s="15"/>
      <c r="SWS3" s="15"/>
      <c r="SWT3" s="15"/>
      <c r="SWU3" s="15"/>
      <c r="SWV3" s="15"/>
      <c r="SWW3" s="15"/>
      <c r="SWX3" s="15"/>
      <c r="SWY3" s="15"/>
      <c r="SWZ3" s="15"/>
      <c r="SXA3" s="15"/>
      <c r="SXB3" s="15"/>
      <c r="SXC3" s="15"/>
      <c r="SXD3" s="15"/>
      <c r="SXE3" s="15"/>
      <c r="SXF3" s="15"/>
      <c r="SXG3" s="15"/>
      <c r="SXH3" s="15"/>
      <c r="SXI3" s="15"/>
      <c r="SXJ3" s="15"/>
      <c r="SXK3" s="15"/>
      <c r="SXL3" s="15"/>
      <c r="SXM3" s="15"/>
      <c r="SXN3" s="15"/>
      <c r="SXO3" s="15"/>
      <c r="SXP3" s="15"/>
      <c r="SXQ3" s="15"/>
      <c r="SXR3" s="15"/>
      <c r="SXS3" s="15"/>
      <c r="SXT3" s="15"/>
      <c r="SXU3" s="15"/>
      <c r="SXV3" s="15"/>
      <c r="SXW3" s="15"/>
      <c r="SXX3" s="15"/>
      <c r="SXY3" s="15"/>
      <c r="SXZ3" s="15"/>
      <c r="SYA3" s="15"/>
      <c r="SYB3" s="15"/>
      <c r="SYC3" s="15"/>
      <c r="SYD3" s="15"/>
      <c r="SYE3" s="15"/>
      <c r="SYF3" s="15"/>
      <c r="SYG3" s="15"/>
      <c r="SYH3" s="15"/>
      <c r="SYI3" s="15"/>
      <c r="SYJ3" s="15"/>
      <c r="SYK3" s="15"/>
      <c r="SYL3" s="15"/>
      <c r="SYM3" s="15"/>
      <c r="SYN3" s="15"/>
      <c r="SYO3" s="15"/>
      <c r="SYP3" s="15"/>
      <c r="SYQ3" s="15"/>
      <c r="SYR3" s="15"/>
      <c r="SYS3" s="15"/>
      <c r="SYT3" s="15"/>
      <c r="SYU3" s="15"/>
      <c r="SYV3" s="15"/>
      <c r="SYW3" s="15"/>
      <c r="SYX3" s="15"/>
      <c r="SYY3" s="15"/>
      <c r="SYZ3" s="15"/>
      <c r="SZA3" s="15"/>
      <c r="SZB3" s="15"/>
      <c r="SZC3" s="15"/>
      <c r="SZD3" s="15"/>
      <c r="SZE3" s="15"/>
      <c r="SZF3" s="15"/>
      <c r="SZG3" s="15"/>
      <c r="SZH3" s="15"/>
      <c r="SZI3" s="15"/>
      <c r="SZJ3" s="15"/>
      <c r="SZK3" s="15"/>
      <c r="SZL3" s="15"/>
      <c r="SZM3" s="15"/>
      <c r="SZN3" s="15"/>
      <c r="SZO3" s="15"/>
      <c r="SZP3" s="15"/>
      <c r="SZQ3" s="15"/>
      <c r="SZR3" s="15"/>
      <c r="SZS3" s="15"/>
      <c r="SZT3" s="15"/>
      <c r="SZU3" s="15"/>
      <c r="SZV3" s="15"/>
      <c r="SZW3" s="15"/>
      <c r="SZX3" s="15"/>
      <c r="SZY3" s="15"/>
      <c r="SZZ3" s="15"/>
      <c r="TAA3" s="15"/>
      <c r="TAB3" s="15"/>
      <c r="TAC3" s="15"/>
      <c r="TAD3" s="15"/>
      <c r="TAE3" s="15"/>
      <c r="TAF3" s="15"/>
      <c r="TAG3" s="15"/>
      <c r="TAH3" s="15"/>
      <c r="TAI3" s="15"/>
      <c r="TAJ3" s="15"/>
      <c r="TAK3" s="15"/>
      <c r="TAL3" s="15"/>
      <c r="TAM3" s="15"/>
      <c r="TAN3" s="15"/>
      <c r="TAO3" s="15"/>
      <c r="TAP3" s="15"/>
      <c r="TAQ3" s="15"/>
      <c r="TAR3" s="15"/>
      <c r="TAS3" s="15"/>
      <c r="TAT3" s="15"/>
      <c r="TAU3" s="15"/>
      <c r="TAV3" s="15"/>
      <c r="TAW3" s="15"/>
      <c r="TAX3" s="15"/>
      <c r="TAY3" s="15"/>
      <c r="TAZ3" s="15"/>
      <c r="TBA3" s="15"/>
      <c r="TBB3" s="15"/>
      <c r="TBC3" s="15"/>
      <c r="TBD3" s="15"/>
      <c r="TBE3" s="15"/>
      <c r="TBF3" s="15"/>
      <c r="TBG3" s="15"/>
      <c r="TBH3" s="15"/>
      <c r="TBI3" s="15"/>
      <c r="TBJ3" s="15"/>
      <c r="TBK3" s="15"/>
      <c r="TBL3" s="15"/>
      <c r="TBM3" s="15"/>
      <c r="TBN3" s="15"/>
      <c r="TBO3" s="15"/>
      <c r="TBP3" s="15"/>
      <c r="TBQ3" s="15"/>
      <c r="TBR3" s="15"/>
      <c r="TBS3" s="15"/>
      <c r="TBT3" s="15"/>
      <c r="TBU3" s="15"/>
      <c r="TBV3" s="15"/>
      <c r="TBW3" s="15"/>
      <c r="TBX3" s="15"/>
      <c r="TBY3" s="15"/>
      <c r="TBZ3" s="15"/>
      <c r="TCA3" s="15"/>
      <c r="TCB3" s="15"/>
      <c r="TCC3" s="15"/>
      <c r="TCD3" s="15"/>
      <c r="TCE3" s="15"/>
      <c r="TCF3" s="15"/>
      <c r="TCG3" s="15"/>
      <c r="TCH3" s="15"/>
      <c r="TCI3" s="15"/>
      <c r="TCJ3" s="15"/>
      <c r="TCK3" s="15"/>
      <c r="TCL3" s="15"/>
      <c r="TCM3" s="15"/>
      <c r="TCN3" s="15"/>
      <c r="TCO3" s="15"/>
      <c r="TCP3" s="15"/>
      <c r="TCQ3" s="15"/>
      <c r="TCR3" s="15"/>
      <c r="TCS3" s="15"/>
      <c r="TCT3" s="15"/>
      <c r="TCU3" s="15"/>
      <c r="TCV3" s="15"/>
      <c r="TCW3" s="15"/>
      <c r="TCX3" s="15"/>
      <c r="TCY3" s="15"/>
      <c r="TCZ3" s="15"/>
      <c r="TDA3" s="15"/>
      <c r="TDB3" s="15"/>
      <c r="TDC3" s="15"/>
      <c r="TDD3" s="15"/>
      <c r="TDE3" s="15"/>
      <c r="TDF3" s="15"/>
      <c r="TDG3" s="15"/>
      <c r="TDH3" s="15"/>
      <c r="TDI3" s="15"/>
      <c r="TDJ3" s="15"/>
      <c r="TDK3" s="15"/>
      <c r="TDL3" s="15"/>
      <c r="TDM3" s="15"/>
      <c r="TDN3" s="15"/>
      <c r="TDO3" s="15"/>
      <c r="TDP3" s="15"/>
      <c r="TDQ3" s="15"/>
      <c r="TDR3" s="15"/>
      <c r="TDS3" s="15"/>
      <c r="TDT3" s="15"/>
      <c r="TDU3" s="15"/>
      <c r="TDV3" s="15"/>
      <c r="TDW3" s="15"/>
      <c r="TDX3" s="15"/>
      <c r="TDY3" s="15"/>
      <c r="TDZ3" s="15"/>
      <c r="TEA3" s="15"/>
      <c r="TEB3" s="15"/>
      <c r="TEC3" s="15"/>
      <c r="TED3" s="15"/>
      <c r="TEE3" s="15"/>
      <c r="TEF3" s="15"/>
      <c r="TEG3" s="15"/>
      <c r="TEH3" s="15"/>
      <c r="TEI3" s="15"/>
      <c r="TEJ3" s="15"/>
      <c r="TEK3" s="15"/>
      <c r="TEL3" s="15"/>
      <c r="TEM3" s="15"/>
      <c r="TEN3" s="15"/>
      <c r="TEO3" s="15"/>
      <c r="TEP3" s="15"/>
      <c r="TEQ3" s="15"/>
      <c r="TER3" s="15"/>
      <c r="TES3" s="15"/>
      <c r="TET3" s="15"/>
      <c r="TEU3" s="15"/>
      <c r="TEV3" s="15"/>
      <c r="TEW3" s="15"/>
      <c r="TEX3" s="15"/>
      <c r="TEY3" s="15"/>
      <c r="TEZ3" s="15"/>
      <c r="TFA3" s="15"/>
      <c r="TFB3" s="15"/>
      <c r="TFC3" s="15"/>
      <c r="TFD3" s="15"/>
      <c r="TFE3" s="15"/>
      <c r="TFF3" s="15"/>
      <c r="TFG3" s="15"/>
      <c r="TFH3" s="15"/>
      <c r="TFI3" s="15"/>
      <c r="TFJ3" s="15"/>
      <c r="TFK3" s="15"/>
      <c r="TFL3" s="15"/>
      <c r="TFM3" s="15"/>
      <c r="TFN3" s="15"/>
      <c r="TFO3" s="15"/>
      <c r="TFP3" s="15"/>
      <c r="TFQ3" s="15"/>
      <c r="TFR3" s="15"/>
      <c r="TFS3" s="15"/>
      <c r="TFT3" s="15"/>
      <c r="TFU3" s="15"/>
      <c r="TFV3" s="15"/>
      <c r="TFW3" s="15"/>
      <c r="TFX3" s="15"/>
      <c r="TFY3" s="15"/>
      <c r="TFZ3" s="15"/>
      <c r="TGA3" s="15"/>
      <c r="TGB3" s="15"/>
      <c r="TGC3" s="15"/>
      <c r="TGD3" s="15"/>
      <c r="TGE3" s="15"/>
      <c r="TGF3" s="15"/>
      <c r="TGG3" s="15"/>
      <c r="TGH3" s="15"/>
      <c r="TGI3" s="15"/>
      <c r="TGJ3" s="15"/>
      <c r="TGK3" s="15"/>
      <c r="TGL3" s="15"/>
      <c r="TGM3" s="15"/>
      <c r="TGN3" s="15"/>
      <c r="TGO3" s="15"/>
      <c r="TGP3" s="15"/>
      <c r="TGQ3" s="15"/>
      <c r="TGR3" s="15"/>
      <c r="TGS3" s="15"/>
      <c r="TGT3" s="15"/>
      <c r="TGU3" s="15"/>
      <c r="TGV3" s="15"/>
      <c r="TGW3" s="15"/>
      <c r="TGX3" s="15"/>
      <c r="TGY3" s="15"/>
      <c r="TGZ3" s="15"/>
      <c r="THA3" s="15"/>
      <c r="THB3" s="15"/>
      <c r="THC3" s="15"/>
      <c r="THD3" s="15"/>
      <c r="THE3" s="15"/>
      <c r="THF3" s="15"/>
      <c r="THG3" s="15"/>
      <c r="THH3" s="15"/>
      <c r="THI3" s="15"/>
      <c r="THJ3" s="15"/>
      <c r="THK3" s="15"/>
      <c r="THL3" s="15"/>
      <c r="THM3" s="15"/>
      <c r="THN3" s="15"/>
      <c r="THO3" s="15"/>
      <c r="THP3" s="15"/>
      <c r="THQ3" s="15"/>
      <c r="THR3" s="15"/>
      <c r="THS3" s="15"/>
      <c r="THT3" s="15"/>
      <c r="THU3" s="15"/>
      <c r="THV3" s="15"/>
      <c r="THW3" s="15"/>
      <c r="THX3" s="15"/>
      <c r="THY3" s="15"/>
      <c r="THZ3" s="15"/>
      <c r="TIA3" s="15"/>
      <c r="TIB3" s="15"/>
      <c r="TIC3" s="15"/>
      <c r="TID3" s="15"/>
      <c r="TIE3" s="15"/>
      <c r="TIF3" s="15"/>
      <c r="TIG3" s="15"/>
      <c r="TIH3" s="15"/>
      <c r="TII3" s="15"/>
      <c r="TIJ3" s="15"/>
      <c r="TIK3" s="15"/>
      <c r="TIL3" s="15"/>
      <c r="TIM3" s="15"/>
      <c r="TIN3" s="15"/>
      <c r="TIO3" s="15"/>
      <c r="TIP3" s="15"/>
      <c r="TIQ3" s="15"/>
      <c r="TIR3" s="15"/>
      <c r="TIS3" s="15"/>
      <c r="TIT3" s="15"/>
      <c r="TIU3" s="15"/>
      <c r="TIV3" s="15"/>
      <c r="TIW3" s="15"/>
      <c r="TIX3" s="15"/>
      <c r="TIY3" s="15"/>
      <c r="TIZ3" s="15"/>
      <c r="TJA3" s="15"/>
      <c r="TJB3" s="15"/>
      <c r="TJC3" s="15"/>
      <c r="TJD3" s="15"/>
      <c r="TJE3" s="15"/>
      <c r="TJF3" s="15"/>
      <c r="TJG3" s="15"/>
      <c r="TJH3" s="15"/>
      <c r="TJI3" s="15"/>
      <c r="TJJ3" s="15"/>
      <c r="TJK3" s="15"/>
      <c r="TJL3" s="15"/>
      <c r="TJM3" s="15"/>
      <c r="TJN3" s="15"/>
      <c r="TJO3" s="15"/>
      <c r="TJP3" s="15"/>
      <c r="TJQ3" s="15"/>
      <c r="TJR3" s="15"/>
      <c r="TJS3" s="15"/>
      <c r="TJT3" s="15"/>
      <c r="TJU3" s="15"/>
      <c r="TJV3" s="15"/>
      <c r="TJW3" s="15"/>
      <c r="TJX3" s="15"/>
      <c r="TJY3" s="15"/>
      <c r="TJZ3" s="15"/>
      <c r="TKA3" s="15"/>
      <c r="TKB3" s="15"/>
      <c r="TKC3" s="15"/>
      <c r="TKD3" s="15"/>
      <c r="TKE3" s="15"/>
      <c r="TKF3" s="15"/>
      <c r="TKG3" s="15"/>
      <c r="TKH3" s="15"/>
      <c r="TKI3" s="15"/>
      <c r="TKJ3" s="15"/>
      <c r="TKK3" s="15"/>
      <c r="TKL3" s="15"/>
      <c r="TKM3" s="15"/>
      <c r="TKN3" s="15"/>
      <c r="TKO3" s="15"/>
      <c r="TKP3" s="15"/>
      <c r="TKQ3" s="15"/>
      <c r="TKR3" s="15"/>
      <c r="TKS3" s="15"/>
      <c r="TKT3" s="15"/>
      <c r="TKU3" s="15"/>
      <c r="TKV3" s="15"/>
      <c r="TKW3" s="15"/>
      <c r="TKX3" s="15"/>
      <c r="TKY3" s="15"/>
      <c r="TKZ3" s="15"/>
      <c r="TLA3" s="15"/>
      <c r="TLB3" s="15"/>
      <c r="TLC3" s="15"/>
      <c r="TLD3" s="15"/>
      <c r="TLE3" s="15"/>
      <c r="TLF3" s="15"/>
      <c r="TLG3" s="15"/>
      <c r="TLH3" s="15"/>
      <c r="TLI3" s="15"/>
      <c r="TLJ3" s="15"/>
      <c r="TLK3" s="15"/>
      <c r="TLL3" s="15"/>
      <c r="TLM3" s="15"/>
      <c r="TLN3" s="15"/>
      <c r="TLO3" s="15"/>
      <c r="TLP3" s="15"/>
      <c r="TLQ3" s="15"/>
      <c r="TLR3" s="15"/>
      <c r="TLS3" s="15"/>
      <c r="TLT3" s="15"/>
      <c r="TLU3" s="15"/>
      <c r="TLV3" s="15"/>
      <c r="TLW3" s="15"/>
      <c r="TLX3" s="15"/>
      <c r="TLY3" s="15"/>
      <c r="TLZ3" s="15"/>
      <c r="TMA3" s="15"/>
      <c r="TMB3" s="15"/>
      <c r="TMC3" s="15"/>
      <c r="TMD3" s="15"/>
      <c r="TME3" s="15"/>
      <c r="TMF3" s="15"/>
      <c r="TMG3" s="15"/>
      <c r="TMH3" s="15"/>
      <c r="TMI3" s="15"/>
      <c r="TMJ3" s="15"/>
      <c r="TMK3" s="15"/>
      <c r="TML3" s="15"/>
      <c r="TMM3" s="15"/>
      <c r="TMN3" s="15"/>
      <c r="TMO3" s="15"/>
      <c r="TMP3" s="15"/>
      <c r="TMQ3" s="15"/>
      <c r="TMR3" s="15"/>
      <c r="TMS3" s="15"/>
      <c r="TMT3" s="15"/>
      <c r="TMU3" s="15"/>
      <c r="TMV3" s="15"/>
      <c r="TMW3" s="15"/>
      <c r="TMX3" s="15"/>
      <c r="TMY3" s="15"/>
      <c r="TMZ3" s="15"/>
      <c r="TNA3" s="15"/>
      <c r="TNB3" s="15"/>
      <c r="TNC3" s="15"/>
      <c r="TND3" s="15"/>
      <c r="TNE3" s="15"/>
      <c r="TNF3" s="15"/>
      <c r="TNG3" s="15"/>
      <c r="TNH3" s="15"/>
      <c r="TNI3" s="15"/>
      <c r="TNJ3" s="15"/>
      <c r="TNK3" s="15"/>
      <c r="TNL3" s="15"/>
      <c r="TNM3" s="15"/>
      <c r="TNN3" s="15"/>
      <c r="TNO3" s="15"/>
      <c r="TNP3" s="15"/>
      <c r="TNQ3" s="15"/>
      <c r="TNR3" s="15"/>
      <c r="TNS3" s="15"/>
      <c r="TNT3" s="15"/>
      <c r="TNU3" s="15"/>
      <c r="TNV3" s="15"/>
      <c r="TNW3" s="15"/>
      <c r="TNX3" s="15"/>
      <c r="TNY3" s="15"/>
      <c r="TNZ3" s="15"/>
      <c r="TOA3" s="15"/>
      <c r="TOB3" s="15"/>
      <c r="TOC3" s="15"/>
      <c r="TOD3" s="15"/>
      <c r="TOE3" s="15"/>
      <c r="TOF3" s="15"/>
      <c r="TOG3" s="15"/>
      <c r="TOH3" s="15"/>
      <c r="TOI3" s="15"/>
      <c r="TOJ3" s="15"/>
      <c r="TOK3" s="15"/>
      <c r="TOL3" s="15"/>
      <c r="TOM3" s="15"/>
      <c r="TON3" s="15"/>
      <c r="TOO3" s="15"/>
      <c r="TOP3" s="15"/>
      <c r="TOQ3" s="15"/>
      <c r="TOR3" s="15"/>
      <c r="TOS3" s="15"/>
      <c r="TOT3" s="15"/>
      <c r="TOU3" s="15"/>
      <c r="TOV3" s="15"/>
      <c r="TOW3" s="15"/>
      <c r="TOX3" s="15"/>
      <c r="TOY3" s="15"/>
      <c r="TOZ3" s="15"/>
      <c r="TPA3" s="15"/>
      <c r="TPB3" s="15"/>
      <c r="TPC3" s="15"/>
      <c r="TPD3" s="15"/>
      <c r="TPE3" s="15"/>
      <c r="TPF3" s="15"/>
      <c r="TPG3" s="15"/>
      <c r="TPH3" s="15"/>
      <c r="TPI3" s="15"/>
      <c r="TPJ3" s="15"/>
      <c r="TPK3" s="15"/>
      <c r="TPL3" s="15"/>
      <c r="TPM3" s="15"/>
      <c r="TPN3" s="15"/>
      <c r="TPO3" s="15"/>
      <c r="TPP3" s="15"/>
      <c r="TPQ3" s="15"/>
      <c r="TPR3" s="15"/>
      <c r="TPS3" s="15"/>
      <c r="TPT3" s="15"/>
      <c r="TPU3" s="15"/>
      <c r="TPV3" s="15"/>
      <c r="TPW3" s="15"/>
      <c r="TPX3" s="15"/>
      <c r="TPY3" s="15"/>
      <c r="TPZ3" s="15"/>
      <c r="TQA3" s="15"/>
      <c r="TQB3" s="15"/>
      <c r="TQC3" s="15"/>
      <c r="TQD3" s="15"/>
      <c r="TQE3" s="15"/>
      <c r="TQF3" s="15"/>
      <c r="TQG3" s="15"/>
      <c r="TQH3" s="15"/>
      <c r="TQI3" s="15"/>
      <c r="TQJ3" s="15"/>
      <c r="TQK3" s="15"/>
      <c r="TQL3" s="15"/>
      <c r="TQM3" s="15"/>
      <c r="TQN3" s="15"/>
      <c r="TQO3" s="15"/>
      <c r="TQP3" s="15"/>
      <c r="TQQ3" s="15"/>
      <c r="TQR3" s="15"/>
      <c r="TQS3" s="15"/>
      <c r="TQT3" s="15"/>
      <c r="TQU3" s="15"/>
      <c r="TQV3" s="15"/>
      <c r="TQW3" s="15"/>
      <c r="TQX3" s="15"/>
      <c r="TQY3" s="15"/>
      <c r="TQZ3" s="15"/>
      <c r="TRA3" s="15"/>
      <c r="TRB3" s="15"/>
      <c r="TRC3" s="15"/>
      <c r="TRD3" s="15"/>
      <c r="TRE3" s="15"/>
      <c r="TRF3" s="15"/>
      <c r="TRG3" s="15"/>
      <c r="TRH3" s="15"/>
      <c r="TRI3" s="15"/>
      <c r="TRJ3" s="15"/>
      <c r="TRK3" s="15"/>
      <c r="TRL3" s="15"/>
      <c r="TRM3" s="15"/>
      <c r="TRN3" s="15"/>
      <c r="TRO3" s="15"/>
      <c r="TRP3" s="15"/>
      <c r="TRQ3" s="15"/>
      <c r="TRR3" s="15"/>
      <c r="TRS3" s="15"/>
      <c r="TRT3" s="15"/>
      <c r="TRU3" s="15"/>
      <c r="TRV3" s="15"/>
      <c r="TRW3" s="15"/>
      <c r="TRX3" s="15"/>
      <c r="TRY3" s="15"/>
      <c r="TRZ3" s="15"/>
      <c r="TSA3" s="15"/>
      <c r="TSB3" s="15"/>
      <c r="TSC3" s="15"/>
      <c r="TSD3" s="15"/>
      <c r="TSE3" s="15"/>
      <c r="TSF3" s="15"/>
      <c r="TSG3" s="15"/>
      <c r="TSH3" s="15"/>
      <c r="TSI3" s="15"/>
      <c r="TSJ3" s="15"/>
      <c r="TSK3" s="15"/>
      <c r="TSL3" s="15"/>
      <c r="TSM3" s="15"/>
      <c r="TSN3" s="15"/>
      <c r="TSO3" s="15"/>
      <c r="TSP3" s="15"/>
      <c r="TSQ3" s="15"/>
      <c r="TSR3" s="15"/>
      <c r="TSS3" s="15"/>
      <c r="TST3" s="15"/>
      <c r="TSU3" s="15"/>
      <c r="TSV3" s="15"/>
      <c r="TSW3" s="15"/>
      <c r="TSX3" s="15"/>
      <c r="TSY3" s="15"/>
      <c r="TSZ3" s="15"/>
      <c r="TTA3" s="15"/>
      <c r="TTB3" s="15"/>
      <c r="TTC3" s="15"/>
      <c r="TTD3" s="15"/>
      <c r="TTE3" s="15"/>
      <c r="TTF3" s="15"/>
      <c r="TTG3" s="15"/>
      <c r="TTH3" s="15"/>
      <c r="TTI3" s="15"/>
      <c r="TTJ3" s="15"/>
      <c r="TTK3" s="15"/>
      <c r="TTL3" s="15"/>
      <c r="TTM3" s="15"/>
      <c r="TTN3" s="15"/>
      <c r="TTO3" s="15"/>
      <c r="TTP3" s="15"/>
      <c r="TTQ3" s="15"/>
      <c r="TTR3" s="15"/>
      <c r="TTS3" s="15"/>
      <c r="TTT3" s="15"/>
      <c r="TTU3" s="15"/>
      <c r="TTV3" s="15"/>
      <c r="TTW3" s="15"/>
      <c r="TTX3" s="15"/>
      <c r="TTY3" s="15"/>
      <c r="TTZ3" s="15"/>
      <c r="TUA3" s="15"/>
      <c r="TUB3" s="15"/>
      <c r="TUC3" s="15"/>
      <c r="TUD3" s="15"/>
      <c r="TUE3" s="15"/>
      <c r="TUF3" s="15"/>
      <c r="TUG3" s="15"/>
      <c r="TUH3" s="15"/>
      <c r="TUI3" s="15"/>
      <c r="TUJ3" s="15"/>
      <c r="TUK3" s="15"/>
      <c r="TUL3" s="15"/>
      <c r="TUM3" s="15"/>
      <c r="TUN3" s="15"/>
      <c r="TUO3" s="15"/>
      <c r="TUP3" s="15"/>
      <c r="TUQ3" s="15"/>
      <c r="TUR3" s="15"/>
      <c r="TUS3" s="15"/>
      <c r="TUT3" s="15"/>
      <c r="TUU3" s="15"/>
      <c r="TUV3" s="15"/>
      <c r="TUW3" s="15"/>
      <c r="TUX3" s="15"/>
      <c r="TUY3" s="15"/>
      <c r="TUZ3" s="15"/>
      <c r="TVA3" s="15"/>
      <c r="TVB3" s="15"/>
      <c r="TVC3" s="15"/>
      <c r="TVD3" s="15"/>
      <c r="TVE3" s="15"/>
      <c r="TVF3" s="15"/>
      <c r="TVG3" s="15"/>
      <c r="TVH3" s="15"/>
      <c r="TVI3" s="15"/>
      <c r="TVJ3" s="15"/>
      <c r="TVK3" s="15"/>
      <c r="TVL3" s="15"/>
      <c r="TVM3" s="15"/>
      <c r="TVN3" s="15"/>
      <c r="TVO3" s="15"/>
      <c r="TVP3" s="15"/>
      <c r="TVQ3" s="15"/>
      <c r="TVR3" s="15"/>
      <c r="TVS3" s="15"/>
      <c r="TVT3" s="15"/>
      <c r="TVU3" s="15"/>
      <c r="TVV3" s="15"/>
      <c r="TVW3" s="15"/>
      <c r="TVX3" s="15"/>
      <c r="TVY3" s="15"/>
      <c r="TVZ3" s="15"/>
      <c r="TWA3" s="15"/>
      <c r="TWB3" s="15"/>
      <c r="TWC3" s="15"/>
      <c r="TWD3" s="15"/>
      <c r="TWE3" s="15"/>
      <c r="TWF3" s="15"/>
      <c r="TWG3" s="15"/>
      <c r="TWH3" s="15"/>
      <c r="TWI3" s="15"/>
      <c r="TWJ3" s="15"/>
      <c r="TWK3" s="15"/>
      <c r="TWL3" s="15"/>
      <c r="TWM3" s="15"/>
      <c r="TWN3" s="15"/>
      <c r="TWO3" s="15"/>
      <c r="TWP3" s="15"/>
      <c r="TWQ3" s="15"/>
      <c r="TWR3" s="15"/>
      <c r="TWS3" s="15"/>
      <c r="TWT3" s="15"/>
      <c r="TWU3" s="15"/>
      <c r="TWV3" s="15"/>
      <c r="TWW3" s="15"/>
      <c r="TWX3" s="15"/>
      <c r="TWY3" s="15"/>
      <c r="TWZ3" s="15"/>
      <c r="TXA3" s="15"/>
      <c r="TXB3" s="15"/>
      <c r="TXC3" s="15"/>
      <c r="TXD3" s="15"/>
      <c r="TXE3" s="15"/>
      <c r="TXF3" s="15"/>
      <c r="TXG3" s="15"/>
      <c r="TXH3" s="15"/>
      <c r="TXI3" s="15"/>
      <c r="TXJ3" s="15"/>
      <c r="TXK3" s="15"/>
      <c r="TXL3" s="15"/>
      <c r="TXM3" s="15"/>
      <c r="TXN3" s="15"/>
      <c r="TXO3" s="15"/>
      <c r="TXP3" s="15"/>
      <c r="TXQ3" s="15"/>
      <c r="TXR3" s="15"/>
      <c r="TXS3" s="15"/>
      <c r="TXT3" s="15"/>
      <c r="TXU3" s="15"/>
      <c r="TXV3" s="15"/>
      <c r="TXW3" s="15"/>
      <c r="TXX3" s="15"/>
      <c r="TXY3" s="15"/>
      <c r="TXZ3" s="15"/>
      <c r="TYA3" s="15"/>
      <c r="TYB3" s="15"/>
      <c r="TYC3" s="15"/>
      <c r="TYD3" s="15"/>
      <c r="TYE3" s="15"/>
      <c r="TYF3" s="15"/>
      <c r="TYG3" s="15"/>
      <c r="TYH3" s="15"/>
      <c r="TYI3" s="15"/>
      <c r="TYJ3" s="15"/>
      <c r="TYK3" s="15"/>
      <c r="TYL3" s="15"/>
      <c r="TYM3" s="15"/>
      <c r="TYN3" s="15"/>
      <c r="TYO3" s="15"/>
      <c r="TYP3" s="15"/>
      <c r="TYQ3" s="15"/>
      <c r="TYR3" s="15"/>
      <c r="TYS3" s="15"/>
      <c r="TYT3" s="15"/>
      <c r="TYU3" s="15"/>
      <c r="TYV3" s="15"/>
      <c r="TYW3" s="15"/>
      <c r="TYX3" s="15"/>
      <c r="TYY3" s="15"/>
      <c r="TYZ3" s="15"/>
      <c r="TZA3" s="15"/>
      <c r="TZB3" s="15"/>
      <c r="TZC3" s="15"/>
      <c r="TZD3" s="15"/>
      <c r="TZE3" s="15"/>
      <c r="TZF3" s="15"/>
      <c r="TZG3" s="15"/>
      <c r="TZH3" s="15"/>
      <c r="TZI3" s="15"/>
      <c r="TZJ3" s="15"/>
      <c r="TZK3" s="15"/>
      <c r="TZL3" s="15"/>
      <c r="TZM3" s="15"/>
      <c r="TZN3" s="15"/>
      <c r="TZO3" s="15"/>
      <c r="TZP3" s="15"/>
      <c r="TZQ3" s="15"/>
      <c r="TZR3" s="15"/>
      <c r="TZS3" s="15"/>
      <c r="TZT3" s="15"/>
      <c r="TZU3" s="15"/>
      <c r="TZV3" s="15"/>
      <c r="TZW3" s="15"/>
      <c r="TZX3" s="15"/>
      <c r="TZY3" s="15"/>
      <c r="TZZ3" s="15"/>
      <c r="UAA3" s="15"/>
      <c r="UAB3" s="15"/>
      <c r="UAC3" s="15"/>
      <c r="UAD3" s="15"/>
      <c r="UAE3" s="15"/>
      <c r="UAF3" s="15"/>
      <c r="UAG3" s="15"/>
      <c r="UAH3" s="15"/>
      <c r="UAI3" s="15"/>
      <c r="UAJ3" s="15"/>
      <c r="UAK3" s="15"/>
      <c r="UAL3" s="15"/>
      <c r="UAM3" s="15"/>
      <c r="UAN3" s="15"/>
      <c r="UAO3" s="15"/>
      <c r="UAP3" s="15"/>
      <c r="UAQ3" s="15"/>
      <c r="UAR3" s="15"/>
      <c r="UAS3" s="15"/>
      <c r="UAT3" s="15"/>
      <c r="UAU3" s="15"/>
      <c r="UAV3" s="15"/>
      <c r="UAW3" s="15"/>
      <c r="UAX3" s="15"/>
      <c r="UAY3" s="15"/>
      <c r="UAZ3" s="15"/>
      <c r="UBA3" s="15"/>
      <c r="UBB3" s="15"/>
      <c r="UBC3" s="15"/>
      <c r="UBD3" s="15"/>
      <c r="UBE3" s="15"/>
      <c r="UBF3" s="15"/>
      <c r="UBG3" s="15"/>
      <c r="UBH3" s="15"/>
      <c r="UBI3" s="15"/>
      <c r="UBJ3" s="15"/>
      <c r="UBK3" s="15"/>
      <c r="UBL3" s="15"/>
      <c r="UBM3" s="15"/>
      <c r="UBN3" s="15"/>
      <c r="UBO3" s="15"/>
      <c r="UBP3" s="15"/>
      <c r="UBQ3" s="15"/>
      <c r="UBR3" s="15"/>
      <c r="UBS3" s="15"/>
      <c r="UBT3" s="15"/>
      <c r="UBU3" s="15"/>
      <c r="UBV3" s="15"/>
      <c r="UBW3" s="15"/>
      <c r="UBX3" s="15"/>
      <c r="UBY3" s="15"/>
      <c r="UBZ3" s="15"/>
      <c r="UCA3" s="15"/>
      <c r="UCB3" s="15"/>
      <c r="UCC3" s="15"/>
      <c r="UCD3" s="15"/>
      <c r="UCE3" s="15"/>
      <c r="UCF3" s="15"/>
      <c r="UCG3" s="15"/>
      <c r="UCH3" s="15"/>
      <c r="UCI3" s="15"/>
      <c r="UCJ3" s="15"/>
      <c r="UCK3" s="15"/>
      <c r="UCL3" s="15"/>
      <c r="UCM3" s="15"/>
      <c r="UCN3" s="15"/>
      <c r="UCO3" s="15"/>
      <c r="UCP3" s="15"/>
      <c r="UCQ3" s="15"/>
      <c r="UCR3" s="15"/>
      <c r="UCS3" s="15"/>
      <c r="UCT3" s="15"/>
      <c r="UCU3" s="15"/>
      <c r="UCV3" s="15"/>
      <c r="UCW3" s="15"/>
      <c r="UCX3" s="15"/>
      <c r="UCY3" s="15"/>
      <c r="UCZ3" s="15"/>
      <c r="UDA3" s="15"/>
      <c r="UDB3" s="15"/>
      <c r="UDC3" s="15"/>
      <c r="UDD3" s="15"/>
      <c r="UDE3" s="15"/>
      <c r="UDF3" s="15"/>
      <c r="UDG3" s="15"/>
      <c r="UDH3" s="15"/>
      <c r="UDI3" s="15"/>
      <c r="UDJ3" s="15"/>
      <c r="UDK3" s="15"/>
      <c r="UDL3" s="15"/>
      <c r="UDM3" s="15"/>
      <c r="UDN3" s="15"/>
      <c r="UDO3" s="15"/>
      <c r="UDP3" s="15"/>
      <c r="UDQ3" s="15"/>
      <c r="UDR3" s="15"/>
      <c r="UDS3" s="15"/>
      <c r="UDT3" s="15"/>
      <c r="UDU3" s="15"/>
      <c r="UDV3" s="15"/>
      <c r="UDW3" s="15"/>
      <c r="UDX3" s="15"/>
      <c r="UDY3" s="15"/>
      <c r="UDZ3" s="15"/>
      <c r="UEA3" s="15"/>
      <c r="UEB3" s="15"/>
      <c r="UEC3" s="15"/>
      <c r="UED3" s="15"/>
      <c r="UEE3" s="15"/>
      <c r="UEF3" s="15"/>
      <c r="UEG3" s="15"/>
      <c r="UEH3" s="15"/>
      <c r="UEI3" s="15"/>
      <c r="UEJ3" s="15"/>
      <c r="UEK3" s="15"/>
      <c r="UEL3" s="15"/>
      <c r="UEM3" s="15"/>
      <c r="UEN3" s="15"/>
      <c r="UEO3" s="15"/>
      <c r="UEP3" s="15"/>
      <c r="UEQ3" s="15"/>
      <c r="UER3" s="15"/>
      <c r="UES3" s="15"/>
      <c r="UET3" s="15"/>
      <c r="UEU3" s="15"/>
      <c r="UEV3" s="15"/>
      <c r="UEW3" s="15"/>
      <c r="UEX3" s="15"/>
      <c r="UEY3" s="15"/>
      <c r="UEZ3" s="15"/>
      <c r="UFA3" s="15"/>
      <c r="UFB3" s="15"/>
      <c r="UFC3" s="15"/>
      <c r="UFD3" s="15"/>
      <c r="UFE3" s="15"/>
      <c r="UFF3" s="15"/>
      <c r="UFG3" s="15"/>
      <c r="UFH3" s="15"/>
      <c r="UFI3" s="15"/>
      <c r="UFJ3" s="15"/>
      <c r="UFK3" s="15"/>
      <c r="UFL3" s="15"/>
      <c r="UFM3" s="15"/>
      <c r="UFN3" s="15"/>
      <c r="UFO3" s="15"/>
      <c r="UFP3" s="15"/>
      <c r="UFQ3" s="15"/>
      <c r="UFR3" s="15"/>
      <c r="UFS3" s="15"/>
      <c r="UFT3" s="15"/>
      <c r="UFU3" s="15"/>
      <c r="UFV3" s="15"/>
      <c r="UFW3" s="15"/>
      <c r="UFX3" s="15"/>
      <c r="UFY3" s="15"/>
      <c r="UFZ3" s="15"/>
      <c r="UGA3" s="15"/>
      <c r="UGB3" s="15"/>
      <c r="UGC3" s="15"/>
      <c r="UGD3" s="15"/>
      <c r="UGE3" s="15"/>
      <c r="UGF3" s="15"/>
      <c r="UGG3" s="15"/>
      <c r="UGH3" s="15"/>
      <c r="UGI3" s="15"/>
      <c r="UGJ3" s="15"/>
      <c r="UGK3" s="15"/>
      <c r="UGL3" s="15"/>
      <c r="UGM3" s="15"/>
      <c r="UGN3" s="15"/>
      <c r="UGO3" s="15"/>
      <c r="UGP3" s="15"/>
      <c r="UGQ3" s="15"/>
      <c r="UGR3" s="15"/>
      <c r="UGS3" s="15"/>
      <c r="UGT3" s="15"/>
      <c r="UGU3" s="15"/>
      <c r="UGV3" s="15"/>
      <c r="UGW3" s="15"/>
      <c r="UGX3" s="15"/>
      <c r="UGY3" s="15"/>
      <c r="UGZ3" s="15"/>
      <c r="UHA3" s="15"/>
      <c r="UHB3" s="15"/>
      <c r="UHC3" s="15"/>
      <c r="UHD3" s="15"/>
      <c r="UHE3" s="15"/>
      <c r="UHF3" s="15"/>
      <c r="UHG3" s="15"/>
      <c r="UHH3" s="15"/>
      <c r="UHI3" s="15"/>
      <c r="UHJ3" s="15"/>
      <c r="UHK3" s="15"/>
      <c r="UHL3" s="15"/>
      <c r="UHM3" s="15"/>
      <c r="UHN3" s="15"/>
      <c r="UHO3" s="15"/>
      <c r="UHP3" s="15"/>
      <c r="UHQ3" s="15"/>
      <c r="UHR3" s="15"/>
      <c r="UHS3" s="15"/>
      <c r="UHT3" s="15"/>
      <c r="UHU3" s="15"/>
      <c r="UHV3" s="15"/>
      <c r="UHW3" s="15"/>
      <c r="UHX3" s="15"/>
      <c r="UHY3" s="15"/>
      <c r="UHZ3" s="15"/>
      <c r="UIA3" s="15"/>
      <c r="UIB3" s="15"/>
      <c r="UIC3" s="15"/>
      <c r="UID3" s="15"/>
      <c r="UIE3" s="15"/>
      <c r="UIF3" s="15"/>
      <c r="UIG3" s="15"/>
      <c r="UIH3" s="15"/>
      <c r="UII3" s="15"/>
      <c r="UIJ3" s="15"/>
      <c r="UIK3" s="15"/>
      <c r="UIL3" s="15"/>
      <c r="UIM3" s="15"/>
      <c r="UIN3" s="15"/>
      <c r="UIO3" s="15"/>
      <c r="UIP3" s="15"/>
      <c r="UIQ3" s="15"/>
      <c r="UIR3" s="15"/>
      <c r="UIS3" s="15"/>
      <c r="UIT3" s="15"/>
      <c r="UIU3" s="15"/>
      <c r="UIV3" s="15"/>
      <c r="UIW3" s="15"/>
      <c r="UIX3" s="15"/>
      <c r="UIY3" s="15"/>
      <c r="UIZ3" s="15"/>
      <c r="UJA3" s="15"/>
      <c r="UJB3" s="15"/>
      <c r="UJC3" s="15"/>
      <c r="UJD3" s="15"/>
      <c r="UJE3" s="15"/>
      <c r="UJF3" s="15"/>
      <c r="UJG3" s="15"/>
      <c r="UJH3" s="15"/>
      <c r="UJI3" s="15"/>
      <c r="UJJ3" s="15"/>
      <c r="UJK3" s="15"/>
      <c r="UJL3" s="15"/>
      <c r="UJM3" s="15"/>
      <c r="UJN3" s="15"/>
      <c r="UJO3" s="15"/>
      <c r="UJP3" s="15"/>
      <c r="UJQ3" s="15"/>
      <c r="UJR3" s="15"/>
      <c r="UJS3" s="15"/>
      <c r="UJT3" s="15"/>
      <c r="UJU3" s="15"/>
      <c r="UJV3" s="15"/>
      <c r="UJW3" s="15"/>
      <c r="UJX3" s="15"/>
      <c r="UJY3" s="15"/>
      <c r="UJZ3" s="15"/>
      <c r="UKA3" s="15"/>
      <c r="UKB3" s="15"/>
      <c r="UKC3" s="15"/>
      <c r="UKD3" s="15"/>
      <c r="UKE3" s="15"/>
      <c r="UKF3" s="15"/>
      <c r="UKG3" s="15"/>
      <c r="UKH3" s="15"/>
      <c r="UKI3" s="15"/>
      <c r="UKJ3" s="15"/>
      <c r="UKK3" s="15"/>
      <c r="UKL3" s="15"/>
      <c r="UKM3" s="15"/>
      <c r="UKN3" s="15"/>
      <c r="UKO3" s="15"/>
      <c r="UKP3" s="15"/>
      <c r="UKQ3" s="15"/>
      <c r="UKR3" s="15"/>
      <c r="UKS3" s="15"/>
      <c r="UKT3" s="15"/>
      <c r="UKU3" s="15"/>
      <c r="UKV3" s="15"/>
      <c r="UKW3" s="15"/>
      <c r="UKX3" s="15"/>
      <c r="UKY3" s="15"/>
      <c r="UKZ3" s="15"/>
      <c r="ULA3" s="15"/>
      <c r="ULB3" s="15"/>
      <c r="ULC3" s="15"/>
      <c r="ULD3" s="15"/>
      <c r="ULE3" s="15"/>
      <c r="ULF3" s="15"/>
      <c r="ULG3" s="15"/>
      <c r="ULH3" s="15"/>
      <c r="ULI3" s="15"/>
      <c r="ULJ3" s="15"/>
      <c r="ULK3" s="15"/>
      <c r="ULL3" s="15"/>
      <c r="ULM3" s="15"/>
      <c r="ULN3" s="15"/>
      <c r="ULO3" s="15"/>
      <c r="ULP3" s="15"/>
      <c r="ULQ3" s="15"/>
      <c r="ULR3" s="15"/>
      <c r="ULS3" s="15"/>
      <c r="ULT3" s="15"/>
      <c r="ULU3" s="15"/>
      <c r="ULV3" s="15"/>
      <c r="ULW3" s="15"/>
      <c r="ULX3" s="15"/>
      <c r="ULY3" s="15"/>
      <c r="ULZ3" s="15"/>
      <c r="UMA3" s="15"/>
      <c r="UMB3" s="15"/>
      <c r="UMC3" s="15"/>
      <c r="UMD3" s="15"/>
      <c r="UME3" s="15"/>
      <c r="UMF3" s="15"/>
      <c r="UMG3" s="15"/>
      <c r="UMH3" s="15"/>
      <c r="UMI3" s="15"/>
      <c r="UMJ3" s="15"/>
      <c r="UMK3" s="15"/>
      <c r="UML3" s="15"/>
      <c r="UMM3" s="15"/>
      <c r="UMN3" s="15"/>
      <c r="UMO3" s="15"/>
      <c r="UMP3" s="15"/>
      <c r="UMQ3" s="15"/>
      <c r="UMR3" s="15"/>
      <c r="UMS3" s="15"/>
      <c r="UMT3" s="15"/>
      <c r="UMU3" s="15"/>
      <c r="UMV3" s="15"/>
      <c r="UMW3" s="15"/>
      <c r="UMX3" s="15"/>
      <c r="UMY3" s="15"/>
      <c r="UMZ3" s="15"/>
      <c r="UNA3" s="15"/>
      <c r="UNB3" s="15"/>
      <c r="UNC3" s="15"/>
      <c r="UND3" s="15"/>
      <c r="UNE3" s="15"/>
      <c r="UNF3" s="15"/>
      <c r="UNG3" s="15"/>
      <c r="UNH3" s="15"/>
      <c r="UNI3" s="15"/>
      <c r="UNJ3" s="15"/>
      <c r="UNK3" s="15"/>
      <c r="UNL3" s="15"/>
      <c r="UNM3" s="15"/>
      <c r="UNN3" s="15"/>
      <c r="UNO3" s="15"/>
      <c r="UNP3" s="15"/>
      <c r="UNQ3" s="15"/>
      <c r="UNR3" s="15"/>
      <c r="UNS3" s="15"/>
      <c r="UNT3" s="15"/>
      <c r="UNU3" s="15"/>
      <c r="UNV3" s="15"/>
      <c r="UNW3" s="15"/>
      <c r="UNX3" s="15"/>
      <c r="UNY3" s="15"/>
      <c r="UNZ3" s="15"/>
      <c r="UOA3" s="15"/>
      <c r="UOB3" s="15"/>
      <c r="UOC3" s="15"/>
      <c r="UOD3" s="15"/>
      <c r="UOE3" s="15"/>
      <c r="UOF3" s="15"/>
      <c r="UOG3" s="15"/>
      <c r="UOH3" s="15"/>
      <c r="UOI3" s="15"/>
      <c r="UOJ3" s="15"/>
      <c r="UOK3" s="15"/>
      <c r="UOL3" s="15"/>
      <c r="UOM3" s="15"/>
      <c r="UON3" s="15"/>
      <c r="UOO3" s="15"/>
      <c r="UOP3" s="15"/>
      <c r="UOQ3" s="15"/>
      <c r="UOR3" s="15"/>
      <c r="UOS3" s="15"/>
      <c r="UOT3" s="15"/>
      <c r="UOU3" s="15"/>
      <c r="UOV3" s="15"/>
      <c r="UOW3" s="15"/>
      <c r="UOX3" s="15"/>
      <c r="UOY3" s="15"/>
      <c r="UOZ3" s="15"/>
      <c r="UPA3" s="15"/>
      <c r="UPB3" s="15"/>
      <c r="UPC3" s="15"/>
      <c r="UPD3" s="15"/>
      <c r="UPE3" s="15"/>
      <c r="UPF3" s="15"/>
      <c r="UPG3" s="15"/>
      <c r="UPH3" s="15"/>
      <c r="UPI3" s="15"/>
      <c r="UPJ3" s="15"/>
      <c r="UPK3" s="15"/>
      <c r="UPL3" s="15"/>
      <c r="UPM3" s="15"/>
      <c r="UPN3" s="15"/>
      <c r="UPO3" s="15"/>
      <c r="UPP3" s="15"/>
      <c r="UPQ3" s="15"/>
      <c r="UPR3" s="15"/>
      <c r="UPS3" s="15"/>
      <c r="UPT3" s="15"/>
      <c r="UPU3" s="15"/>
      <c r="UPV3" s="15"/>
      <c r="UPW3" s="15"/>
      <c r="UPX3" s="15"/>
      <c r="UPY3" s="15"/>
      <c r="UPZ3" s="15"/>
      <c r="UQA3" s="15"/>
      <c r="UQB3" s="15"/>
      <c r="UQC3" s="15"/>
      <c r="UQD3" s="15"/>
      <c r="UQE3" s="15"/>
      <c r="UQF3" s="15"/>
      <c r="UQG3" s="15"/>
      <c r="UQH3" s="15"/>
      <c r="UQI3" s="15"/>
      <c r="UQJ3" s="15"/>
      <c r="UQK3" s="15"/>
      <c r="UQL3" s="15"/>
      <c r="UQM3" s="15"/>
      <c r="UQN3" s="15"/>
      <c r="UQO3" s="15"/>
      <c r="UQP3" s="15"/>
      <c r="UQQ3" s="15"/>
      <c r="UQR3" s="15"/>
      <c r="UQS3" s="15"/>
      <c r="UQT3" s="15"/>
      <c r="UQU3" s="15"/>
      <c r="UQV3" s="15"/>
      <c r="UQW3" s="15"/>
      <c r="UQX3" s="15"/>
      <c r="UQY3" s="15"/>
      <c r="UQZ3" s="15"/>
      <c r="URA3" s="15"/>
      <c r="URB3" s="15"/>
      <c r="URC3" s="15"/>
      <c r="URD3" s="15"/>
      <c r="URE3" s="15"/>
      <c r="URF3" s="15"/>
      <c r="URG3" s="15"/>
      <c r="URH3" s="15"/>
      <c r="URI3" s="15"/>
      <c r="URJ3" s="15"/>
      <c r="URK3" s="15"/>
      <c r="URL3" s="15"/>
      <c r="URM3" s="15"/>
      <c r="URN3" s="15"/>
      <c r="URO3" s="15"/>
      <c r="URP3" s="15"/>
      <c r="URQ3" s="15"/>
      <c r="URR3" s="15"/>
      <c r="URS3" s="15"/>
      <c r="URT3" s="15"/>
      <c r="URU3" s="15"/>
      <c r="URV3" s="15"/>
      <c r="URW3" s="15"/>
      <c r="URX3" s="15"/>
      <c r="URY3" s="15"/>
      <c r="URZ3" s="15"/>
      <c r="USA3" s="15"/>
      <c r="USB3" s="15"/>
      <c r="USC3" s="15"/>
      <c r="USD3" s="15"/>
      <c r="USE3" s="15"/>
      <c r="USF3" s="15"/>
      <c r="USG3" s="15"/>
      <c r="USH3" s="15"/>
      <c r="USI3" s="15"/>
      <c r="USJ3" s="15"/>
      <c r="USK3" s="15"/>
      <c r="USL3" s="15"/>
      <c r="USM3" s="15"/>
      <c r="USN3" s="15"/>
      <c r="USO3" s="15"/>
      <c r="USP3" s="15"/>
      <c r="USQ3" s="15"/>
      <c r="USR3" s="15"/>
      <c r="USS3" s="15"/>
      <c r="UST3" s="15"/>
      <c r="USU3" s="15"/>
      <c r="USV3" s="15"/>
      <c r="USW3" s="15"/>
      <c r="USX3" s="15"/>
      <c r="USY3" s="15"/>
      <c r="USZ3" s="15"/>
      <c r="UTA3" s="15"/>
      <c r="UTB3" s="15"/>
      <c r="UTC3" s="15"/>
      <c r="UTD3" s="15"/>
      <c r="UTE3" s="15"/>
      <c r="UTF3" s="15"/>
      <c r="UTG3" s="15"/>
      <c r="UTH3" s="15"/>
      <c r="UTI3" s="15"/>
      <c r="UTJ3" s="15"/>
      <c r="UTK3" s="15"/>
      <c r="UTL3" s="15"/>
      <c r="UTM3" s="15"/>
      <c r="UTN3" s="15"/>
      <c r="UTO3" s="15"/>
      <c r="UTP3" s="15"/>
      <c r="UTQ3" s="15"/>
      <c r="UTR3" s="15"/>
      <c r="UTS3" s="15"/>
      <c r="UTT3" s="15"/>
      <c r="UTU3" s="15"/>
      <c r="UTV3" s="15"/>
      <c r="UTW3" s="15"/>
      <c r="UTX3" s="15"/>
      <c r="UTY3" s="15"/>
      <c r="UTZ3" s="15"/>
      <c r="UUA3" s="15"/>
      <c r="UUB3" s="15"/>
      <c r="UUC3" s="15"/>
      <c r="UUD3" s="15"/>
      <c r="UUE3" s="15"/>
      <c r="UUF3" s="15"/>
      <c r="UUG3" s="15"/>
      <c r="UUH3" s="15"/>
      <c r="UUI3" s="15"/>
      <c r="UUJ3" s="15"/>
      <c r="UUK3" s="15"/>
      <c r="UUL3" s="15"/>
      <c r="UUM3" s="15"/>
      <c r="UUN3" s="15"/>
      <c r="UUO3" s="15"/>
      <c r="UUP3" s="15"/>
      <c r="UUQ3" s="15"/>
      <c r="UUR3" s="15"/>
      <c r="UUS3" s="15"/>
      <c r="UUT3" s="15"/>
      <c r="UUU3" s="15"/>
      <c r="UUV3" s="15"/>
      <c r="UUW3" s="15"/>
      <c r="UUX3" s="15"/>
      <c r="UUY3" s="15"/>
      <c r="UUZ3" s="15"/>
      <c r="UVA3" s="15"/>
      <c r="UVB3" s="15"/>
      <c r="UVC3" s="15"/>
      <c r="UVD3" s="15"/>
      <c r="UVE3" s="15"/>
      <c r="UVF3" s="15"/>
      <c r="UVG3" s="15"/>
      <c r="UVH3" s="15"/>
      <c r="UVI3" s="15"/>
      <c r="UVJ3" s="15"/>
      <c r="UVK3" s="15"/>
      <c r="UVL3" s="15"/>
      <c r="UVM3" s="15"/>
      <c r="UVN3" s="15"/>
      <c r="UVO3" s="15"/>
      <c r="UVP3" s="15"/>
      <c r="UVQ3" s="15"/>
      <c r="UVR3" s="15"/>
      <c r="UVS3" s="15"/>
      <c r="UVT3" s="15"/>
      <c r="UVU3" s="15"/>
      <c r="UVV3" s="15"/>
      <c r="UVW3" s="15"/>
      <c r="UVX3" s="15"/>
      <c r="UVY3" s="15"/>
      <c r="UVZ3" s="15"/>
      <c r="UWA3" s="15"/>
      <c r="UWB3" s="15"/>
      <c r="UWC3" s="15"/>
      <c r="UWD3" s="15"/>
      <c r="UWE3" s="15"/>
      <c r="UWF3" s="15"/>
      <c r="UWG3" s="15"/>
      <c r="UWH3" s="15"/>
      <c r="UWI3" s="15"/>
      <c r="UWJ3" s="15"/>
      <c r="UWK3" s="15"/>
      <c r="UWL3" s="15"/>
      <c r="UWM3" s="15"/>
      <c r="UWN3" s="15"/>
      <c r="UWO3" s="15"/>
      <c r="UWP3" s="15"/>
      <c r="UWQ3" s="15"/>
      <c r="UWR3" s="15"/>
      <c r="UWS3" s="15"/>
      <c r="UWT3" s="15"/>
      <c r="UWU3" s="15"/>
      <c r="UWV3" s="15"/>
      <c r="UWW3" s="15"/>
      <c r="UWX3" s="15"/>
      <c r="UWY3" s="15"/>
      <c r="UWZ3" s="15"/>
      <c r="UXA3" s="15"/>
      <c r="UXB3" s="15"/>
      <c r="UXC3" s="15"/>
      <c r="UXD3" s="15"/>
      <c r="UXE3" s="15"/>
      <c r="UXF3" s="15"/>
      <c r="UXG3" s="15"/>
      <c r="UXH3" s="15"/>
      <c r="UXI3" s="15"/>
      <c r="UXJ3" s="15"/>
      <c r="UXK3" s="15"/>
      <c r="UXL3" s="15"/>
      <c r="UXM3" s="15"/>
      <c r="UXN3" s="15"/>
      <c r="UXO3" s="15"/>
      <c r="UXP3" s="15"/>
      <c r="UXQ3" s="15"/>
      <c r="UXR3" s="15"/>
      <c r="UXS3" s="15"/>
      <c r="UXT3" s="15"/>
      <c r="UXU3" s="15"/>
      <c r="UXV3" s="15"/>
      <c r="UXW3" s="15"/>
      <c r="UXX3" s="15"/>
      <c r="UXY3" s="15"/>
      <c r="UXZ3" s="15"/>
      <c r="UYA3" s="15"/>
      <c r="UYB3" s="15"/>
      <c r="UYC3" s="15"/>
      <c r="UYD3" s="15"/>
      <c r="UYE3" s="15"/>
      <c r="UYF3" s="15"/>
      <c r="UYG3" s="15"/>
      <c r="UYH3" s="15"/>
      <c r="UYI3" s="15"/>
      <c r="UYJ3" s="15"/>
      <c r="UYK3" s="15"/>
      <c r="UYL3" s="15"/>
      <c r="UYM3" s="15"/>
      <c r="UYN3" s="15"/>
      <c r="UYO3" s="15"/>
      <c r="UYP3" s="15"/>
      <c r="UYQ3" s="15"/>
      <c r="UYR3" s="15"/>
      <c r="UYS3" s="15"/>
      <c r="UYT3" s="15"/>
      <c r="UYU3" s="15"/>
      <c r="UYV3" s="15"/>
      <c r="UYW3" s="15"/>
      <c r="UYX3" s="15"/>
      <c r="UYY3" s="15"/>
      <c r="UYZ3" s="15"/>
      <c r="UZA3" s="15"/>
      <c r="UZB3" s="15"/>
      <c r="UZC3" s="15"/>
      <c r="UZD3" s="15"/>
      <c r="UZE3" s="15"/>
      <c r="UZF3" s="15"/>
      <c r="UZG3" s="15"/>
      <c r="UZH3" s="15"/>
      <c r="UZI3" s="15"/>
      <c r="UZJ3" s="15"/>
      <c r="UZK3" s="15"/>
      <c r="UZL3" s="15"/>
      <c r="UZM3" s="15"/>
      <c r="UZN3" s="15"/>
      <c r="UZO3" s="15"/>
      <c r="UZP3" s="15"/>
      <c r="UZQ3" s="15"/>
      <c r="UZR3" s="15"/>
      <c r="UZS3" s="15"/>
      <c r="UZT3" s="15"/>
      <c r="UZU3" s="15"/>
      <c r="UZV3" s="15"/>
      <c r="UZW3" s="15"/>
      <c r="UZX3" s="15"/>
      <c r="UZY3" s="15"/>
      <c r="UZZ3" s="15"/>
      <c r="VAA3" s="15"/>
      <c r="VAB3" s="15"/>
      <c r="VAC3" s="15"/>
      <c r="VAD3" s="15"/>
      <c r="VAE3" s="15"/>
      <c r="VAF3" s="15"/>
      <c r="VAG3" s="15"/>
      <c r="VAH3" s="15"/>
      <c r="VAI3" s="15"/>
      <c r="VAJ3" s="15"/>
      <c r="VAK3" s="15"/>
      <c r="VAL3" s="15"/>
      <c r="VAM3" s="15"/>
      <c r="VAN3" s="15"/>
      <c r="VAO3" s="15"/>
      <c r="VAP3" s="15"/>
      <c r="VAQ3" s="15"/>
      <c r="VAR3" s="15"/>
      <c r="VAS3" s="15"/>
      <c r="VAT3" s="15"/>
      <c r="VAU3" s="15"/>
      <c r="VAV3" s="15"/>
      <c r="VAW3" s="15"/>
      <c r="VAX3" s="15"/>
      <c r="VAY3" s="15"/>
      <c r="VAZ3" s="15"/>
      <c r="VBA3" s="15"/>
      <c r="VBB3" s="15"/>
      <c r="VBC3" s="15"/>
      <c r="VBD3" s="15"/>
      <c r="VBE3" s="15"/>
      <c r="VBF3" s="15"/>
      <c r="VBG3" s="15"/>
      <c r="VBH3" s="15"/>
      <c r="VBI3" s="15"/>
      <c r="VBJ3" s="15"/>
      <c r="VBK3" s="15"/>
      <c r="VBL3" s="15"/>
      <c r="VBM3" s="15"/>
      <c r="VBN3" s="15"/>
      <c r="VBO3" s="15"/>
      <c r="VBP3" s="15"/>
      <c r="VBQ3" s="15"/>
      <c r="VBR3" s="15"/>
      <c r="VBS3" s="15"/>
      <c r="VBT3" s="15"/>
      <c r="VBU3" s="15"/>
      <c r="VBV3" s="15"/>
      <c r="VBW3" s="15"/>
      <c r="VBX3" s="15"/>
      <c r="VBY3" s="15"/>
      <c r="VBZ3" s="15"/>
      <c r="VCA3" s="15"/>
      <c r="VCB3" s="15"/>
      <c r="VCC3" s="15"/>
      <c r="VCD3" s="15"/>
      <c r="VCE3" s="15"/>
      <c r="VCF3" s="15"/>
      <c r="VCG3" s="15"/>
      <c r="VCH3" s="15"/>
      <c r="VCI3" s="15"/>
      <c r="VCJ3" s="15"/>
      <c r="VCK3" s="15"/>
      <c r="VCL3" s="15"/>
      <c r="VCM3" s="15"/>
      <c r="VCN3" s="15"/>
      <c r="VCO3" s="15"/>
      <c r="VCP3" s="15"/>
      <c r="VCQ3" s="15"/>
      <c r="VCR3" s="15"/>
      <c r="VCS3" s="15"/>
      <c r="VCT3" s="15"/>
      <c r="VCU3" s="15"/>
      <c r="VCV3" s="15"/>
      <c r="VCW3" s="15"/>
      <c r="VCX3" s="15"/>
      <c r="VCY3" s="15"/>
      <c r="VCZ3" s="15"/>
      <c r="VDA3" s="15"/>
      <c r="VDB3" s="15"/>
      <c r="VDC3" s="15"/>
      <c r="VDD3" s="15"/>
      <c r="VDE3" s="15"/>
      <c r="VDF3" s="15"/>
      <c r="VDG3" s="15"/>
      <c r="VDH3" s="15"/>
      <c r="VDI3" s="15"/>
      <c r="VDJ3" s="15"/>
      <c r="VDK3" s="15"/>
      <c r="VDL3" s="15"/>
      <c r="VDM3" s="15"/>
      <c r="VDN3" s="15"/>
      <c r="VDO3" s="15"/>
      <c r="VDP3" s="15"/>
      <c r="VDQ3" s="15"/>
      <c r="VDR3" s="15"/>
      <c r="VDS3" s="15"/>
      <c r="VDT3" s="15"/>
      <c r="VDU3" s="15"/>
      <c r="VDV3" s="15"/>
      <c r="VDW3" s="15"/>
      <c r="VDX3" s="15"/>
      <c r="VDY3" s="15"/>
      <c r="VDZ3" s="15"/>
      <c r="VEA3" s="15"/>
      <c r="VEB3" s="15"/>
      <c r="VEC3" s="15"/>
      <c r="VED3" s="15"/>
      <c r="VEE3" s="15"/>
      <c r="VEF3" s="15"/>
      <c r="VEG3" s="15"/>
      <c r="VEH3" s="15"/>
      <c r="VEI3" s="15"/>
      <c r="VEJ3" s="15"/>
      <c r="VEK3" s="15"/>
      <c r="VEL3" s="15"/>
      <c r="VEM3" s="15"/>
      <c r="VEN3" s="15"/>
      <c r="VEO3" s="15"/>
      <c r="VEP3" s="15"/>
      <c r="VEQ3" s="15"/>
      <c r="VER3" s="15"/>
      <c r="VES3" s="15"/>
      <c r="VET3" s="15"/>
      <c r="VEU3" s="15"/>
      <c r="VEV3" s="15"/>
      <c r="VEW3" s="15"/>
      <c r="VEX3" s="15"/>
      <c r="VEY3" s="15"/>
      <c r="VEZ3" s="15"/>
      <c r="VFA3" s="15"/>
      <c r="VFB3" s="15"/>
      <c r="VFC3" s="15"/>
      <c r="VFD3" s="15"/>
      <c r="VFE3" s="15"/>
      <c r="VFF3" s="15"/>
      <c r="VFG3" s="15"/>
      <c r="VFH3" s="15"/>
      <c r="VFI3" s="15"/>
      <c r="VFJ3" s="15"/>
      <c r="VFK3" s="15"/>
      <c r="VFL3" s="15"/>
      <c r="VFM3" s="15"/>
      <c r="VFN3" s="15"/>
      <c r="VFO3" s="15"/>
      <c r="VFP3" s="15"/>
      <c r="VFQ3" s="15"/>
      <c r="VFR3" s="15"/>
      <c r="VFS3" s="15"/>
      <c r="VFT3" s="15"/>
      <c r="VFU3" s="15"/>
      <c r="VFV3" s="15"/>
      <c r="VFW3" s="15"/>
      <c r="VFX3" s="15"/>
      <c r="VFY3" s="15"/>
      <c r="VFZ3" s="15"/>
      <c r="VGA3" s="15"/>
      <c r="VGB3" s="15"/>
      <c r="VGC3" s="15"/>
      <c r="VGD3" s="15"/>
      <c r="VGE3" s="15"/>
      <c r="VGF3" s="15"/>
      <c r="VGG3" s="15"/>
      <c r="VGH3" s="15"/>
      <c r="VGI3" s="15"/>
      <c r="VGJ3" s="15"/>
      <c r="VGK3" s="15"/>
      <c r="VGL3" s="15"/>
      <c r="VGM3" s="15"/>
      <c r="VGN3" s="15"/>
      <c r="VGO3" s="15"/>
      <c r="VGP3" s="15"/>
      <c r="VGQ3" s="15"/>
      <c r="VGR3" s="15"/>
      <c r="VGS3" s="15"/>
      <c r="VGT3" s="15"/>
      <c r="VGU3" s="15"/>
      <c r="VGV3" s="15"/>
      <c r="VGW3" s="15"/>
      <c r="VGX3" s="15"/>
      <c r="VGY3" s="15"/>
      <c r="VGZ3" s="15"/>
      <c r="VHA3" s="15"/>
      <c r="VHB3" s="15"/>
      <c r="VHC3" s="15"/>
      <c r="VHD3" s="15"/>
      <c r="VHE3" s="15"/>
      <c r="VHF3" s="15"/>
      <c r="VHG3" s="15"/>
      <c r="VHH3" s="15"/>
      <c r="VHI3" s="15"/>
      <c r="VHJ3" s="15"/>
      <c r="VHK3" s="15"/>
      <c r="VHL3" s="15"/>
      <c r="VHM3" s="15"/>
      <c r="VHN3" s="15"/>
      <c r="VHO3" s="15"/>
      <c r="VHP3" s="15"/>
      <c r="VHQ3" s="15"/>
      <c r="VHR3" s="15"/>
      <c r="VHS3" s="15"/>
      <c r="VHT3" s="15"/>
      <c r="VHU3" s="15"/>
      <c r="VHV3" s="15"/>
      <c r="VHW3" s="15"/>
      <c r="VHX3" s="15"/>
      <c r="VHY3" s="15"/>
      <c r="VHZ3" s="15"/>
      <c r="VIA3" s="15"/>
      <c r="VIB3" s="15"/>
      <c r="VIC3" s="15"/>
      <c r="VID3" s="15"/>
      <c r="VIE3" s="15"/>
      <c r="VIF3" s="15"/>
      <c r="VIG3" s="15"/>
      <c r="VIH3" s="15"/>
      <c r="VII3" s="15"/>
      <c r="VIJ3" s="15"/>
      <c r="VIK3" s="15"/>
      <c r="VIL3" s="15"/>
      <c r="VIM3" s="15"/>
      <c r="VIN3" s="15"/>
      <c r="VIO3" s="15"/>
      <c r="VIP3" s="15"/>
      <c r="VIQ3" s="15"/>
      <c r="VIR3" s="15"/>
      <c r="VIS3" s="15"/>
      <c r="VIT3" s="15"/>
      <c r="VIU3" s="15"/>
      <c r="VIV3" s="15"/>
      <c r="VIW3" s="15"/>
      <c r="VIX3" s="15"/>
      <c r="VIY3" s="15"/>
      <c r="VIZ3" s="15"/>
      <c r="VJA3" s="15"/>
      <c r="VJB3" s="15"/>
      <c r="VJC3" s="15"/>
      <c r="VJD3" s="15"/>
      <c r="VJE3" s="15"/>
      <c r="VJF3" s="15"/>
      <c r="VJG3" s="15"/>
      <c r="VJH3" s="15"/>
      <c r="VJI3" s="15"/>
      <c r="VJJ3" s="15"/>
      <c r="VJK3" s="15"/>
      <c r="VJL3" s="15"/>
      <c r="VJM3" s="15"/>
      <c r="VJN3" s="15"/>
      <c r="VJO3" s="15"/>
      <c r="VJP3" s="15"/>
      <c r="VJQ3" s="15"/>
      <c r="VJR3" s="15"/>
      <c r="VJS3" s="15"/>
      <c r="VJT3" s="15"/>
      <c r="VJU3" s="15"/>
      <c r="VJV3" s="15"/>
      <c r="VJW3" s="15"/>
      <c r="VJX3" s="15"/>
      <c r="VJY3" s="15"/>
      <c r="VJZ3" s="15"/>
      <c r="VKA3" s="15"/>
      <c r="VKB3" s="15"/>
      <c r="VKC3" s="15"/>
      <c r="VKD3" s="15"/>
      <c r="VKE3" s="15"/>
      <c r="VKF3" s="15"/>
      <c r="VKG3" s="15"/>
      <c r="VKH3" s="15"/>
      <c r="VKI3" s="15"/>
      <c r="VKJ3" s="15"/>
      <c r="VKK3" s="15"/>
      <c r="VKL3" s="15"/>
      <c r="VKM3" s="15"/>
      <c r="VKN3" s="15"/>
      <c r="VKO3" s="15"/>
      <c r="VKP3" s="15"/>
      <c r="VKQ3" s="15"/>
      <c r="VKR3" s="15"/>
      <c r="VKS3" s="15"/>
      <c r="VKT3" s="15"/>
      <c r="VKU3" s="15"/>
      <c r="VKV3" s="15"/>
      <c r="VKW3" s="15"/>
      <c r="VKX3" s="15"/>
      <c r="VKY3" s="15"/>
      <c r="VKZ3" s="15"/>
      <c r="VLA3" s="15"/>
      <c r="VLB3" s="15"/>
      <c r="VLC3" s="15"/>
      <c r="VLD3" s="15"/>
      <c r="VLE3" s="15"/>
      <c r="VLF3" s="15"/>
      <c r="VLG3" s="15"/>
      <c r="VLH3" s="15"/>
      <c r="VLI3" s="15"/>
      <c r="VLJ3" s="15"/>
      <c r="VLK3" s="15"/>
      <c r="VLL3" s="15"/>
      <c r="VLM3" s="15"/>
      <c r="VLN3" s="15"/>
      <c r="VLO3" s="15"/>
      <c r="VLP3" s="15"/>
      <c r="VLQ3" s="15"/>
      <c r="VLR3" s="15"/>
      <c r="VLS3" s="15"/>
      <c r="VLT3" s="15"/>
      <c r="VLU3" s="15"/>
      <c r="VLV3" s="15"/>
      <c r="VLW3" s="15"/>
      <c r="VLX3" s="15"/>
      <c r="VLY3" s="15"/>
      <c r="VLZ3" s="15"/>
      <c r="VMA3" s="15"/>
      <c r="VMB3" s="15"/>
      <c r="VMC3" s="15"/>
      <c r="VMD3" s="15"/>
      <c r="VME3" s="15"/>
      <c r="VMF3" s="15"/>
      <c r="VMG3" s="15"/>
      <c r="VMH3" s="15"/>
      <c r="VMI3" s="15"/>
      <c r="VMJ3" s="15"/>
      <c r="VMK3" s="15"/>
      <c r="VML3" s="15"/>
      <c r="VMM3" s="15"/>
      <c r="VMN3" s="15"/>
      <c r="VMO3" s="15"/>
      <c r="VMP3" s="15"/>
      <c r="VMQ3" s="15"/>
      <c r="VMR3" s="15"/>
      <c r="VMS3" s="15"/>
      <c r="VMT3" s="15"/>
      <c r="VMU3" s="15"/>
      <c r="VMV3" s="15"/>
      <c r="VMW3" s="15"/>
      <c r="VMX3" s="15"/>
      <c r="VMY3" s="15"/>
      <c r="VMZ3" s="15"/>
      <c r="VNA3" s="15"/>
      <c r="VNB3" s="15"/>
      <c r="VNC3" s="15"/>
      <c r="VND3" s="15"/>
      <c r="VNE3" s="15"/>
      <c r="VNF3" s="15"/>
      <c r="VNG3" s="15"/>
      <c r="VNH3" s="15"/>
      <c r="VNI3" s="15"/>
      <c r="VNJ3" s="15"/>
      <c r="VNK3" s="15"/>
      <c r="VNL3" s="15"/>
      <c r="VNM3" s="15"/>
      <c r="VNN3" s="15"/>
      <c r="VNO3" s="15"/>
      <c r="VNP3" s="15"/>
      <c r="VNQ3" s="15"/>
      <c r="VNR3" s="15"/>
      <c r="VNS3" s="15"/>
      <c r="VNT3" s="15"/>
      <c r="VNU3" s="15"/>
      <c r="VNV3" s="15"/>
      <c r="VNW3" s="15"/>
      <c r="VNX3" s="15"/>
      <c r="VNY3" s="15"/>
      <c r="VNZ3" s="15"/>
      <c r="VOA3" s="15"/>
      <c r="VOB3" s="15"/>
      <c r="VOC3" s="15"/>
      <c r="VOD3" s="15"/>
      <c r="VOE3" s="15"/>
      <c r="VOF3" s="15"/>
      <c r="VOG3" s="15"/>
      <c r="VOH3" s="15"/>
      <c r="VOI3" s="15"/>
      <c r="VOJ3" s="15"/>
      <c r="VOK3" s="15"/>
      <c r="VOL3" s="15"/>
      <c r="VOM3" s="15"/>
      <c r="VON3" s="15"/>
      <c r="VOO3" s="15"/>
      <c r="VOP3" s="15"/>
      <c r="VOQ3" s="15"/>
      <c r="VOR3" s="15"/>
      <c r="VOS3" s="15"/>
      <c r="VOT3" s="15"/>
      <c r="VOU3" s="15"/>
      <c r="VOV3" s="15"/>
      <c r="VOW3" s="15"/>
      <c r="VOX3" s="15"/>
      <c r="VOY3" s="15"/>
      <c r="VOZ3" s="15"/>
      <c r="VPA3" s="15"/>
      <c r="VPB3" s="15"/>
      <c r="VPC3" s="15"/>
      <c r="VPD3" s="15"/>
      <c r="VPE3" s="15"/>
      <c r="VPF3" s="15"/>
      <c r="VPG3" s="15"/>
      <c r="VPH3" s="15"/>
      <c r="VPI3" s="15"/>
      <c r="VPJ3" s="15"/>
      <c r="VPK3" s="15"/>
      <c r="VPL3" s="15"/>
      <c r="VPM3" s="15"/>
      <c r="VPN3" s="15"/>
      <c r="VPO3" s="15"/>
      <c r="VPP3" s="15"/>
      <c r="VPQ3" s="15"/>
      <c r="VPR3" s="15"/>
      <c r="VPS3" s="15"/>
      <c r="VPT3" s="15"/>
      <c r="VPU3" s="15"/>
      <c r="VPV3" s="15"/>
      <c r="VPW3" s="15"/>
      <c r="VPX3" s="15"/>
      <c r="VPY3" s="15"/>
      <c r="VPZ3" s="15"/>
      <c r="VQA3" s="15"/>
      <c r="VQB3" s="15"/>
      <c r="VQC3" s="15"/>
      <c r="VQD3" s="15"/>
      <c r="VQE3" s="15"/>
      <c r="VQF3" s="15"/>
      <c r="VQG3" s="15"/>
      <c r="VQH3" s="15"/>
      <c r="VQI3" s="15"/>
      <c r="VQJ3" s="15"/>
      <c r="VQK3" s="15"/>
      <c r="VQL3" s="15"/>
      <c r="VQM3" s="15"/>
      <c r="VQN3" s="15"/>
      <c r="VQO3" s="15"/>
      <c r="VQP3" s="15"/>
      <c r="VQQ3" s="15"/>
      <c r="VQR3" s="15"/>
      <c r="VQS3" s="15"/>
      <c r="VQT3" s="15"/>
      <c r="VQU3" s="15"/>
      <c r="VQV3" s="15"/>
      <c r="VQW3" s="15"/>
      <c r="VQX3" s="15"/>
      <c r="VQY3" s="15"/>
      <c r="VQZ3" s="15"/>
      <c r="VRA3" s="15"/>
      <c r="VRB3" s="15"/>
      <c r="VRC3" s="15"/>
      <c r="VRD3" s="15"/>
      <c r="VRE3" s="15"/>
      <c r="VRF3" s="15"/>
      <c r="VRG3" s="15"/>
      <c r="VRH3" s="15"/>
      <c r="VRI3" s="15"/>
      <c r="VRJ3" s="15"/>
      <c r="VRK3" s="15"/>
      <c r="VRL3" s="15"/>
      <c r="VRM3" s="15"/>
      <c r="VRN3" s="15"/>
      <c r="VRO3" s="15"/>
      <c r="VRP3" s="15"/>
      <c r="VRQ3" s="15"/>
      <c r="VRR3" s="15"/>
      <c r="VRS3" s="15"/>
      <c r="VRT3" s="15"/>
      <c r="VRU3" s="15"/>
      <c r="VRV3" s="15"/>
      <c r="VRW3" s="15"/>
      <c r="VRX3" s="15"/>
      <c r="VRY3" s="15"/>
      <c r="VRZ3" s="15"/>
      <c r="VSA3" s="15"/>
      <c r="VSB3" s="15"/>
      <c r="VSC3" s="15"/>
      <c r="VSD3" s="15"/>
      <c r="VSE3" s="15"/>
      <c r="VSF3" s="15"/>
      <c r="VSG3" s="15"/>
      <c r="VSH3" s="15"/>
      <c r="VSI3" s="15"/>
      <c r="VSJ3" s="15"/>
      <c r="VSK3" s="15"/>
      <c r="VSL3" s="15"/>
      <c r="VSM3" s="15"/>
      <c r="VSN3" s="15"/>
      <c r="VSO3" s="15"/>
      <c r="VSP3" s="15"/>
      <c r="VSQ3" s="15"/>
      <c r="VSR3" s="15"/>
      <c r="VSS3" s="15"/>
      <c r="VST3" s="15"/>
      <c r="VSU3" s="15"/>
      <c r="VSV3" s="15"/>
      <c r="VSW3" s="15"/>
      <c r="VSX3" s="15"/>
      <c r="VSY3" s="15"/>
      <c r="VSZ3" s="15"/>
      <c r="VTA3" s="15"/>
      <c r="VTB3" s="15"/>
      <c r="VTC3" s="15"/>
      <c r="VTD3" s="15"/>
      <c r="VTE3" s="15"/>
      <c r="VTF3" s="15"/>
      <c r="VTG3" s="15"/>
      <c r="VTH3" s="15"/>
      <c r="VTI3" s="15"/>
      <c r="VTJ3" s="15"/>
      <c r="VTK3" s="15"/>
      <c r="VTL3" s="15"/>
      <c r="VTM3" s="15"/>
      <c r="VTN3" s="15"/>
      <c r="VTO3" s="15"/>
      <c r="VTP3" s="15"/>
      <c r="VTQ3" s="15"/>
      <c r="VTR3" s="15"/>
      <c r="VTS3" s="15"/>
      <c r="VTT3" s="15"/>
      <c r="VTU3" s="15"/>
      <c r="VTV3" s="15"/>
      <c r="VTW3" s="15"/>
      <c r="VTX3" s="15"/>
      <c r="VTY3" s="15"/>
      <c r="VTZ3" s="15"/>
      <c r="VUA3" s="15"/>
      <c r="VUB3" s="15"/>
      <c r="VUC3" s="15"/>
      <c r="VUD3" s="15"/>
      <c r="VUE3" s="15"/>
      <c r="VUF3" s="15"/>
      <c r="VUG3" s="15"/>
      <c r="VUH3" s="15"/>
      <c r="VUI3" s="15"/>
      <c r="VUJ3" s="15"/>
      <c r="VUK3" s="15"/>
      <c r="VUL3" s="15"/>
      <c r="VUM3" s="15"/>
      <c r="VUN3" s="15"/>
      <c r="VUO3" s="15"/>
      <c r="VUP3" s="15"/>
      <c r="VUQ3" s="15"/>
      <c r="VUR3" s="15"/>
      <c r="VUS3" s="15"/>
      <c r="VUT3" s="15"/>
      <c r="VUU3" s="15"/>
      <c r="VUV3" s="15"/>
      <c r="VUW3" s="15"/>
      <c r="VUX3" s="15"/>
      <c r="VUY3" s="15"/>
      <c r="VUZ3" s="15"/>
      <c r="VVA3" s="15"/>
      <c r="VVB3" s="15"/>
      <c r="VVC3" s="15"/>
      <c r="VVD3" s="15"/>
      <c r="VVE3" s="15"/>
      <c r="VVF3" s="15"/>
      <c r="VVG3" s="15"/>
      <c r="VVH3" s="15"/>
      <c r="VVI3" s="15"/>
      <c r="VVJ3" s="15"/>
      <c r="VVK3" s="15"/>
      <c r="VVL3" s="15"/>
      <c r="VVM3" s="15"/>
      <c r="VVN3" s="15"/>
      <c r="VVO3" s="15"/>
      <c r="VVP3" s="15"/>
      <c r="VVQ3" s="15"/>
      <c r="VVR3" s="15"/>
      <c r="VVS3" s="15"/>
      <c r="VVT3" s="15"/>
      <c r="VVU3" s="15"/>
      <c r="VVV3" s="15"/>
      <c r="VVW3" s="15"/>
      <c r="VVX3" s="15"/>
      <c r="VVY3" s="15"/>
      <c r="VVZ3" s="15"/>
      <c r="VWA3" s="15"/>
      <c r="VWB3" s="15"/>
      <c r="VWC3" s="15"/>
      <c r="VWD3" s="15"/>
      <c r="VWE3" s="15"/>
      <c r="VWF3" s="15"/>
      <c r="VWG3" s="15"/>
      <c r="VWH3" s="15"/>
      <c r="VWI3" s="15"/>
      <c r="VWJ3" s="15"/>
      <c r="VWK3" s="15"/>
      <c r="VWL3" s="15"/>
      <c r="VWM3" s="15"/>
      <c r="VWN3" s="15"/>
      <c r="VWO3" s="15"/>
      <c r="VWP3" s="15"/>
      <c r="VWQ3" s="15"/>
      <c r="VWR3" s="15"/>
      <c r="VWS3" s="15"/>
      <c r="VWT3" s="15"/>
      <c r="VWU3" s="15"/>
      <c r="VWV3" s="15"/>
      <c r="VWW3" s="15"/>
      <c r="VWX3" s="15"/>
      <c r="VWY3" s="15"/>
      <c r="VWZ3" s="15"/>
      <c r="VXA3" s="15"/>
      <c r="VXB3" s="15"/>
      <c r="VXC3" s="15"/>
      <c r="VXD3" s="15"/>
      <c r="VXE3" s="15"/>
      <c r="VXF3" s="15"/>
      <c r="VXG3" s="15"/>
      <c r="VXH3" s="15"/>
      <c r="VXI3" s="15"/>
      <c r="VXJ3" s="15"/>
      <c r="VXK3" s="15"/>
      <c r="VXL3" s="15"/>
      <c r="VXM3" s="15"/>
      <c r="VXN3" s="15"/>
      <c r="VXO3" s="15"/>
      <c r="VXP3" s="15"/>
      <c r="VXQ3" s="15"/>
      <c r="VXR3" s="15"/>
      <c r="VXS3" s="15"/>
      <c r="VXT3" s="15"/>
      <c r="VXU3" s="15"/>
      <c r="VXV3" s="15"/>
      <c r="VXW3" s="15"/>
      <c r="VXX3" s="15"/>
      <c r="VXY3" s="15"/>
      <c r="VXZ3" s="15"/>
      <c r="VYA3" s="15"/>
      <c r="VYB3" s="15"/>
      <c r="VYC3" s="15"/>
      <c r="VYD3" s="15"/>
      <c r="VYE3" s="15"/>
      <c r="VYF3" s="15"/>
      <c r="VYG3" s="15"/>
      <c r="VYH3" s="15"/>
      <c r="VYI3" s="15"/>
      <c r="VYJ3" s="15"/>
      <c r="VYK3" s="15"/>
      <c r="VYL3" s="15"/>
      <c r="VYM3" s="15"/>
      <c r="VYN3" s="15"/>
      <c r="VYO3" s="15"/>
      <c r="VYP3" s="15"/>
      <c r="VYQ3" s="15"/>
      <c r="VYR3" s="15"/>
      <c r="VYS3" s="15"/>
      <c r="VYT3" s="15"/>
      <c r="VYU3" s="15"/>
      <c r="VYV3" s="15"/>
      <c r="VYW3" s="15"/>
      <c r="VYX3" s="15"/>
      <c r="VYY3" s="15"/>
      <c r="VYZ3" s="15"/>
      <c r="VZA3" s="15"/>
      <c r="VZB3" s="15"/>
      <c r="VZC3" s="15"/>
      <c r="VZD3" s="15"/>
      <c r="VZE3" s="15"/>
      <c r="VZF3" s="15"/>
      <c r="VZG3" s="15"/>
      <c r="VZH3" s="15"/>
      <c r="VZI3" s="15"/>
      <c r="VZJ3" s="15"/>
      <c r="VZK3" s="15"/>
      <c r="VZL3" s="15"/>
      <c r="VZM3" s="15"/>
      <c r="VZN3" s="15"/>
      <c r="VZO3" s="15"/>
      <c r="VZP3" s="15"/>
      <c r="VZQ3" s="15"/>
      <c r="VZR3" s="15"/>
      <c r="VZS3" s="15"/>
      <c r="VZT3" s="15"/>
      <c r="VZU3" s="15"/>
      <c r="VZV3" s="15"/>
      <c r="VZW3" s="15"/>
      <c r="VZX3" s="15"/>
      <c r="VZY3" s="15"/>
      <c r="VZZ3" s="15"/>
      <c r="WAA3" s="15"/>
      <c r="WAB3" s="15"/>
      <c r="WAC3" s="15"/>
      <c r="WAD3" s="15"/>
      <c r="WAE3" s="15"/>
      <c r="WAF3" s="15"/>
      <c r="WAG3" s="15"/>
      <c r="WAH3" s="15"/>
      <c r="WAI3" s="15"/>
      <c r="WAJ3" s="15"/>
      <c r="WAK3" s="15"/>
      <c r="WAL3" s="15"/>
      <c r="WAM3" s="15"/>
      <c r="WAN3" s="15"/>
      <c r="WAO3" s="15"/>
      <c r="WAP3" s="15"/>
      <c r="WAQ3" s="15"/>
      <c r="WAR3" s="15"/>
      <c r="WAS3" s="15"/>
      <c r="WAT3" s="15"/>
      <c r="WAU3" s="15"/>
      <c r="WAV3" s="15"/>
      <c r="WAW3" s="15"/>
      <c r="WAX3" s="15"/>
      <c r="WAY3" s="15"/>
      <c r="WAZ3" s="15"/>
      <c r="WBA3" s="15"/>
      <c r="WBB3" s="15"/>
      <c r="WBC3" s="15"/>
      <c r="WBD3" s="15"/>
      <c r="WBE3" s="15"/>
      <c r="WBF3" s="15"/>
      <c r="WBG3" s="15"/>
      <c r="WBH3" s="15"/>
      <c r="WBI3" s="15"/>
      <c r="WBJ3" s="15"/>
      <c r="WBK3" s="15"/>
      <c r="WBL3" s="15"/>
      <c r="WBM3" s="15"/>
      <c r="WBN3" s="15"/>
      <c r="WBO3" s="15"/>
      <c r="WBP3" s="15"/>
      <c r="WBQ3" s="15"/>
      <c r="WBR3" s="15"/>
      <c r="WBS3" s="15"/>
      <c r="WBT3" s="15"/>
      <c r="WBU3" s="15"/>
      <c r="WBV3" s="15"/>
      <c r="WBW3" s="15"/>
      <c r="WBX3" s="15"/>
      <c r="WBY3" s="15"/>
      <c r="WBZ3" s="15"/>
      <c r="WCA3" s="15"/>
      <c r="WCB3" s="15"/>
      <c r="WCC3" s="15"/>
      <c r="WCD3" s="15"/>
      <c r="WCE3" s="15"/>
      <c r="WCF3" s="15"/>
      <c r="WCG3" s="15"/>
      <c r="WCH3" s="15"/>
      <c r="WCI3" s="15"/>
      <c r="WCJ3" s="15"/>
      <c r="WCK3" s="15"/>
      <c r="WCL3" s="15"/>
      <c r="WCM3" s="15"/>
      <c r="WCN3" s="15"/>
      <c r="WCO3" s="15"/>
      <c r="WCP3" s="15"/>
      <c r="WCQ3" s="15"/>
      <c r="WCR3" s="15"/>
      <c r="WCS3" s="15"/>
      <c r="WCT3" s="15"/>
      <c r="WCU3" s="15"/>
      <c r="WCV3" s="15"/>
      <c r="WCW3" s="15"/>
      <c r="WCX3" s="15"/>
      <c r="WCY3" s="15"/>
      <c r="WCZ3" s="15"/>
      <c r="WDA3" s="15"/>
      <c r="WDB3" s="15"/>
      <c r="WDC3" s="15"/>
      <c r="WDD3" s="15"/>
      <c r="WDE3" s="15"/>
      <c r="WDF3" s="15"/>
      <c r="WDG3" s="15"/>
      <c r="WDH3" s="15"/>
      <c r="WDI3" s="15"/>
      <c r="WDJ3" s="15"/>
      <c r="WDK3" s="15"/>
      <c r="WDL3" s="15"/>
      <c r="WDM3" s="15"/>
      <c r="WDN3" s="15"/>
      <c r="WDO3" s="15"/>
      <c r="WDP3" s="15"/>
      <c r="WDQ3" s="15"/>
      <c r="WDR3" s="15"/>
      <c r="WDS3" s="15"/>
      <c r="WDT3" s="15"/>
      <c r="WDU3" s="15"/>
      <c r="WDV3" s="15"/>
      <c r="WDW3" s="15"/>
      <c r="WDX3" s="15"/>
      <c r="WDY3" s="15"/>
      <c r="WDZ3" s="15"/>
      <c r="WEA3" s="15"/>
      <c r="WEB3" s="15"/>
      <c r="WEC3" s="15"/>
      <c r="WED3" s="15"/>
      <c r="WEE3" s="15"/>
      <c r="WEF3" s="15"/>
      <c r="WEG3" s="15"/>
      <c r="WEH3" s="15"/>
      <c r="WEI3" s="15"/>
      <c r="WEJ3" s="15"/>
      <c r="WEK3" s="15"/>
      <c r="WEL3" s="15"/>
      <c r="WEM3" s="15"/>
      <c r="WEN3" s="15"/>
      <c r="WEO3" s="15"/>
      <c r="WEP3" s="15"/>
      <c r="WEQ3" s="15"/>
      <c r="WER3" s="15"/>
      <c r="WES3" s="15"/>
      <c r="WET3" s="15"/>
      <c r="WEU3" s="15"/>
      <c r="WEV3" s="15"/>
      <c r="WEW3" s="15"/>
      <c r="WEX3" s="15"/>
      <c r="WEY3" s="15"/>
      <c r="WEZ3" s="15"/>
      <c r="WFA3" s="15"/>
      <c r="WFB3" s="15"/>
      <c r="WFC3" s="15"/>
      <c r="WFD3" s="15"/>
      <c r="WFE3" s="15"/>
      <c r="WFF3" s="15"/>
      <c r="WFG3" s="15"/>
      <c r="WFH3" s="15"/>
      <c r="WFI3" s="15"/>
      <c r="WFJ3" s="15"/>
      <c r="WFK3" s="15"/>
      <c r="WFL3" s="15"/>
      <c r="WFM3" s="15"/>
      <c r="WFN3" s="15"/>
      <c r="WFO3" s="15"/>
      <c r="WFP3" s="15"/>
      <c r="WFQ3" s="15"/>
      <c r="WFR3" s="15"/>
      <c r="WFS3" s="15"/>
      <c r="WFT3" s="15"/>
      <c r="WFU3" s="15"/>
      <c r="WFV3" s="15"/>
      <c r="WFW3" s="15"/>
      <c r="WFX3" s="15"/>
      <c r="WFY3" s="15"/>
      <c r="WFZ3" s="15"/>
      <c r="WGA3" s="15"/>
      <c r="WGB3" s="15"/>
      <c r="WGC3" s="15"/>
      <c r="WGD3" s="15"/>
      <c r="WGE3" s="15"/>
      <c r="WGF3" s="15"/>
      <c r="WGG3" s="15"/>
      <c r="WGH3" s="15"/>
      <c r="WGI3" s="15"/>
      <c r="WGJ3" s="15"/>
      <c r="WGK3" s="15"/>
      <c r="WGL3" s="15"/>
      <c r="WGM3" s="15"/>
      <c r="WGN3" s="15"/>
      <c r="WGO3" s="15"/>
      <c r="WGP3" s="15"/>
      <c r="WGQ3" s="15"/>
      <c r="WGR3" s="15"/>
      <c r="WGS3" s="15"/>
      <c r="WGT3" s="15"/>
      <c r="WGU3" s="15"/>
      <c r="WGV3" s="15"/>
      <c r="WGW3" s="15"/>
      <c r="WGX3" s="15"/>
      <c r="WGY3" s="15"/>
      <c r="WGZ3" s="15"/>
      <c r="WHA3" s="15"/>
      <c r="WHB3" s="15"/>
      <c r="WHC3" s="15"/>
      <c r="WHD3" s="15"/>
      <c r="WHE3" s="15"/>
      <c r="WHF3" s="15"/>
      <c r="WHG3" s="15"/>
      <c r="WHH3" s="15"/>
      <c r="WHI3" s="15"/>
      <c r="WHJ3" s="15"/>
      <c r="WHK3" s="15"/>
      <c r="WHL3" s="15"/>
      <c r="WHM3" s="15"/>
      <c r="WHN3" s="15"/>
      <c r="WHO3" s="15"/>
      <c r="WHP3" s="15"/>
      <c r="WHQ3" s="15"/>
      <c r="WHR3" s="15"/>
      <c r="WHS3" s="15"/>
      <c r="WHT3" s="15"/>
      <c r="WHU3" s="15"/>
      <c r="WHV3" s="15"/>
      <c r="WHW3" s="15"/>
      <c r="WHX3" s="15"/>
      <c r="WHY3" s="15"/>
      <c r="WHZ3" s="15"/>
      <c r="WIA3" s="15"/>
      <c r="WIB3" s="15"/>
      <c r="WIC3" s="15"/>
      <c r="WID3" s="15"/>
      <c r="WIE3" s="15"/>
      <c r="WIF3" s="15"/>
      <c r="WIG3" s="15"/>
      <c r="WIH3" s="15"/>
      <c r="WII3" s="15"/>
      <c r="WIJ3" s="15"/>
      <c r="WIK3" s="15"/>
      <c r="WIL3" s="15"/>
      <c r="WIM3" s="15"/>
      <c r="WIN3" s="15"/>
      <c r="WIO3" s="15"/>
      <c r="WIP3" s="15"/>
      <c r="WIQ3" s="15"/>
      <c r="WIR3" s="15"/>
      <c r="WIS3" s="15"/>
      <c r="WIT3" s="15"/>
      <c r="WIU3" s="15"/>
      <c r="WIV3" s="15"/>
      <c r="WIW3" s="15"/>
      <c r="WIX3" s="15"/>
      <c r="WIY3" s="15"/>
      <c r="WIZ3" s="15"/>
      <c r="WJA3" s="15"/>
      <c r="WJB3" s="15"/>
      <c r="WJC3" s="15"/>
      <c r="WJD3" s="15"/>
      <c r="WJE3" s="15"/>
      <c r="WJF3" s="15"/>
      <c r="WJG3" s="15"/>
      <c r="WJH3" s="15"/>
      <c r="WJI3" s="15"/>
      <c r="WJJ3" s="15"/>
      <c r="WJK3" s="15"/>
      <c r="WJL3" s="15"/>
      <c r="WJM3" s="15"/>
      <c r="WJN3" s="15"/>
      <c r="WJO3" s="15"/>
      <c r="WJP3" s="15"/>
      <c r="WJQ3" s="15"/>
      <c r="WJR3" s="15"/>
      <c r="WJS3" s="15"/>
      <c r="WJT3" s="15"/>
      <c r="WJU3" s="15"/>
      <c r="WJV3" s="15"/>
      <c r="WJW3" s="15"/>
      <c r="WJX3" s="15"/>
      <c r="WJY3" s="15"/>
      <c r="WJZ3" s="15"/>
      <c r="WKA3" s="15"/>
      <c r="WKB3" s="15"/>
      <c r="WKC3" s="15"/>
      <c r="WKD3" s="15"/>
      <c r="WKE3" s="15"/>
      <c r="WKF3" s="15"/>
      <c r="WKG3" s="15"/>
      <c r="WKH3" s="15"/>
      <c r="WKI3" s="15"/>
      <c r="WKJ3" s="15"/>
      <c r="WKK3" s="15"/>
      <c r="WKL3" s="15"/>
      <c r="WKM3" s="15"/>
      <c r="WKN3" s="15"/>
      <c r="WKO3" s="15"/>
      <c r="WKP3" s="15"/>
      <c r="WKQ3" s="15"/>
      <c r="WKR3" s="15"/>
      <c r="WKS3" s="15"/>
      <c r="WKT3" s="15"/>
      <c r="WKU3" s="15"/>
      <c r="WKV3" s="15"/>
      <c r="WKW3" s="15"/>
      <c r="WKX3" s="15"/>
      <c r="WKY3" s="15"/>
      <c r="WKZ3" s="15"/>
      <c r="WLA3" s="15"/>
      <c r="WLB3" s="15"/>
      <c r="WLC3" s="15"/>
      <c r="WLD3" s="15"/>
      <c r="WLE3" s="15"/>
      <c r="WLF3" s="15"/>
      <c r="WLG3" s="15"/>
      <c r="WLH3" s="15"/>
      <c r="WLI3" s="15"/>
      <c r="WLJ3" s="15"/>
      <c r="WLK3" s="15"/>
      <c r="WLL3" s="15"/>
      <c r="WLM3" s="15"/>
      <c r="WLN3" s="15"/>
      <c r="WLO3" s="15"/>
      <c r="WLP3" s="15"/>
      <c r="WLQ3" s="15"/>
      <c r="WLR3" s="15"/>
      <c r="WLS3" s="15"/>
      <c r="WLT3" s="15"/>
      <c r="WLU3" s="15"/>
      <c r="WLV3" s="15"/>
      <c r="WLW3" s="15"/>
      <c r="WLX3" s="15"/>
      <c r="WLY3" s="15"/>
      <c r="WLZ3" s="15"/>
      <c r="WMA3" s="15"/>
      <c r="WMB3" s="15"/>
      <c r="WMC3" s="15"/>
      <c r="WMD3" s="15"/>
      <c r="WME3" s="15"/>
      <c r="WMF3" s="15"/>
      <c r="WMG3" s="15"/>
      <c r="WMH3" s="15"/>
      <c r="WMI3" s="15"/>
      <c r="WMJ3" s="15"/>
      <c r="WMK3" s="15"/>
      <c r="WML3" s="15"/>
      <c r="WMM3" s="15"/>
      <c r="WMN3" s="15"/>
      <c r="WMO3" s="15"/>
      <c r="WMP3" s="15"/>
      <c r="WMQ3" s="15"/>
      <c r="WMR3" s="15"/>
      <c r="WMS3" s="15"/>
      <c r="WMT3" s="15"/>
      <c r="WMU3" s="15"/>
      <c r="WMV3" s="15"/>
      <c r="WMW3" s="15"/>
      <c r="WMX3" s="15"/>
      <c r="WMY3" s="15"/>
      <c r="WMZ3" s="15"/>
      <c r="WNA3" s="15"/>
      <c r="WNB3" s="15"/>
      <c r="WNC3" s="15"/>
      <c r="WND3" s="15"/>
      <c r="WNE3" s="15"/>
      <c r="WNF3" s="15"/>
      <c r="WNG3" s="15"/>
      <c r="WNH3" s="15"/>
      <c r="WNI3" s="15"/>
      <c r="WNJ3" s="15"/>
      <c r="WNK3" s="15"/>
      <c r="WNL3" s="15"/>
      <c r="WNM3" s="15"/>
      <c r="WNN3" s="15"/>
      <c r="WNO3" s="15"/>
      <c r="WNP3" s="15"/>
      <c r="WNQ3" s="15"/>
      <c r="WNR3" s="15"/>
      <c r="WNS3" s="15"/>
      <c r="WNT3" s="15"/>
      <c r="WNU3" s="15"/>
      <c r="WNV3" s="15"/>
      <c r="WNW3" s="15"/>
      <c r="WNX3" s="15"/>
      <c r="WNY3" s="15"/>
      <c r="WNZ3" s="15"/>
      <c r="WOA3" s="15"/>
      <c r="WOB3" s="15"/>
      <c r="WOC3" s="15"/>
      <c r="WOD3" s="15"/>
      <c r="WOE3" s="15"/>
      <c r="WOF3" s="15"/>
      <c r="WOG3" s="15"/>
      <c r="WOH3" s="15"/>
      <c r="WOI3" s="15"/>
      <c r="WOJ3" s="15"/>
      <c r="WOK3" s="15"/>
      <c r="WOL3" s="15"/>
      <c r="WOM3" s="15"/>
      <c r="WON3" s="15"/>
      <c r="WOO3" s="15"/>
      <c r="WOP3" s="15"/>
      <c r="WOQ3" s="15"/>
      <c r="WOR3" s="15"/>
      <c r="WOS3" s="15"/>
      <c r="WOT3" s="15"/>
      <c r="WOU3" s="15"/>
      <c r="WOV3" s="15"/>
      <c r="WOW3" s="15"/>
      <c r="WOX3" s="15"/>
      <c r="WOY3" s="15"/>
      <c r="WOZ3" s="15"/>
      <c r="WPA3" s="15"/>
      <c r="WPB3" s="15"/>
      <c r="WPC3" s="15"/>
      <c r="WPD3" s="15"/>
      <c r="WPE3" s="15"/>
      <c r="WPF3" s="15"/>
      <c r="WPG3" s="15"/>
      <c r="WPH3" s="15"/>
      <c r="WPI3" s="15"/>
      <c r="WPJ3" s="15"/>
      <c r="WPK3" s="15"/>
      <c r="WPL3" s="15"/>
      <c r="WPM3" s="15"/>
      <c r="WPN3" s="15"/>
      <c r="WPO3" s="15"/>
      <c r="WPP3" s="15"/>
      <c r="WPQ3" s="15"/>
      <c r="WPR3" s="15"/>
      <c r="WPS3" s="15"/>
      <c r="WPT3" s="15"/>
      <c r="WPU3" s="15"/>
      <c r="WPV3" s="15"/>
      <c r="WPW3" s="15"/>
      <c r="WPX3" s="15"/>
      <c r="WPY3" s="15"/>
      <c r="WPZ3" s="15"/>
      <c r="WQA3" s="15"/>
      <c r="WQB3" s="15"/>
      <c r="WQC3" s="15"/>
      <c r="WQD3" s="15"/>
      <c r="WQE3" s="15"/>
      <c r="WQF3" s="15"/>
      <c r="WQG3" s="15"/>
      <c r="WQH3" s="15"/>
      <c r="WQI3" s="15"/>
      <c r="WQJ3" s="15"/>
      <c r="WQK3" s="15"/>
      <c r="WQL3" s="15"/>
      <c r="WQM3" s="15"/>
      <c r="WQN3" s="15"/>
      <c r="WQO3" s="15"/>
      <c r="WQP3" s="15"/>
      <c r="WQQ3" s="15"/>
      <c r="WQR3" s="15"/>
      <c r="WQS3" s="15"/>
      <c r="WQT3" s="15"/>
      <c r="WQU3" s="15"/>
      <c r="WQV3" s="15"/>
      <c r="WQW3" s="15"/>
      <c r="WQX3" s="15"/>
      <c r="WQY3" s="15"/>
      <c r="WQZ3" s="15"/>
      <c r="WRA3" s="15"/>
      <c r="WRB3" s="15"/>
      <c r="WRC3" s="15"/>
      <c r="WRD3" s="15"/>
      <c r="WRE3" s="15"/>
      <c r="WRF3" s="15"/>
      <c r="WRG3" s="15"/>
      <c r="WRH3" s="15"/>
      <c r="WRI3" s="15"/>
      <c r="WRJ3" s="15"/>
      <c r="WRK3" s="15"/>
      <c r="WRL3" s="15"/>
      <c r="WRM3" s="15"/>
      <c r="WRN3" s="15"/>
      <c r="WRO3" s="15"/>
      <c r="WRP3" s="15"/>
      <c r="WRQ3" s="15"/>
      <c r="WRR3" s="15"/>
      <c r="WRS3" s="15"/>
      <c r="WRT3" s="15"/>
      <c r="WRU3" s="15"/>
      <c r="WRV3" s="15"/>
      <c r="WRW3" s="15"/>
      <c r="WRX3" s="15"/>
      <c r="WRY3" s="15"/>
      <c r="WRZ3" s="15"/>
      <c r="WSA3" s="15"/>
      <c r="WSB3" s="15"/>
      <c r="WSC3" s="15"/>
      <c r="WSD3" s="15"/>
      <c r="WSE3" s="15"/>
      <c r="WSF3" s="15"/>
      <c r="WSG3" s="15"/>
      <c r="WSH3" s="15"/>
      <c r="WSI3" s="15"/>
      <c r="WSJ3" s="15"/>
      <c r="WSK3" s="15"/>
      <c r="WSL3" s="15"/>
      <c r="WSM3" s="15"/>
      <c r="WSN3" s="15"/>
      <c r="WSO3" s="15"/>
      <c r="WSP3" s="15"/>
      <c r="WSQ3" s="15"/>
      <c r="WSR3" s="15"/>
      <c r="WSS3" s="15"/>
      <c r="WST3" s="15"/>
      <c r="WSU3" s="15"/>
      <c r="WSV3" s="15"/>
      <c r="WSW3" s="15"/>
      <c r="WSX3" s="15"/>
      <c r="WSY3" s="15"/>
      <c r="WSZ3" s="15"/>
      <c r="WTA3" s="15"/>
      <c r="WTB3" s="15"/>
      <c r="WTC3" s="15"/>
      <c r="WTD3" s="15"/>
      <c r="WTE3" s="15"/>
      <c r="WTF3" s="15"/>
      <c r="WTG3" s="15"/>
      <c r="WTH3" s="15"/>
      <c r="WTI3" s="15"/>
      <c r="WTJ3" s="15"/>
      <c r="WTK3" s="15"/>
      <c r="WTL3" s="15"/>
      <c r="WTM3" s="15"/>
      <c r="WTN3" s="15"/>
      <c r="WTO3" s="15"/>
      <c r="WTP3" s="15"/>
      <c r="WTQ3" s="15"/>
      <c r="WTR3" s="15"/>
      <c r="WTS3" s="15"/>
      <c r="WTT3" s="15"/>
      <c r="WTU3" s="15"/>
      <c r="WTV3" s="15"/>
      <c r="WTW3" s="15"/>
      <c r="WTX3" s="15"/>
      <c r="WTY3" s="15"/>
      <c r="WTZ3" s="15"/>
      <c r="WUA3" s="15"/>
      <c r="WUB3" s="15"/>
      <c r="WUC3" s="15"/>
      <c r="WUD3" s="15"/>
      <c r="WUE3" s="15"/>
      <c r="WUF3" s="15"/>
      <c r="WUG3" s="15"/>
      <c r="WUH3" s="15"/>
      <c r="WUI3" s="15"/>
      <c r="WUJ3" s="15"/>
      <c r="WUK3" s="15"/>
      <c r="WUL3" s="15"/>
      <c r="WUM3" s="15"/>
      <c r="WUN3" s="15"/>
      <c r="WUO3" s="15"/>
      <c r="WUP3" s="15"/>
      <c r="WUQ3" s="15"/>
      <c r="WUR3" s="15"/>
      <c r="WUS3" s="15"/>
      <c r="WUT3" s="15"/>
      <c r="WUU3" s="15"/>
      <c r="WUV3" s="15"/>
      <c r="WUW3" s="15"/>
      <c r="WUX3" s="15"/>
      <c r="WUY3" s="15"/>
      <c r="WUZ3" s="15"/>
      <c r="WVA3" s="15"/>
      <c r="WVB3" s="15"/>
      <c r="WVC3" s="15"/>
      <c r="WVD3" s="15"/>
      <c r="WVE3" s="15"/>
      <c r="WVF3" s="15"/>
      <c r="WVG3" s="15"/>
      <c r="WVH3" s="15"/>
      <c r="WVI3" s="15"/>
      <c r="WVJ3" s="15"/>
      <c r="WVK3" s="15"/>
      <c r="WVL3" s="15"/>
      <c r="WVM3" s="15"/>
      <c r="WVN3" s="15"/>
      <c r="WVO3" s="15"/>
      <c r="WVP3" s="15"/>
      <c r="WVQ3" s="15"/>
      <c r="WVR3" s="15"/>
      <c r="WVS3" s="15"/>
      <c r="WVT3" s="15"/>
      <c r="WVU3" s="15"/>
      <c r="WVV3" s="15"/>
      <c r="WVW3" s="15"/>
      <c r="WVX3" s="15"/>
    </row>
    <row r="4" spans="1:16144" s="37" customFormat="1" ht="27.6" thickTop="1" thickBot="1">
      <c r="A4" s="35"/>
      <c r="B4" s="17" t="s">
        <v>321</v>
      </c>
      <c r="C4" s="36" t="s">
        <v>322</v>
      </c>
      <c r="D4" s="36" t="s">
        <v>323</v>
      </c>
      <c r="E4" s="35" t="s">
        <v>324</v>
      </c>
      <c r="F4" s="35" t="s">
        <v>73</v>
      </c>
      <c r="G4" s="35" t="s">
        <v>182</v>
      </c>
      <c r="H4" s="35" t="s">
        <v>325</v>
      </c>
      <c r="I4" s="35" t="s">
        <v>326</v>
      </c>
      <c r="J4" s="35" t="s">
        <v>327</v>
      </c>
      <c r="K4" s="35" t="s">
        <v>328</v>
      </c>
      <c r="L4" s="35" t="s">
        <v>329</v>
      </c>
      <c r="M4" s="35" t="s">
        <v>330</v>
      </c>
      <c r="N4" s="35" t="s">
        <v>331</v>
      </c>
      <c r="O4" s="35" t="s">
        <v>332</v>
      </c>
      <c r="P4" s="35" t="s">
        <v>333</v>
      </c>
      <c r="Q4" s="35" t="s">
        <v>324</v>
      </c>
      <c r="R4" s="57" t="s">
        <v>334</v>
      </c>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c r="IX4" s="16"/>
      <c r="IY4" s="16"/>
      <c r="IZ4" s="16"/>
      <c r="JA4" s="16"/>
      <c r="JB4" s="16"/>
      <c r="JC4" s="16"/>
      <c r="JD4" s="16"/>
      <c r="JE4" s="16"/>
      <c r="JF4" s="16"/>
      <c r="JG4" s="16"/>
      <c r="JH4" s="16"/>
      <c r="JI4" s="16"/>
      <c r="JJ4" s="16"/>
      <c r="JK4" s="16"/>
      <c r="JL4" s="16"/>
      <c r="JM4" s="16"/>
      <c r="JN4" s="16"/>
      <c r="JO4" s="16"/>
      <c r="JP4" s="16"/>
      <c r="JQ4" s="16"/>
      <c r="JR4" s="16"/>
      <c r="JS4" s="16"/>
      <c r="JT4" s="16"/>
      <c r="JU4" s="16"/>
      <c r="JV4" s="16"/>
      <c r="JW4" s="16"/>
      <c r="JX4" s="16"/>
      <c r="JY4" s="16"/>
      <c r="JZ4" s="16"/>
      <c r="KA4" s="16"/>
      <c r="KB4" s="16"/>
      <c r="KC4" s="16"/>
      <c r="KD4" s="16"/>
      <c r="KE4" s="16"/>
      <c r="KF4" s="16"/>
      <c r="KG4" s="16"/>
      <c r="KH4" s="16"/>
      <c r="KI4" s="16"/>
      <c r="KJ4" s="16"/>
      <c r="KK4" s="16"/>
      <c r="KL4" s="16"/>
      <c r="KM4" s="16"/>
      <c r="KN4" s="16"/>
      <c r="KO4" s="16"/>
      <c r="KP4" s="16"/>
      <c r="KQ4" s="16"/>
      <c r="KR4" s="16"/>
      <c r="KS4" s="16"/>
      <c r="KT4" s="16"/>
      <c r="KU4" s="16"/>
      <c r="KV4" s="16"/>
      <c r="KW4" s="16"/>
      <c r="KX4" s="16"/>
      <c r="KY4" s="16"/>
      <c r="KZ4" s="16"/>
      <c r="LA4" s="16"/>
      <c r="LB4" s="16"/>
      <c r="LC4" s="16"/>
      <c r="LD4" s="16"/>
      <c r="LE4" s="16"/>
      <c r="LF4" s="16"/>
      <c r="LG4" s="16"/>
      <c r="LH4" s="16"/>
      <c r="LI4" s="16"/>
      <c r="LJ4" s="16"/>
      <c r="LK4" s="16"/>
      <c r="LL4" s="16"/>
      <c r="LM4" s="16"/>
      <c r="LN4" s="16"/>
      <c r="LO4" s="16"/>
      <c r="LP4" s="16"/>
      <c r="LQ4" s="16"/>
      <c r="LR4" s="16"/>
      <c r="LS4" s="16"/>
      <c r="LT4" s="16"/>
      <c r="LU4" s="16"/>
      <c r="LV4" s="16"/>
      <c r="LW4" s="16"/>
      <c r="LX4" s="16"/>
      <c r="LY4" s="16"/>
      <c r="LZ4" s="16"/>
      <c r="MA4" s="16"/>
      <c r="MB4" s="16"/>
      <c r="MC4" s="16"/>
      <c r="MD4" s="16"/>
      <c r="ME4" s="16"/>
      <c r="MF4" s="16"/>
      <c r="MG4" s="16"/>
      <c r="MH4" s="16"/>
      <c r="MI4" s="16"/>
      <c r="MJ4" s="16"/>
      <c r="MK4" s="16"/>
      <c r="ML4" s="16"/>
      <c r="MM4" s="16"/>
      <c r="MN4" s="16"/>
      <c r="MO4" s="16"/>
      <c r="MP4" s="16"/>
      <c r="MQ4" s="16"/>
      <c r="MR4" s="16"/>
      <c r="MS4" s="16"/>
      <c r="MT4" s="16"/>
      <c r="MU4" s="16"/>
      <c r="MV4" s="16"/>
      <c r="MW4" s="16"/>
      <c r="MX4" s="16"/>
      <c r="MY4" s="16"/>
      <c r="MZ4" s="16"/>
      <c r="NA4" s="16"/>
      <c r="NB4" s="16"/>
      <c r="NC4" s="16"/>
      <c r="ND4" s="16"/>
      <c r="NE4" s="16"/>
      <c r="NF4" s="16"/>
      <c r="NG4" s="16"/>
      <c r="NH4" s="16"/>
      <c r="NI4" s="16"/>
      <c r="NJ4" s="16"/>
      <c r="NK4" s="16"/>
      <c r="NL4" s="16"/>
      <c r="NM4" s="16"/>
      <c r="NN4" s="16"/>
      <c r="NO4" s="16"/>
      <c r="NP4" s="16"/>
      <c r="NQ4" s="16"/>
      <c r="NR4" s="16"/>
      <c r="NS4" s="16"/>
      <c r="NT4" s="16"/>
      <c r="NU4" s="16"/>
      <c r="NV4" s="16"/>
      <c r="NW4" s="16"/>
      <c r="NX4" s="16"/>
      <c r="NY4" s="16"/>
      <c r="NZ4" s="16"/>
      <c r="OA4" s="16"/>
      <c r="OB4" s="16"/>
      <c r="OC4" s="16"/>
      <c r="OD4" s="16"/>
      <c r="OE4" s="16"/>
      <c r="OF4" s="16"/>
      <c r="OG4" s="16"/>
      <c r="OH4" s="16"/>
      <c r="OI4" s="16"/>
      <c r="OJ4" s="16"/>
      <c r="OK4" s="16"/>
      <c r="OL4" s="16"/>
      <c r="OM4" s="16"/>
      <c r="ON4" s="16"/>
      <c r="OO4" s="16"/>
      <c r="OP4" s="16"/>
      <c r="OQ4" s="16"/>
      <c r="OR4" s="16"/>
      <c r="OS4" s="16"/>
      <c r="OT4" s="16"/>
      <c r="OU4" s="16"/>
      <c r="OV4" s="16"/>
      <c r="OW4" s="16"/>
      <c r="OX4" s="16"/>
      <c r="OY4" s="16"/>
      <c r="OZ4" s="16"/>
      <c r="PA4" s="16"/>
      <c r="PB4" s="16"/>
      <c r="PC4" s="16"/>
      <c r="PD4" s="16"/>
      <c r="PE4" s="16"/>
      <c r="PF4" s="16"/>
      <c r="PG4" s="16"/>
      <c r="PH4" s="16"/>
      <c r="PI4" s="16"/>
      <c r="PJ4" s="16"/>
      <c r="PK4" s="16"/>
      <c r="PL4" s="16"/>
      <c r="PM4" s="16"/>
      <c r="PN4" s="16"/>
      <c r="PO4" s="16"/>
      <c r="PP4" s="16"/>
      <c r="PQ4" s="16"/>
      <c r="PR4" s="16"/>
      <c r="PS4" s="16"/>
      <c r="PT4" s="16"/>
      <c r="PU4" s="16"/>
      <c r="PV4" s="16"/>
      <c r="PW4" s="16"/>
      <c r="PX4" s="16"/>
      <c r="PY4" s="16"/>
      <c r="PZ4" s="16"/>
      <c r="QA4" s="16"/>
      <c r="QB4" s="16"/>
      <c r="QC4" s="16"/>
      <c r="QD4" s="16"/>
      <c r="QE4" s="16"/>
      <c r="QF4" s="16"/>
      <c r="QG4" s="16"/>
      <c r="QH4" s="16"/>
      <c r="QI4" s="16"/>
      <c r="QJ4" s="16"/>
      <c r="QK4" s="16"/>
      <c r="QL4" s="16"/>
      <c r="QM4" s="16"/>
      <c r="QN4" s="16"/>
      <c r="QO4" s="16"/>
      <c r="QP4" s="16"/>
      <c r="QQ4" s="16"/>
      <c r="QR4" s="16"/>
      <c r="QS4" s="16"/>
      <c r="QT4" s="16"/>
      <c r="QU4" s="16"/>
      <c r="QV4" s="16"/>
      <c r="QW4" s="16"/>
      <c r="QX4" s="16"/>
      <c r="QY4" s="16"/>
      <c r="QZ4" s="16"/>
      <c r="RA4" s="16"/>
      <c r="RB4" s="16"/>
      <c r="RC4" s="16"/>
      <c r="RD4" s="16"/>
      <c r="RE4" s="16"/>
      <c r="RF4" s="16"/>
      <c r="RG4" s="16"/>
      <c r="RH4" s="16"/>
      <c r="RI4" s="16"/>
      <c r="RJ4" s="16"/>
      <c r="RK4" s="16"/>
      <c r="RL4" s="16"/>
      <c r="RM4" s="16"/>
      <c r="RN4" s="16"/>
      <c r="RO4" s="16"/>
      <c r="RP4" s="16"/>
      <c r="RQ4" s="16"/>
      <c r="RR4" s="16"/>
      <c r="RS4" s="16"/>
      <c r="RT4" s="16"/>
      <c r="RU4" s="16"/>
      <c r="RV4" s="16"/>
      <c r="RW4" s="16"/>
      <c r="RX4" s="16"/>
      <c r="RY4" s="16"/>
      <c r="RZ4" s="16"/>
      <c r="SA4" s="16"/>
      <c r="SB4" s="16"/>
      <c r="SC4" s="16"/>
      <c r="SD4" s="16"/>
      <c r="SE4" s="16"/>
      <c r="SF4" s="16"/>
      <c r="SG4" s="16"/>
      <c r="SH4" s="16"/>
      <c r="SI4" s="16"/>
      <c r="SJ4" s="16"/>
      <c r="SK4" s="16"/>
      <c r="SL4" s="16"/>
      <c r="SM4" s="16"/>
      <c r="SN4" s="16"/>
      <c r="SO4" s="16"/>
      <c r="SP4" s="16"/>
      <c r="SQ4" s="16"/>
      <c r="SR4" s="16"/>
      <c r="SS4" s="16"/>
      <c r="ST4" s="16"/>
      <c r="SU4" s="16"/>
      <c r="SV4" s="16"/>
      <c r="SW4" s="16"/>
      <c r="SX4" s="16"/>
      <c r="SY4" s="16"/>
      <c r="SZ4" s="16"/>
      <c r="TA4" s="16"/>
      <c r="TB4" s="16"/>
      <c r="TC4" s="16"/>
      <c r="TD4" s="16"/>
      <c r="TE4" s="16"/>
      <c r="TF4" s="16"/>
      <c r="TG4" s="16"/>
      <c r="TH4" s="16"/>
      <c r="TI4" s="16"/>
      <c r="TJ4" s="16"/>
      <c r="TK4" s="16"/>
      <c r="TL4" s="16"/>
      <c r="TM4" s="16"/>
      <c r="TN4" s="16"/>
      <c r="TO4" s="16"/>
      <c r="TP4" s="16"/>
      <c r="TQ4" s="16"/>
      <c r="TR4" s="16"/>
      <c r="TS4" s="16"/>
      <c r="TT4" s="16"/>
      <c r="TU4" s="16"/>
      <c r="TV4" s="16"/>
      <c r="TW4" s="16"/>
      <c r="TX4" s="16"/>
      <c r="TY4" s="16"/>
      <c r="TZ4" s="16"/>
      <c r="UA4" s="16"/>
      <c r="UB4" s="16"/>
      <c r="UC4" s="16"/>
      <c r="UD4" s="16"/>
      <c r="UE4" s="16"/>
      <c r="UF4" s="16"/>
      <c r="UG4" s="16"/>
      <c r="UH4" s="16"/>
      <c r="UI4" s="16"/>
      <c r="UJ4" s="16"/>
      <c r="UK4" s="16"/>
      <c r="UL4" s="16"/>
      <c r="UM4" s="16"/>
      <c r="UN4" s="16"/>
      <c r="UO4" s="16"/>
      <c r="UP4" s="16"/>
      <c r="UQ4" s="16"/>
      <c r="UR4" s="16"/>
      <c r="US4" s="16"/>
      <c r="UT4" s="16"/>
      <c r="UU4" s="16"/>
      <c r="UV4" s="16"/>
      <c r="UW4" s="16"/>
      <c r="UX4" s="16"/>
      <c r="UY4" s="16"/>
      <c r="UZ4" s="16"/>
      <c r="VA4" s="16"/>
      <c r="VB4" s="16"/>
      <c r="VC4" s="16"/>
      <c r="VD4" s="16"/>
      <c r="VE4" s="16"/>
      <c r="VF4" s="16"/>
      <c r="VG4" s="16"/>
      <c r="VH4" s="16"/>
      <c r="VI4" s="16"/>
      <c r="VJ4" s="16"/>
      <c r="VK4" s="16"/>
      <c r="VL4" s="16"/>
      <c r="VM4" s="16"/>
      <c r="VN4" s="16"/>
      <c r="VO4" s="16"/>
      <c r="VP4" s="16"/>
      <c r="VQ4" s="16"/>
      <c r="VR4" s="16"/>
      <c r="VS4" s="16"/>
      <c r="VT4" s="16"/>
      <c r="VU4" s="16"/>
      <c r="VV4" s="16"/>
      <c r="VW4" s="16"/>
      <c r="VX4" s="16"/>
      <c r="VY4" s="16"/>
      <c r="VZ4" s="16"/>
      <c r="WA4" s="16"/>
      <c r="WB4" s="16"/>
      <c r="WC4" s="16"/>
      <c r="WD4" s="16"/>
      <c r="WE4" s="16"/>
      <c r="WF4" s="16"/>
      <c r="WG4" s="16"/>
      <c r="WH4" s="16"/>
      <c r="WI4" s="16"/>
      <c r="WJ4" s="16"/>
      <c r="WK4" s="16"/>
      <c r="WL4" s="16"/>
      <c r="WM4" s="16"/>
      <c r="WN4" s="16"/>
      <c r="WO4" s="16"/>
      <c r="WP4" s="16"/>
      <c r="WQ4" s="16"/>
      <c r="WR4" s="16"/>
      <c r="WS4" s="16"/>
      <c r="WT4" s="16"/>
      <c r="WU4" s="16"/>
      <c r="WV4" s="16"/>
      <c r="WW4" s="16"/>
      <c r="WX4" s="16"/>
      <c r="WY4" s="16"/>
      <c r="WZ4" s="16"/>
      <c r="XA4" s="16"/>
      <c r="XB4" s="16"/>
      <c r="XC4" s="16"/>
      <c r="XD4" s="16"/>
      <c r="XE4" s="16"/>
      <c r="XF4" s="16"/>
      <c r="XG4" s="16"/>
      <c r="XH4" s="16"/>
      <c r="XI4" s="16"/>
      <c r="XJ4" s="16"/>
      <c r="XK4" s="16"/>
      <c r="XL4" s="16"/>
      <c r="XM4" s="16"/>
      <c r="XN4" s="16"/>
      <c r="XO4" s="16"/>
      <c r="XP4" s="16"/>
      <c r="XQ4" s="16"/>
      <c r="XR4" s="16"/>
      <c r="XS4" s="16"/>
      <c r="XT4" s="16"/>
      <c r="XU4" s="16"/>
      <c r="XV4" s="16"/>
      <c r="XW4" s="16"/>
      <c r="XX4" s="16"/>
      <c r="XY4" s="16"/>
      <c r="XZ4" s="16"/>
      <c r="YA4" s="16"/>
      <c r="YB4" s="16"/>
      <c r="YC4" s="16"/>
      <c r="YD4" s="16"/>
      <c r="YE4" s="16"/>
      <c r="YF4" s="16"/>
      <c r="YG4" s="16"/>
      <c r="YH4" s="16"/>
      <c r="YI4" s="16"/>
      <c r="YJ4" s="16"/>
      <c r="YK4" s="16"/>
      <c r="YL4" s="16"/>
      <c r="YM4" s="16"/>
      <c r="YN4" s="16"/>
      <c r="YO4" s="16"/>
      <c r="YP4" s="16"/>
      <c r="YQ4" s="16"/>
      <c r="YR4" s="16"/>
      <c r="YS4" s="16"/>
      <c r="YT4" s="16"/>
      <c r="YU4" s="16"/>
      <c r="YV4" s="16"/>
      <c r="YW4" s="16"/>
      <c r="YX4" s="16"/>
      <c r="YY4" s="16"/>
      <c r="YZ4" s="16"/>
      <c r="ZA4" s="16"/>
      <c r="ZB4" s="16"/>
      <c r="ZC4" s="16"/>
      <c r="ZD4" s="16"/>
      <c r="ZE4" s="16"/>
      <c r="ZF4" s="16"/>
      <c r="ZG4" s="16"/>
      <c r="ZH4" s="16"/>
      <c r="ZI4" s="16"/>
      <c r="ZJ4" s="16"/>
      <c r="ZK4" s="16"/>
      <c r="ZL4" s="16"/>
      <c r="ZM4" s="16"/>
      <c r="ZN4" s="16"/>
      <c r="ZO4" s="16"/>
      <c r="ZP4" s="16"/>
      <c r="ZQ4" s="16"/>
      <c r="ZR4" s="16"/>
      <c r="ZS4" s="16"/>
      <c r="ZT4" s="16"/>
      <c r="ZU4" s="16"/>
      <c r="ZV4" s="16"/>
      <c r="ZW4" s="16"/>
      <c r="ZX4" s="16"/>
      <c r="ZY4" s="16"/>
      <c r="ZZ4" s="16"/>
      <c r="AAA4" s="16"/>
      <c r="AAB4" s="16"/>
      <c r="AAC4" s="16"/>
      <c r="AAD4" s="16"/>
      <c r="AAE4" s="16"/>
      <c r="AAF4" s="16"/>
      <c r="AAG4" s="16"/>
      <c r="AAH4" s="16"/>
      <c r="AAI4" s="16"/>
      <c r="AAJ4" s="16"/>
      <c r="AAK4" s="16"/>
      <c r="AAL4" s="16"/>
      <c r="AAM4" s="16"/>
      <c r="AAN4" s="16"/>
      <c r="AAO4" s="16"/>
      <c r="AAP4" s="16"/>
      <c r="AAQ4" s="16"/>
      <c r="AAR4" s="16"/>
      <c r="AAS4" s="16"/>
      <c r="AAT4" s="16"/>
      <c r="AAU4" s="16"/>
      <c r="AAV4" s="16"/>
      <c r="AAW4" s="16"/>
      <c r="AAX4" s="16"/>
      <c r="AAY4" s="16"/>
      <c r="AAZ4" s="16"/>
      <c r="ABA4" s="16"/>
      <c r="ABB4" s="16"/>
      <c r="ABC4" s="16"/>
      <c r="ABD4" s="16"/>
      <c r="ABE4" s="16"/>
      <c r="ABF4" s="16"/>
      <c r="ABG4" s="16"/>
      <c r="ABH4" s="16"/>
      <c r="ABI4" s="16"/>
      <c r="ABJ4" s="16"/>
      <c r="ABK4" s="16"/>
      <c r="ABL4" s="16"/>
      <c r="ABM4" s="16"/>
      <c r="ABN4" s="16"/>
      <c r="ABO4" s="16"/>
      <c r="ABP4" s="16"/>
      <c r="ABQ4" s="16"/>
      <c r="ABR4" s="16"/>
      <c r="ABS4" s="16"/>
      <c r="ABT4" s="16"/>
      <c r="ABU4" s="16"/>
      <c r="ABV4" s="16"/>
      <c r="ABW4" s="16"/>
      <c r="ABX4" s="16"/>
      <c r="ABY4" s="16"/>
      <c r="ABZ4" s="16"/>
      <c r="ACA4" s="16"/>
      <c r="ACB4" s="16"/>
      <c r="ACC4" s="16"/>
      <c r="ACD4" s="16"/>
      <c r="ACE4" s="16"/>
      <c r="ACF4" s="16"/>
      <c r="ACG4" s="16"/>
      <c r="ACH4" s="16"/>
      <c r="ACI4" s="16"/>
      <c r="ACJ4" s="16"/>
      <c r="ACK4" s="16"/>
      <c r="ACL4" s="16"/>
      <c r="ACM4" s="16"/>
      <c r="ACN4" s="16"/>
      <c r="ACO4" s="16"/>
      <c r="ACP4" s="16"/>
      <c r="ACQ4" s="16"/>
      <c r="ACR4" s="16"/>
      <c r="ACS4" s="16"/>
      <c r="ACT4" s="16"/>
      <c r="ACU4" s="16"/>
      <c r="ACV4" s="16"/>
      <c r="ACW4" s="16"/>
      <c r="ACX4" s="16"/>
      <c r="ACY4" s="16"/>
      <c r="ACZ4" s="16"/>
      <c r="ADA4" s="16"/>
      <c r="ADB4" s="16"/>
      <c r="ADC4" s="16"/>
      <c r="ADD4" s="16"/>
      <c r="ADE4" s="16"/>
      <c r="ADF4" s="16"/>
      <c r="ADG4" s="16"/>
      <c r="ADH4" s="16"/>
      <c r="ADI4" s="16"/>
      <c r="ADJ4" s="16"/>
      <c r="ADK4" s="16"/>
      <c r="ADL4" s="16"/>
      <c r="ADM4" s="16"/>
      <c r="ADN4" s="16"/>
      <c r="ADO4" s="16"/>
      <c r="ADP4" s="16"/>
      <c r="ADQ4" s="16"/>
      <c r="ADR4" s="16"/>
      <c r="ADS4" s="16"/>
      <c r="ADT4" s="16"/>
      <c r="ADU4" s="16"/>
      <c r="ADV4" s="16"/>
      <c r="ADW4" s="16"/>
      <c r="ADX4" s="16"/>
      <c r="ADY4" s="16"/>
      <c r="ADZ4" s="16"/>
      <c r="AEA4" s="16"/>
      <c r="AEB4" s="16"/>
      <c r="AEC4" s="16"/>
      <c r="AED4" s="16"/>
      <c r="AEE4" s="16"/>
      <c r="AEF4" s="16"/>
      <c r="AEG4" s="16"/>
      <c r="AEH4" s="16"/>
      <c r="AEI4" s="16"/>
      <c r="AEJ4" s="16"/>
      <c r="AEK4" s="16"/>
      <c r="AEL4" s="16"/>
      <c r="AEM4" s="16"/>
      <c r="AEN4" s="16"/>
      <c r="AEO4" s="16"/>
      <c r="AEP4" s="16"/>
      <c r="AEQ4" s="16"/>
      <c r="AER4" s="16"/>
      <c r="AES4" s="16"/>
      <c r="AET4" s="16"/>
      <c r="AEU4" s="16"/>
      <c r="AEV4" s="16"/>
      <c r="AEW4" s="16"/>
      <c r="AEX4" s="16"/>
      <c r="AEY4" s="16"/>
      <c r="AEZ4" s="16"/>
      <c r="AFA4" s="16"/>
      <c r="AFB4" s="16"/>
      <c r="AFC4" s="16"/>
      <c r="AFD4" s="16"/>
      <c r="AFE4" s="16"/>
      <c r="AFF4" s="16"/>
      <c r="AFG4" s="16"/>
      <c r="AFH4" s="16"/>
      <c r="AFI4" s="16"/>
      <c r="AFJ4" s="16"/>
      <c r="AFK4" s="16"/>
      <c r="AFL4" s="16"/>
      <c r="AFM4" s="16"/>
      <c r="AFN4" s="16"/>
      <c r="AFO4" s="16"/>
      <c r="AFP4" s="16"/>
      <c r="AFQ4" s="16"/>
      <c r="AFR4" s="16"/>
      <c r="AFS4" s="16"/>
      <c r="AFT4" s="16"/>
      <c r="AFU4" s="16"/>
      <c r="AFV4" s="16"/>
      <c r="AFW4" s="16"/>
      <c r="AFX4" s="16"/>
      <c r="AFY4" s="16"/>
      <c r="AFZ4" s="16"/>
      <c r="AGA4" s="16"/>
      <c r="AGB4" s="16"/>
      <c r="AGC4" s="16"/>
      <c r="AGD4" s="16"/>
      <c r="AGE4" s="16"/>
      <c r="AGF4" s="16"/>
      <c r="AGG4" s="16"/>
      <c r="AGH4" s="16"/>
      <c r="AGI4" s="16"/>
      <c r="AGJ4" s="16"/>
      <c r="AGK4" s="16"/>
      <c r="AGL4" s="16"/>
      <c r="AGM4" s="16"/>
      <c r="AGN4" s="16"/>
      <c r="AGO4" s="16"/>
      <c r="AGP4" s="16"/>
      <c r="AGQ4" s="16"/>
      <c r="AGR4" s="16"/>
      <c r="AGS4" s="16"/>
      <c r="AGT4" s="16"/>
      <c r="AGU4" s="16"/>
      <c r="AGV4" s="16"/>
      <c r="AGW4" s="16"/>
      <c r="AGX4" s="16"/>
      <c r="AGY4" s="16"/>
      <c r="AGZ4" s="16"/>
      <c r="AHA4" s="16"/>
      <c r="AHB4" s="16"/>
      <c r="AHC4" s="16"/>
      <c r="AHD4" s="16"/>
      <c r="AHE4" s="16"/>
      <c r="AHF4" s="16"/>
      <c r="AHG4" s="16"/>
      <c r="AHH4" s="16"/>
      <c r="AHI4" s="16"/>
      <c r="AHJ4" s="16"/>
      <c r="AHK4" s="16"/>
      <c r="AHL4" s="16"/>
      <c r="AHM4" s="16"/>
      <c r="AHN4" s="16"/>
      <c r="AHO4" s="16"/>
      <c r="AHP4" s="16"/>
      <c r="AHQ4" s="16"/>
      <c r="AHR4" s="16"/>
      <c r="AHS4" s="16"/>
      <c r="AHT4" s="16"/>
      <c r="AHU4" s="16"/>
      <c r="AHV4" s="16"/>
      <c r="AHW4" s="16"/>
      <c r="AHX4" s="16"/>
      <c r="AHY4" s="16"/>
      <c r="AHZ4" s="16"/>
      <c r="AIA4" s="16"/>
      <c r="AIB4" s="16"/>
      <c r="AIC4" s="16"/>
      <c r="AID4" s="16"/>
      <c r="AIE4" s="16"/>
      <c r="AIF4" s="16"/>
      <c r="AIG4" s="16"/>
      <c r="AIH4" s="16"/>
      <c r="AII4" s="16"/>
      <c r="AIJ4" s="16"/>
      <c r="AIK4" s="16"/>
      <c r="AIL4" s="16"/>
      <c r="AIM4" s="16"/>
      <c r="AIN4" s="16"/>
      <c r="AIO4" s="16"/>
      <c r="AIP4" s="16"/>
      <c r="AIQ4" s="16"/>
      <c r="AIR4" s="16"/>
      <c r="AIS4" s="16"/>
      <c r="AIT4" s="16"/>
      <c r="AIU4" s="16"/>
      <c r="AIV4" s="16"/>
      <c r="AIW4" s="16"/>
      <c r="AIX4" s="16"/>
      <c r="AIY4" s="16"/>
      <c r="AIZ4" s="16"/>
      <c r="AJA4" s="16"/>
      <c r="AJB4" s="16"/>
      <c r="AJC4" s="16"/>
      <c r="AJD4" s="16"/>
      <c r="AJE4" s="16"/>
      <c r="AJF4" s="16"/>
      <c r="AJG4" s="16"/>
      <c r="AJH4" s="16"/>
      <c r="AJI4" s="16"/>
      <c r="AJJ4" s="16"/>
      <c r="AJK4" s="16"/>
      <c r="AJL4" s="16"/>
      <c r="AJM4" s="16"/>
      <c r="AJN4" s="16"/>
      <c r="AJO4" s="16"/>
      <c r="AJP4" s="16"/>
      <c r="AJQ4" s="16"/>
      <c r="AJR4" s="16"/>
      <c r="AJS4" s="16"/>
      <c r="AJT4" s="16"/>
      <c r="AJU4" s="16"/>
      <c r="AJV4" s="16"/>
      <c r="AJW4" s="16"/>
      <c r="AJX4" s="16"/>
      <c r="AJY4" s="16"/>
      <c r="AJZ4" s="16"/>
      <c r="AKA4" s="16"/>
      <c r="AKB4" s="16"/>
      <c r="AKC4" s="16"/>
      <c r="AKD4" s="16"/>
      <c r="AKE4" s="16"/>
      <c r="AKF4" s="16"/>
      <c r="AKG4" s="16"/>
      <c r="AKH4" s="16"/>
      <c r="AKI4" s="16"/>
      <c r="AKJ4" s="16"/>
      <c r="AKK4" s="16"/>
      <c r="AKL4" s="16"/>
      <c r="AKM4" s="16"/>
      <c r="AKN4" s="16"/>
      <c r="AKO4" s="16"/>
      <c r="AKP4" s="16"/>
      <c r="AKQ4" s="16"/>
      <c r="AKR4" s="16"/>
      <c r="AKS4" s="16"/>
      <c r="AKT4" s="16"/>
      <c r="AKU4" s="16"/>
      <c r="AKV4" s="16"/>
      <c r="AKW4" s="16"/>
      <c r="AKX4" s="16"/>
      <c r="AKY4" s="16"/>
      <c r="AKZ4" s="16"/>
      <c r="ALA4" s="16"/>
      <c r="ALB4" s="16"/>
      <c r="ALC4" s="16"/>
      <c r="ALD4" s="16"/>
      <c r="ALE4" s="16"/>
      <c r="ALF4" s="16"/>
      <c r="ALG4" s="16"/>
      <c r="ALH4" s="16"/>
      <c r="ALI4" s="16"/>
      <c r="ALJ4" s="16"/>
      <c r="ALK4" s="16"/>
      <c r="ALL4" s="16"/>
      <c r="ALM4" s="16"/>
      <c r="ALN4" s="16"/>
      <c r="ALO4" s="16"/>
      <c r="ALP4" s="16"/>
      <c r="ALQ4" s="16"/>
      <c r="ALR4" s="16"/>
      <c r="ALS4" s="16"/>
      <c r="ALT4" s="16"/>
      <c r="ALU4" s="16"/>
      <c r="ALV4" s="16"/>
      <c r="ALW4" s="16"/>
      <c r="ALX4" s="16"/>
      <c r="ALY4" s="16"/>
      <c r="ALZ4" s="16"/>
      <c r="AMA4" s="16"/>
      <c r="AMB4" s="16"/>
      <c r="AMC4" s="16"/>
      <c r="AMD4" s="16"/>
      <c r="AME4" s="16"/>
      <c r="AMF4" s="16"/>
      <c r="AMG4" s="16"/>
      <c r="AMH4" s="16"/>
      <c r="AMI4" s="16"/>
      <c r="AMJ4" s="16"/>
      <c r="AMK4" s="16"/>
      <c r="AML4" s="16"/>
      <c r="AMM4" s="16"/>
      <c r="AMN4" s="16"/>
      <c r="AMO4" s="16"/>
      <c r="AMP4" s="16"/>
      <c r="AMQ4" s="16"/>
      <c r="AMR4" s="16"/>
      <c r="AMS4" s="16"/>
      <c r="AMT4" s="16"/>
      <c r="AMU4" s="16"/>
      <c r="AMV4" s="16"/>
      <c r="AMW4" s="16"/>
      <c r="AMX4" s="16"/>
      <c r="AMY4" s="16"/>
      <c r="AMZ4" s="16"/>
      <c r="ANA4" s="16"/>
      <c r="ANB4" s="16"/>
      <c r="ANC4" s="16"/>
      <c r="AND4" s="16"/>
      <c r="ANE4" s="16"/>
      <c r="ANF4" s="16"/>
      <c r="ANG4" s="16"/>
      <c r="ANH4" s="16"/>
      <c r="ANI4" s="16"/>
      <c r="ANJ4" s="16"/>
      <c r="ANK4" s="16"/>
      <c r="ANL4" s="16"/>
      <c r="ANM4" s="16"/>
      <c r="ANN4" s="16"/>
      <c r="ANO4" s="16"/>
      <c r="ANP4" s="16"/>
      <c r="ANQ4" s="16"/>
      <c r="ANR4" s="16"/>
      <c r="ANS4" s="16"/>
      <c r="ANT4" s="16"/>
      <c r="ANU4" s="16"/>
      <c r="ANV4" s="16"/>
      <c r="ANW4" s="16"/>
      <c r="ANX4" s="16"/>
      <c r="ANY4" s="16"/>
      <c r="ANZ4" s="16"/>
      <c r="AOA4" s="16"/>
      <c r="AOB4" s="16"/>
      <c r="AOC4" s="16"/>
      <c r="AOD4" s="16"/>
      <c r="AOE4" s="16"/>
      <c r="AOF4" s="16"/>
      <c r="AOG4" s="16"/>
      <c r="AOH4" s="16"/>
      <c r="AOI4" s="16"/>
      <c r="AOJ4" s="16"/>
      <c r="AOK4" s="16"/>
      <c r="AOL4" s="16"/>
      <c r="AOM4" s="16"/>
      <c r="AON4" s="16"/>
      <c r="AOO4" s="16"/>
      <c r="AOP4" s="16"/>
      <c r="AOQ4" s="16"/>
      <c r="AOR4" s="16"/>
      <c r="AOS4" s="16"/>
      <c r="AOT4" s="16"/>
      <c r="AOU4" s="16"/>
      <c r="AOV4" s="16"/>
      <c r="AOW4" s="16"/>
      <c r="AOX4" s="16"/>
      <c r="AOY4" s="16"/>
      <c r="AOZ4" s="16"/>
      <c r="APA4" s="16"/>
      <c r="APB4" s="16"/>
      <c r="APC4" s="16"/>
      <c r="APD4" s="16"/>
      <c r="APE4" s="16"/>
      <c r="APF4" s="16"/>
      <c r="APG4" s="16"/>
      <c r="APH4" s="16"/>
      <c r="API4" s="16"/>
      <c r="APJ4" s="16"/>
      <c r="APK4" s="16"/>
      <c r="APL4" s="16"/>
      <c r="APM4" s="16"/>
      <c r="APN4" s="16"/>
      <c r="APO4" s="16"/>
      <c r="APP4" s="16"/>
      <c r="APQ4" s="16"/>
      <c r="APR4" s="16"/>
      <c r="APS4" s="16"/>
      <c r="APT4" s="16"/>
      <c r="APU4" s="16"/>
      <c r="APV4" s="16"/>
      <c r="APW4" s="16"/>
      <c r="APX4" s="16"/>
      <c r="APY4" s="16"/>
      <c r="APZ4" s="16"/>
      <c r="AQA4" s="16"/>
      <c r="AQB4" s="16"/>
      <c r="AQC4" s="16"/>
      <c r="AQD4" s="16"/>
      <c r="AQE4" s="16"/>
      <c r="AQF4" s="16"/>
      <c r="AQG4" s="16"/>
      <c r="AQH4" s="16"/>
      <c r="AQI4" s="16"/>
      <c r="AQJ4" s="16"/>
      <c r="AQK4" s="16"/>
      <c r="AQL4" s="16"/>
      <c r="AQM4" s="16"/>
      <c r="AQN4" s="16"/>
      <c r="AQO4" s="16"/>
      <c r="AQP4" s="16"/>
      <c r="AQQ4" s="16"/>
      <c r="AQR4" s="16"/>
      <c r="AQS4" s="16"/>
      <c r="AQT4" s="16"/>
      <c r="AQU4" s="16"/>
      <c r="AQV4" s="16"/>
      <c r="AQW4" s="16"/>
      <c r="AQX4" s="16"/>
      <c r="AQY4" s="16"/>
      <c r="AQZ4" s="16"/>
      <c r="ARA4" s="16"/>
      <c r="ARB4" s="16"/>
      <c r="ARC4" s="16"/>
      <c r="ARD4" s="16"/>
      <c r="ARE4" s="16"/>
      <c r="ARF4" s="16"/>
      <c r="ARG4" s="16"/>
      <c r="ARH4" s="16"/>
      <c r="ARI4" s="16"/>
      <c r="ARJ4" s="16"/>
      <c r="ARK4" s="16"/>
      <c r="ARL4" s="16"/>
      <c r="ARM4" s="16"/>
      <c r="ARN4" s="16"/>
      <c r="ARO4" s="16"/>
      <c r="ARP4" s="16"/>
      <c r="ARQ4" s="16"/>
      <c r="ARR4" s="16"/>
      <c r="ARS4" s="16"/>
      <c r="ART4" s="16"/>
      <c r="ARU4" s="16"/>
      <c r="ARV4" s="16"/>
      <c r="ARW4" s="16"/>
      <c r="ARX4" s="16"/>
      <c r="ARY4" s="16"/>
      <c r="ARZ4" s="16"/>
      <c r="ASA4" s="16"/>
      <c r="ASB4" s="16"/>
      <c r="ASC4" s="16"/>
      <c r="ASD4" s="16"/>
      <c r="ASE4" s="16"/>
      <c r="ASF4" s="16"/>
      <c r="ASG4" s="16"/>
      <c r="ASH4" s="16"/>
      <c r="ASI4" s="16"/>
      <c r="ASJ4" s="16"/>
      <c r="ASK4" s="16"/>
      <c r="ASL4" s="16"/>
      <c r="ASM4" s="16"/>
      <c r="ASN4" s="16"/>
      <c r="ASO4" s="16"/>
      <c r="ASP4" s="16"/>
      <c r="ASQ4" s="16"/>
      <c r="ASR4" s="16"/>
      <c r="ASS4" s="16"/>
      <c r="AST4" s="16"/>
      <c r="ASU4" s="16"/>
      <c r="ASV4" s="16"/>
      <c r="ASW4" s="16"/>
      <c r="ASX4" s="16"/>
      <c r="ASY4" s="16"/>
      <c r="ASZ4" s="16"/>
      <c r="ATA4" s="16"/>
      <c r="ATB4" s="16"/>
      <c r="ATC4" s="16"/>
      <c r="ATD4" s="16"/>
      <c r="ATE4" s="16"/>
      <c r="ATF4" s="16"/>
      <c r="ATG4" s="16"/>
      <c r="ATH4" s="16"/>
      <c r="ATI4" s="16"/>
      <c r="ATJ4" s="16"/>
      <c r="ATK4" s="16"/>
      <c r="ATL4" s="16"/>
      <c r="ATM4" s="16"/>
      <c r="ATN4" s="16"/>
      <c r="ATO4" s="16"/>
      <c r="ATP4" s="16"/>
      <c r="ATQ4" s="16"/>
      <c r="ATR4" s="16"/>
      <c r="ATS4" s="16"/>
      <c r="ATT4" s="16"/>
      <c r="ATU4" s="16"/>
      <c r="ATV4" s="16"/>
      <c r="ATW4" s="16"/>
      <c r="ATX4" s="16"/>
      <c r="ATY4" s="16"/>
      <c r="ATZ4" s="16"/>
      <c r="AUA4" s="16"/>
      <c r="AUB4" s="16"/>
      <c r="AUC4" s="16"/>
      <c r="AUD4" s="16"/>
      <c r="AUE4" s="16"/>
      <c r="AUF4" s="16"/>
      <c r="AUG4" s="16"/>
      <c r="AUH4" s="16"/>
      <c r="AUI4" s="16"/>
      <c r="AUJ4" s="16"/>
      <c r="AUK4" s="16"/>
      <c r="AUL4" s="16"/>
      <c r="AUM4" s="16"/>
      <c r="AUN4" s="16"/>
      <c r="AUO4" s="16"/>
      <c r="AUP4" s="16"/>
      <c r="AUQ4" s="16"/>
      <c r="AUR4" s="16"/>
      <c r="AUS4" s="16"/>
      <c r="AUT4" s="16"/>
      <c r="AUU4" s="16"/>
      <c r="AUV4" s="16"/>
      <c r="AUW4" s="16"/>
      <c r="AUX4" s="16"/>
      <c r="AUY4" s="16"/>
      <c r="AUZ4" s="16"/>
      <c r="AVA4" s="16"/>
      <c r="AVB4" s="16"/>
      <c r="AVC4" s="16"/>
      <c r="AVD4" s="16"/>
      <c r="AVE4" s="16"/>
      <c r="AVF4" s="16"/>
      <c r="AVG4" s="16"/>
      <c r="AVH4" s="16"/>
      <c r="AVI4" s="16"/>
      <c r="AVJ4" s="16"/>
      <c r="AVK4" s="16"/>
      <c r="AVL4" s="16"/>
      <c r="AVM4" s="16"/>
      <c r="AVN4" s="16"/>
      <c r="AVO4" s="16"/>
      <c r="AVP4" s="16"/>
      <c r="AVQ4" s="16"/>
      <c r="AVR4" s="16"/>
      <c r="AVS4" s="16"/>
      <c r="AVT4" s="16"/>
      <c r="AVU4" s="16"/>
      <c r="AVV4" s="16"/>
      <c r="AVW4" s="16"/>
      <c r="AVX4" s="16"/>
      <c r="AVY4" s="16"/>
      <c r="AVZ4" s="16"/>
      <c r="AWA4" s="16"/>
      <c r="AWB4" s="16"/>
      <c r="AWC4" s="16"/>
      <c r="AWD4" s="16"/>
      <c r="AWE4" s="16"/>
      <c r="AWF4" s="16"/>
      <c r="AWG4" s="16"/>
      <c r="AWH4" s="16"/>
      <c r="AWI4" s="16"/>
      <c r="AWJ4" s="16"/>
      <c r="AWK4" s="16"/>
      <c r="AWL4" s="16"/>
      <c r="AWM4" s="16"/>
      <c r="AWN4" s="16"/>
      <c r="AWO4" s="16"/>
      <c r="AWP4" s="16"/>
      <c r="AWQ4" s="16"/>
      <c r="AWR4" s="16"/>
      <c r="AWS4" s="16"/>
      <c r="AWT4" s="16"/>
      <c r="AWU4" s="16"/>
      <c r="AWV4" s="16"/>
      <c r="AWW4" s="16"/>
      <c r="AWX4" s="16"/>
      <c r="AWY4" s="16"/>
      <c r="AWZ4" s="16"/>
      <c r="AXA4" s="16"/>
      <c r="AXB4" s="16"/>
      <c r="AXC4" s="16"/>
      <c r="AXD4" s="16"/>
      <c r="AXE4" s="16"/>
      <c r="AXF4" s="16"/>
      <c r="AXG4" s="16"/>
      <c r="AXH4" s="16"/>
      <c r="AXI4" s="16"/>
      <c r="AXJ4" s="16"/>
      <c r="AXK4" s="16"/>
      <c r="AXL4" s="16"/>
      <c r="AXM4" s="16"/>
      <c r="AXN4" s="16"/>
      <c r="AXO4" s="16"/>
      <c r="AXP4" s="16"/>
      <c r="AXQ4" s="16"/>
      <c r="AXR4" s="16"/>
      <c r="AXS4" s="16"/>
      <c r="AXT4" s="16"/>
      <c r="AXU4" s="16"/>
      <c r="AXV4" s="16"/>
      <c r="AXW4" s="16"/>
      <c r="AXX4" s="16"/>
      <c r="AXY4" s="16"/>
      <c r="AXZ4" s="16"/>
      <c r="AYA4" s="16"/>
      <c r="AYB4" s="16"/>
      <c r="AYC4" s="16"/>
      <c r="AYD4" s="16"/>
      <c r="AYE4" s="16"/>
      <c r="AYF4" s="16"/>
      <c r="AYG4" s="16"/>
      <c r="AYH4" s="16"/>
      <c r="AYI4" s="16"/>
      <c r="AYJ4" s="16"/>
      <c r="AYK4" s="16"/>
      <c r="AYL4" s="16"/>
      <c r="AYM4" s="16"/>
      <c r="AYN4" s="16"/>
      <c r="AYO4" s="16"/>
      <c r="AYP4" s="16"/>
      <c r="AYQ4" s="16"/>
      <c r="AYR4" s="16"/>
      <c r="AYS4" s="16"/>
      <c r="AYT4" s="16"/>
      <c r="AYU4" s="16"/>
      <c r="AYV4" s="16"/>
      <c r="AYW4" s="16"/>
      <c r="AYX4" s="16"/>
      <c r="AYY4" s="16"/>
      <c r="AYZ4" s="16"/>
      <c r="AZA4" s="16"/>
      <c r="AZB4" s="16"/>
      <c r="AZC4" s="16"/>
      <c r="AZD4" s="16"/>
      <c r="AZE4" s="16"/>
      <c r="AZF4" s="16"/>
      <c r="AZG4" s="16"/>
      <c r="AZH4" s="16"/>
      <c r="AZI4" s="16"/>
      <c r="AZJ4" s="16"/>
      <c r="AZK4" s="16"/>
      <c r="AZL4" s="16"/>
      <c r="AZM4" s="16"/>
      <c r="AZN4" s="16"/>
      <c r="AZO4" s="16"/>
      <c r="AZP4" s="16"/>
      <c r="AZQ4" s="16"/>
      <c r="AZR4" s="16"/>
      <c r="AZS4" s="16"/>
      <c r="AZT4" s="16"/>
      <c r="AZU4" s="16"/>
      <c r="AZV4" s="16"/>
      <c r="AZW4" s="16"/>
      <c r="AZX4" s="16"/>
      <c r="AZY4" s="16"/>
      <c r="AZZ4" s="16"/>
      <c r="BAA4" s="16"/>
      <c r="BAB4" s="16"/>
      <c r="BAC4" s="16"/>
      <c r="BAD4" s="16"/>
      <c r="BAE4" s="16"/>
      <c r="BAF4" s="16"/>
      <c r="BAG4" s="16"/>
      <c r="BAH4" s="16"/>
      <c r="BAI4" s="16"/>
      <c r="BAJ4" s="16"/>
      <c r="BAK4" s="16"/>
      <c r="BAL4" s="16"/>
      <c r="BAM4" s="16"/>
      <c r="BAN4" s="16"/>
      <c r="BAO4" s="16"/>
      <c r="BAP4" s="16"/>
      <c r="BAQ4" s="16"/>
      <c r="BAR4" s="16"/>
      <c r="BAS4" s="16"/>
      <c r="BAT4" s="16"/>
      <c r="BAU4" s="16"/>
      <c r="BAV4" s="16"/>
      <c r="BAW4" s="16"/>
      <c r="BAX4" s="16"/>
      <c r="BAY4" s="16"/>
      <c r="BAZ4" s="16"/>
      <c r="BBA4" s="16"/>
      <c r="BBB4" s="16"/>
      <c r="BBC4" s="16"/>
      <c r="BBD4" s="16"/>
      <c r="BBE4" s="16"/>
      <c r="BBF4" s="16"/>
      <c r="BBG4" s="16"/>
      <c r="BBH4" s="16"/>
      <c r="BBI4" s="16"/>
      <c r="BBJ4" s="16"/>
      <c r="BBK4" s="16"/>
      <c r="BBL4" s="16"/>
      <c r="BBM4" s="16"/>
      <c r="BBN4" s="16"/>
      <c r="BBO4" s="16"/>
      <c r="BBP4" s="16"/>
      <c r="BBQ4" s="16"/>
      <c r="BBR4" s="16"/>
      <c r="BBS4" s="16"/>
      <c r="BBT4" s="16"/>
      <c r="BBU4" s="16"/>
      <c r="BBV4" s="16"/>
      <c r="BBW4" s="16"/>
      <c r="BBX4" s="16"/>
      <c r="BBY4" s="16"/>
      <c r="BBZ4" s="16"/>
      <c r="BCA4" s="16"/>
      <c r="BCB4" s="16"/>
      <c r="BCC4" s="16"/>
      <c r="BCD4" s="16"/>
      <c r="BCE4" s="16"/>
      <c r="BCF4" s="16"/>
      <c r="BCG4" s="16"/>
      <c r="BCH4" s="16"/>
      <c r="BCI4" s="16"/>
      <c r="BCJ4" s="16"/>
      <c r="BCK4" s="16"/>
      <c r="BCL4" s="16"/>
      <c r="BCM4" s="16"/>
      <c r="BCN4" s="16"/>
      <c r="BCO4" s="16"/>
      <c r="BCP4" s="16"/>
      <c r="BCQ4" s="16"/>
      <c r="BCR4" s="16"/>
      <c r="BCS4" s="16"/>
      <c r="BCT4" s="16"/>
      <c r="BCU4" s="16"/>
      <c r="BCV4" s="16"/>
      <c r="BCW4" s="16"/>
      <c r="BCX4" s="16"/>
      <c r="BCY4" s="16"/>
      <c r="BCZ4" s="16"/>
      <c r="BDA4" s="16"/>
      <c r="BDB4" s="16"/>
      <c r="BDC4" s="16"/>
      <c r="BDD4" s="16"/>
      <c r="BDE4" s="16"/>
      <c r="BDF4" s="16"/>
      <c r="BDG4" s="16"/>
      <c r="BDH4" s="16"/>
      <c r="BDI4" s="16"/>
      <c r="BDJ4" s="16"/>
      <c r="BDK4" s="16"/>
      <c r="BDL4" s="16"/>
      <c r="BDM4" s="16"/>
      <c r="BDN4" s="16"/>
      <c r="BDO4" s="16"/>
      <c r="BDP4" s="16"/>
      <c r="BDQ4" s="16"/>
      <c r="BDR4" s="16"/>
      <c r="BDS4" s="16"/>
      <c r="BDT4" s="16"/>
      <c r="BDU4" s="16"/>
      <c r="BDV4" s="16"/>
      <c r="BDW4" s="16"/>
      <c r="BDX4" s="16"/>
      <c r="BDY4" s="16"/>
      <c r="BDZ4" s="16"/>
      <c r="BEA4" s="16"/>
      <c r="BEB4" s="16"/>
      <c r="BEC4" s="16"/>
      <c r="BED4" s="16"/>
      <c r="BEE4" s="16"/>
      <c r="BEF4" s="16"/>
      <c r="BEG4" s="16"/>
      <c r="BEH4" s="16"/>
      <c r="BEI4" s="16"/>
      <c r="BEJ4" s="16"/>
      <c r="BEK4" s="16"/>
      <c r="BEL4" s="16"/>
      <c r="BEM4" s="16"/>
      <c r="BEN4" s="16"/>
      <c r="BEO4" s="16"/>
      <c r="BEP4" s="16"/>
      <c r="BEQ4" s="16"/>
      <c r="BER4" s="16"/>
      <c r="BES4" s="16"/>
      <c r="BET4" s="16"/>
      <c r="BEU4" s="16"/>
      <c r="BEV4" s="16"/>
      <c r="BEW4" s="16"/>
      <c r="BEX4" s="16"/>
      <c r="BEY4" s="16"/>
      <c r="BEZ4" s="16"/>
      <c r="BFA4" s="16"/>
      <c r="BFB4" s="16"/>
      <c r="BFC4" s="16"/>
      <c r="BFD4" s="16"/>
      <c r="BFE4" s="16"/>
      <c r="BFF4" s="16"/>
      <c r="BFG4" s="16"/>
      <c r="BFH4" s="16"/>
      <c r="BFI4" s="16"/>
      <c r="BFJ4" s="16"/>
      <c r="BFK4" s="16"/>
      <c r="BFL4" s="16"/>
      <c r="BFM4" s="16"/>
      <c r="BFN4" s="16"/>
      <c r="BFO4" s="16"/>
      <c r="BFP4" s="16"/>
      <c r="BFQ4" s="16"/>
      <c r="BFR4" s="16"/>
      <c r="BFS4" s="16"/>
      <c r="BFT4" s="16"/>
      <c r="BFU4" s="16"/>
      <c r="BFV4" s="16"/>
      <c r="BFW4" s="16"/>
      <c r="BFX4" s="16"/>
      <c r="BFY4" s="16"/>
      <c r="BFZ4" s="16"/>
      <c r="BGA4" s="16"/>
      <c r="BGB4" s="16"/>
      <c r="BGC4" s="16"/>
      <c r="BGD4" s="16"/>
      <c r="BGE4" s="16"/>
      <c r="BGF4" s="16"/>
      <c r="BGG4" s="16"/>
      <c r="BGH4" s="16"/>
      <c r="BGI4" s="16"/>
      <c r="BGJ4" s="16"/>
      <c r="BGK4" s="16"/>
      <c r="BGL4" s="16"/>
      <c r="BGM4" s="16"/>
      <c r="BGN4" s="16"/>
      <c r="BGO4" s="16"/>
      <c r="BGP4" s="16"/>
      <c r="BGQ4" s="16"/>
      <c r="BGR4" s="16"/>
      <c r="BGS4" s="16"/>
      <c r="BGT4" s="16"/>
      <c r="BGU4" s="16"/>
      <c r="BGV4" s="16"/>
      <c r="BGW4" s="16"/>
      <c r="BGX4" s="16"/>
      <c r="BGY4" s="16"/>
      <c r="BGZ4" s="16"/>
      <c r="BHA4" s="16"/>
      <c r="BHB4" s="16"/>
      <c r="BHC4" s="16"/>
      <c r="BHD4" s="16"/>
      <c r="BHE4" s="16"/>
      <c r="BHF4" s="16"/>
      <c r="BHG4" s="16"/>
      <c r="BHH4" s="16"/>
      <c r="BHI4" s="16"/>
      <c r="BHJ4" s="16"/>
      <c r="BHK4" s="16"/>
      <c r="BHL4" s="16"/>
      <c r="BHM4" s="16"/>
      <c r="BHN4" s="16"/>
      <c r="BHO4" s="16"/>
      <c r="BHP4" s="16"/>
      <c r="BHQ4" s="16"/>
      <c r="BHR4" s="16"/>
      <c r="BHS4" s="16"/>
      <c r="BHT4" s="16"/>
      <c r="BHU4" s="16"/>
      <c r="BHV4" s="16"/>
      <c r="BHW4" s="16"/>
      <c r="BHX4" s="16"/>
      <c r="BHY4" s="16"/>
      <c r="BHZ4" s="16"/>
      <c r="BIA4" s="16"/>
      <c r="BIB4" s="16"/>
      <c r="BIC4" s="16"/>
      <c r="BID4" s="16"/>
      <c r="BIE4" s="16"/>
      <c r="BIF4" s="16"/>
      <c r="BIG4" s="16"/>
      <c r="BIH4" s="16"/>
      <c r="BII4" s="16"/>
      <c r="BIJ4" s="16"/>
      <c r="BIK4" s="16"/>
      <c r="BIL4" s="16"/>
      <c r="BIM4" s="16"/>
      <c r="BIN4" s="16"/>
      <c r="BIO4" s="16"/>
      <c r="BIP4" s="16"/>
      <c r="BIQ4" s="16"/>
      <c r="BIR4" s="16"/>
      <c r="BIS4" s="16"/>
      <c r="BIT4" s="16"/>
      <c r="BIU4" s="16"/>
      <c r="BIV4" s="16"/>
      <c r="BIW4" s="16"/>
      <c r="BIX4" s="16"/>
      <c r="BIY4" s="16"/>
      <c r="BIZ4" s="16"/>
      <c r="BJA4" s="16"/>
      <c r="BJB4" s="16"/>
      <c r="BJC4" s="16"/>
      <c r="BJD4" s="16"/>
      <c r="BJE4" s="16"/>
      <c r="BJF4" s="16"/>
      <c r="BJG4" s="16"/>
      <c r="BJH4" s="16"/>
      <c r="BJI4" s="16"/>
      <c r="BJJ4" s="16"/>
      <c r="BJK4" s="16"/>
      <c r="BJL4" s="16"/>
      <c r="BJM4" s="16"/>
      <c r="BJN4" s="16"/>
      <c r="BJO4" s="16"/>
      <c r="BJP4" s="16"/>
      <c r="BJQ4" s="16"/>
      <c r="BJR4" s="16"/>
      <c r="BJS4" s="16"/>
      <c r="BJT4" s="16"/>
      <c r="BJU4" s="16"/>
      <c r="BJV4" s="16"/>
      <c r="BJW4" s="16"/>
      <c r="BJX4" s="16"/>
      <c r="BJY4" s="16"/>
      <c r="BJZ4" s="16"/>
      <c r="BKA4" s="16"/>
      <c r="BKB4" s="16"/>
      <c r="BKC4" s="16"/>
      <c r="BKD4" s="16"/>
      <c r="BKE4" s="16"/>
      <c r="BKF4" s="16"/>
      <c r="BKG4" s="16"/>
      <c r="BKH4" s="16"/>
      <c r="BKI4" s="16"/>
      <c r="BKJ4" s="16"/>
      <c r="BKK4" s="16"/>
      <c r="BKL4" s="16"/>
      <c r="BKM4" s="16"/>
      <c r="BKN4" s="16"/>
      <c r="BKO4" s="16"/>
      <c r="BKP4" s="16"/>
      <c r="BKQ4" s="16"/>
      <c r="BKR4" s="16"/>
      <c r="BKS4" s="16"/>
      <c r="BKT4" s="16"/>
      <c r="BKU4" s="16"/>
      <c r="BKV4" s="16"/>
      <c r="BKW4" s="16"/>
      <c r="BKX4" s="16"/>
      <c r="BKY4" s="16"/>
      <c r="BKZ4" s="16"/>
      <c r="BLA4" s="16"/>
      <c r="BLB4" s="16"/>
      <c r="BLC4" s="16"/>
      <c r="BLD4" s="16"/>
      <c r="BLE4" s="16"/>
      <c r="BLF4" s="16"/>
      <c r="BLG4" s="16"/>
      <c r="BLH4" s="16"/>
      <c r="BLI4" s="16"/>
      <c r="BLJ4" s="16"/>
      <c r="BLK4" s="16"/>
      <c r="BLL4" s="16"/>
      <c r="BLM4" s="16"/>
      <c r="BLN4" s="16"/>
      <c r="BLO4" s="16"/>
      <c r="BLP4" s="16"/>
      <c r="BLQ4" s="16"/>
      <c r="BLR4" s="16"/>
      <c r="BLS4" s="16"/>
      <c r="BLT4" s="16"/>
      <c r="BLU4" s="16"/>
      <c r="BLV4" s="16"/>
      <c r="BLW4" s="16"/>
      <c r="BLX4" s="16"/>
      <c r="BLY4" s="16"/>
      <c r="BLZ4" s="16"/>
      <c r="BMA4" s="16"/>
      <c r="BMB4" s="16"/>
      <c r="BMC4" s="16"/>
      <c r="BMD4" s="16"/>
      <c r="BME4" s="16"/>
      <c r="BMF4" s="16"/>
      <c r="BMG4" s="16"/>
      <c r="BMH4" s="16"/>
      <c r="BMI4" s="16"/>
      <c r="BMJ4" s="16"/>
      <c r="BMK4" s="16"/>
      <c r="BML4" s="16"/>
      <c r="BMM4" s="16"/>
      <c r="BMN4" s="16"/>
      <c r="BMO4" s="16"/>
      <c r="BMP4" s="16"/>
      <c r="BMQ4" s="16"/>
      <c r="BMR4" s="16"/>
      <c r="BMS4" s="16"/>
      <c r="BMT4" s="16"/>
      <c r="BMU4" s="16"/>
      <c r="BMV4" s="16"/>
      <c r="BMW4" s="16"/>
      <c r="BMX4" s="16"/>
      <c r="BMY4" s="16"/>
      <c r="BMZ4" s="16"/>
      <c r="BNA4" s="16"/>
      <c r="BNB4" s="16"/>
      <c r="BNC4" s="16"/>
      <c r="BND4" s="16"/>
      <c r="BNE4" s="16"/>
      <c r="BNF4" s="16"/>
      <c r="BNG4" s="16"/>
      <c r="BNH4" s="16"/>
      <c r="BNI4" s="16"/>
      <c r="BNJ4" s="16"/>
      <c r="BNK4" s="16"/>
      <c r="BNL4" s="16"/>
      <c r="BNM4" s="16"/>
      <c r="BNN4" s="16"/>
      <c r="BNO4" s="16"/>
      <c r="BNP4" s="16"/>
      <c r="BNQ4" s="16"/>
      <c r="BNR4" s="16"/>
      <c r="BNS4" s="16"/>
      <c r="BNT4" s="16"/>
      <c r="BNU4" s="16"/>
      <c r="BNV4" s="16"/>
      <c r="BNW4" s="16"/>
      <c r="BNX4" s="16"/>
      <c r="BNY4" s="16"/>
      <c r="BNZ4" s="16"/>
      <c r="BOA4" s="16"/>
      <c r="BOB4" s="16"/>
      <c r="BOC4" s="16"/>
      <c r="BOD4" s="16"/>
      <c r="BOE4" s="16"/>
      <c r="BOF4" s="16"/>
      <c r="BOG4" s="16"/>
      <c r="BOH4" s="16"/>
      <c r="BOI4" s="16"/>
      <c r="BOJ4" s="16"/>
      <c r="BOK4" s="16"/>
      <c r="BOL4" s="16"/>
      <c r="BOM4" s="16"/>
      <c r="BON4" s="16"/>
      <c r="BOO4" s="16"/>
      <c r="BOP4" s="16"/>
      <c r="BOQ4" s="16"/>
      <c r="BOR4" s="16"/>
      <c r="BOS4" s="16"/>
      <c r="BOT4" s="16"/>
      <c r="BOU4" s="16"/>
      <c r="BOV4" s="16"/>
      <c r="BOW4" s="16"/>
      <c r="BOX4" s="16"/>
      <c r="BOY4" s="16"/>
      <c r="BOZ4" s="16"/>
      <c r="BPA4" s="16"/>
      <c r="BPB4" s="16"/>
      <c r="BPC4" s="16"/>
      <c r="BPD4" s="16"/>
      <c r="BPE4" s="16"/>
      <c r="BPF4" s="16"/>
      <c r="BPG4" s="16"/>
      <c r="BPH4" s="16"/>
      <c r="BPI4" s="16"/>
      <c r="BPJ4" s="16"/>
      <c r="BPK4" s="16"/>
      <c r="BPL4" s="16"/>
      <c r="BPM4" s="16"/>
      <c r="BPN4" s="16"/>
      <c r="BPO4" s="16"/>
      <c r="BPP4" s="16"/>
      <c r="BPQ4" s="16"/>
      <c r="BPR4" s="16"/>
      <c r="BPS4" s="16"/>
      <c r="BPT4" s="16"/>
      <c r="BPU4" s="16"/>
      <c r="BPV4" s="16"/>
      <c r="BPW4" s="16"/>
      <c r="BPX4" s="16"/>
      <c r="BPY4" s="16"/>
      <c r="BPZ4" s="16"/>
      <c r="BQA4" s="16"/>
      <c r="BQB4" s="16"/>
      <c r="BQC4" s="16"/>
      <c r="BQD4" s="16"/>
      <c r="BQE4" s="16"/>
      <c r="BQF4" s="16"/>
      <c r="BQG4" s="16"/>
      <c r="BQH4" s="16"/>
      <c r="BQI4" s="16"/>
      <c r="BQJ4" s="16"/>
      <c r="BQK4" s="16"/>
      <c r="BQL4" s="16"/>
      <c r="BQM4" s="16"/>
      <c r="BQN4" s="16"/>
      <c r="BQO4" s="16"/>
      <c r="BQP4" s="16"/>
      <c r="BQQ4" s="16"/>
      <c r="BQR4" s="16"/>
      <c r="BQS4" s="16"/>
      <c r="BQT4" s="16"/>
      <c r="BQU4" s="16"/>
      <c r="BQV4" s="16"/>
      <c r="BQW4" s="16"/>
      <c r="BQX4" s="16"/>
      <c r="BQY4" s="16"/>
      <c r="BQZ4" s="16"/>
      <c r="BRA4" s="16"/>
      <c r="BRB4" s="16"/>
      <c r="BRC4" s="16"/>
      <c r="BRD4" s="16"/>
      <c r="BRE4" s="16"/>
      <c r="BRF4" s="16"/>
      <c r="BRG4" s="16"/>
      <c r="BRH4" s="16"/>
      <c r="BRI4" s="16"/>
      <c r="BRJ4" s="16"/>
      <c r="BRK4" s="16"/>
      <c r="BRL4" s="16"/>
      <c r="BRM4" s="16"/>
      <c r="BRN4" s="16"/>
      <c r="BRO4" s="16"/>
      <c r="BRP4" s="16"/>
      <c r="BRQ4" s="16"/>
      <c r="BRR4" s="16"/>
      <c r="BRS4" s="16"/>
      <c r="BRT4" s="16"/>
      <c r="BRU4" s="16"/>
      <c r="BRV4" s="16"/>
      <c r="BRW4" s="16"/>
      <c r="BRX4" s="16"/>
      <c r="BRY4" s="16"/>
      <c r="BRZ4" s="16"/>
      <c r="BSA4" s="16"/>
      <c r="BSB4" s="16"/>
      <c r="BSC4" s="16"/>
      <c r="BSD4" s="16"/>
      <c r="BSE4" s="16"/>
      <c r="BSF4" s="16"/>
      <c r="BSG4" s="16"/>
      <c r="BSH4" s="16"/>
      <c r="BSI4" s="16"/>
      <c r="BSJ4" s="16"/>
      <c r="BSK4" s="16"/>
      <c r="BSL4" s="16"/>
      <c r="BSM4" s="16"/>
      <c r="BSN4" s="16"/>
      <c r="BSO4" s="16"/>
      <c r="BSP4" s="16"/>
      <c r="BSQ4" s="16"/>
      <c r="BSR4" s="16"/>
      <c r="BSS4" s="16"/>
      <c r="BST4" s="16"/>
      <c r="BSU4" s="16"/>
      <c r="BSV4" s="16"/>
      <c r="BSW4" s="16"/>
      <c r="BSX4" s="16"/>
      <c r="BSY4" s="16"/>
      <c r="BSZ4" s="16"/>
      <c r="BTA4" s="16"/>
      <c r="BTB4" s="16"/>
      <c r="BTC4" s="16"/>
      <c r="BTD4" s="16"/>
      <c r="BTE4" s="16"/>
      <c r="BTF4" s="16"/>
      <c r="BTG4" s="16"/>
      <c r="BTH4" s="16"/>
      <c r="BTI4" s="16"/>
      <c r="BTJ4" s="16"/>
      <c r="BTK4" s="16"/>
      <c r="BTL4" s="16"/>
      <c r="BTM4" s="16"/>
      <c r="BTN4" s="16"/>
      <c r="BTO4" s="16"/>
      <c r="BTP4" s="16"/>
      <c r="BTQ4" s="16"/>
      <c r="BTR4" s="16"/>
      <c r="BTS4" s="16"/>
      <c r="BTT4" s="16"/>
      <c r="BTU4" s="16"/>
      <c r="BTV4" s="16"/>
      <c r="BTW4" s="16"/>
      <c r="BTX4" s="16"/>
      <c r="BTY4" s="16"/>
      <c r="BTZ4" s="16"/>
      <c r="BUA4" s="16"/>
      <c r="BUB4" s="16"/>
      <c r="BUC4" s="16"/>
      <c r="BUD4" s="16"/>
      <c r="BUE4" s="16"/>
      <c r="BUF4" s="16"/>
      <c r="BUG4" s="16"/>
      <c r="BUH4" s="16"/>
      <c r="BUI4" s="16"/>
      <c r="BUJ4" s="16"/>
      <c r="BUK4" s="16"/>
      <c r="BUL4" s="16"/>
      <c r="BUM4" s="16"/>
      <c r="BUN4" s="16"/>
      <c r="BUO4" s="16"/>
      <c r="BUP4" s="16"/>
      <c r="BUQ4" s="16"/>
      <c r="BUR4" s="16"/>
      <c r="BUS4" s="16"/>
      <c r="BUT4" s="16"/>
      <c r="BUU4" s="16"/>
      <c r="BUV4" s="16"/>
      <c r="BUW4" s="16"/>
      <c r="BUX4" s="16"/>
      <c r="BUY4" s="16"/>
      <c r="BUZ4" s="16"/>
      <c r="BVA4" s="16"/>
      <c r="BVB4" s="16"/>
      <c r="BVC4" s="16"/>
      <c r="BVD4" s="16"/>
      <c r="BVE4" s="16"/>
      <c r="BVF4" s="16"/>
      <c r="BVG4" s="16"/>
      <c r="BVH4" s="16"/>
      <c r="BVI4" s="16"/>
      <c r="BVJ4" s="16"/>
      <c r="BVK4" s="16"/>
      <c r="BVL4" s="16"/>
      <c r="BVM4" s="16"/>
      <c r="BVN4" s="16"/>
      <c r="BVO4" s="16"/>
      <c r="BVP4" s="16"/>
      <c r="BVQ4" s="16"/>
      <c r="BVR4" s="16"/>
      <c r="BVS4" s="16"/>
      <c r="BVT4" s="16"/>
      <c r="BVU4" s="16"/>
      <c r="BVV4" s="16"/>
      <c r="BVW4" s="16"/>
      <c r="BVX4" s="16"/>
      <c r="BVY4" s="16"/>
      <c r="BVZ4" s="16"/>
      <c r="BWA4" s="16"/>
      <c r="BWB4" s="16"/>
      <c r="BWC4" s="16"/>
      <c r="BWD4" s="16"/>
      <c r="BWE4" s="16"/>
      <c r="BWF4" s="16"/>
      <c r="BWG4" s="16"/>
      <c r="BWH4" s="16"/>
      <c r="BWI4" s="16"/>
      <c r="BWJ4" s="16"/>
      <c r="BWK4" s="16"/>
      <c r="BWL4" s="16"/>
      <c r="BWM4" s="16"/>
      <c r="BWN4" s="16"/>
      <c r="BWO4" s="16"/>
      <c r="BWP4" s="16"/>
      <c r="BWQ4" s="16"/>
      <c r="BWR4" s="16"/>
      <c r="BWS4" s="16"/>
      <c r="BWT4" s="16"/>
      <c r="BWU4" s="16"/>
      <c r="BWV4" s="16"/>
      <c r="BWW4" s="16"/>
      <c r="BWX4" s="16"/>
      <c r="BWY4" s="16"/>
      <c r="BWZ4" s="16"/>
      <c r="BXA4" s="16"/>
      <c r="BXB4" s="16"/>
      <c r="BXC4" s="16"/>
      <c r="BXD4" s="16"/>
      <c r="BXE4" s="16"/>
      <c r="BXF4" s="16"/>
      <c r="BXG4" s="16"/>
      <c r="BXH4" s="16"/>
      <c r="BXI4" s="16"/>
      <c r="BXJ4" s="16"/>
      <c r="BXK4" s="16"/>
      <c r="BXL4" s="16"/>
      <c r="BXM4" s="16"/>
      <c r="BXN4" s="16"/>
      <c r="BXO4" s="16"/>
      <c r="BXP4" s="16"/>
      <c r="BXQ4" s="16"/>
      <c r="BXR4" s="16"/>
      <c r="BXS4" s="16"/>
      <c r="BXT4" s="16"/>
      <c r="BXU4" s="16"/>
      <c r="BXV4" s="16"/>
      <c r="BXW4" s="16"/>
      <c r="BXX4" s="16"/>
      <c r="BXY4" s="16"/>
      <c r="BXZ4" s="16"/>
      <c r="BYA4" s="16"/>
      <c r="BYB4" s="16"/>
      <c r="BYC4" s="16"/>
      <c r="BYD4" s="16"/>
      <c r="BYE4" s="16"/>
      <c r="BYF4" s="16"/>
      <c r="BYG4" s="16"/>
      <c r="BYH4" s="16"/>
      <c r="BYI4" s="16"/>
      <c r="BYJ4" s="16"/>
      <c r="BYK4" s="16"/>
      <c r="BYL4" s="16"/>
      <c r="BYM4" s="16"/>
      <c r="BYN4" s="16"/>
      <c r="BYO4" s="16"/>
      <c r="BYP4" s="16"/>
      <c r="BYQ4" s="16"/>
      <c r="BYR4" s="16"/>
      <c r="BYS4" s="16"/>
      <c r="BYT4" s="16"/>
      <c r="BYU4" s="16"/>
      <c r="BYV4" s="16"/>
      <c r="BYW4" s="16"/>
      <c r="BYX4" s="16"/>
      <c r="BYY4" s="16"/>
      <c r="BYZ4" s="16"/>
      <c r="BZA4" s="16"/>
      <c r="BZB4" s="16"/>
      <c r="BZC4" s="16"/>
      <c r="BZD4" s="16"/>
      <c r="BZE4" s="16"/>
      <c r="BZF4" s="16"/>
      <c r="BZG4" s="16"/>
      <c r="BZH4" s="16"/>
      <c r="BZI4" s="16"/>
      <c r="BZJ4" s="16"/>
      <c r="BZK4" s="16"/>
      <c r="BZL4" s="16"/>
      <c r="BZM4" s="16"/>
      <c r="BZN4" s="16"/>
      <c r="BZO4" s="16"/>
      <c r="BZP4" s="16"/>
      <c r="BZQ4" s="16"/>
      <c r="BZR4" s="16"/>
      <c r="BZS4" s="16"/>
      <c r="BZT4" s="16"/>
      <c r="BZU4" s="16"/>
      <c r="BZV4" s="16"/>
      <c r="BZW4" s="16"/>
      <c r="BZX4" s="16"/>
      <c r="BZY4" s="16"/>
      <c r="BZZ4" s="16"/>
      <c r="CAA4" s="16"/>
      <c r="CAB4" s="16"/>
      <c r="CAC4" s="16"/>
      <c r="CAD4" s="16"/>
      <c r="CAE4" s="16"/>
      <c r="CAF4" s="16"/>
      <c r="CAG4" s="16"/>
      <c r="CAH4" s="16"/>
      <c r="CAI4" s="16"/>
      <c r="CAJ4" s="16"/>
      <c r="CAK4" s="16"/>
      <c r="CAL4" s="16"/>
      <c r="CAM4" s="16"/>
      <c r="CAN4" s="16"/>
      <c r="CAO4" s="16"/>
      <c r="CAP4" s="16"/>
      <c r="CAQ4" s="16"/>
      <c r="CAR4" s="16"/>
      <c r="CAS4" s="16"/>
      <c r="CAT4" s="16"/>
      <c r="CAU4" s="16"/>
      <c r="CAV4" s="16"/>
      <c r="CAW4" s="16"/>
      <c r="CAX4" s="16"/>
      <c r="CAY4" s="16"/>
      <c r="CAZ4" s="16"/>
      <c r="CBA4" s="16"/>
      <c r="CBB4" s="16"/>
      <c r="CBC4" s="16"/>
      <c r="CBD4" s="16"/>
      <c r="CBE4" s="16"/>
      <c r="CBF4" s="16"/>
      <c r="CBG4" s="16"/>
      <c r="CBH4" s="16"/>
      <c r="CBI4" s="16"/>
      <c r="CBJ4" s="16"/>
      <c r="CBK4" s="16"/>
      <c r="CBL4" s="16"/>
      <c r="CBM4" s="16"/>
      <c r="CBN4" s="16"/>
      <c r="CBO4" s="16"/>
      <c r="CBP4" s="16"/>
      <c r="CBQ4" s="16"/>
      <c r="CBR4" s="16"/>
      <c r="CBS4" s="16"/>
      <c r="CBT4" s="16"/>
      <c r="CBU4" s="16"/>
      <c r="CBV4" s="16"/>
      <c r="CBW4" s="16"/>
      <c r="CBX4" s="16"/>
      <c r="CBY4" s="16"/>
      <c r="CBZ4" s="16"/>
      <c r="CCA4" s="16"/>
      <c r="CCB4" s="16"/>
      <c r="CCC4" s="16"/>
      <c r="CCD4" s="16"/>
      <c r="CCE4" s="16"/>
      <c r="CCF4" s="16"/>
      <c r="CCG4" s="16"/>
      <c r="CCH4" s="16"/>
      <c r="CCI4" s="16"/>
      <c r="CCJ4" s="16"/>
      <c r="CCK4" s="16"/>
      <c r="CCL4" s="16"/>
      <c r="CCM4" s="16"/>
      <c r="CCN4" s="16"/>
      <c r="CCO4" s="16"/>
      <c r="CCP4" s="16"/>
      <c r="CCQ4" s="16"/>
      <c r="CCR4" s="16"/>
      <c r="CCS4" s="16"/>
      <c r="CCT4" s="16"/>
      <c r="CCU4" s="16"/>
      <c r="CCV4" s="16"/>
      <c r="CCW4" s="16"/>
      <c r="CCX4" s="16"/>
      <c r="CCY4" s="16"/>
      <c r="CCZ4" s="16"/>
      <c r="CDA4" s="16"/>
      <c r="CDB4" s="16"/>
      <c r="CDC4" s="16"/>
      <c r="CDD4" s="16"/>
      <c r="CDE4" s="16"/>
      <c r="CDF4" s="16"/>
      <c r="CDG4" s="16"/>
      <c r="CDH4" s="16"/>
      <c r="CDI4" s="16"/>
      <c r="CDJ4" s="16"/>
      <c r="CDK4" s="16"/>
      <c r="CDL4" s="16"/>
      <c r="CDM4" s="16"/>
      <c r="CDN4" s="16"/>
      <c r="CDO4" s="16"/>
      <c r="CDP4" s="16"/>
      <c r="CDQ4" s="16"/>
      <c r="CDR4" s="16"/>
      <c r="CDS4" s="16"/>
      <c r="CDT4" s="16"/>
      <c r="CDU4" s="16"/>
      <c r="CDV4" s="16"/>
      <c r="CDW4" s="16"/>
      <c r="CDX4" s="16"/>
      <c r="CDY4" s="16"/>
      <c r="CDZ4" s="16"/>
      <c r="CEA4" s="16"/>
      <c r="CEB4" s="16"/>
      <c r="CEC4" s="16"/>
      <c r="CED4" s="16"/>
      <c r="CEE4" s="16"/>
      <c r="CEF4" s="16"/>
      <c r="CEG4" s="16"/>
      <c r="CEH4" s="16"/>
      <c r="CEI4" s="16"/>
      <c r="CEJ4" s="16"/>
      <c r="CEK4" s="16"/>
      <c r="CEL4" s="16"/>
      <c r="CEM4" s="16"/>
      <c r="CEN4" s="16"/>
      <c r="CEO4" s="16"/>
      <c r="CEP4" s="16"/>
      <c r="CEQ4" s="16"/>
      <c r="CER4" s="16"/>
      <c r="CES4" s="16"/>
      <c r="CET4" s="16"/>
      <c r="CEU4" s="16"/>
      <c r="CEV4" s="16"/>
      <c r="CEW4" s="16"/>
      <c r="CEX4" s="16"/>
      <c r="CEY4" s="16"/>
      <c r="CEZ4" s="16"/>
      <c r="CFA4" s="16"/>
      <c r="CFB4" s="16"/>
      <c r="CFC4" s="16"/>
      <c r="CFD4" s="16"/>
      <c r="CFE4" s="16"/>
      <c r="CFF4" s="16"/>
      <c r="CFG4" s="16"/>
      <c r="CFH4" s="16"/>
      <c r="CFI4" s="16"/>
      <c r="CFJ4" s="16"/>
      <c r="CFK4" s="16"/>
      <c r="CFL4" s="16"/>
      <c r="CFM4" s="16"/>
      <c r="CFN4" s="16"/>
      <c r="CFO4" s="16"/>
      <c r="CFP4" s="16"/>
      <c r="CFQ4" s="16"/>
      <c r="CFR4" s="16"/>
      <c r="CFS4" s="16"/>
      <c r="CFT4" s="16"/>
      <c r="CFU4" s="16"/>
      <c r="CFV4" s="16"/>
      <c r="CFW4" s="16"/>
      <c r="CFX4" s="16"/>
      <c r="CFY4" s="16"/>
      <c r="CFZ4" s="16"/>
      <c r="CGA4" s="16"/>
      <c r="CGB4" s="16"/>
      <c r="CGC4" s="16"/>
      <c r="CGD4" s="16"/>
      <c r="CGE4" s="16"/>
      <c r="CGF4" s="16"/>
      <c r="CGG4" s="16"/>
      <c r="CGH4" s="16"/>
      <c r="CGI4" s="16"/>
      <c r="CGJ4" s="16"/>
      <c r="CGK4" s="16"/>
      <c r="CGL4" s="16"/>
      <c r="CGM4" s="16"/>
      <c r="CGN4" s="16"/>
      <c r="CGO4" s="16"/>
      <c r="CGP4" s="16"/>
      <c r="CGQ4" s="16"/>
      <c r="CGR4" s="16"/>
      <c r="CGS4" s="16"/>
      <c r="CGT4" s="16"/>
      <c r="CGU4" s="16"/>
      <c r="CGV4" s="16"/>
      <c r="CGW4" s="16"/>
      <c r="CGX4" s="16"/>
      <c r="CGY4" s="16"/>
      <c r="CGZ4" s="16"/>
      <c r="CHA4" s="16"/>
      <c r="CHB4" s="16"/>
      <c r="CHC4" s="16"/>
      <c r="CHD4" s="16"/>
      <c r="CHE4" s="16"/>
      <c r="CHF4" s="16"/>
      <c r="CHG4" s="16"/>
      <c r="CHH4" s="16"/>
      <c r="CHI4" s="16"/>
      <c r="CHJ4" s="16"/>
      <c r="CHK4" s="16"/>
      <c r="CHL4" s="16"/>
      <c r="CHM4" s="16"/>
      <c r="CHN4" s="16"/>
      <c r="CHO4" s="16"/>
      <c r="CHP4" s="16"/>
      <c r="CHQ4" s="16"/>
      <c r="CHR4" s="16"/>
      <c r="CHS4" s="16"/>
      <c r="CHT4" s="16"/>
      <c r="CHU4" s="16"/>
      <c r="CHV4" s="16"/>
      <c r="CHW4" s="16"/>
      <c r="CHX4" s="16"/>
      <c r="CHY4" s="16"/>
      <c r="CHZ4" s="16"/>
      <c r="CIA4" s="16"/>
      <c r="CIB4" s="16"/>
      <c r="CIC4" s="16"/>
      <c r="CID4" s="16"/>
      <c r="CIE4" s="16"/>
      <c r="CIF4" s="16"/>
      <c r="CIG4" s="16"/>
      <c r="CIH4" s="16"/>
      <c r="CII4" s="16"/>
      <c r="CIJ4" s="16"/>
      <c r="CIK4" s="16"/>
      <c r="CIL4" s="16"/>
      <c r="CIM4" s="16"/>
      <c r="CIN4" s="16"/>
      <c r="CIO4" s="16"/>
      <c r="CIP4" s="16"/>
      <c r="CIQ4" s="16"/>
      <c r="CIR4" s="16"/>
      <c r="CIS4" s="16"/>
      <c r="CIT4" s="16"/>
      <c r="CIU4" s="16"/>
      <c r="CIV4" s="16"/>
      <c r="CIW4" s="16"/>
      <c r="CIX4" s="16"/>
      <c r="CIY4" s="16"/>
      <c r="CIZ4" s="16"/>
      <c r="CJA4" s="16"/>
      <c r="CJB4" s="16"/>
      <c r="CJC4" s="16"/>
      <c r="CJD4" s="16"/>
      <c r="CJE4" s="16"/>
      <c r="CJF4" s="16"/>
      <c r="CJG4" s="16"/>
      <c r="CJH4" s="16"/>
      <c r="CJI4" s="16"/>
      <c r="CJJ4" s="16"/>
      <c r="CJK4" s="16"/>
      <c r="CJL4" s="16"/>
      <c r="CJM4" s="16"/>
      <c r="CJN4" s="16"/>
      <c r="CJO4" s="16"/>
      <c r="CJP4" s="16"/>
      <c r="CJQ4" s="16"/>
      <c r="CJR4" s="16"/>
      <c r="CJS4" s="16"/>
      <c r="CJT4" s="16"/>
      <c r="CJU4" s="16"/>
      <c r="CJV4" s="16"/>
      <c r="CJW4" s="16"/>
      <c r="CJX4" s="16"/>
      <c r="CJY4" s="16"/>
      <c r="CJZ4" s="16"/>
      <c r="CKA4" s="16"/>
      <c r="CKB4" s="16"/>
      <c r="CKC4" s="16"/>
      <c r="CKD4" s="16"/>
      <c r="CKE4" s="16"/>
      <c r="CKF4" s="16"/>
      <c r="CKG4" s="16"/>
      <c r="CKH4" s="16"/>
      <c r="CKI4" s="16"/>
      <c r="CKJ4" s="16"/>
      <c r="CKK4" s="16"/>
      <c r="CKL4" s="16"/>
      <c r="CKM4" s="16"/>
      <c r="CKN4" s="16"/>
      <c r="CKO4" s="16"/>
      <c r="CKP4" s="16"/>
      <c r="CKQ4" s="16"/>
      <c r="CKR4" s="16"/>
      <c r="CKS4" s="16"/>
      <c r="CKT4" s="16"/>
      <c r="CKU4" s="16"/>
      <c r="CKV4" s="16"/>
      <c r="CKW4" s="16"/>
      <c r="CKX4" s="16"/>
      <c r="CKY4" s="16"/>
      <c r="CKZ4" s="16"/>
      <c r="CLA4" s="16"/>
      <c r="CLB4" s="16"/>
      <c r="CLC4" s="16"/>
      <c r="CLD4" s="16"/>
      <c r="CLE4" s="16"/>
      <c r="CLF4" s="16"/>
      <c r="CLG4" s="16"/>
      <c r="CLH4" s="16"/>
      <c r="CLI4" s="16"/>
      <c r="CLJ4" s="16"/>
      <c r="CLK4" s="16"/>
      <c r="CLL4" s="16"/>
      <c r="CLM4" s="16"/>
      <c r="CLN4" s="16"/>
      <c r="CLO4" s="16"/>
      <c r="CLP4" s="16"/>
      <c r="CLQ4" s="16"/>
      <c r="CLR4" s="16"/>
      <c r="CLS4" s="16"/>
      <c r="CLT4" s="16"/>
      <c r="CLU4" s="16"/>
      <c r="CLV4" s="16"/>
      <c r="CLW4" s="16"/>
      <c r="CLX4" s="16"/>
      <c r="CLY4" s="16"/>
      <c r="CLZ4" s="16"/>
      <c r="CMA4" s="16"/>
      <c r="CMB4" s="16"/>
      <c r="CMC4" s="16"/>
      <c r="CMD4" s="16"/>
      <c r="CME4" s="16"/>
      <c r="CMF4" s="16"/>
      <c r="CMG4" s="16"/>
      <c r="CMH4" s="16"/>
      <c r="CMI4" s="16"/>
      <c r="CMJ4" s="16"/>
      <c r="CMK4" s="16"/>
      <c r="CML4" s="16"/>
      <c r="CMM4" s="16"/>
      <c r="CMN4" s="16"/>
      <c r="CMO4" s="16"/>
      <c r="CMP4" s="16"/>
      <c r="CMQ4" s="16"/>
      <c r="CMR4" s="16"/>
      <c r="CMS4" s="16"/>
      <c r="CMT4" s="16"/>
      <c r="CMU4" s="16"/>
      <c r="CMV4" s="16"/>
      <c r="CMW4" s="16"/>
      <c r="CMX4" s="16"/>
      <c r="CMY4" s="16"/>
      <c r="CMZ4" s="16"/>
      <c r="CNA4" s="16"/>
      <c r="CNB4" s="16"/>
      <c r="CNC4" s="16"/>
      <c r="CND4" s="16"/>
      <c r="CNE4" s="16"/>
      <c r="CNF4" s="16"/>
      <c r="CNG4" s="16"/>
      <c r="CNH4" s="16"/>
      <c r="CNI4" s="16"/>
      <c r="CNJ4" s="16"/>
      <c r="CNK4" s="16"/>
      <c r="CNL4" s="16"/>
      <c r="CNM4" s="16"/>
      <c r="CNN4" s="16"/>
      <c r="CNO4" s="16"/>
      <c r="CNP4" s="16"/>
      <c r="CNQ4" s="16"/>
      <c r="CNR4" s="16"/>
      <c r="CNS4" s="16"/>
      <c r="CNT4" s="16"/>
      <c r="CNU4" s="16"/>
      <c r="CNV4" s="16"/>
      <c r="CNW4" s="16"/>
      <c r="CNX4" s="16"/>
      <c r="CNY4" s="16"/>
      <c r="CNZ4" s="16"/>
      <c r="COA4" s="16"/>
      <c r="COB4" s="16"/>
      <c r="COC4" s="16"/>
      <c r="COD4" s="16"/>
      <c r="COE4" s="16"/>
      <c r="COF4" s="16"/>
      <c r="COG4" s="16"/>
      <c r="COH4" s="16"/>
      <c r="COI4" s="16"/>
      <c r="COJ4" s="16"/>
      <c r="COK4" s="16"/>
      <c r="COL4" s="16"/>
      <c r="COM4" s="16"/>
      <c r="CON4" s="16"/>
      <c r="COO4" s="16"/>
      <c r="COP4" s="16"/>
      <c r="COQ4" s="16"/>
      <c r="COR4" s="16"/>
      <c r="COS4" s="16"/>
      <c r="COT4" s="16"/>
      <c r="COU4" s="16"/>
      <c r="COV4" s="16"/>
      <c r="COW4" s="16"/>
      <c r="COX4" s="16"/>
      <c r="COY4" s="16"/>
      <c r="COZ4" s="16"/>
      <c r="CPA4" s="16"/>
      <c r="CPB4" s="16"/>
      <c r="CPC4" s="16"/>
      <c r="CPD4" s="16"/>
      <c r="CPE4" s="16"/>
      <c r="CPF4" s="16"/>
      <c r="CPG4" s="16"/>
      <c r="CPH4" s="16"/>
      <c r="CPI4" s="16"/>
      <c r="CPJ4" s="16"/>
      <c r="CPK4" s="16"/>
      <c r="CPL4" s="16"/>
      <c r="CPM4" s="16"/>
      <c r="CPN4" s="16"/>
      <c r="CPO4" s="16"/>
      <c r="CPP4" s="16"/>
      <c r="CPQ4" s="16"/>
      <c r="CPR4" s="16"/>
      <c r="CPS4" s="16"/>
      <c r="CPT4" s="16"/>
      <c r="CPU4" s="16"/>
      <c r="CPV4" s="16"/>
      <c r="CPW4" s="16"/>
      <c r="CPX4" s="16"/>
      <c r="CPY4" s="16"/>
      <c r="CPZ4" s="16"/>
      <c r="CQA4" s="16"/>
      <c r="CQB4" s="16"/>
      <c r="CQC4" s="16"/>
      <c r="CQD4" s="16"/>
      <c r="CQE4" s="16"/>
      <c r="CQF4" s="16"/>
      <c r="CQG4" s="16"/>
      <c r="CQH4" s="16"/>
      <c r="CQI4" s="16"/>
      <c r="CQJ4" s="16"/>
      <c r="CQK4" s="16"/>
      <c r="CQL4" s="16"/>
      <c r="CQM4" s="16"/>
      <c r="CQN4" s="16"/>
      <c r="CQO4" s="16"/>
      <c r="CQP4" s="16"/>
      <c r="CQQ4" s="16"/>
      <c r="CQR4" s="16"/>
      <c r="CQS4" s="16"/>
      <c r="CQT4" s="16"/>
      <c r="CQU4" s="16"/>
      <c r="CQV4" s="16"/>
      <c r="CQW4" s="16"/>
      <c r="CQX4" s="16"/>
      <c r="CQY4" s="16"/>
      <c r="CQZ4" s="16"/>
      <c r="CRA4" s="16"/>
      <c r="CRB4" s="16"/>
      <c r="CRC4" s="16"/>
      <c r="CRD4" s="16"/>
      <c r="CRE4" s="16"/>
      <c r="CRF4" s="16"/>
      <c r="CRG4" s="16"/>
      <c r="CRH4" s="16"/>
      <c r="CRI4" s="16"/>
      <c r="CRJ4" s="16"/>
      <c r="CRK4" s="16"/>
      <c r="CRL4" s="16"/>
      <c r="CRM4" s="16"/>
      <c r="CRN4" s="16"/>
      <c r="CRO4" s="16"/>
      <c r="CRP4" s="16"/>
      <c r="CRQ4" s="16"/>
      <c r="CRR4" s="16"/>
      <c r="CRS4" s="16"/>
      <c r="CRT4" s="16"/>
      <c r="CRU4" s="16"/>
      <c r="CRV4" s="16"/>
      <c r="CRW4" s="16"/>
      <c r="CRX4" s="16"/>
      <c r="CRY4" s="16"/>
      <c r="CRZ4" s="16"/>
      <c r="CSA4" s="16"/>
      <c r="CSB4" s="16"/>
      <c r="CSC4" s="16"/>
      <c r="CSD4" s="16"/>
      <c r="CSE4" s="16"/>
      <c r="CSF4" s="16"/>
      <c r="CSG4" s="16"/>
      <c r="CSH4" s="16"/>
      <c r="CSI4" s="16"/>
      <c r="CSJ4" s="16"/>
      <c r="CSK4" s="16"/>
      <c r="CSL4" s="16"/>
      <c r="CSM4" s="16"/>
      <c r="CSN4" s="16"/>
      <c r="CSO4" s="16"/>
      <c r="CSP4" s="16"/>
      <c r="CSQ4" s="16"/>
      <c r="CSR4" s="16"/>
      <c r="CSS4" s="16"/>
      <c r="CST4" s="16"/>
      <c r="CSU4" s="16"/>
      <c r="CSV4" s="16"/>
      <c r="CSW4" s="16"/>
      <c r="CSX4" s="16"/>
      <c r="CSY4" s="16"/>
      <c r="CSZ4" s="16"/>
      <c r="CTA4" s="16"/>
      <c r="CTB4" s="16"/>
      <c r="CTC4" s="16"/>
      <c r="CTD4" s="16"/>
      <c r="CTE4" s="16"/>
      <c r="CTF4" s="16"/>
      <c r="CTG4" s="16"/>
      <c r="CTH4" s="16"/>
      <c r="CTI4" s="16"/>
      <c r="CTJ4" s="16"/>
      <c r="CTK4" s="16"/>
      <c r="CTL4" s="16"/>
      <c r="CTM4" s="16"/>
      <c r="CTN4" s="16"/>
      <c r="CTO4" s="16"/>
      <c r="CTP4" s="16"/>
      <c r="CTQ4" s="16"/>
      <c r="CTR4" s="16"/>
      <c r="CTS4" s="16"/>
      <c r="CTT4" s="16"/>
      <c r="CTU4" s="16"/>
      <c r="CTV4" s="16"/>
      <c r="CTW4" s="16"/>
      <c r="CTX4" s="16"/>
      <c r="CTY4" s="16"/>
      <c r="CTZ4" s="16"/>
      <c r="CUA4" s="16"/>
      <c r="CUB4" s="16"/>
      <c r="CUC4" s="16"/>
      <c r="CUD4" s="16"/>
      <c r="CUE4" s="16"/>
      <c r="CUF4" s="16"/>
      <c r="CUG4" s="16"/>
      <c r="CUH4" s="16"/>
      <c r="CUI4" s="16"/>
      <c r="CUJ4" s="16"/>
      <c r="CUK4" s="16"/>
      <c r="CUL4" s="16"/>
      <c r="CUM4" s="16"/>
      <c r="CUN4" s="16"/>
      <c r="CUO4" s="16"/>
      <c r="CUP4" s="16"/>
      <c r="CUQ4" s="16"/>
      <c r="CUR4" s="16"/>
      <c r="CUS4" s="16"/>
      <c r="CUT4" s="16"/>
      <c r="CUU4" s="16"/>
      <c r="CUV4" s="16"/>
      <c r="CUW4" s="16"/>
      <c r="CUX4" s="16"/>
      <c r="CUY4" s="16"/>
      <c r="CUZ4" s="16"/>
      <c r="CVA4" s="16"/>
      <c r="CVB4" s="16"/>
      <c r="CVC4" s="16"/>
      <c r="CVD4" s="16"/>
      <c r="CVE4" s="16"/>
      <c r="CVF4" s="16"/>
      <c r="CVG4" s="16"/>
      <c r="CVH4" s="16"/>
      <c r="CVI4" s="16"/>
      <c r="CVJ4" s="16"/>
      <c r="CVK4" s="16"/>
      <c r="CVL4" s="16"/>
      <c r="CVM4" s="16"/>
      <c r="CVN4" s="16"/>
      <c r="CVO4" s="16"/>
      <c r="CVP4" s="16"/>
      <c r="CVQ4" s="16"/>
      <c r="CVR4" s="16"/>
      <c r="CVS4" s="16"/>
      <c r="CVT4" s="16"/>
      <c r="CVU4" s="16"/>
      <c r="CVV4" s="16"/>
      <c r="CVW4" s="16"/>
      <c r="CVX4" s="16"/>
      <c r="CVY4" s="16"/>
      <c r="CVZ4" s="16"/>
      <c r="CWA4" s="16"/>
      <c r="CWB4" s="16"/>
      <c r="CWC4" s="16"/>
      <c r="CWD4" s="16"/>
      <c r="CWE4" s="16"/>
      <c r="CWF4" s="16"/>
      <c r="CWG4" s="16"/>
      <c r="CWH4" s="16"/>
      <c r="CWI4" s="16"/>
      <c r="CWJ4" s="16"/>
      <c r="CWK4" s="16"/>
      <c r="CWL4" s="16"/>
      <c r="CWM4" s="16"/>
      <c r="CWN4" s="16"/>
      <c r="CWO4" s="16"/>
      <c r="CWP4" s="16"/>
      <c r="CWQ4" s="16"/>
      <c r="CWR4" s="16"/>
      <c r="CWS4" s="16"/>
      <c r="CWT4" s="16"/>
      <c r="CWU4" s="16"/>
      <c r="CWV4" s="16"/>
      <c r="CWW4" s="16"/>
      <c r="CWX4" s="16"/>
      <c r="CWY4" s="16"/>
      <c r="CWZ4" s="16"/>
      <c r="CXA4" s="16"/>
      <c r="CXB4" s="16"/>
      <c r="CXC4" s="16"/>
      <c r="CXD4" s="16"/>
      <c r="CXE4" s="16"/>
      <c r="CXF4" s="16"/>
      <c r="CXG4" s="16"/>
      <c r="CXH4" s="16"/>
      <c r="CXI4" s="16"/>
      <c r="CXJ4" s="16"/>
      <c r="CXK4" s="16"/>
      <c r="CXL4" s="16"/>
      <c r="CXM4" s="16"/>
      <c r="CXN4" s="16"/>
      <c r="CXO4" s="16"/>
      <c r="CXP4" s="16"/>
      <c r="CXQ4" s="16"/>
      <c r="CXR4" s="16"/>
      <c r="CXS4" s="16"/>
      <c r="CXT4" s="16"/>
      <c r="CXU4" s="16"/>
      <c r="CXV4" s="16"/>
      <c r="CXW4" s="16"/>
      <c r="CXX4" s="16"/>
      <c r="CXY4" s="16"/>
      <c r="CXZ4" s="16"/>
      <c r="CYA4" s="16"/>
      <c r="CYB4" s="16"/>
      <c r="CYC4" s="16"/>
      <c r="CYD4" s="16"/>
      <c r="CYE4" s="16"/>
      <c r="CYF4" s="16"/>
      <c r="CYG4" s="16"/>
      <c r="CYH4" s="16"/>
      <c r="CYI4" s="16"/>
      <c r="CYJ4" s="16"/>
      <c r="CYK4" s="16"/>
      <c r="CYL4" s="16"/>
      <c r="CYM4" s="16"/>
      <c r="CYN4" s="16"/>
      <c r="CYO4" s="16"/>
      <c r="CYP4" s="16"/>
      <c r="CYQ4" s="16"/>
      <c r="CYR4" s="16"/>
      <c r="CYS4" s="16"/>
      <c r="CYT4" s="16"/>
      <c r="CYU4" s="16"/>
      <c r="CYV4" s="16"/>
      <c r="CYW4" s="16"/>
      <c r="CYX4" s="16"/>
      <c r="CYY4" s="16"/>
      <c r="CYZ4" s="16"/>
      <c r="CZA4" s="16"/>
      <c r="CZB4" s="16"/>
      <c r="CZC4" s="16"/>
      <c r="CZD4" s="16"/>
      <c r="CZE4" s="16"/>
      <c r="CZF4" s="16"/>
      <c r="CZG4" s="16"/>
      <c r="CZH4" s="16"/>
      <c r="CZI4" s="16"/>
      <c r="CZJ4" s="16"/>
      <c r="CZK4" s="16"/>
      <c r="CZL4" s="16"/>
      <c r="CZM4" s="16"/>
      <c r="CZN4" s="16"/>
      <c r="CZO4" s="16"/>
      <c r="CZP4" s="16"/>
      <c r="CZQ4" s="16"/>
      <c r="CZR4" s="16"/>
      <c r="CZS4" s="16"/>
      <c r="CZT4" s="16"/>
      <c r="CZU4" s="16"/>
      <c r="CZV4" s="16"/>
      <c r="CZW4" s="16"/>
      <c r="CZX4" s="16"/>
      <c r="CZY4" s="16"/>
      <c r="CZZ4" s="16"/>
      <c r="DAA4" s="16"/>
      <c r="DAB4" s="16"/>
      <c r="DAC4" s="16"/>
      <c r="DAD4" s="16"/>
      <c r="DAE4" s="16"/>
      <c r="DAF4" s="16"/>
      <c r="DAG4" s="16"/>
      <c r="DAH4" s="16"/>
      <c r="DAI4" s="16"/>
      <c r="DAJ4" s="16"/>
      <c r="DAK4" s="16"/>
      <c r="DAL4" s="16"/>
      <c r="DAM4" s="16"/>
      <c r="DAN4" s="16"/>
      <c r="DAO4" s="16"/>
      <c r="DAP4" s="16"/>
      <c r="DAQ4" s="16"/>
      <c r="DAR4" s="16"/>
      <c r="DAS4" s="16"/>
      <c r="DAT4" s="16"/>
      <c r="DAU4" s="16"/>
      <c r="DAV4" s="16"/>
      <c r="DAW4" s="16"/>
      <c r="DAX4" s="16"/>
      <c r="DAY4" s="16"/>
      <c r="DAZ4" s="16"/>
      <c r="DBA4" s="16"/>
      <c r="DBB4" s="16"/>
      <c r="DBC4" s="16"/>
      <c r="DBD4" s="16"/>
      <c r="DBE4" s="16"/>
      <c r="DBF4" s="16"/>
      <c r="DBG4" s="16"/>
      <c r="DBH4" s="16"/>
      <c r="DBI4" s="16"/>
      <c r="DBJ4" s="16"/>
      <c r="DBK4" s="16"/>
      <c r="DBL4" s="16"/>
      <c r="DBM4" s="16"/>
      <c r="DBN4" s="16"/>
      <c r="DBO4" s="16"/>
      <c r="DBP4" s="16"/>
      <c r="DBQ4" s="16"/>
      <c r="DBR4" s="16"/>
      <c r="DBS4" s="16"/>
      <c r="DBT4" s="16"/>
      <c r="DBU4" s="16"/>
      <c r="DBV4" s="16"/>
      <c r="DBW4" s="16"/>
      <c r="DBX4" s="16"/>
      <c r="DBY4" s="16"/>
      <c r="DBZ4" s="16"/>
      <c r="DCA4" s="16"/>
      <c r="DCB4" s="16"/>
      <c r="DCC4" s="16"/>
      <c r="DCD4" s="16"/>
      <c r="DCE4" s="16"/>
      <c r="DCF4" s="16"/>
      <c r="DCG4" s="16"/>
      <c r="DCH4" s="16"/>
      <c r="DCI4" s="16"/>
      <c r="DCJ4" s="16"/>
      <c r="DCK4" s="16"/>
      <c r="DCL4" s="16"/>
      <c r="DCM4" s="16"/>
      <c r="DCN4" s="16"/>
      <c r="DCO4" s="16"/>
      <c r="DCP4" s="16"/>
      <c r="DCQ4" s="16"/>
      <c r="DCR4" s="16"/>
      <c r="DCS4" s="16"/>
      <c r="DCT4" s="16"/>
      <c r="DCU4" s="16"/>
      <c r="DCV4" s="16"/>
      <c r="DCW4" s="16"/>
      <c r="DCX4" s="16"/>
      <c r="DCY4" s="16"/>
      <c r="DCZ4" s="16"/>
      <c r="DDA4" s="16"/>
      <c r="DDB4" s="16"/>
      <c r="DDC4" s="16"/>
      <c r="DDD4" s="16"/>
      <c r="DDE4" s="16"/>
      <c r="DDF4" s="16"/>
      <c r="DDG4" s="16"/>
      <c r="DDH4" s="16"/>
      <c r="DDI4" s="16"/>
      <c r="DDJ4" s="16"/>
      <c r="DDK4" s="16"/>
      <c r="DDL4" s="16"/>
      <c r="DDM4" s="16"/>
      <c r="DDN4" s="16"/>
      <c r="DDO4" s="16"/>
      <c r="DDP4" s="16"/>
      <c r="DDQ4" s="16"/>
      <c r="DDR4" s="16"/>
      <c r="DDS4" s="16"/>
      <c r="DDT4" s="16"/>
      <c r="DDU4" s="16"/>
      <c r="DDV4" s="16"/>
      <c r="DDW4" s="16"/>
      <c r="DDX4" s="16"/>
      <c r="DDY4" s="16"/>
      <c r="DDZ4" s="16"/>
      <c r="DEA4" s="16"/>
      <c r="DEB4" s="16"/>
      <c r="DEC4" s="16"/>
      <c r="DED4" s="16"/>
      <c r="DEE4" s="16"/>
      <c r="DEF4" s="16"/>
      <c r="DEG4" s="16"/>
      <c r="DEH4" s="16"/>
      <c r="DEI4" s="16"/>
      <c r="DEJ4" s="16"/>
      <c r="DEK4" s="16"/>
      <c r="DEL4" s="16"/>
      <c r="DEM4" s="16"/>
      <c r="DEN4" s="16"/>
      <c r="DEO4" s="16"/>
      <c r="DEP4" s="16"/>
      <c r="DEQ4" s="16"/>
      <c r="DER4" s="16"/>
      <c r="DES4" s="16"/>
      <c r="DET4" s="16"/>
      <c r="DEU4" s="16"/>
      <c r="DEV4" s="16"/>
      <c r="DEW4" s="16"/>
      <c r="DEX4" s="16"/>
      <c r="DEY4" s="16"/>
      <c r="DEZ4" s="16"/>
      <c r="DFA4" s="16"/>
      <c r="DFB4" s="16"/>
      <c r="DFC4" s="16"/>
      <c r="DFD4" s="16"/>
      <c r="DFE4" s="16"/>
      <c r="DFF4" s="16"/>
      <c r="DFG4" s="16"/>
      <c r="DFH4" s="16"/>
      <c r="DFI4" s="16"/>
      <c r="DFJ4" s="16"/>
      <c r="DFK4" s="16"/>
      <c r="DFL4" s="16"/>
      <c r="DFM4" s="16"/>
      <c r="DFN4" s="16"/>
      <c r="DFO4" s="16"/>
      <c r="DFP4" s="16"/>
      <c r="DFQ4" s="16"/>
      <c r="DFR4" s="16"/>
      <c r="DFS4" s="16"/>
      <c r="DFT4" s="16"/>
      <c r="DFU4" s="16"/>
      <c r="DFV4" s="16"/>
      <c r="DFW4" s="16"/>
      <c r="DFX4" s="16"/>
      <c r="DFY4" s="16"/>
      <c r="DFZ4" s="16"/>
      <c r="DGA4" s="16"/>
      <c r="DGB4" s="16"/>
      <c r="DGC4" s="16"/>
      <c r="DGD4" s="16"/>
      <c r="DGE4" s="16"/>
      <c r="DGF4" s="16"/>
      <c r="DGG4" s="16"/>
      <c r="DGH4" s="16"/>
      <c r="DGI4" s="16"/>
      <c r="DGJ4" s="16"/>
      <c r="DGK4" s="16"/>
      <c r="DGL4" s="16"/>
      <c r="DGM4" s="16"/>
      <c r="DGN4" s="16"/>
      <c r="DGO4" s="16"/>
      <c r="DGP4" s="16"/>
      <c r="DGQ4" s="16"/>
      <c r="DGR4" s="16"/>
      <c r="DGS4" s="16"/>
      <c r="DGT4" s="16"/>
      <c r="DGU4" s="16"/>
      <c r="DGV4" s="16"/>
      <c r="DGW4" s="16"/>
      <c r="DGX4" s="16"/>
      <c r="DGY4" s="16"/>
      <c r="DGZ4" s="16"/>
      <c r="DHA4" s="16"/>
      <c r="DHB4" s="16"/>
      <c r="DHC4" s="16"/>
      <c r="DHD4" s="16"/>
      <c r="DHE4" s="16"/>
      <c r="DHF4" s="16"/>
      <c r="DHG4" s="16"/>
      <c r="DHH4" s="16"/>
      <c r="DHI4" s="16"/>
      <c r="DHJ4" s="16"/>
      <c r="DHK4" s="16"/>
      <c r="DHL4" s="16"/>
      <c r="DHM4" s="16"/>
      <c r="DHN4" s="16"/>
      <c r="DHO4" s="16"/>
      <c r="DHP4" s="16"/>
      <c r="DHQ4" s="16"/>
      <c r="DHR4" s="16"/>
      <c r="DHS4" s="16"/>
      <c r="DHT4" s="16"/>
      <c r="DHU4" s="16"/>
      <c r="DHV4" s="16"/>
      <c r="DHW4" s="16"/>
      <c r="DHX4" s="16"/>
      <c r="DHY4" s="16"/>
      <c r="DHZ4" s="16"/>
      <c r="DIA4" s="16"/>
      <c r="DIB4" s="16"/>
      <c r="DIC4" s="16"/>
      <c r="DID4" s="16"/>
      <c r="DIE4" s="16"/>
      <c r="DIF4" s="16"/>
      <c r="DIG4" s="16"/>
      <c r="DIH4" s="16"/>
      <c r="DII4" s="16"/>
      <c r="DIJ4" s="16"/>
      <c r="DIK4" s="16"/>
      <c r="DIL4" s="16"/>
      <c r="DIM4" s="16"/>
      <c r="DIN4" s="16"/>
      <c r="DIO4" s="16"/>
      <c r="DIP4" s="16"/>
      <c r="DIQ4" s="16"/>
      <c r="DIR4" s="16"/>
      <c r="DIS4" s="16"/>
      <c r="DIT4" s="16"/>
      <c r="DIU4" s="16"/>
      <c r="DIV4" s="16"/>
      <c r="DIW4" s="16"/>
      <c r="DIX4" s="16"/>
      <c r="DIY4" s="16"/>
      <c r="DIZ4" s="16"/>
      <c r="DJA4" s="16"/>
      <c r="DJB4" s="16"/>
      <c r="DJC4" s="16"/>
      <c r="DJD4" s="16"/>
      <c r="DJE4" s="16"/>
      <c r="DJF4" s="16"/>
      <c r="DJG4" s="16"/>
      <c r="DJH4" s="16"/>
      <c r="DJI4" s="16"/>
      <c r="DJJ4" s="16"/>
      <c r="DJK4" s="16"/>
      <c r="DJL4" s="16"/>
      <c r="DJM4" s="16"/>
      <c r="DJN4" s="16"/>
      <c r="DJO4" s="16"/>
      <c r="DJP4" s="16"/>
      <c r="DJQ4" s="16"/>
      <c r="DJR4" s="16"/>
      <c r="DJS4" s="16"/>
      <c r="DJT4" s="16"/>
      <c r="DJU4" s="16"/>
      <c r="DJV4" s="16"/>
      <c r="DJW4" s="16"/>
      <c r="DJX4" s="16"/>
      <c r="DJY4" s="16"/>
      <c r="DJZ4" s="16"/>
      <c r="DKA4" s="16"/>
      <c r="DKB4" s="16"/>
      <c r="DKC4" s="16"/>
      <c r="DKD4" s="16"/>
      <c r="DKE4" s="16"/>
      <c r="DKF4" s="16"/>
      <c r="DKG4" s="16"/>
      <c r="DKH4" s="16"/>
      <c r="DKI4" s="16"/>
      <c r="DKJ4" s="16"/>
      <c r="DKK4" s="16"/>
      <c r="DKL4" s="16"/>
      <c r="DKM4" s="16"/>
      <c r="DKN4" s="16"/>
      <c r="DKO4" s="16"/>
      <c r="DKP4" s="16"/>
      <c r="DKQ4" s="16"/>
      <c r="DKR4" s="16"/>
      <c r="DKS4" s="16"/>
      <c r="DKT4" s="16"/>
      <c r="DKU4" s="16"/>
      <c r="DKV4" s="16"/>
      <c r="DKW4" s="16"/>
      <c r="DKX4" s="16"/>
      <c r="DKY4" s="16"/>
      <c r="DKZ4" s="16"/>
      <c r="DLA4" s="16"/>
      <c r="DLB4" s="16"/>
      <c r="DLC4" s="16"/>
      <c r="DLD4" s="16"/>
      <c r="DLE4" s="16"/>
      <c r="DLF4" s="16"/>
      <c r="DLG4" s="16"/>
      <c r="DLH4" s="16"/>
      <c r="DLI4" s="16"/>
      <c r="DLJ4" s="16"/>
      <c r="DLK4" s="16"/>
      <c r="DLL4" s="16"/>
      <c r="DLM4" s="16"/>
      <c r="DLN4" s="16"/>
      <c r="DLO4" s="16"/>
      <c r="DLP4" s="16"/>
      <c r="DLQ4" s="16"/>
      <c r="DLR4" s="16"/>
      <c r="DLS4" s="16"/>
      <c r="DLT4" s="16"/>
      <c r="DLU4" s="16"/>
      <c r="DLV4" s="16"/>
      <c r="DLW4" s="16"/>
      <c r="DLX4" s="16"/>
      <c r="DLY4" s="16"/>
      <c r="DLZ4" s="16"/>
      <c r="DMA4" s="16"/>
      <c r="DMB4" s="16"/>
      <c r="DMC4" s="16"/>
      <c r="DMD4" s="16"/>
      <c r="DME4" s="16"/>
      <c r="DMF4" s="16"/>
      <c r="DMG4" s="16"/>
      <c r="DMH4" s="16"/>
      <c r="DMI4" s="16"/>
      <c r="DMJ4" s="16"/>
      <c r="DMK4" s="16"/>
      <c r="DML4" s="16"/>
      <c r="DMM4" s="16"/>
      <c r="DMN4" s="16"/>
      <c r="DMO4" s="16"/>
      <c r="DMP4" s="16"/>
      <c r="DMQ4" s="16"/>
      <c r="DMR4" s="16"/>
      <c r="DMS4" s="16"/>
      <c r="DMT4" s="16"/>
      <c r="DMU4" s="16"/>
      <c r="DMV4" s="16"/>
      <c r="DMW4" s="16"/>
      <c r="DMX4" s="16"/>
      <c r="DMY4" s="16"/>
      <c r="DMZ4" s="16"/>
      <c r="DNA4" s="16"/>
      <c r="DNB4" s="16"/>
      <c r="DNC4" s="16"/>
      <c r="DND4" s="16"/>
      <c r="DNE4" s="16"/>
      <c r="DNF4" s="16"/>
      <c r="DNG4" s="16"/>
      <c r="DNH4" s="16"/>
      <c r="DNI4" s="16"/>
      <c r="DNJ4" s="16"/>
      <c r="DNK4" s="16"/>
      <c r="DNL4" s="16"/>
      <c r="DNM4" s="16"/>
      <c r="DNN4" s="16"/>
      <c r="DNO4" s="16"/>
      <c r="DNP4" s="16"/>
      <c r="DNQ4" s="16"/>
      <c r="DNR4" s="16"/>
      <c r="DNS4" s="16"/>
      <c r="DNT4" s="16"/>
      <c r="DNU4" s="16"/>
      <c r="DNV4" s="16"/>
      <c r="DNW4" s="16"/>
      <c r="DNX4" s="16"/>
      <c r="DNY4" s="16"/>
      <c r="DNZ4" s="16"/>
      <c r="DOA4" s="16"/>
      <c r="DOB4" s="16"/>
      <c r="DOC4" s="16"/>
      <c r="DOD4" s="16"/>
      <c r="DOE4" s="16"/>
      <c r="DOF4" s="16"/>
      <c r="DOG4" s="16"/>
      <c r="DOH4" s="16"/>
      <c r="DOI4" s="16"/>
      <c r="DOJ4" s="16"/>
      <c r="DOK4" s="16"/>
      <c r="DOL4" s="16"/>
      <c r="DOM4" s="16"/>
      <c r="DON4" s="16"/>
      <c r="DOO4" s="16"/>
      <c r="DOP4" s="16"/>
      <c r="DOQ4" s="16"/>
      <c r="DOR4" s="16"/>
      <c r="DOS4" s="16"/>
      <c r="DOT4" s="16"/>
      <c r="DOU4" s="16"/>
      <c r="DOV4" s="16"/>
      <c r="DOW4" s="16"/>
      <c r="DOX4" s="16"/>
      <c r="DOY4" s="16"/>
      <c r="DOZ4" s="16"/>
      <c r="DPA4" s="16"/>
      <c r="DPB4" s="16"/>
      <c r="DPC4" s="16"/>
      <c r="DPD4" s="16"/>
      <c r="DPE4" s="16"/>
      <c r="DPF4" s="16"/>
      <c r="DPG4" s="16"/>
      <c r="DPH4" s="16"/>
      <c r="DPI4" s="16"/>
      <c r="DPJ4" s="16"/>
      <c r="DPK4" s="16"/>
      <c r="DPL4" s="16"/>
      <c r="DPM4" s="16"/>
      <c r="DPN4" s="16"/>
      <c r="DPO4" s="16"/>
      <c r="DPP4" s="16"/>
      <c r="DPQ4" s="16"/>
      <c r="DPR4" s="16"/>
      <c r="DPS4" s="16"/>
      <c r="DPT4" s="16"/>
      <c r="DPU4" s="16"/>
      <c r="DPV4" s="16"/>
      <c r="DPW4" s="16"/>
      <c r="DPX4" s="16"/>
      <c r="DPY4" s="16"/>
      <c r="DPZ4" s="16"/>
      <c r="DQA4" s="16"/>
      <c r="DQB4" s="16"/>
      <c r="DQC4" s="16"/>
      <c r="DQD4" s="16"/>
      <c r="DQE4" s="16"/>
      <c r="DQF4" s="16"/>
      <c r="DQG4" s="16"/>
      <c r="DQH4" s="16"/>
      <c r="DQI4" s="16"/>
      <c r="DQJ4" s="16"/>
      <c r="DQK4" s="16"/>
      <c r="DQL4" s="16"/>
      <c r="DQM4" s="16"/>
      <c r="DQN4" s="16"/>
      <c r="DQO4" s="16"/>
      <c r="DQP4" s="16"/>
      <c r="DQQ4" s="16"/>
      <c r="DQR4" s="16"/>
      <c r="DQS4" s="16"/>
      <c r="DQT4" s="16"/>
      <c r="DQU4" s="16"/>
      <c r="DQV4" s="16"/>
      <c r="DQW4" s="16"/>
      <c r="DQX4" s="16"/>
      <c r="DQY4" s="16"/>
      <c r="DQZ4" s="16"/>
      <c r="DRA4" s="16"/>
      <c r="DRB4" s="16"/>
      <c r="DRC4" s="16"/>
      <c r="DRD4" s="16"/>
      <c r="DRE4" s="16"/>
      <c r="DRF4" s="16"/>
      <c r="DRG4" s="16"/>
      <c r="DRH4" s="16"/>
      <c r="DRI4" s="16"/>
      <c r="DRJ4" s="16"/>
      <c r="DRK4" s="16"/>
      <c r="DRL4" s="16"/>
      <c r="DRM4" s="16"/>
      <c r="DRN4" s="16"/>
      <c r="DRO4" s="16"/>
      <c r="DRP4" s="16"/>
      <c r="DRQ4" s="16"/>
      <c r="DRR4" s="16"/>
      <c r="DRS4" s="16"/>
      <c r="DRT4" s="16"/>
      <c r="DRU4" s="16"/>
      <c r="DRV4" s="16"/>
      <c r="DRW4" s="16"/>
      <c r="DRX4" s="16"/>
      <c r="DRY4" s="16"/>
      <c r="DRZ4" s="16"/>
      <c r="DSA4" s="16"/>
      <c r="DSB4" s="16"/>
      <c r="DSC4" s="16"/>
      <c r="DSD4" s="16"/>
      <c r="DSE4" s="16"/>
      <c r="DSF4" s="16"/>
      <c r="DSG4" s="16"/>
      <c r="DSH4" s="16"/>
      <c r="DSI4" s="16"/>
      <c r="DSJ4" s="16"/>
      <c r="DSK4" s="16"/>
      <c r="DSL4" s="16"/>
      <c r="DSM4" s="16"/>
      <c r="DSN4" s="16"/>
      <c r="DSO4" s="16"/>
      <c r="DSP4" s="16"/>
      <c r="DSQ4" s="16"/>
      <c r="DSR4" s="16"/>
      <c r="DSS4" s="16"/>
      <c r="DST4" s="16"/>
      <c r="DSU4" s="16"/>
      <c r="DSV4" s="16"/>
      <c r="DSW4" s="16"/>
      <c r="DSX4" s="16"/>
      <c r="DSY4" s="16"/>
      <c r="DSZ4" s="16"/>
      <c r="DTA4" s="16"/>
      <c r="DTB4" s="16"/>
      <c r="DTC4" s="16"/>
      <c r="DTD4" s="16"/>
      <c r="DTE4" s="16"/>
      <c r="DTF4" s="16"/>
      <c r="DTG4" s="16"/>
      <c r="DTH4" s="16"/>
      <c r="DTI4" s="16"/>
      <c r="DTJ4" s="16"/>
      <c r="DTK4" s="16"/>
      <c r="DTL4" s="16"/>
      <c r="DTM4" s="16"/>
      <c r="DTN4" s="16"/>
      <c r="DTO4" s="16"/>
      <c r="DTP4" s="16"/>
      <c r="DTQ4" s="16"/>
      <c r="DTR4" s="16"/>
      <c r="DTS4" s="16"/>
      <c r="DTT4" s="16"/>
      <c r="DTU4" s="16"/>
      <c r="DTV4" s="16"/>
      <c r="DTW4" s="16"/>
      <c r="DTX4" s="16"/>
      <c r="DTY4" s="16"/>
      <c r="DTZ4" s="16"/>
      <c r="DUA4" s="16"/>
      <c r="DUB4" s="16"/>
      <c r="DUC4" s="16"/>
      <c r="DUD4" s="16"/>
      <c r="DUE4" s="16"/>
      <c r="DUF4" s="16"/>
      <c r="DUG4" s="16"/>
      <c r="DUH4" s="16"/>
      <c r="DUI4" s="16"/>
      <c r="DUJ4" s="16"/>
      <c r="DUK4" s="16"/>
      <c r="DUL4" s="16"/>
      <c r="DUM4" s="16"/>
      <c r="DUN4" s="16"/>
      <c r="DUO4" s="16"/>
      <c r="DUP4" s="16"/>
      <c r="DUQ4" s="16"/>
      <c r="DUR4" s="16"/>
      <c r="DUS4" s="16"/>
      <c r="DUT4" s="16"/>
      <c r="DUU4" s="16"/>
      <c r="DUV4" s="16"/>
      <c r="DUW4" s="16"/>
      <c r="DUX4" s="16"/>
      <c r="DUY4" s="16"/>
      <c r="DUZ4" s="16"/>
      <c r="DVA4" s="16"/>
      <c r="DVB4" s="16"/>
      <c r="DVC4" s="16"/>
      <c r="DVD4" s="16"/>
      <c r="DVE4" s="16"/>
      <c r="DVF4" s="16"/>
      <c r="DVG4" s="16"/>
      <c r="DVH4" s="16"/>
      <c r="DVI4" s="16"/>
      <c r="DVJ4" s="16"/>
      <c r="DVK4" s="16"/>
      <c r="DVL4" s="16"/>
      <c r="DVM4" s="16"/>
      <c r="DVN4" s="16"/>
      <c r="DVO4" s="16"/>
      <c r="DVP4" s="16"/>
      <c r="DVQ4" s="16"/>
      <c r="DVR4" s="16"/>
      <c r="DVS4" s="16"/>
      <c r="DVT4" s="16"/>
      <c r="DVU4" s="16"/>
      <c r="DVV4" s="16"/>
      <c r="DVW4" s="16"/>
      <c r="DVX4" s="16"/>
      <c r="DVY4" s="16"/>
      <c r="DVZ4" s="16"/>
      <c r="DWA4" s="16"/>
      <c r="DWB4" s="16"/>
      <c r="DWC4" s="16"/>
      <c r="DWD4" s="16"/>
      <c r="DWE4" s="16"/>
      <c r="DWF4" s="16"/>
      <c r="DWG4" s="16"/>
      <c r="DWH4" s="16"/>
      <c r="DWI4" s="16"/>
      <c r="DWJ4" s="16"/>
      <c r="DWK4" s="16"/>
      <c r="DWL4" s="16"/>
      <c r="DWM4" s="16"/>
      <c r="DWN4" s="16"/>
      <c r="DWO4" s="16"/>
      <c r="DWP4" s="16"/>
      <c r="DWQ4" s="16"/>
      <c r="DWR4" s="16"/>
      <c r="DWS4" s="16"/>
      <c r="DWT4" s="16"/>
      <c r="DWU4" s="16"/>
      <c r="DWV4" s="16"/>
      <c r="DWW4" s="16"/>
      <c r="DWX4" s="16"/>
      <c r="DWY4" s="16"/>
      <c r="DWZ4" s="16"/>
      <c r="DXA4" s="16"/>
      <c r="DXB4" s="16"/>
      <c r="DXC4" s="16"/>
      <c r="DXD4" s="16"/>
      <c r="DXE4" s="16"/>
      <c r="DXF4" s="16"/>
      <c r="DXG4" s="16"/>
      <c r="DXH4" s="16"/>
      <c r="DXI4" s="16"/>
      <c r="DXJ4" s="16"/>
      <c r="DXK4" s="16"/>
      <c r="DXL4" s="16"/>
      <c r="DXM4" s="16"/>
      <c r="DXN4" s="16"/>
      <c r="DXO4" s="16"/>
      <c r="DXP4" s="16"/>
      <c r="DXQ4" s="16"/>
      <c r="DXR4" s="16"/>
      <c r="DXS4" s="16"/>
      <c r="DXT4" s="16"/>
      <c r="DXU4" s="16"/>
      <c r="DXV4" s="16"/>
      <c r="DXW4" s="16"/>
      <c r="DXX4" s="16"/>
      <c r="DXY4" s="16"/>
      <c r="DXZ4" s="16"/>
      <c r="DYA4" s="16"/>
      <c r="DYB4" s="16"/>
      <c r="DYC4" s="16"/>
      <c r="DYD4" s="16"/>
      <c r="DYE4" s="16"/>
      <c r="DYF4" s="16"/>
      <c r="DYG4" s="16"/>
      <c r="DYH4" s="16"/>
      <c r="DYI4" s="16"/>
      <c r="DYJ4" s="16"/>
      <c r="DYK4" s="16"/>
      <c r="DYL4" s="16"/>
      <c r="DYM4" s="16"/>
      <c r="DYN4" s="16"/>
      <c r="DYO4" s="16"/>
      <c r="DYP4" s="16"/>
      <c r="DYQ4" s="16"/>
      <c r="DYR4" s="16"/>
      <c r="DYS4" s="16"/>
      <c r="DYT4" s="16"/>
      <c r="DYU4" s="16"/>
      <c r="DYV4" s="16"/>
      <c r="DYW4" s="16"/>
      <c r="DYX4" s="16"/>
      <c r="DYY4" s="16"/>
      <c r="DYZ4" s="16"/>
      <c r="DZA4" s="16"/>
      <c r="DZB4" s="16"/>
      <c r="DZC4" s="16"/>
      <c r="DZD4" s="16"/>
      <c r="DZE4" s="16"/>
      <c r="DZF4" s="16"/>
      <c r="DZG4" s="16"/>
      <c r="DZH4" s="16"/>
      <c r="DZI4" s="16"/>
      <c r="DZJ4" s="16"/>
      <c r="DZK4" s="16"/>
      <c r="DZL4" s="16"/>
      <c r="DZM4" s="16"/>
      <c r="DZN4" s="16"/>
      <c r="DZO4" s="16"/>
      <c r="DZP4" s="16"/>
      <c r="DZQ4" s="16"/>
      <c r="DZR4" s="16"/>
      <c r="DZS4" s="16"/>
      <c r="DZT4" s="16"/>
      <c r="DZU4" s="16"/>
      <c r="DZV4" s="16"/>
      <c r="DZW4" s="16"/>
      <c r="DZX4" s="16"/>
      <c r="DZY4" s="16"/>
      <c r="DZZ4" s="16"/>
      <c r="EAA4" s="16"/>
      <c r="EAB4" s="16"/>
      <c r="EAC4" s="16"/>
      <c r="EAD4" s="16"/>
      <c r="EAE4" s="16"/>
      <c r="EAF4" s="16"/>
      <c r="EAG4" s="16"/>
      <c r="EAH4" s="16"/>
      <c r="EAI4" s="16"/>
      <c r="EAJ4" s="16"/>
      <c r="EAK4" s="16"/>
      <c r="EAL4" s="16"/>
      <c r="EAM4" s="16"/>
      <c r="EAN4" s="16"/>
      <c r="EAO4" s="16"/>
      <c r="EAP4" s="16"/>
      <c r="EAQ4" s="16"/>
      <c r="EAR4" s="16"/>
      <c r="EAS4" s="16"/>
      <c r="EAT4" s="16"/>
      <c r="EAU4" s="16"/>
      <c r="EAV4" s="16"/>
      <c r="EAW4" s="16"/>
      <c r="EAX4" s="16"/>
      <c r="EAY4" s="16"/>
      <c r="EAZ4" s="16"/>
      <c r="EBA4" s="16"/>
      <c r="EBB4" s="16"/>
      <c r="EBC4" s="16"/>
      <c r="EBD4" s="16"/>
      <c r="EBE4" s="16"/>
      <c r="EBF4" s="16"/>
      <c r="EBG4" s="16"/>
      <c r="EBH4" s="16"/>
      <c r="EBI4" s="16"/>
      <c r="EBJ4" s="16"/>
      <c r="EBK4" s="16"/>
      <c r="EBL4" s="16"/>
      <c r="EBM4" s="16"/>
      <c r="EBN4" s="16"/>
      <c r="EBO4" s="16"/>
      <c r="EBP4" s="16"/>
      <c r="EBQ4" s="16"/>
      <c r="EBR4" s="16"/>
      <c r="EBS4" s="16"/>
      <c r="EBT4" s="16"/>
      <c r="EBU4" s="16"/>
      <c r="EBV4" s="16"/>
      <c r="EBW4" s="16"/>
      <c r="EBX4" s="16"/>
      <c r="EBY4" s="16"/>
      <c r="EBZ4" s="16"/>
      <c r="ECA4" s="16"/>
      <c r="ECB4" s="16"/>
      <c r="ECC4" s="16"/>
      <c r="ECD4" s="16"/>
      <c r="ECE4" s="16"/>
      <c r="ECF4" s="16"/>
      <c r="ECG4" s="16"/>
      <c r="ECH4" s="16"/>
      <c r="ECI4" s="16"/>
      <c r="ECJ4" s="16"/>
      <c r="ECK4" s="16"/>
      <c r="ECL4" s="16"/>
      <c r="ECM4" s="16"/>
      <c r="ECN4" s="16"/>
      <c r="ECO4" s="16"/>
      <c r="ECP4" s="16"/>
      <c r="ECQ4" s="16"/>
      <c r="ECR4" s="16"/>
      <c r="ECS4" s="16"/>
      <c r="ECT4" s="16"/>
      <c r="ECU4" s="16"/>
      <c r="ECV4" s="16"/>
      <c r="ECW4" s="16"/>
      <c r="ECX4" s="16"/>
      <c r="ECY4" s="16"/>
      <c r="ECZ4" s="16"/>
      <c r="EDA4" s="16"/>
      <c r="EDB4" s="16"/>
      <c r="EDC4" s="16"/>
      <c r="EDD4" s="16"/>
      <c r="EDE4" s="16"/>
      <c r="EDF4" s="16"/>
      <c r="EDG4" s="16"/>
      <c r="EDH4" s="16"/>
      <c r="EDI4" s="16"/>
      <c r="EDJ4" s="16"/>
      <c r="EDK4" s="16"/>
      <c r="EDL4" s="16"/>
      <c r="EDM4" s="16"/>
      <c r="EDN4" s="16"/>
      <c r="EDO4" s="16"/>
      <c r="EDP4" s="16"/>
      <c r="EDQ4" s="16"/>
      <c r="EDR4" s="16"/>
      <c r="EDS4" s="16"/>
      <c r="EDT4" s="16"/>
      <c r="EDU4" s="16"/>
      <c r="EDV4" s="16"/>
      <c r="EDW4" s="16"/>
      <c r="EDX4" s="16"/>
      <c r="EDY4" s="16"/>
      <c r="EDZ4" s="16"/>
      <c r="EEA4" s="16"/>
      <c r="EEB4" s="16"/>
      <c r="EEC4" s="16"/>
      <c r="EED4" s="16"/>
      <c r="EEE4" s="16"/>
      <c r="EEF4" s="16"/>
      <c r="EEG4" s="16"/>
      <c r="EEH4" s="16"/>
      <c r="EEI4" s="16"/>
      <c r="EEJ4" s="16"/>
      <c r="EEK4" s="16"/>
      <c r="EEL4" s="16"/>
      <c r="EEM4" s="16"/>
      <c r="EEN4" s="16"/>
      <c r="EEO4" s="16"/>
      <c r="EEP4" s="16"/>
      <c r="EEQ4" s="16"/>
      <c r="EER4" s="16"/>
      <c r="EES4" s="16"/>
      <c r="EET4" s="16"/>
      <c r="EEU4" s="16"/>
      <c r="EEV4" s="16"/>
      <c r="EEW4" s="16"/>
      <c r="EEX4" s="16"/>
      <c r="EEY4" s="16"/>
      <c r="EEZ4" s="16"/>
      <c r="EFA4" s="16"/>
      <c r="EFB4" s="16"/>
      <c r="EFC4" s="16"/>
      <c r="EFD4" s="16"/>
      <c r="EFE4" s="16"/>
      <c r="EFF4" s="16"/>
      <c r="EFG4" s="16"/>
      <c r="EFH4" s="16"/>
      <c r="EFI4" s="16"/>
      <c r="EFJ4" s="16"/>
      <c r="EFK4" s="16"/>
      <c r="EFL4" s="16"/>
      <c r="EFM4" s="16"/>
      <c r="EFN4" s="16"/>
      <c r="EFO4" s="16"/>
      <c r="EFP4" s="16"/>
      <c r="EFQ4" s="16"/>
      <c r="EFR4" s="16"/>
      <c r="EFS4" s="16"/>
      <c r="EFT4" s="16"/>
      <c r="EFU4" s="16"/>
      <c r="EFV4" s="16"/>
      <c r="EFW4" s="16"/>
      <c r="EFX4" s="16"/>
      <c r="EFY4" s="16"/>
      <c r="EFZ4" s="16"/>
      <c r="EGA4" s="16"/>
      <c r="EGB4" s="16"/>
      <c r="EGC4" s="16"/>
      <c r="EGD4" s="16"/>
      <c r="EGE4" s="16"/>
      <c r="EGF4" s="16"/>
      <c r="EGG4" s="16"/>
      <c r="EGH4" s="16"/>
      <c r="EGI4" s="16"/>
      <c r="EGJ4" s="16"/>
      <c r="EGK4" s="16"/>
      <c r="EGL4" s="16"/>
      <c r="EGM4" s="16"/>
      <c r="EGN4" s="16"/>
      <c r="EGO4" s="16"/>
      <c r="EGP4" s="16"/>
      <c r="EGQ4" s="16"/>
      <c r="EGR4" s="16"/>
      <c r="EGS4" s="16"/>
      <c r="EGT4" s="16"/>
      <c r="EGU4" s="16"/>
      <c r="EGV4" s="16"/>
      <c r="EGW4" s="16"/>
      <c r="EGX4" s="16"/>
      <c r="EGY4" s="16"/>
      <c r="EGZ4" s="16"/>
      <c r="EHA4" s="16"/>
      <c r="EHB4" s="16"/>
      <c r="EHC4" s="16"/>
      <c r="EHD4" s="16"/>
      <c r="EHE4" s="16"/>
      <c r="EHF4" s="16"/>
      <c r="EHG4" s="16"/>
      <c r="EHH4" s="16"/>
      <c r="EHI4" s="16"/>
      <c r="EHJ4" s="16"/>
      <c r="EHK4" s="16"/>
      <c r="EHL4" s="16"/>
      <c r="EHM4" s="16"/>
      <c r="EHN4" s="16"/>
      <c r="EHO4" s="16"/>
      <c r="EHP4" s="16"/>
      <c r="EHQ4" s="16"/>
      <c r="EHR4" s="16"/>
      <c r="EHS4" s="16"/>
      <c r="EHT4" s="16"/>
      <c r="EHU4" s="16"/>
      <c r="EHV4" s="16"/>
      <c r="EHW4" s="16"/>
      <c r="EHX4" s="16"/>
      <c r="EHY4" s="16"/>
      <c r="EHZ4" s="16"/>
      <c r="EIA4" s="16"/>
      <c r="EIB4" s="16"/>
      <c r="EIC4" s="16"/>
      <c r="EID4" s="16"/>
      <c r="EIE4" s="16"/>
      <c r="EIF4" s="16"/>
      <c r="EIG4" s="16"/>
      <c r="EIH4" s="16"/>
      <c r="EII4" s="16"/>
      <c r="EIJ4" s="16"/>
      <c r="EIK4" s="16"/>
      <c r="EIL4" s="16"/>
      <c r="EIM4" s="16"/>
      <c r="EIN4" s="16"/>
      <c r="EIO4" s="16"/>
      <c r="EIP4" s="16"/>
      <c r="EIQ4" s="16"/>
      <c r="EIR4" s="16"/>
      <c r="EIS4" s="16"/>
      <c r="EIT4" s="16"/>
      <c r="EIU4" s="16"/>
      <c r="EIV4" s="16"/>
      <c r="EIW4" s="16"/>
      <c r="EIX4" s="16"/>
      <c r="EIY4" s="16"/>
      <c r="EIZ4" s="16"/>
      <c r="EJA4" s="16"/>
      <c r="EJB4" s="16"/>
      <c r="EJC4" s="16"/>
      <c r="EJD4" s="16"/>
      <c r="EJE4" s="16"/>
      <c r="EJF4" s="16"/>
      <c r="EJG4" s="16"/>
      <c r="EJH4" s="16"/>
      <c r="EJI4" s="16"/>
      <c r="EJJ4" s="16"/>
      <c r="EJK4" s="16"/>
      <c r="EJL4" s="16"/>
      <c r="EJM4" s="16"/>
      <c r="EJN4" s="16"/>
      <c r="EJO4" s="16"/>
      <c r="EJP4" s="16"/>
      <c r="EJQ4" s="16"/>
      <c r="EJR4" s="16"/>
      <c r="EJS4" s="16"/>
      <c r="EJT4" s="16"/>
      <c r="EJU4" s="16"/>
      <c r="EJV4" s="16"/>
      <c r="EJW4" s="16"/>
      <c r="EJX4" s="16"/>
      <c r="EJY4" s="16"/>
      <c r="EJZ4" s="16"/>
      <c r="EKA4" s="16"/>
      <c r="EKB4" s="16"/>
      <c r="EKC4" s="16"/>
      <c r="EKD4" s="16"/>
      <c r="EKE4" s="16"/>
      <c r="EKF4" s="16"/>
      <c r="EKG4" s="16"/>
      <c r="EKH4" s="16"/>
      <c r="EKI4" s="16"/>
      <c r="EKJ4" s="16"/>
      <c r="EKK4" s="16"/>
      <c r="EKL4" s="16"/>
      <c r="EKM4" s="16"/>
      <c r="EKN4" s="16"/>
      <c r="EKO4" s="16"/>
      <c r="EKP4" s="16"/>
      <c r="EKQ4" s="16"/>
      <c r="EKR4" s="16"/>
      <c r="EKS4" s="16"/>
      <c r="EKT4" s="16"/>
      <c r="EKU4" s="16"/>
      <c r="EKV4" s="16"/>
      <c r="EKW4" s="16"/>
      <c r="EKX4" s="16"/>
      <c r="EKY4" s="16"/>
      <c r="EKZ4" s="16"/>
      <c r="ELA4" s="16"/>
      <c r="ELB4" s="16"/>
      <c r="ELC4" s="16"/>
      <c r="ELD4" s="16"/>
      <c r="ELE4" s="16"/>
      <c r="ELF4" s="16"/>
      <c r="ELG4" s="16"/>
      <c r="ELH4" s="16"/>
      <c r="ELI4" s="16"/>
      <c r="ELJ4" s="16"/>
      <c r="ELK4" s="16"/>
      <c r="ELL4" s="16"/>
      <c r="ELM4" s="16"/>
      <c r="ELN4" s="16"/>
      <c r="ELO4" s="16"/>
      <c r="ELP4" s="16"/>
      <c r="ELQ4" s="16"/>
      <c r="ELR4" s="16"/>
      <c r="ELS4" s="16"/>
      <c r="ELT4" s="16"/>
      <c r="ELU4" s="16"/>
      <c r="ELV4" s="16"/>
      <c r="ELW4" s="16"/>
      <c r="ELX4" s="16"/>
      <c r="ELY4" s="16"/>
      <c r="ELZ4" s="16"/>
      <c r="EMA4" s="16"/>
      <c r="EMB4" s="16"/>
      <c r="EMC4" s="16"/>
      <c r="EMD4" s="16"/>
      <c r="EME4" s="16"/>
      <c r="EMF4" s="16"/>
      <c r="EMG4" s="16"/>
      <c r="EMH4" s="16"/>
      <c r="EMI4" s="16"/>
      <c r="EMJ4" s="16"/>
      <c r="EMK4" s="16"/>
      <c r="EML4" s="16"/>
      <c r="EMM4" s="16"/>
      <c r="EMN4" s="16"/>
      <c r="EMO4" s="16"/>
      <c r="EMP4" s="16"/>
      <c r="EMQ4" s="16"/>
      <c r="EMR4" s="16"/>
      <c r="EMS4" s="16"/>
      <c r="EMT4" s="16"/>
      <c r="EMU4" s="16"/>
      <c r="EMV4" s="16"/>
      <c r="EMW4" s="16"/>
      <c r="EMX4" s="16"/>
      <c r="EMY4" s="16"/>
      <c r="EMZ4" s="16"/>
      <c r="ENA4" s="16"/>
      <c r="ENB4" s="16"/>
      <c r="ENC4" s="16"/>
      <c r="END4" s="16"/>
      <c r="ENE4" s="16"/>
      <c r="ENF4" s="16"/>
      <c r="ENG4" s="16"/>
      <c r="ENH4" s="16"/>
      <c r="ENI4" s="16"/>
      <c r="ENJ4" s="16"/>
      <c r="ENK4" s="16"/>
      <c r="ENL4" s="16"/>
      <c r="ENM4" s="16"/>
      <c r="ENN4" s="16"/>
      <c r="ENO4" s="16"/>
      <c r="ENP4" s="16"/>
      <c r="ENQ4" s="16"/>
      <c r="ENR4" s="16"/>
      <c r="ENS4" s="16"/>
      <c r="ENT4" s="16"/>
      <c r="ENU4" s="16"/>
      <c r="ENV4" s="16"/>
      <c r="ENW4" s="16"/>
      <c r="ENX4" s="16"/>
      <c r="ENY4" s="16"/>
      <c r="ENZ4" s="16"/>
      <c r="EOA4" s="16"/>
      <c r="EOB4" s="16"/>
      <c r="EOC4" s="16"/>
      <c r="EOD4" s="16"/>
      <c r="EOE4" s="16"/>
      <c r="EOF4" s="16"/>
      <c r="EOG4" s="16"/>
      <c r="EOH4" s="16"/>
      <c r="EOI4" s="16"/>
      <c r="EOJ4" s="16"/>
      <c r="EOK4" s="16"/>
      <c r="EOL4" s="16"/>
      <c r="EOM4" s="16"/>
      <c r="EON4" s="16"/>
      <c r="EOO4" s="16"/>
      <c r="EOP4" s="16"/>
      <c r="EOQ4" s="16"/>
      <c r="EOR4" s="16"/>
      <c r="EOS4" s="16"/>
      <c r="EOT4" s="16"/>
      <c r="EOU4" s="16"/>
      <c r="EOV4" s="16"/>
      <c r="EOW4" s="16"/>
      <c r="EOX4" s="16"/>
      <c r="EOY4" s="16"/>
      <c r="EOZ4" s="16"/>
      <c r="EPA4" s="16"/>
      <c r="EPB4" s="16"/>
      <c r="EPC4" s="16"/>
      <c r="EPD4" s="16"/>
      <c r="EPE4" s="16"/>
      <c r="EPF4" s="16"/>
      <c r="EPG4" s="16"/>
      <c r="EPH4" s="16"/>
      <c r="EPI4" s="16"/>
      <c r="EPJ4" s="16"/>
      <c r="EPK4" s="16"/>
      <c r="EPL4" s="16"/>
      <c r="EPM4" s="16"/>
      <c r="EPN4" s="16"/>
      <c r="EPO4" s="16"/>
      <c r="EPP4" s="16"/>
      <c r="EPQ4" s="16"/>
      <c r="EPR4" s="16"/>
      <c r="EPS4" s="16"/>
      <c r="EPT4" s="16"/>
      <c r="EPU4" s="16"/>
      <c r="EPV4" s="16"/>
      <c r="EPW4" s="16"/>
      <c r="EPX4" s="16"/>
      <c r="EPY4" s="16"/>
      <c r="EPZ4" s="16"/>
      <c r="EQA4" s="16"/>
      <c r="EQB4" s="16"/>
      <c r="EQC4" s="16"/>
      <c r="EQD4" s="16"/>
      <c r="EQE4" s="16"/>
      <c r="EQF4" s="16"/>
      <c r="EQG4" s="16"/>
      <c r="EQH4" s="16"/>
      <c r="EQI4" s="16"/>
      <c r="EQJ4" s="16"/>
      <c r="EQK4" s="16"/>
      <c r="EQL4" s="16"/>
      <c r="EQM4" s="16"/>
      <c r="EQN4" s="16"/>
      <c r="EQO4" s="16"/>
      <c r="EQP4" s="16"/>
      <c r="EQQ4" s="16"/>
      <c r="EQR4" s="16"/>
      <c r="EQS4" s="16"/>
      <c r="EQT4" s="16"/>
      <c r="EQU4" s="16"/>
      <c r="EQV4" s="16"/>
      <c r="EQW4" s="16"/>
      <c r="EQX4" s="16"/>
      <c r="EQY4" s="16"/>
      <c r="EQZ4" s="16"/>
      <c r="ERA4" s="16"/>
      <c r="ERB4" s="16"/>
      <c r="ERC4" s="16"/>
      <c r="ERD4" s="16"/>
      <c r="ERE4" s="16"/>
      <c r="ERF4" s="16"/>
      <c r="ERG4" s="16"/>
      <c r="ERH4" s="16"/>
      <c r="ERI4" s="16"/>
      <c r="ERJ4" s="16"/>
      <c r="ERK4" s="16"/>
      <c r="ERL4" s="16"/>
      <c r="ERM4" s="16"/>
      <c r="ERN4" s="16"/>
      <c r="ERO4" s="16"/>
      <c r="ERP4" s="16"/>
      <c r="ERQ4" s="16"/>
      <c r="ERR4" s="16"/>
      <c r="ERS4" s="16"/>
      <c r="ERT4" s="16"/>
      <c r="ERU4" s="16"/>
      <c r="ERV4" s="16"/>
      <c r="ERW4" s="16"/>
      <c r="ERX4" s="16"/>
      <c r="ERY4" s="16"/>
      <c r="ERZ4" s="16"/>
      <c r="ESA4" s="16"/>
      <c r="ESB4" s="16"/>
      <c r="ESC4" s="16"/>
      <c r="ESD4" s="16"/>
      <c r="ESE4" s="16"/>
      <c r="ESF4" s="16"/>
      <c r="ESG4" s="16"/>
      <c r="ESH4" s="16"/>
      <c r="ESI4" s="16"/>
      <c r="ESJ4" s="16"/>
      <c r="ESK4" s="16"/>
      <c r="ESL4" s="16"/>
      <c r="ESM4" s="16"/>
      <c r="ESN4" s="16"/>
      <c r="ESO4" s="16"/>
      <c r="ESP4" s="16"/>
      <c r="ESQ4" s="16"/>
      <c r="ESR4" s="16"/>
      <c r="ESS4" s="16"/>
      <c r="EST4" s="16"/>
      <c r="ESU4" s="16"/>
      <c r="ESV4" s="16"/>
      <c r="ESW4" s="16"/>
      <c r="ESX4" s="16"/>
      <c r="ESY4" s="16"/>
      <c r="ESZ4" s="16"/>
      <c r="ETA4" s="16"/>
      <c r="ETB4" s="16"/>
      <c r="ETC4" s="16"/>
      <c r="ETD4" s="16"/>
      <c r="ETE4" s="16"/>
      <c r="ETF4" s="16"/>
      <c r="ETG4" s="16"/>
      <c r="ETH4" s="16"/>
      <c r="ETI4" s="16"/>
      <c r="ETJ4" s="16"/>
      <c r="ETK4" s="16"/>
      <c r="ETL4" s="16"/>
      <c r="ETM4" s="16"/>
      <c r="ETN4" s="16"/>
      <c r="ETO4" s="16"/>
      <c r="ETP4" s="16"/>
      <c r="ETQ4" s="16"/>
      <c r="ETR4" s="16"/>
      <c r="ETS4" s="16"/>
      <c r="ETT4" s="16"/>
      <c r="ETU4" s="16"/>
      <c r="ETV4" s="16"/>
      <c r="ETW4" s="16"/>
      <c r="ETX4" s="16"/>
      <c r="ETY4" s="16"/>
      <c r="ETZ4" s="16"/>
      <c r="EUA4" s="16"/>
      <c r="EUB4" s="16"/>
      <c r="EUC4" s="16"/>
      <c r="EUD4" s="16"/>
      <c r="EUE4" s="16"/>
      <c r="EUF4" s="16"/>
      <c r="EUG4" s="16"/>
      <c r="EUH4" s="16"/>
      <c r="EUI4" s="16"/>
      <c r="EUJ4" s="16"/>
      <c r="EUK4" s="16"/>
      <c r="EUL4" s="16"/>
      <c r="EUM4" s="16"/>
      <c r="EUN4" s="16"/>
      <c r="EUO4" s="16"/>
      <c r="EUP4" s="16"/>
      <c r="EUQ4" s="16"/>
      <c r="EUR4" s="16"/>
      <c r="EUS4" s="16"/>
      <c r="EUT4" s="16"/>
      <c r="EUU4" s="16"/>
      <c r="EUV4" s="16"/>
      <c r="EUW4" s="16"/>
      <c r="EUX4" s="16"/>
      <c r="EUY4" s="16"/>
      <c r="EUZ4" s="16"/>
      <c r="EVA4" s="16"/>
      <c r="EVB4" s="16"/>
      <c r="EVC4" s="16"/>
      <c r="EVD4" s="16"/>
      <c r="EVE4" s="16"/>
      <c r="EVF4" s="16"/>
      <c r="EVG4" s="16"/>
      <c r="EVH4" s="16"/>
      <c r="EVI4" s="16"/>
      <c r="EVJ4" s="16"/>
      <c r="EVK4" s="16"/>
      <c r="EVL4" s="16"/>
      <c r="EVM4" s="16"/>
      <c r="EVN4" s="16"/>
      <c r="EVO4" s="16"/>
      <c r="EVP4" s="16"/>
      <c r="EVQ4" s="16"/>
      <c r="EVR4" s="16"/>
      <c r="EVS4" s="16"/>
      <c r="EVT4" s="16"/>
      <c r="EVU4" s="16"/>
      <c r="EVV4" s="16"/>
      <c r="EVW4" s="16"/>
      <c r="EVX4" s="16"/>
      <c r="EVY4" s="16"/>
      <c r="EVZ4" s="16"/>
      <c r="EWA4" s="16"/>
      <c r="EWB4" s="16"/>
      <c r="EWC4" s="16"/>
      <c r="EWD4" s="16"/>
      <c r="EWE4" s="16"/>
      <c r="EWF4" s="16"/>
      <c r="EWG4" s="16"/>
      <c r="EWH4" s="16"/>
      <c r="EWI4" s="16"/>
      <c r="EWJ4" s="16"/>
      <c r="EWK4" s="16"/>
      <c r="EWL4" s="16"/>
      <c r="EWM4" s="16"/>
      <c r="EWN4" s="16"/>
      <c r="EWO4" s="16"/>
      <c r="EWP4" s="16"/>
      <c r="EWQ4" s="16"/>
      <c r="EWR4" s="16"/>
      <c r="EWS4" s="16"/>
      <c r="EWT4" s="16"/>
      <c r="EWU4" s="16"/>
      <c r="EWV4" s="16"/>
      <c r="EWW4" s="16"/>
      <c r="EWX4" s="16"/>
      <c r="EWY4" s="16"/>
      <c r="EWZ4" s="16"/>
      <c r="EXA4" s="16"/>
      <c r="EXB4" s="16"/>
      <c r="EXC4" s="16"/>
      <c r="EXD4" s="16"/>
      <c r="EXE4" s="16"/>
      <c r="EXF4" s="16"/>
      <c r="EXG4" s="16"/>
      <c r="EXH4" s="16"/>
      <c r="EXI4" s="16"/>
      <c r="EXJ4" s="16"/>
      <c r="EXK4" s="16"/>
      <c r="EXL4" s="16"/>
      <c r="EXM4" s="16"/>
      <c r="EXN4" s="16"/>
      <c r="EXO4" s="16"/>
      <c r="EXP4" s="16"/>
      <c r="EXQ4" s="16"/>
      <c r="EXR4" s="16"/>
      <c r="EXS4" s="16"/>
      <c r="EXT4" s="16"/>
      <c r="EXU4" s="16"/>
      <c r="EXV4" s="16"/>
      <c r="EXW4" s="16"/>
      <c r="EXX4" s="16"/>
      <c r="EXY4" s="16"/>
      <c r="EXZ4" s="16"/>
      <c r="EYA4" s="16"/>
      <c r="EYB4" s="16"/>
      <c r="EYC4" s="16"/>
      <c r="EYD4" s="16"/>
      <c r="EYE4" s="16"/>
      <c r="EYF4" s="16"/>
      <c r="EYG4" s="16"/>
      <c r="EYH4" s="16"/>
      <c r="EYI4" s="16"/>
      <c r="EYJ4" s="16"/>
      <c r="EYK4" s="16"/>
      <c r="EYL4" s="16"/>
      <c r="EYM4" s="16"/>
      <c r="EYN4" s="16"/>
      <c r="EYO4" s="16"/>
      <c r="EYP4" s="16"/>
      <c r="EYQ4" s="16"/>
      <c r="EYR4" s="16"/>
      <c r="EYS4" s="16"/>
      <c r="EYT4" s="16"/>
      <c r="EYU4" s="16"/>
      <c r="EYV4" s="16"/>
      <c r="EYW4" s="16"/>
      <c r="EYX4" s="16"/>
      <c r="EYY4" s="16"/>
      <c r="EYZ4" s="16"/>
      <c r="EZA4" s="16"/>
      <c r="EZB4" s="16"/>
      <c r="EZC4" s="16"/>
      <c r="EZD4" s="16"/>
      <c r="EZE4" s="16"/>
      <c r="EZF4" s="16"/>
      <c r="EZG4" s="16"/>
      <c r="EZH4" s="16"/>
      <c r="EZI4" s="16"/>
      <c r="EZJ4" s="16"/>
      <c r="EZK4" s="16"/>
      <c r="EZL4" s="16"/>
      <c r="EZM4" s="16"/>
      <c r="EZN4" s="16"/>
      <c r="EZO4" s="16"/>
      <c r="EZP4" s="16"/>
      <c r="EZQ4" s="16"/>
      <c r="EZR4" s="16"/>
      <c r="EZS4" s="16"/>
      <c r="EZT4" s="16"/>
      <c r="EZU4" s="16"/>
      <c r="EZV4" s="16"/>
      <c r="EZW4" s="16"/>
      <c r="EZX4" s="16"/>
      <c r="EZY4" s="16"/>
      <c r="EZZ4" s="16"/>
      <c r="FAA4" s="16"/>
      <c r="FAB4" s="16"/>
      <c r="FAC4" s="16"/>
      <c r="FAD4" s="16"/>
      <c r="FAE4" s="16"/>
      <c r="FAF4" s="16"/>
      <c r="FAG4" s="16"/>
      <c r="FAH4" s="16"/>
      <c r="FAI4" s="16"/>
      <c r="FAJ4" s="16"/>
      <c r="FAK4" s="16"/>
      <c r="FAL4" s="16"/>
      <c r="FAM4" s="16"/>
      <c r="FAN4" s="16"/>
      <c r="FAO4" s="16"/>
      <c r="FAP4" s="16"/>
      <c r="FAQ4" s="16"/>
      <c r="FAR4" s="16"/>
      <c r="FAS4" s="16"/>
      <c r="FAT4" s="16"/>
      <c r="FAU4" s="16"/>
      <c r="FAV4" s="16"/>
      <c r="FAW4" s="16"/>
      <c r="FAX4" s="16"/>
      <c r="FAY4" s="16"/>
      <c r="FAZ4" s="16"/>
      <c r="FBA4" s="16"/>
      <c r="FBB4" s="16"/>
      <c r="FBC4" s="16"/>
      <c r="FBD4" s="16"/>
      <c r="FBE4" s="16"/>
      <c r="FBF4" s="16"/>
      <c r="FBG4" s="16"/>
      <c r="FBH4" s="16"/>
      <c r="FBI4" s="16"/>
      <c r="FBJ4" s="16"/>
      <c r="FBK4" s="16"/>
      <c r="FBL4" s="16"/>
      <c r="FBM4" s="16"/>
      <c r="FBN4" s="16"/>
      <c r="FBO4" s="16"/>
      <c r="FBP4" s="16"/>
      <c r="FBQ4" s="16"/>
      <c r="FBR4" s="16"/>
      <c r="FBS4" s="16"/>
      <c r="FBT4" s="16"/>
      <c r="FBU4" s="16"/>
      <c r="FBV4" s="16"/>
      <c r="FBW4" s="16"/>
      <c r="FBX4" s="16"/>
      <c r="FBY4" s="16"/>
      <c r="FBZ4" s="16"/>
      <c r="FCA4" s="16"/>
      <c r="FCB4" s="16"/>
      <c r="FCC4" s="16"/>
      <c r="FCD4" s="16"/>
      <c r="FCE4" s="16"/>
      <c r="FCF4" s="16"/>
      <c r="FCG4" s="16"/>
      <c r="FCH4" s="16"/>
      <c r="FCI4" s="16"/>
      <c r="FCJ4" s="16"/>
      <c r="FCK4" s="16"/>
      <c r="FCL4" s="16"/>
      <c r="FCM4" s="16"/>
      <c r="FCN4" s="16"/>
      <c r="FCO4" s="16"/>
      <c r="FCP4" s="16"/>
      <c r="FCQ4" s="16"/>
      <c r="FCR4" s="16"/>
      <c r="FCS4" s="16"/>
      <c r="FCT4" s="16"/>
      <c r="FCU4" s="16"/>
      <c r="FCV4" s="16"/>
      <c r="FCW4" s="16"/>
      <c r="FCX4" s="16"/>
      <c r="FCY4" s="16"/>
      <c r="FCZ4" s="16"/>
      <c r="FDA4" s="16"/>
      <c r="FDB4" s="16"/>
      <c r="FDC4" s="16"/>
      <c r="FDD4" s="16"/>
      <c r="FDE4" s="16"/>
      <c r="FDF4" s="16"/>
      <c r="FDG4" s="16"/>
      <c r="FDH4" s="16"/>
      <c r="FDI4" s="16"/>
      <c r="FDJ4" s="16"/>
      <c r="FDK4" s="16"/>
      <c r="FDL4" s="16"/>
      <c r="FDM4" s="16"/>
      <c r="FDN4" s="16"/>
      <c r="FDO4" s="16"/>
      <c r="FDP4" s="16"/>
      <c r="FDQ4" s="16"/>
      <c r="FDR4" s="16"/>
      <c r="FDS4" s="16"/>
      <c r="FDT4" s="16"/>
      <c r="FDU4" s="16"/>
      <c r="FDV4" s="16"/>
      <c r="FDW4" s="16"/>
      <c r="FDX4" s="16"/>
      <c r="FDY4" s="16"/>
      <c r="FDZ4" s="16"/>
      <c r="FEA4" s="16"/>
      <c r="FEB4" s="16"/>
      <c r="FEC4" s="16"/>
      <c r="FED4" s="16"/>
      <c r="FEE4" s="16"/>
      <c r="FEF4" s="16"/>
      <c r="FEG4" s="16"/>
      <c r="FEH4" s="16"/>
      <c r="FEI4" s="16"/>
      <c r="FEJ4" s="16"/>
      <c r="FEK4" s="16"/>
      <c r="FEL4" s="16"/>
      <c r="FEM4" s="16"/>
      <c r="FEN4" s="16"/>
      <c r="FEO4" s="16"/>
      <c r="FEP4" s="16"/>
      <c r="FEQ4" s="16"/>
      <c r="FER4" s="16"/>
      <c r="FES4" s="16"/>
      <c r="FET4" s="16"/>
      <c r="FEU4" s="16"/>
      <c r="FEV4" s="16"/>
      <c r="FEW4" s="16"/>
      <c r="FEX4" s="16"/>
      <c r="FEY4" s="16"/>
      <c r="FEZ4" s="16"/>
      <c r="FFA4" s="16"/>
      <c r="FFB4" s="16"/>
      <c r="FFC4" s="16"/>
      <c r="FFD4" s="16"/>
      <c r="FFE4" s="16"/>
      <c r="FFF4" s="16"/>
      <c r="FFG4" s="16"/>
      <c r="FFH4" s="16"/>
      <c r="FFI4" s="16"/>
      <c r="FFJ4" s="16"/>
      <c r="FFK4" s="16"/>
      <c r="FFL4" s="16"/>
      <c r="FFM4" s="16"/>
      <c r="FFN4" s="16"/>
      <c r="FFO4" s="16"/>
      <c r="FFP4" s="16"/>
      <c r="FFQ4" s="16"/>
      <c r="FFR4" s="16"/>
      <c r="FFS4" s="16"/>
      <c r="FFT4" s="16"/>
      <c r="FFU4" s="16"/>
      <c r="FFV4" s="16"/>
      <c r="FFW4" s="16"/>
      <c r="FFX4" s="16"/>
      <c r="FFY4" s="16"/>
      <c r="FFZ4" s="16"/>
      <c r="FGA4" s="16"/>
      <c r="FGB4" s="16"/>
      <c r="FGC4" s="16"/>
      <c r="FGD4" s="16"/>
      <c r="FGE4" s="16"/>
      <c r="FGF4" s="16"/>
      <c r="FGG4" s="16"/>
      <c r="FGH4" s="16"/>
      <c r="FGI4" s="16"/>
      <c r="FGJ4" s="16"/>
      <c r="FGK4" s="16"/>
      <c r="FGL4" s="16"/>
      <c r="FGM4" s="16"/>
      <c r="FGN4" s="16"/>
      <c r="FGO4" s="16"/>
      <c r="FGP4" s="16"/>
      <c r="FGQ4" s="16"/>
      <c r="FGR4" s="16"/>
      <c r="FGS4" s="16"/>
      <c r="FGT4" s="16"/>
      <c r="FGU4" s="16"/>
      <c r="FGV4" s="16"/>
      <c r="FGW4" s="16"/>
      <c r="FGX4" s="16"/>
      <c r="FGY4" s="16"/>
      <c r="FGZ4" s="16"/>
      <c r="FHA4" s="16"/>
      <c r="FHB4" s="16"/>
      <c r="FHC4" s="16"/>
      <c r="FHD4" s="16"/>
      <c r="FHE4" s="16"/>
      <c r="FHF4" s="16"/>
      <c r="FHG4" s="16"/>
      <c r="FHH4" s="16"/>
      <c r="FHI4" s="16"/>
      <c r="FHJ4" s="16"/>
      <c r="FHK4" s="16"/>
      <c r="FHL4" s="16"/>
      <c r="FHM4" s="16"/>
      <c r="FHN4" s="16"/>
      <c r="FHO4" s="16"/>
      <c r="FHP4" s="16"/>
      <c r="FHQ4" s="16"/>
      <c r="FHR4" s="16"/>
      <c r="FHS4" s="16"/>
      <c r="FHT4" s="16"/>
      <c r="FHU4" s="16"/>
      <c r="FHV4" s="16"/>
      <c r="FHW4" s="16"/>
      <c r="FHX4" s="16"/>
      <c r="FHY4" s="16"/>
      <c r="FHZ4" s="16"/>
      <c r="FIA4" s="16"/>
      <c r="FIB4" s="16"/>
      <c r="FIC4" s="16"/>
      <c r="FID4" s="16"/>
      <c r="FIE4" s="16"/>
      <c r="FIF4" s="16"/>
      <c r="FIG4" s="16"/>
      <c r="FIH4" s="16"/>
      <c r="FII4" s="16"/>
      <c r="FIJ4" s="16"/>
      <c r="FIK4" s="16"/>
      <c r="FIL4" s="16"/>
      <c r="FIM4" s="16"/>
      <c r="FIN4" s="16"/>
      <c r="FIO4" s="16"/>
      <c r="FIP4" s="16"/>
      <c r="FIQ4" s="16"/>
      <c r="FIR4" s="16"/>
      <c r="FIS4" s="16"/>
      <c r="FIT4" s="16"/>
      <c r="FIU4" s="16"/>
      <c r="FIV4" s="16"/>
      <c r="FIW4" s="16"/>
      <c r="FIX4" s="16"/>
      <c r="FIY4" s="16"/>
      <c r="FIZ4" s="16"/>
      <c r="FJA4" s="16"/>
      <c r="FJB4" s="16"/>
      <c r="FJC4" s="16"/>
      <c r="FJD4" s="16"/>
      <c r="FJE4" s="16"/>
      <c r="FJF4" s="16"/>
      <c r="FJG4" s="16"/>
      <c r="FJH4" s="16"/>
      <c r="FJI4" s="16"/>
      <c r="FJJ4" s="16"/>
      <c r="FJK4" s="16"/>
      <c r="FJL4" s="16"/>
      <c r="FJM4" s="16"/>
      <c r="FJN4" s="16"/>
      <c r="FJO4" s="16"/>
      <c r="FJP4" s="16"/>
      <c r="FJQ4" s="16"/>
      <c r="FJR4" s="16"/>
      <c r="FJS4" s="16"/>
      <c r="FJT4" s="16"/>
      <c r="FJU4" s="16"/>
      <c r="FJV4" s="16"/>
      <c r="FJW4" s="16"/>
      <c r="FJX4" s="16"/>
      <c r="FJY4" s="16"/>
      <c r="FJZ4" s="16"/>
      <c r="FKA4" s="16"/>
      <c r="FKB4" s="16"/>
      <c r="FKC4" s="16"/>
      <c r="FKD4" s="16"/>
      <c r="FKE4" s="16"/>
      <c r="FKF4" s="16"/>
      <c r="FKG4" s="16"/>
      <c r="FKH4" s="16"/>
      <c r="FKI4" s="16"/>
      <c r="FKJ4" s="16"/>
      <c r="FKK4" s="16"/>
      <c r="FKL4" s="16"/>
      <c r="FKM4" s="16"/>
      <c r="FKN4" s="16"/>
      <c r="FKO4" s="16"/>
      <c r="FKP4" s="16"/>
      <c r="FKQ4" s="16"/>
      <c r="FKR4" s="16"/>
      <c r="FKS4" s="16"/>
      <c r="FKT4" s="16"/>
      <c r="FKU4" s="16"/>
      <c r="FKV4" s="16"/>
      <c r="FKW4" s="16"/>
      <c r="FKX4" s="16"/>
      <c r="FKY4" s="16"/>
      <c r="FKZ4" s="16"/>
      <c r="FLA4" s="16"/>
      <c r="FLB4" s="16"/>
      <c r="FLC4" s="16"/>
      <c r="FLD4" s="16"/>
      <c r="FLE4" s="16"/>
      <c r="FLF4" s="16"/>
      <c r="FLG4" s="16"/>
      <c r="FLH4" s="16"/>
      <c r="FLI4" s="16"/>
      <c r="FLJ4" s="16"/>
      <c r="FLK4" s="16"/>
      <c r="FLL4" s="16"/>
      <c r="FLM4" s="16"/>
      <c r="FLN4" s="16"/>
      <c r="FLO4" s="16"/>
      <c r="FLP4" s="16"/>
      <c r="FLQ4" s="16"/>
      <c r="FLR4" s="16"/>
      <c r="FLS4" s="16"/>
      <c r="FLT4" s="16"/>
      <c r="FLU4" s="16"/>
      <c r="FLV4" s="16"/>
      <c r="FLW4" s="16"/>
      <c r="FLX4" s="16"/>
      <c r="FLY4" s="16"/>
      <c r="FLZ4" s="16"/>
      <c r="FMA4" s="16"/>
      <c r="FMB4" s="16"/>
      <c r="FMC4" s="16"/>
      <c r="FMD4" s="16"/>
      <c r="FME4" s="16"/>
      <c r="FMF4" s="16"/>
      <c r="FMG4" s="16"/>
      <c r="FMH4" s="16"/>
      <c r="FMI4" s="16"/>
      <c r="FMJ4" s="16"/>
      <c r="FMK4" s="16"/>
      <c r="FML4" s="16"/>
      <c r="FMM4" s="16"/>
      <c r="FMN4" s="16"/>
      <c r="FMO4" s="16"/>
      <c r="FMP4" s="16"/>
      <c r="FMQ4" s="16"/>
      <c r="FMR4" s="16"/>
      <c r="FMS4" s="16"/>
      <c r="FMT4" s="16"/>
      <c r="FMU4" s="16"/>
      <c r="FMV4" s="16"/>
      <c r="FMW4" s="16"/>
      <c r="FMX4" s="16"/>
      <c r="FMY4" s="16"/>
      <c r="FMZ4" s="16"/>
      <c r="FNA4" s="16"/>
      <c r="FNB4" s="16"/>
      <c r="FNC4" s="16"/>
      <c r="FND4" s="16"/>
      <c r="FNE4" s="16"/>
      <c r="FNF4" s="16"/>
      <c r="FNG4" s="16"/>
      <c r="FNH4" s="16"/>
      <c r="FNI4" s="16"/>
      <c r="FNJ4" s="16"/>
      <c r="FNK4" s="16"/>
      <c r="FNL4" s="16"/>
      <c r="FNM4" s="16"/>
      <c r="FNN4" s="16"/>
      <c r="FNO4" s="16"/>
      <c r="FNP4" s="16"/>
      <c r="FNQ4" s="16"/>
      <c r="FNR4" s="16"/>
      <c r="FNS4" s="16"/>
      <c r="FNT4" s="16"/>
      <c r="FNU4" s="16"/>
      <c r="FNV4" s="16"/>
      <c r="FNW4" s="16"/>
      <c r="FNX4" s="16"/>
      <c r="FNY4" s="16"/>
      <c r="FNZ4" s="16"/>
      <c r="FOA4" s="16"/>
      <c r="FOB4" s="16"/>
      <c r="FOC4" s="16"/>
      <c r="FOD4" s="16"/>
      <c r="FOE4" s="16"/>
      <c r="FOF4" s="16"/>
      <c r="FOG4" s="16"/>
      <c r="FOH4" s="16"/>
      <c r="FOI4" s="16"/>
      <c r="FOJ4" s="16"/>
      <c r="FOK4" s="16"/>
      <c r="FOL4" s="16"/>
      <c r="FOM4" s="16"/>
      <c r="FON4" s="16"/>
      <c r="FOO4" s="16"/>
      <c r="FOP4" s="16"/>
      <c r="FOQ4" s="16"/>
      <c r="FOR4" s="16"/>
      <c r="FOS4" s="16"/>
      <c r="FOT4" s="16"/>
      <c r="FOU4" s="16"/>
      <c r="FOV4" s="16"/>
      <c r="FOW4" s="16"/>
      <c r="FOX4" s="16"/>
      <c r="FOY4" s="16"/>
      <c r="FOZ4" s="16"/>
      <c r="FPA4" s="16"/>
      <c r="FPB4" s="16"/>
      <c r="FPC4" s="16"/>
      <c r="FPD4" s="16"/>
      <c r="FPE4" s="16"/>
      <c r="FPF4" s="16"/>
      <c r="FPG4" s="16"/>
      <c r="FPH4" s="16"/>
      <c r="FPI4" s="16"/>
      <c r="FPJ4" s="16"/>
      <c r="FPK4" s="16"/>
      <c r="FPL4" s="16"/>
      <c r="FPM4" s="16"/>
      <c r="FPN4" s="16"/>
      <c r="FPO4" s="16"/>
      <c r="FPP4" s="16"/>
      <c r="FPQ4" s="16"/>
      <c r="FPR4" s="16"/>
      <c r="FPS4" s="16"/>
      <c r="FPT4" s="16"/>
      <c r="FPU4" s="16"/>
      <c r="FPV4" s="16"/>
      <c r="FPW4" s="16"/>
      <c r="FPX4" s="16"/>
      <c r="FPY4" s="16"/>
      <c r="FPZ4" s="16"/>
      <c r="FQA4" s="16"/>
      <c r="FQB4" s="16"/>
      <c r="FQC4" s="16"/>
      <c r="FQD4" s="16"/>
      <c r="FQE4" s="16"/>
      <c r="FQF4" s="16"/>
      <c r="FQG4" s="16"/>
      <c r="FQH4" s="16"/>
      <c r="FQI4" s="16"/>
      <c r="FQJ4" s="16"/>
      <c r="FQK4" s="16"/>
      <c r="FQL4" s="16"/>
      <c r="FQM4" s="16"/>
      <c r="FQN4" s="16"/>
      <c r="FQO4" s="16"/>
      <c r="FQP4" s="16"/>
      <c r="FQQ4" s="16"/>
      <c r="FQR4" s="16"/>
      <c r="FQS4" s="16"/>
      <c r="FQT4" s="16"/>
      <c r="FQU4" s="16"/>
      <c r="FQV4" s="16"/>
      <c r="FQW4" s="16"/>
      <c r="FQX4" s="16"/>
      <c r="FQY4" s="16"/>
      <c r="FQZ4" s="16"/>
      <c r="FRA4" s="16"/>
      <c r="FRB4" s="16"/>
      <c r="FRC4" s="16"/>
      <c r="FRD4" s="16"/>
      <c r="FRE4" s="16"/>
      <c r="FRF4" s="16"/>
      <c r="FRG4" s="16"/>
      <c r="FRH4" s="16"/>
      <c r="FRI4" s="16"/>
      <c r="FRJ4" s="16"/>
      <c r="FRK4" s="16"/>
      <c r="FRL4" s="16"/>
      <c r="FRM4" s="16"/>
      <c r="FRN4" s="16"/>
      <c r="FRO4" s="16"/>
      <c r="FRP4" s="16"/>
      <c r="FRQ4" s="16"/>
      <c r="FRR4" s="16"/>
      <c r="FRS4" s="16"/>
      <c r="FRT4" s="16"/>
      <c r="FRU4" s="16"/>
      <c r="FRV4" s="16"/>
      <c r="FRW4" s="16"/>
      <c r="FRX4" s="16"/>
      <c r="FRY4" s="16"/>
      <c r="FRZ4" s="16"/>
      <c r="FSA4" s="16"/>
      <c r="FSB4" s="16"/>
      <c r="FSC4" s="16"/>
      <c r="FSD4" s="16"/>
      <c r="FSE4" s="16"/>
      <c r="FSF4" s="16"/>
      <c r="FSG4" s="16"/>
      <c r="FSH4" s="16"/>
      <c r="FSI4" s="16"/>
      <c r="FSJ4" s="16"/>
      <c r="FSK4" s="16"/>
      <c r="FSL4" s="16"/>
      <c r="FSM4" s="16"/>
      <c r="FSN4" s="16"/>
      <c r="FSO4" s="16"/>
      <c r="FSP4" s="16"/>
      <c r="FSQ4" s="16"/>
      <c r="FSR4" s="16"/>
      <c r="FSS4" s="16"/>
      <c r="FST4" s="16"/>
      <c r="FSU4" s="16"/>
      <c r="FSV4" s="16"/>
      <c r="FSW4" s="16"/>
      <c r="FSX4" s="16"/>
      <c r="FSY4" s="16"/>
      <c r="FSZ4" s="16"/>
      <c r="FTA4" s="16"/>
      <c r="FTB4" s="16"/>
      <c r="FTC4" s="16"/>
      <c r="FTD4" s="16"/>
      <c r="FTE4" s="16"/>
      <c r="FTF4" s="16"/>
      <c r="FTG4" s="16"/>
      <c r="FTH4" s="16"/>
      <c r="FTI4" s="16"/>
      <c r="FTJ4" s="16"/>
      <c r="FTK4" s="16"/>
      <c r="FTL4" s="16"/>
      <c r="FTM4" s="16"/>
      <c r="FTN4" s="16"/>
      <c r="FTO4" s="16"/>
      <c r="FTP4" s="16"/>
      <c r="FTQ4" s="16"/>
      <c r="FTR4" s="16"/>
      <c r="FTS4" s="16"/>
      <c r="FTT4" s="16"/>
      <c r="FTU4" s="16"/>
      <c r="FTV4" s="16"/>
      <c r="FTW4" s="16"/>
      <c r="FTX4" s="16"/>
      <c r="FTY4" s="16"/>
      <c r="FTZ4" s="16"/>
      <c r="FUA4" s="16"/>
      <c r="FUB4" s="16"/>
      <c r="FUC4" s="16"/>
      <c r="FUD4" s="16"/>
      <c r="FUE4" s="16"/>
      <c r="FUF4" s="16"/>
      <c r="FUG4" s="16"/>
      <c r="FUH4" s="16"/>
      <c r="FUI4" s="16"/>
      <c r="FUJ4" s="16"/>
      <c r="FUK4" s="16"/>
      <c r="FUL4" s="16"/>
      <c r="FUM4" s="16"/>
      <c r="FUN4" s="16"/>
      <c r="FUO4" s="16"/>
      <c r="FUP4" s="16"/>
      <c r="FUQ4" s="16"/>
      <c r="FUR4" s="16"/>
      <c r="FUS4" s="16"/>
      <c r="FUT4" s="16"/>
      <c r="FUU4" s="16"/>
      <c r="FUV4" s="16"/>
      <c r="FUW4" s="16"/>
      <c r="FUX4" s="16"/>
      <c r="FUY4" s="16"/>
      <c r="FUZ4" s="16"/>
      <c r="FVA4" s="16"/>
      <c r="FVB4" s="16"/>
      <c r="FVC4" s="16"/>
      <c r="FVD4" s="16"/>
      <c r="FVE4" s="16"/>
      <c r="FVF4" s="16"/>
      <c r="FVG4" s="16"/>
      <c r="FVH4" s="16"/>
      <c r="FVI4" s="16"/>
      <c r="FVJ4" s="16"/>
      <c r="FVK4" s="16"/>
      <c r="FVL4" s="16"/>
      <c r="FVM4" s="16"/>
      <c r="FVN4" s="16"/>
      <c r="FVO4" s="16"/>
      <c r="FVP4" s="16"/>
      <c r="FVQ4" s="16"/>
      <c r="FVR4" s="16"/>
      <c r="FVS4" s="16"/>
      <c r="FVT4" s="16"/>
      <c r="FVU4" s="16"/>
      <c r="FVV4" s="16"/>
      <c r="FVW4" s="16"/>
      <c r="FVX4" s="16"/>
      <c r="FVY4" s="16"/>
      <c r="FVZ4" s="16"/>
      <c r="FWA4" s="16"/>
      <c r="FWB4" s="16"/>
      <c r="FWC4" s="16"/>
      <c r="FWD4" s="16"/>
      <c r="FWE4" s="16"/>
      <c r="FWF4" s="16"/>
      <c r="FWG4" s="16"/>
      <c r="FWH4" s="16"/>
      <c r="FWI4" s="16"/>
      <c r="FWJ4" s="16"/>
      <c r="FWK4" s="16"/>
      <c r="FWL4" s="16"/>
      <c r="FWM4" s="16"/>
      <c r="FWN4" s="16"/>
      <c r="FWO4" s="16"/>
      <c r="FWP4" s="16"/>
      <c r="FWQ4" s="16"/>
      <c r="FWR4" s="16"/>
      <c r="FWS4" s="16"/>
      <c r="FWT4" s="16"/>
      <c r="FWU4" s="16"/>
      <c r="FWV4" s="16"/>
      <c r="FWW4" s="16"/>
      <c r="FWX4" s="16"/>
      <c r="FWY4" s="16"/>
      <c r="FWZ4" s="16"/>
      <c r="FXA4" s="16"/>
      <c r="FXB4" s="16"/>
      <c r="FXC4" s="16"/>
      <c r="FXD4" s="16"/>
      <c r="FXE4" s="16"/>
      <c r="FXF4" s="16"/>
      <c r="FXG4" s="16"/>
      <c r="FXH4" s="16"/>
      <c r="FXI4" s="16"/>
      <c r="FXJ4" s="16"/>
      <c r="FXK4" s="16"/>
      <c r="FXL4" s="16"/>
      <c r="FXM4" s="16"/>
      <c r="FXN4" s="16"/>
      <c r="FXO4" s="16"/>
      <c r="FXP4" s="16"/>
      <c r="FXQ4" s="16"/>
      <c r="FXR4" s="16"/>
      <c r="FXS4" s="16"/>
      <c r="FXT4" s="16"/>
      <c r="FXU4" s="16"/>
      <c r="FXV4" s="16"/>
      <c r="FXW4" s="16"/>
      <c r="FXX4" s="16"/>
      <c r="FXY4" s="16"/>
      <c r="FXZ4" s="16"/>
      <c r="FYA4" s="16"/>
      <c r="FYB4" s="16"/>
      <c r="FYC4" s="16"/>
      <c r="FYD4" s="16"/>
      <c r="FYE4" s="16"/>
      <c r="FYF4" s="16"/>
      <c r="FYG4" s="16"/>
      <c r="FYH4" s="16"/>
      <c r="FYI4" s="16"/>
      <c r="FYJ4" s="16"/>
      <c r="FYK4" s="16"/>
      <c r="FYL4" s="16"/>
      <c r="FYM4" s="16"/>
      <c r="FYN4" s="16"/>
      <c r="FYO4" s="16"/>
      <c r="FYP4" s="16"/>
      <c r="FYQ4" s="16"/>
      <c r="FYR4" s="16"/>
      <c r="FYS4" s="16"/>
      <c r="FYT4" s="16"/>
      <c r="FYU4" s="16"/>
      <c r="FYV4" s="16"/>
      <c r="FYW4" s="16"/>
      <c r="FYX4" s="16"/>
      <c r="FYY4" s="16"/>
      <c r="FYZ4" s="16"/>
      <c r="FZA4" s="16"/>
      <c r="FZB4" s="16"/>
      <c r="FZC4" s="16"/>
      <c r="FZD4" s="16"/>
      <c r="FZE4" s="16"/>
      <c r="FZF4" s="16"/>
      <c r="FZG4" s="16"/>
      <c r="FZH4" s="16"/>
      <c r="FZI4" s="16"/>
      <c r="FZJ4" s="16"/>
      <c r="FZK4" s="16"/>
      <c r="FZL4" s="16"/>
      <c r="FZM4" s="16"/>
      <c r="FZN4" s="16"/>
      <c r="FZO4" s="16"/>
      <c r="FZP4" s="16"/>
      <c r="FZQ4" s="16"/>
      <c r="FZR4" s="16"/>
      <c r="FZS4" s="16"/>
      <c r="FZT4" s="16"/>
      <c r="FZU4" s="16"/>
      <c r="FZV4" s="16"/>
      <c r="FZW4" s="16"/>
      <c r="FZX4" s="16"/>
      <c r="FZY4" s="16"/>
      <c r="FZZ4" s="16"/>
      <c r="GAA4" s="16"/>
      <c r="GAB4" s="16"/>
      <c r="GAC4" s="16"/>
      <c r="GAD4" s="16"/>
      <c r="GAE4" s="16"/>
      <c r="GAF4" s="16"/>
      <c r="GAG4" s="16"/>
      <c r="GAH4" s="16"/>
      <c r="GAI4" s="16"/>
      <c r="GAJ4" s="16"/>
      <c r="GAK4" s="16"/>
      <c r="GAL4" s="16"/>
      <c r="GAM4" s="16"/>
      <c r="GAN4" s="16"/>
      <c r="GAO4" s="16"/>
      <c r="GAP4" s="16"/>
      <c r="GAQ4" s="16"/>
      <c r="GAR4" s="16"/>
      <c r="GAS4" s="16"/>
      <c r="GAT4" s="16"/>
      <c r="GAU4" s="16"/>
      <c r="GAV4" s="16"/>
      <c r="GAW4" s="16"/>
      <c r="GAX4" s="16"/>
      <c r="GAY4" s="16"/>
      <c r="GAZ4" s="16"/>
      <c r="GBA4" s="16"/>
      <c r="GBB4" s="16"/>
      <c r="GBC4" s="16"/>
      <c r="GBD4" s="16"/>
      <c r="GBE4" s="16"/>
      <c r="GBF4" s="16"/>
      <c r="GBG4" s="16"/>
      <c r="GBH4" s="16"/>
      <c r="GBI4" s="16"/>
      <c r="GBJ4" s="16"/>
      <c r="GBK4" s="16"/>
      <c r="GBL4" s="16"/>
      <c r="GBM4" s="16"/>
      <c r="GBN4" s="16"/>
      <c r="GBO4" s="16"/>
      <c r="GBP4" s="16"/>
      <c r="GBQ4" s="16"/>
      <c r="GBR4" s="16"/>
      <c r="GBS4" s="16"/>
      <c r="GBT4" s="16"/>
      <c r="GBU4" s="16"/>
      <c r="GBV4" s="16"/>
      <c r="GBW4" s="16"/>
      <c r="GBX4" s="16"/>
      <c r="GBY4" s="16"/>
      <c r="GBZ4" s="16"/>
      <c r="GCA4" s="16"/>
      <c r="GCB4" s="16"/>
      <c r="GCC4" s="16"/>
      <c r="GCD4" s="16"/>
      <c r="GCE4" s="16"/>
      <c r="GCF4" s="16"/>
      <c r="GCG4" s="16"/>
      <c r="GCH4" s="16"/>
      <c r="GCI4" s="16"/>
      <c r="GCJ4" s="16"/>
      <c r="GCK4" s="16"/>
      <c r="GCL4" s="16"/>
      <c r="GCM4" s="16"/>
      <c r="GCN4" s="16"/>
      <c r="GCO4" s="16"/>
      <c r="GCP4" s="16"/>
      <c r="GCQ4" s="16"/>
      <c r="GCR4" s="16"/>
      <c r="GCS4" s="16"/>
      <c r="GCT4" s="16"/>
      <c r="GCU4" s="16"/>
      <c r="GCV4" s="16"/>
      <c r="GCW4" s="16"/>
      <c r="GCX4" s="16"/>
      <c r="GCY4" s="16"/>
      <c r="GCZ4" s="16"/>
      <c r="GDA4" s="16"/>
      <c r="GDB4" s="16"/>
      <c r="GDC4" s="16"/>
      <c r="GDD4" s="16"/>
      <c r="GDE4" s="16"/>
      <c r="GDF4" s="16"/>
      <c r="GDG4" s="16"/>
      <c r="GDH4" s="16"/>
      <c r="GDI4" s="16"/>
      <c r="GDJ4" s="16"/>
      <c r="GDK4" s="16"/>
      <c r="GDL4" s="16"/>
      <c r="GDM4" s="16"/>
      <c r="GDN4" s="16"/>
      <c r="GDO4" s="16"/>
      <c r="GDP4" s="16"/>
      <c r="GDQ4" s="16"/>
      <c r="GDR4" s="16"/>
      <c r="GDS4" s="16"/>
      <c r="GDT4" s="16"/>
      <c r="GDU4" s="16"/>
      <c r="GDV4" s="16"/>
      <c r="GDW4" s="16"/>
      <c r="GDX4" s="16"/>
      <c r="GDY4" s="16"/>
      <c r="GDZ4" s="16"/>
      <c r="GEA4" s="16"/>
      <c r="GEB4" s="16"/>
      <c r="GEC4" s="16"/>
      <c r="GED4" s="16"/>
      <c r="GEE4" s="16"/>
      <c r="GEF4" s="16"/>
      <c r="GEG4" s="16"/>
      <c r="GEH4" s="16"/>
      <c r="GEI4" s="16"/>
      <c r="GEJ4" s="16"/>
      <c r="GEK4" s="16"/>
      <c r="GEL4" s="16"/>
      <c r="GEM4" s="16"/>
      <c r="GEN4" s="16"/>
      <c r="GEO4" s="16"/>
      <c r="GEP4" s="16"/>
      <c r="GEQ4" s="16"/>
      <c r="GER4" s="16"/>
      <c r="GES4" s="16"/>
      <c r="GET4" s="16"/>
      <c r="GEU4" s="16"/>
      <c r="GEV4" s="16"/>
      <c r="GEW4" s="16"/>
      <c r="GEX4" s="16"/>
      <c r="GEY4" s="16"/>
      <c r="GEZ4" s="16"/>
      <c r="GFA4" s="16"/>
      <c r="GFB4" s="16"/>
      <c r="GFC4" s="16"/>
      <c r="GFD4" s="16"/>
      <c r="GFE4" s="16"/>
      <c r="GFF4" s="16"/>
      <c r="GFG4" s="16"/>
      <c r="GFH4" s="16"/>
      <c r="GFI4" s="16"/>
      <c r="GFJ4" s="16"/>
      <c r="GFK4" s="16"/>
      <c r="GFL4" s="16"/>
      <c r="GFM4" s="16"/>
      <c r="GFN4" s="16"/>
      <c r="GFO4" s="16"/>
      <c r="GFP4" s="16"/>
      <c r="GFQ4" s="16"/>
      <c r="GFR4" s="16"/>
      <c r="GFS4" s="16"/>
      <c r="GFT4" s="16"/>
      <c r="GFU4" s="16"/>
      <c r="GFV4" s="16"/>
      <c r="GFW4" s="16"/>
      <c r="GFX4" s="16"/>
      <c r="GFY4" s="16"/>
      <c r="GFZ4" s="16"/>
      <c r="GGA4" s="16"/>
      <c r="GGB4" s="16"/>
      <c r="GGC4" s="16"/>
      <c r="GGD4" s="16"/>
      <c r="GGE4" s="16"/>
      <c r="GGF4" s="16"/>
      <c r="GGG4" s="16"/>
      <c r="GGH4" s="16"/>
      <c r="GGI4" s="16"/>
      <c r="GGJ4" s="16"/>
      <c r="GGK4" s="16"/>
      <c r="GGL4" s="16"/>
      <c r="GGM4" s="16"/>
      <c r="GGN4" s="16"/>
      <c r="GGO4" s="16"/>
      <c r="GGP4" s="16"/>
      <c r="GGQ4" s="16"/>
      <c r="GGR4" s="16"/>
      <c r="GGS4" s="16"/>
      <c r="GGT4" s="16"/>
      <c r="GGU4" s="16"/>
      <c r="GGV4" s="16"/>
      <c r="GGW4" s="16"/>
      <c r="GGX4" s="16"/>
      <c r="GGY4" s="16"/>
      <c r="GGZ4" s="16"/>
      <c r="GHA4" s="16"/>
      <c r="GHB4" s="16"/>
      <c r="GHC4" s="16"/>
      <c r="GHD4" s="16"/>
      <c r="GHE4" s="16"/>
      <c r="GHF4" s="16"/>
      <c r="GHG4" s="16"/>
      <c r="GHH4" s="16"/>
      <c r="GHI4" s="16"/>
      <c r="GHJ4" s="16"/>
      <c r="GHK4" s="16"/>
      <c r="GHL4" s="16"/>
      <c r="GHM4" s="16"/>
      <c r="GHN4" s="16"/>
      <c r="GHO4" s="16"/>
      <c r="GHP4" s="16"/>
      <c r="GHQ4" s="16"/>
      <c r="GHR4" s="16"/>
      <c r="GHS4" s="16"/>
      <c r="GHT4" s="16"/>
      <c r="GHU4" s="16"/>
      <c r="GHV4" s="16"/>
      <c r="GHW4" s="16"/>
      <c r="GHX4" s="16"/>
      <c r="GHY4" s="16"/>
      <c r="GHZ4" s="16"/>
      <c r="GIA4" s="16"/>
      <c r="GIB4" s="16"/>
      <c r="GIC4" s="16"/>
      <c r="GID4" s="16"/>
      <c r="GIE4" s="16"/>
      <c r="GIF4" s="16"/>
      <c r="GIG4" s="16"/>
      <c r="GIH4" s="16"/>
      <c r="GII4" s="16"/>
      <c r="GIJ4" s="16"/>
      <c r="GIK4" s="16"/>
      <c r="GIL4" s="16"/>
      <c r="GIM4" s="16"/>
      <c r="GIN4" s="16"/>
      <c r="GIO4" s="16"/>
      <c r="GIP4" s="16"/>
      <c r="GIQ4" s="16"/>
      <c r="GIR4" s="16"/>
      <c r="GIS4" s="16"/>
      <c r="GIT4" s="16"/>
      <c r="GIU4" s="16"/>
      <c r="GIV4" s="16"/>
      <c r="GIW4" s="16"/>
      <c r="GIX4" s="16"/>
      <c r="GIY4" s="16"/>
      <c r="GIZ4" s="16"/>
      <c r="GJA4" s="16"/>
      <c r="GJB4" s="16"/>
      <c r="GJC4" s="16"/>
      <c r="GJD4" s="16"/>
      <c r="GJE4" s="16"/>
      <c r="GJF4" s="16"/>
      <c r="GJG4" s="16"/>
      <c r="GJH4" s="16"/>
      <c r="GJI4" s="16"/>
      <c r="GJJ4" s="16"/>
      <c r="GJK4" s="16"/>
      <c r="GJL4" s="16"/>
      <c r="GJM4" s="16"/>
      <c r="GJN4" s="16"/>
      <c r="GJO4" s="16"/>
      <c r="GJP4" s="16"/>
      <c r="GJQ4" s="16"/>
      <c r="GJR4" s="16"/>
      <c r="GJS4" s="16"/>
      <c r="GJT4" s="16"/>
      <c r="GJU4" s="16"/>
      <c r="GJV4" s="16"/>
      <c r="GJW4" s="16"/>
      <c r="GJX4" s="16"/>
      <c r="GJY4" s="16"/>
      <c r="GJZ4" s="16"/>
      <c r="GKA4" s="16"/>
      <c r="GKB4" s="16"/>
      <c r="GKC4" s="16"/>
      <c r="GKD4" s="16"/>
      <c r="GKE4" s="16"/>
      <c r="GKF4" s="16"/>
      <c r="GKG4" s="16"/>
      <c r="GKH4" s="16"/>
      <c r="GKI4" s="16"/>
      <c r="GKJ4" s="16"/>
      <c r="GKK4" s="16"/>
      <c r="GKL4" s="16"/>
      <c r="GKM4" s="16"/>
      <c r="GKN4" s="16"/>
      <c r="GKO4" s="16"/>
      <c r="GKP4" s="16"/>
      <c r="GKQ4" s="16"/>
      <c r="GKR4" s="16"/>
      <c r="GKS4" s="16"/>
      <c r="GKT4" s="16"/>
      <c r="GKU4" s="16"/>
      <c r="GKV4" s="16"/>
      <c r="GKW4" s="16"/>
      <c r="GKX4" s="16"/>
      <c r="GKY4" s="16"/>
      <c r="GKZ4" s="16"/>
      <c r="GLA4" s="16"/>
      <c r="GLB4" s="16"/>
      <c r="GLC4" s="16"/>
      <c r="GLD4" s="16"/>
      <c r="GLE4" s="16"/>
      <c r="GLF4" s="16"/>
      <c r="GLG4" s="16"/>
      <c r="GLH4" s="16"/>
      <c r="GLI4" s="16"/>
      <c r="GLJ4" s="16"/>
      <c r="GLK4" s="16"/>
      <c r="GLL4" s="16"/>
      <c r="GLM4" s="16"/>
      <c r="GLN4" s="16"/>
      <c r="GLO4" s="16"/>
      <c r="GLP4" s="16"/>
      <c r="GLQ4" s="16"/>
      <c r="GLR4" s="16"/>
      <c r="GLS4" s="16"/>
      <c r="GLT4" s="16"/>
      <c r="GLU4" s="16"/>
      <c r="GLV4" s="16"/>
      <c r="GLW4" s="16"/>
      <c r="GLX4" s="16"/>
      <c r="GLY4" s="16"/>
      <c r="GLZ4" s="16"/>
      <c r="GMA4" s="16"/>
      <c r="GMB4" s="16"/>
      <c r="GMC4" s="16"/>
      <c r="GMD4" s="16"/>
      <c r="GME4" s="16"/>
      <c r="GMF4" s="16"/>
      <c r="GMG4" s="16"/>
      <c r="GMH4" s="16"/>
      <c r="GMI4" s="16"/>
      <c r="GMJ4" s="16"/>
      <c r="GMK4" s="16"/>
      <c r="GML4" s="16"/>
      <c r="GMM4" s="16"/>
      <c r="GMN4" s="16"/>
      <c r="GMO4" s="16"/>
      <c r="GMP4" s="16"/>
      <c r="GMQ4" s="16"/>
      <c r="GMR4" s="16"/>
      <c r="GMS4" s="16"/>
      <c r="GMT4" s="16"/>
      <c r="GMU4" s="16"/>
      <c r="GMV4" s="16"/>
      <c r="GMW4" s="16"/>
      <c r="GMX4" s="16"/>
      <c r="GMY4" s="16"/>
      <c r="GMZ4" s="16"/>
      <c r="GNA4" s="16"/>
      <c r="GNB4" s="16"/>
      <c r="GNC4" s="16"/>
      <c r="GND4" s="16"/>
      <c r="GNE4" s="16"/>
      <c r="GNF4" s="16"/>
      <c r="GNG4" s="16"/>
      <c r="GNH4" s="16"/>
      <c r="GNI4" s="16"/>
      <c r="GNJ4" s="16"/>
      <c r="GNK4" s="16"/>
      <c r="GNL4" s="16"/>
      <c r="GNM4" s="16"/>
      <c r="GNN4" s="16"/>
      <c r="GNO4" s="16"/>
      <c r="GNP4" s="16"/>
      <c r="GNQ4" s="16"/>
      <c r="GNR4" s="16"/>
      <c r="GNS4" s="16"/>
      <c r="GNT4" s="16"/>
      <c r="GNU4" s="16"/>
      <c r="GNV4" s="16"/>
      <c r="GNW4" s="16"/>
      <c r="GNX4" s="16"/>
      <c r="GNY4" s="16"/>
      <c r="GNZ4" s="16"/>
      <c r="GOA4" s="16"/>
      <c r="GOB4" s="16"/>
      <c r="GOC4" s="16"/>
      <c r="GOD4" s="16"/>
      <c r="GOE4" s="16"/>
      <c r="GOF4" s="16"/>
      <c r="GOG4" s="16"/>
      <c r="GOH4" s="16"/>
      <c r="GOI4" s="16"/>
      <c r="GOJ4" s="16"/>
      <c r="GOK4" s="16"/>
      <c r="GOL4" s="16"/>
      <c r="GOM4" s="16"/>
      <c r="GON4" s="16"/>
      <c r="GOO4" s="16"/>
      <c r="GOP4" s="16"/>
      <c r="GOQ4" s="16"/>
      <c r="GOR4" s="16"/>
      <c r="GOS4" s="16"/>
      <c r="GOT4" s="16"/>
      <c r="GOU4" s="16"/>
      <c r="GOV4" s="16"/>
      <c r="GOW4" s="16"/>
      <c r="GOX4" s="16"/>
      <c r="GOY4" s="16"/>
      <c r="GOZ4" s="16"/>
      <c r="GPA4" s="16"/>
      <c r="GPB4" s="16"/>
      <c r="GPC4" s="16"/>
      <c r="GPD4" s="16"/>
      <c r="GPE4" s="16"/>
      <c r="GPF4" s="16"/>
      <c r="GPG4" s="16"/>
      <c r="GPH4" s="16"/>
      <c r="GPI4" s="16"/>
      <c r="GPJ4" s="16"/>
      <c r="GPK4" s="16"/>
      <c r="GPL4" s="16"/>
      <c r="GPM4" s="16"/>
      <c r="GPN4" s="16"/>
      <c r="GPO4" s="16"/>
      <c r="GPP4" s="16"/>
      <c r="GPQ4" s="16"/>
      <c r="GPR4" s="16"/>
      <c r="GPS4" s="16"/>
      <c r="GPT4" s="16"/>
      <c r="GPU4" s="16"/>
      <c r="GPV4" s="16"/>
      <c r="GPW4" s="16"/>
      <c r="GPX4" s="16"/>
      <c r="GPY4" s="16"/>
      <c r="GPZ4" s="16"/>
      <c r="GQA4" s="16"/>
      <c r="GQB4" s="16"/>
      <c r="GQC4" s="16"/>
      <c r="GQD4" s="16"/>
      <c r="GQE4" s="16"/>
      <c r="GQF4" s="16"/>
      <c r="GQG4" s="16"/>
      <c r="GQH4" s="16"/>
      <c r="GQI4" s="16"/>
      <c r="GQJ4" s="16"/>
      <c r="GQK4" s="16"/>
      <c r="GQL4" s="16"/>
      <c r="GQM4" s="16"/>
      <c r="GQN4" s="16"/>
      <c r="GQO4" s="16"/>
      <c r="GQP4" s="16"/>
      <c r="GQQ4" s="16"/>
      <c r="GQR4" s="16"/>
      <c r="GQS4" s="16"/>
      <c r="GQT4" s="16"/>
      <c r="GQU4" s="16"/>
      <c r="GQV4" s="16"/>
      <c r="GQW4" s="16"/>
      <c r="GQX4" s="16"/>
      <c r="GQY4" s="16"/>
      <c r="GQZ4" s="16"/>
      <c r="GRA4" s="16"/>
      <c r="GRB4" s="16"/>
      <c r="GRC4" s="16"/>
      <c r="GRD4" s="16"/>
      <c r="GRE4" s="16"/>
      <c r="GRF4" s="16"/>
      <c r="GRG4" s="16"/>
      <c r="GRH4" s="16"/>
      <c r="GRI4" s="16"/>
      <c r="GRJ4" s="16"/>
      <c r="GRK4" s="16"/>
      <c r="GRL4" s="16"/>
      <c r="GRM4" s="16"/>
      <c r="GRN4" s="16"/>
      <c r="GRO4" s="16"/>
      <c r="GRP4" s="16"/>
      <c r="GRQ4" s="16"/>
      <c r="GRR4" s="16"/>
      <c r="GRS4" s="16"/>
      <c r="GRT4" s="16"/>
      <c r="GRU4" s="16"/>
      <c r="GRV4" s="16"/>
      <c r="GRW4" s="16"/>
      <c r="GRX4" s="16"/>
      <c r="GRY4" s="16"/>
      <c r="GRZ4" s="16"/>
      <c r="GSA4" s="16"/>
      <c r="GSB4" s="16"/>
      <c r="GSC4" s="16"/>
      <c r="GSD4" s="16"/>
      <c r="GSE4" s="16"/>
      <c r="GSF4" s="16"/>
      <c r="GSG4" s="16"/>
      <c r="GSH4" s="16"/>
      <c r="GSI4" s="16"/>
      <c r="GSJ4" s="16"/>
      <c r="GSK4" s="16"/>
      <c r="GSL4" s="16"/>
      <c r="GSM4" s="16"/>
      <c r="GSN4" s="16"/>
      <c r="GSO4" s="16"/>
      <c r="GSP4" s="16"/>
      <c r="GSQ4" s="16"/>
      <c r="GSR4" s="16"/>
      <c r="GSS4" s="16"/>
      <c r="GST4" s="16"/>
      <c r="GSU4" s="16"/>
      <c r="GSV4" s="16"/>
      <c r="GSW4" s="16"/>
      <c r="GSX4" s="16"/>
      <c r="GSY4" s="16"/>
      <c r="GSZ4" s="16"/>
      <c r="GTA4" s="16"/>
      <c r="GTB4" s="16"/>
      <c r="GTC4" s="16"/>
      <c r="GTD4" s="16"/>
      <c r="GTE4" s="16"/>
      <c r="GTF4" s="16"/>
      <c r="GTG4" s="16"/>
      <c r="GTH4" s="16"/>
      <c r="GTI4" s="16"/>
      <c r="GTJ4" s="16"/>
      <c r="GTK4" s="16"/>
      <c r="GTL4" s="16"/>
      <c r="GTM4" s="16"/>
      <c r="GTN4" s="16"/>
      <c r="GTO4" s="16"/>
      <c r="GTP4" s="16"/>
      <c r="GTQ4" s="16"/>
      <c r="GTR4" s="16"/>
      <c r="GTS4" s="16"/>
      <c r="GTT4" s="16"/>
      <c r="GTU4" s="16"/>
      <c r="GTV4" s="16"/>
      <c r="GTW4" s="16"/>
      <c r="GTX4" s="16"/>
      <c r="GTY4" s="16"/>
      <c r="GTZ4" s="16"/>
      <c r="GUA4" s="16"/>
      <c r="GUB4" s="16"/>
      <c r="GUC4" s="16"/>
      <c r="GUD4" s="16"/>
      <c r="GUE4" s="16"/>
      <c r="GUF4" s="16"/>
      <c r="GUG4" s="16"/>
      <c r="GUH4" s="16"/>
      <c r="GUI4" s="16"/>
      <c r="GUJ4" s="16"/>
      <c r="GUK4" s="16"/>
      <c r="GUL4" s="16"/>
      <c r="GUM4" s="16"/>
      <c r="GUN4" s="16"/>
      <c r="GUO4" s="16"/>
      <c r="GUP4" s="16"/>
      <c r="GUQ4" s="16"/>
      <c r="GUR4" s="16"/>
      <c r="GUS4" s="16"/>
      <c r="GUT4" s="16"/>
      <c r="GUU4" s="16"/>
      <c r="GUV4" s="16"/>
      <c r="GUW4" s="16"/>
      <c r="GUX4" s="16"/>
      <c r="GUY4" s="16"/>
      <c r="GUZ4" s="16"/>
      <c r="GVA4" s="16"/>
      <c r="GVB4" s="16"/>
      <c r="GVC4" s="16"/>
      <c r="GVD4" s="16"/>
      <c r="GVE4" s="16"/>
      <c r="GVF4" s="16"/>
      <c r="GVG4" s="16"/>
      <c r="GVH4" s="16"/>
      <c r="GVI4" s="16"/>
      <c r="GVJ4" s="16"/>
      <c r="GVK4" s="16"/>
      <c r="GVL4" s="16"/>
      <c r="GVM4" s="16"/>
      <c r="GVN4" s="16"/>
      <c r="GVO4" s="16"/>
      <c r="GVP4" s="16"/>
      <c r="GVQ4" s="16"/>
      <c r="GVR4" s="16"/>
      <c r="GVS4" s="16"/>
      <c r="GVT4" s="16"/>
      <c r="GVU4" s="16"/>
      <c r="GVV4" s="16"/>
      <c r="GVW4" s="16"/>
      <c r="GVX4" s="16"/>
      <c r="GVY4" s="16"/>
      <c r="GVZ4" s="16"/>
      <c r="GWA4" s="16"/>
      <c r="GWB4" s="16"/>
      <c r="GWC4" s="16"/>
      <c r="GWD4" s="16"/>
      <c r="GWE4" s="16"/>
      <c r="GWF4" s="16"/>
      <c r="GWG4" s="16"/>
      <c r="GWH4" s="16"/>
      <c r="GWI4" s="16"/>
      <c r="GWJ4" s="16"/>
      <c r="GWK4" s="16"/>
      <c r="GWL4" s="16"/>
      <c r="GWM4" s="16"/>
      <c r="GWN4" s="16"/>
      <c r="GWO4" s="16"/>
      <c r="GWP4" s="16"/>
      <c r="GWQ4" s="16"/>
      <c r="GWR4" s="16"/>
      <c r="GWS4" s="16"/>
      <c r="GWT4" s="16"/>
      <c r="GWU4" s="16"/>
      <c r="GWV4" s="16"/>
      <c r="GWW4" s="16"/>
      <c r="GWX4" s="16"/>
      <c r="GWY4" s="16"/>
      <c r="GWZ4" s="16"/>
      <c r="GXA4" s="16"/>
      <c r="GXB4" s="16"/>
      <c r="GXC4" s="16"/>
      <c r="GXD4" s="16"/>
      <c r="GXE4" s="16"/>
      <c r="GXF4" s="16"/>
      <c r="GXG4" s="16"/>
      <c r="GXH4" s="16"/>
      <c r="GXI4" s="16"/>
      <c r="GXJ4" s="16"/>
      <c r="GXK4" s="16"/>
      <c r="GXL4" s="16"/>
      <c r="GXM4" s="16"/>
      <c r="GXN4" s="16"/>
      <c r="GXO4" s="16"/>
      <c r="GXP4" s="16"/>
      <c r="GXQ4" s="16"/>
      <c r="GXR4" s="16"/>
      <c r="GXS4" s="16"/>
      <c r="GXT4" s="16"/>
      <c r="GXU4" s="16"/>
      <c r="GXV4" s="16"/>
      <c r="GXW4" s="16"/>
      <c r="GXX4" s="16"/>
      <c r="GXY4" s="16"/>
      <c r="GXZ4" s="16"/>
      <c r="GYA4" s="16"/>
      <c r="GYB4" s="16"/>
      <c r="GYC4" s="16"/>
      <c r="GYD4" s="16"/>
      <c r="GYE4" s="16"/>
      <c r="GYF4" s="16"/>
      <c r="GYG4" s="16"/>
      <c r="GYH4" s="16"/>
      <c r="GYI4" s="16"/>
      <c r="GYJ4" s="16"/>
      <c r="GYK4" s="16"/>
      <c r="GYL4" s="16"/>
      <c r="GYM4" s="16"/>
      <c r="GYN4" s="16"/>
      <c r="GYO4" s="16"/>
      <c r="GYP4" s="16"/>
      <c r="GYQ4" s="16"/>
      <c r="GYR4" s="16"/>
      <c r="GYS4" s="16"/>
      <c r="GYT4" s="16"/>
      <c r="GYU4" s="16"/>
      <c r="GYV4" s="16"/>
      <c r="GYW4" s="16"/>
      <c r="GYX4" s="16"/>
      <c r="GYY4" s="16"/>
      <c r="GYZ4" s="16"/>
      <c r="GZA4" s="16"/>
      <c r="GZB4" s="16"/>
      <c r="GZC4" s="16"/>
      <c r="GZD4" s="16"/>
      <c r="GZE4" s="16"/>
      <c r="GZF4" s="16"/>
      <c r="GZG4" s="16"/>
      <c r="GZH4" s="16"/>
      <c r="GZI4" s="16"/>
      <c r="GZJ4" s="16"/>
      <c r="GZK4" s="16"/>
      <c r="GZL4" s="16"/>
      <c r="GZM4" s="16"/>
      <c r="GZN4" s="16"/>
      <c r="GZO4" s="16"/>
      <c r="GZP4" s="16"/>
      <c r="GZQ4" s="16"/>
      <c r="GZR4" s="16"/>
      <c r="GZS4" s="16"/>
      <c r="GZT4" s="16"/>
      <c r="GZU4" s="16"/>
      <c r="GZV4" s="16"/>
      <c r="GZW4" s="16"/>
      <c r="GZX4" s="16"/>
      <c r="GZY4" s="16"/>
      <c r="GZZ4" s="16"/>
      <c r="HAA4" s="16"/>
      <c r="HAB4" s="16"/>
      <c r="HAC4" s="16"/>
      <c r="HAD4" s="16"/>
      <c r="HAE4" s="16"/>
      <c r="HAF4" s="16"/>
      <c r="HAG4" s="16"/>
      <c r="HAH4" s="16"/>
      <c r="HAI4" s="16"/>
      <c r="HAJ4" s="16"/>
      <c r="HAK4" s="16"/>
      <c r="HAL4" s="16"/>
      <c r="HAM4" s="16"/>
      <c r="HAN4" s="16"/>
      <c r="HAO4" s="16"/>
      <c r="HAP4" s="16"/>
      <c r="HAQ4" s="16"/>
      <c r="HAR4" s="16"/>
      <c r="HAS4" s="16"/>
      <c r="HAT4" s="16"/>
      <c r="HAU4" s="16"/>
      <c r="HAV4" s="16"/>
      <c r="HAW4" s="16"/>
      <c r="HAX4" s="16"/>
      <c r="HAY4" s="16"/>
      <c r="HAZ4" s="16"/>
      <c r="HBA4" s="16"/>
      <c r="HBB4" s="16"/>
      <c r="HBC4" s="16"/>
      <c r="HBD4" s="16"/>
      <c r="HBE4" s="16"/>
      <c r="HBF4" s="16"/>
      <c r="HBG4" s="16"/>
      <c r="HBH4" s="16"/>
      <c r="HBI4" s="16"/>
      <c r="HBJ4" s="16"/>
      <c r="HBK4" s="16"/>
      <c r="HBL4" s="16"/>
      <c r="HBM4" s="16"/>
      <c r="HBN4" s="16"/>
      <c r="HBO4" s="16"/>
      <c r="HBP4" s="16"/>
      <c r="HBQ4" s="16"/>
      <c r="HBR4" s="16"/>
      <c r="HBS4" s="16"/>
      <c r="HBT4" s="16"/>
      <c r="HBU4" s="16"/>
      <c r="HBV4" s="16"/>
      <c r="HBW4" s="16"/>
      <c r="HBX4" s="16"/>
      <c r="HBY4" s="16"/>
      <c r="HBZ4" s="16"/>
      <c r="HCA4" s="16"/>
      <c r="HCB4" s="16"/>
      <c r="HCC4" s="16"/>
      <c r="HCD4" s="16"/>
      <c r="HCE4" s="16"/>
      <c r="HCF4" s="16"/>
      <c r="HCG4" s="16"/>
      <c r="HCH4" s="16"/>
      <c r="HCI4" s="16"/>
      <c r="HCJ4" s="16"/>
      <c r="HCK4" s="16"/>
      <c r="HCL4" s="16"/>
      <c r="HCM4" s="16"/>
      <c r="HCN4" s="16"/>
      <c r="HCO4" s="16"/>
      <c r="HCP4" s="16"/>
      <c r="HCQ4" s="16"/>
      <c r="HCR4" s="16"/>
      <c r="HCS4" s="16"/>
      <c r="HCT4" s="16"/>
      <c r="HCU4" s="16"/>
      <c r="HCV4" s="16"/>
      <c r="HCW4" s="16"/>
      <c r="HCX4" s="16"/>
      <c r="HCY4" s="16"/>
      <c r="HCZ4" s="16"/>
      <c r="HDA4" s="16"/>
      <c r="HDB4" s="16"/>
      <c r="HDC4" s="16"/>
      <c r="HDD4" s="16"/>
      <c r="HDE4" s="16"/>
      <c r="HDF4" s="16"/>
      <c r="HDG4" s="16"/>
      <c r="HDH4" s="16"/>
      <c r="HDI4" s="16"/>
      <c r="HDJ4" s="16"/>
      <c r="HDK4" s="16"/>
      <c r="HDL4" s="16"/>
      <c r="HDM4" s="16"/>
      <c r="HDN4" s="16"/>
      <c r="HDO4" s="16"/>
      <c r="HDP4" s="16"/>
      <c r="HDQ4" s="16"/>
      <c r="HDR4" s="16"/>
      <c r="HDS4" s="16"/>
      <c r="HDT4" s="16"/>
      <c r="HDU4" s="16"/>
      <c r="HDV4" s="16"/>
      <c r="HDW4" s="16"/>
      <c r="HDX4" s="16"/>
      <c r="HDY4" s="16"/>
      <c r="HDZ4" s="16"/>
      <c r="HEA4" s="16"/>
      <c r="HEB4" s="16"/>
      <c r="HEC4" s="16"/>
      <c r="HED4" s="16"/>
      <c r="HEE4" s="16"/>
      <c r="HEF4" s="16"/>
      <c r="HEG4" s="16"/>
      <c r="HEH4" s="16"/>
      <c r="HEI4" s="16"/>
      <c r="HEJ4" s="16"/>
      <c r="HEK4" s="16"/>
      <c r="HEL4" s="16"/>
      <c r="HEM4" s="16"/>
      <c r="HEN4" s="16"/>
      <c r="HEO4" s="16"/>
      <c r="HEP4" s="16"/>
      <c r="HEQ4" s="16"/>
      <c r="HER4" s="16"/>
      <c r="HES4" s="16"/>
      <c r="HET4" s="16"/>
      <c r="HEU4" s="16"/>
      <c r="HEV4" s="16"/>
      <c r="HEW4" s="16"/>
      <c r="HEX4" s="16"/>
      <c r="HEY4" s="16"/>
      <c r="HEZ4" s="16"/>
      <c r="HFA4" s="16"/>
      <c r="HFB4" s="16"/>
      <c r="HFC4" s="16"/>
      <c r="HFD4" s="16"/>
      <c r="HFE4" s="16"/>
      <c r="HFF4" s="16"/>
      <c r="HFG4" s="16"/>
      <c r="HFH4" s="16"/>
      <c r="HFI4" s="16"/>
      <c r="HFJ4" s="16"/>
      <c r="HFK4" s="16"/>
      <c r="HFL4" s="16"/>
      <c r="HFM4" s="16"/>
      <c r="HFN4" s="16"/>
      <c r="HFO4" s="16"/>
      <c r="HFP4" s="16"/>
      <c r="HFQ4" s="16"/>
      <c r="HFR4" s="16"/>
      <c r="HFS4" s="16"/>
      <c r="HFT4" s="16"/>
      <c r="HFU4" s="16"/>
      <c r="HFV4" s="16"/>
      <c r="HFW4" s="16"/>
      <c r="HFX4" s="16"/>
      <c r="HFY4" s="16"/>
      <c r="HFZ4" s="16"/>
      <c r="HGA4" s="16"/>
      <c r="HGB4" s="16"/>
      <c r="HGC4" s="16"/>
      <c r="HGD4" s="16"/>
      <c r="HGE4" s="16"/>
      <c r="HGF4" s="16"/>
      <c r="HGG4" s="16"/>
      <c r="HGH4" s="16"/>
      <c r="HGI4" s="16"/>
      <c r="HGJ4" s="16"/>
      <c r="HGK4" s="16"/>
      <c r="HGL4" s="16"/>
      <c r="HGM4" s="16"/>
      <c r="HGN4" s="16"/>
      <c r="HGO4" s="16"/>
      <c r="HGP4" s="16"/>
      <c r="HGQ4" s="16"/>
      <c r="HGR4" s="16"/>
      <c r="HGS4" s="16"/>
      <c r="HGT4" s="16"/>
      <c r="HGU4" s="16"/>
      <c r="HGV4" s="16"/>
      <c r="HGW4" s="16"/>
      <c r="HGX4" s="16"/>
      <c r="HGY4" s="16"/>
      <c r="HGZ4" s="16"/>
      <c r="HHA4" s="16"/>
      <c r="HHB4" s="16"/>
      <c r="HHC4" s="16"/>
      <c r="HHD4" s="16"/>
      <c r="HHE4" s="16"/>
      <c r="HHF4" s="16"/>
      <c r="HHG4" s="16"/>
      <c r="HHH4" s="16"/>
      <c r="HHI4" s="16"/>
      <c r="HHJ4" s="16"/>
      <c r="HHK4" s="16"/>
      <c r="HHL4" s="16"/>
      <c r="HHM4" s="16"/>
      <c r="HHN4" s="16"/>
      <c r="HHO4" s="16"/>
      <c r="HHP4" s="16"/>
      <c r="HHQ4" s="16"/>
      <c r="HHR4" s="16"/>
      <c r="HHS4" s="16"/>
      <c r="HHT4" s="16"/>
      <c r="HHU4" s="16"/>
      <c r="HHV4" s="16"/>
      <c r="HHW4" s="16"/>
      <c r="HHX4" s="16"/>
      <c r="HHY4" s="16"/>
      <c r="HHZ4" s="16"/>
      <c r="HIA4" s="16"/>
      <c r="HIB4" s="16"/>
      <c r="HIC4" s="16"/>
      <c r="HID4" s="16"/>
      <c r="HIE4" s="16"/>
      <c r="HIF4" s="16"/>
      <c r="HIG4" s="16"/>
      <c r="HIH4" s="16"/>
      <c r="HII4" s="16"/>
      <c r="HIJ4" s="16"/>
      <c r="HIK4" s="16"/>
      <c r="HIL4" s="16"/>
      <c r="HIM4" s="16"/>
      <c r="HIN4" s="16"/>
      <c r="HIO4" s="16"/>
      <c r="HIP4" s="16"/>
      <c r="HIQ4" s="16"/>
      <c r="HIR4" s="16"/>
      <c r="HIS4" s="16"/>
      <c r="HIT4" s="16"/>
      <c r="HIU4" s="16"/>
      <c r="HIV4" s="16"/>
      <c r="HIW4" s="16"/>
      <c r="HIX4" s="16"/>
      <c r="HIY4" s="16"/>
      <c r="HIZ4" s="16"/>
      <c r="HJA4" s="16"/>
      <c r="HJB4" s="16"/>
      <c r="HJC4" s="16"/>
      <c r="HJD4" s="16"/>
      <c r="HJE4" s="16"/>
      <c r="HJF4" s="16"/>
      <c r="HJG4" s="16"/>
      <c r="HJH4" s="16"/>
      <c r="HJI4" s="16"/>
      <c r="HJJ4" s="16"/>
      <c r="HJK4" s="16"/>
      <c r="HJL4" s="16"/>
      <c r="HJM4" s="16"/>
      <c r="HJN4" s="16"/>
      <c r="HJO4" s="16"/>
      <c r="HJP4" s="16"/>
      <c r="HJQ4" s="16"/>
      <c r="HJR4" s="16"/>
      <c r="HJS4" s="16"/>
      <c r="HJT4" s="16"/>
      <c r="HJU4" s="16"/>
      <c r="HJV4" s="16"/>
      <c r="HJW4" s="16"/>
      <c r="HJX4" s="16"/>
      <c r="HJY4" s="16"/>
      <c r="HJZ4" s="16"/>
      <c r="HKA4" s="16"/>
      <c r="HKB4" s="16"/>
      <c r="HKC4" s="16"/>
      <c r="HKD4" s="16"/>
      <c r="HKE4" s="16"/>
      <c r="HKF4" s="16"/>
      <c r="HKG4" s="16"/>
      <c r="HKH4" s="16"/>
      <c r="HKI4" s="16"/>
      <c r="HKJ4" s="16"/>
      <c r="HKK4" s="16"/>
      <c r="HKL4" s="16"/>
      <c r="HKM4" s="16"/>
      <c r="HKN4" s="16"/>
      <c r="HKO4" s="16"/>
      <c r="HKP4" s="16"/>
      <c r="HKQ4" s="16"/>
      <c r="HKR4" s="16"/>
      <c r="HKS4" s="16"/>
      <c r="HKT4" s="16"/>
      <c r="HKU4" s="16"/>
      <c r="HKV4" s="16"/>
      <c r="HKW4" s="16"/>
      <c r="HKX4" s="16"/>
      <c r="HKY4" s="16"/>
      <c r="HKZ4" s="16"/>
      <c r="HLA4" s="16"/>
      <c r="HLB4" s="16"/>
      <c r="HLC4" s="16"/>
      <c r="HLD4" s="16"/>
      <c r="HLE4" s="16"/>
      <c r="HLF4" s="16"/>
      <c r="HLG4" s="16"/>
      <c r="HLH4" s="16"/>
      <c r="HLI4" s="16"/>
      <c r="HLJ4" s="16"/>
      <c r="HLK4" s="16"/>
      <c r="HLL4" s="16"/>
      <c r="HLM4" s="16"/>
      <c r="HLN4" s="16"/>
      <c r="HLO4" s="16"/>
      <c r="HLP4" s="16"/>
      <c r="HLQ4" s="16"/>
      <c r="HLR4" s="16"/>
      <c r="HLS4" s="16"/>
      <c r="HLT4" s="16"/>
      <c r="HLU4" s="16"/>
      <c r="HLV4" s="16"/>
      <c r="HLW4" s="16"/>
      <c r="HLX4" s="16"/>
      <c r="HLY4" s="16"/>
      <c r="HLZ4" s="16"/>
      <c r="HMA4" s="16"/>
      <c r="HMB4" s="16"/>
      <c r="HMC4" s="16"/>
      <c r="HMD4" s="16"/>
      <c r="HME4" s="16"/>
      <c r="HMF4" s="16"/>
      <c r="HMG4" s="16"/>
      <c r="HMH4" s="16"/>
      <c r="HMI4" s="16"/>
      <c r="HMJ4" s="16"/>
      <c r="HMK4" s="16"/>
      <c r="HML4" s="16"/>
      <c r="HMM4" s="16"/>
      <c r="HMN4" s="16"/>
      <c r="HMO4" s="16"/>
      <c r="HMP4" s="16"/>
      <c r="HMQ4" s="16"/>
      <c r="HMR4" s="16"/>
      <c r="HMS4" s="16"/>
      <c r="HMT4" s="16"/>
      <c r="HMU4" s="16"/>
      <c r="HMV4" s="16"/>
      <c r="HMW4" s="16"/>
      <c r="HMX4" s="16"/>
      <c r="HMY4" s="16"/>
      <c r="HMZ4" s="16"/>
      <c r="HNA4" s="16"/>
      <c r="HNB4" s="16"/>
      <c r="HNC4" s="16"/>
      <c r="HND4" s="16"/>
      <c r="HNE4" s="16"/>
      <c r="HNF4" s="16"/>
      <c r="HNG4" s="16"/>
      <c r="HNH4" s="16"/>
      <c r="HNI4" s="16"/>
      <c r="HNJ4" s="16"/>
      <c r="HNK4" s="16"/>
      <c r="HNL4" s="16"/>
      <c r="HNM4" s="16"/>
      <c r="HNN4" s="16"/>
      <c r="HNO4" s="16"/>
      <c r="HNP4" s="16"/>
      <c r="HNQ4" s="16"/>
      <c r="HNR4" s="16"/>
      <c r="HNS4" s="16"/>
      <c r="HNT4" s="16"/>
      <c r="HNU4" s="16"/>
      <c r="HNV4" s="16"/>
      <c r="HNW4" s="16"/>
      <c r="HNX4" s="16"/>
      <c r="HNY4" s="16"/>
      <c r="HNZ4" s="16"/>
      <c r="HOA4" s="16"/>
      <c r="HOB4" s="16"/>
      <c r="HOC4" s="16"/>
      <c r="HOD4" s="16"/>
      <c r="HOE4" s="16"/>
      <c r="HOF4" s="16"/>
      <c r="HOG4" s="16"/>
      <c r="HOH4" s="16"/>
      <c r="HOI4" s="16"/>
      <c r="HOJ4" s="16"/>
      <c r="HOK4" s="16"/>
      <c r="HOL4" s="16"/>
      <c r="HOM4" s="16"/>
      <c r="HON4" s="16"/>
      <c r="HOO4" s="16"/>
      <c r="HOP4" s="16"/>
      <c r="HOQ4" s="16"/>
      <c r="HOR4" s="16"/>
      <c r="HOS4" s="16"/>
      <c r="HOT4" s="16"/>
      <c r="HOU4" s="16"/>
      <c r="HOV4" s="16"/>
      <c r="HOW4" s="16"/>
      <c r="HOX4" s="16"/>
      <c r="HOY4" s="16"/>
      <c r="HOZ4" s="16"/>
      <c r="HPA4" s="16"/>
      <c r="HPB4" s="16"/>
      <c r="HPC4" s="16"/>
      <c r="HPD4" s="16"/>
      <c r="HPE4" s="16"/>
      <c r="HPF4" s="16"/>
      <c r="HPG4" s="16"/>
      <c r="HPH4" s="16"/>
      <c r="HPI4" s="16"/>
      <c r="HPJ4" s="16"/>
      <c r="HPK4" s="16"/>
      <c r="HPL4" s="16"/>
      <c r="HPM4" s="16"/>
      <c r="HPN4" s="16"/>
      <c r="HPO4" s="16"/>
      <c r="HPP4" s="16"/>
      <c r="HPQ4" s="16"/>
      <c r="HPR4" s="16"/>
      <c r="HPS4" s="16"/>
      <c r="HPT4" s="16"/>
      <c r="HPU4" s="16"/>
      <c r="HPV4" s="16"/>
      <c r="HPW4" s="16"/>
      <c r="HPX4" s="16"/>
      <c r="HPY4" s="16"/>
      <c r="HPZ4" s="16"/>
      <c r="HQA4" s="16"/>
      <c r="HQB4" s="16"/>
      <c r="HQC4" s="16"/>
      <c r="HQD4" s="16"/>
      <c r="HQE4" s="16"/>
      <c r="HQF4" s="16"/>
      <c r="HQG4" s="16"/>
      <c r="HQH4" s="16"/>
      <c r="HQI4" s="16"/>
      <c r="HQJ4" s="16"/>
      <c r="HQK4" s="16"/>
      <c r="HQL4" s="16"/>
      <c r="HQM4" s="16"/>
      <c r="HQN4" s="16"/>
      <c r="HQO4" s="16"/>
      <c r="HQP4" s="16"/>
      <c r="HQQ4" s="16"/>
      <c r="HQR4" s="16"/>
      <c r="HQS4" s="16"/>
      <c r="HQT4" s="16"/>
      <c r="HQU4" s="16"/>
      <c r="HQV4" s="16"/>
      <c r="HQW4" s="16"/>
      <c r="HQX4" s="16"/>
      <c r="HQY4" s="16"/>
      <c r="HQZ4" s="16"/>
      <c r="HRA4" s="16"/>
      <c r="HRB4" s="16"/>
      <c r="HRC4" s="16"/>
      <c r="HRD4" s="16"/>
      <c r="HRE4" s="16"/>
      <c r="HRF4" s="16"/>
      <c r="HRG4" s="16"/>
      <c r="HRH4" s="16"/>
      <c r="HRI4" s="16"/>
      <c r="HRJ4" s="16"/>
      <c r="HRK4" s="16"/>
      <c r="HRL4" s="16"/>
      <c r="HRM4" s="16"/>
      <c r="HRN4" s="16"/>
      <c r="HRO4" s="16"/>
      <c r="HRP4" s="16"/>
      <c r="HRQ4" s="16"/>
      <c r="HRR4" s="16"/>
      <c r="HRS4" s="16"/>
      <c r="HRT4" s="16"/>
      <c r="HRU4" s="16"/>
      <c r="HRV4" s="16"/>
      <c r="HRW4" s="16"/>
      <c r="HRX4" s="16"/>
      <c r="HRY4" s="16"/>
      <c r="HRZ4" s="16"/>
      <c r="HSA4" s="16"/>
      <c r="HSB4" s="16"/>
      <c r="HSC4" s="16"/>
      <c r="HSD4" s="16"/>
      <c r="HSE4" s="16"/>
      <c r="HSF4" s="16"/>
      <c r="HSG4" s="16"/>
      <c r="HSH4" s="16"/>
      <c r="HSI4" s="16"/>
      <c r="HSJ4" s="16"/>
      <c r="HSK4" s="16"/>
      <c r="HSL4" s="16"/>
      <c r="HSM4" s="16"/>
      <c r="HSN4" s="16"/>
      <c r="HSO4" s="16"/>
      <c r="HSP4" s="16"/>
      <c r="HSQ4" s="16"/>
      <c r="HSR4" s="16"/>
      <c r="HSS4" s="16"/>
      <c r="HST4" s="16"/>
      <c r="HSU4" s="16"/>
      <c r="HSV4" s="16"/>
      <c r="HSW4" s="16"/>
      <c r="HSX4" s="16"/>
      <c r="HSY4" s="16"/>
      <c r="HSZ4" s="16"/>
      <c r="HTA4" s="16"/>
      <c r="HTB4" s="16"/>
      <c r="HTC4" s="16"/>
      <c r="HTD4" s="16"/>
      <c r="HTE4" s="16"/>
      <c r="HTF4" s="16"/>
      <c r="HTG4" s="16"/>
      <c r="HTH4" s="16"/>
      <c r="HTI4" s="16"/>
      <c r="HTJ4" s="16"/>
      <c r="HTK4" s="16"/>
      <c r="HTL4" s="16"/>
      <c r="HTM4" s="16"/>
      <c r="HTN4" s="16"/>
      <c r="HTO4" s="16"/>
      <c r="HTP4" s="16"/>
      <c r="HTQ4" s="16"/>
      <c r="HTR4" s="16"/>
      <c r="HTS4" s="16"/>
      <c r="HTT4" s="16"/>
      <c r="HTU4" s="16"/>
      <c r="HTV4" s="16"/>
      <c r="HTW4" s="16"/>
      <c r="HTX4" s="16"/>
      <c r="HTY4" s="16"/>
      <c r="HTZ4" s="16"/>
      <c r="HUA4" s="16"/>
      <c r="HUB4" s="16"/>
      <c r="HUC4" s="16"/>
      <c r="HUD4" s="16"/>
      <c r="HUE4" s="16"/>
      <c r="HUF4" s="16"/>
      <c r="HUG4" s="16"/>
      <c r="HUH4" s="16"/>
      <c r="HUI4" s="16"/>
      <c r="HUJ4" s="16"/>
      <c r="HUK4" s="16"/>
      <c r="HUL4" s="16"/>
      <c r="HUM4" s="16"/>
      <c r="HUN4" s="16"/>
      <c r="HUO4" s="16"/>
      <c r="HUP4" s="16"/>
      <c r="HUQ4" s="16"/>
      <c r="HUR4" s="16"/>
      <c r="HUS4" s="16"/>
      <c r="HUT4" s="16"/>
      <c r="HUU4" s="16"/>
      <c r="HUV4" s="16"/>
      <c r="HUW4" s="16"/>
      <c r="HUX4" s="16"/>
      <c r="HUY4" s="16"/>
      <c r="HUZ4" s="16"/>
      <c r="HVA4" s="16"/>
      <c r="HVB4" s="16"/>
      <c r="HVC4" s="16"/>
      <c r="HVD4" s="16"/>
      <c r="HVE4" s="16"/>
      <c r="HVF4" s="16"/>
      <c r="HVG4" s="16"/>
      <c r="HVH4" s="16"/>
      <c r="HVI4" s="16"/>
      <c r="HVJ4" s="16"/>
      <c r="HVK4" s="16"/>
      <c r="HVL4" s="16"/>
      <c r="HVM4" s="16"/>
      <c r="HVN4" s="16"/>
      <c r="HVO4" s="16"/>
      <c r="HVP4" s="16"/>
      <c r="HVQ4" s="16"/>
      <c r="HVR4" s="16"/>
      <c r="HVS4" s="16"/>
      <c r="HVT4" s="16"/>
      <c r="HVU4" s="16"/>
      <c r="HVV4" s="16"/>
      <c r="HVW4" s="16"/>
      <c r="HVX4" s="16"/>
      <c r="HVY4" s="16"/>
      <c r="HVZ4" s="16"/>
      <c r="HWA4" s="16"/>
      <c r="HWB4" s="16"/>
      <c r="HWC4" s="16"/>
      <c r="HWD4" s="16"/>
      <c r="HWE4" s="16"/>
      <c r="HWF4" s="16"/>
      <c r="HWG4" s="16"/>
      <c r="HWH4" s="16"/>
      <c r="HWI4" s="16"/>
      <c r="HWJ4" s="16"/>
      <c r="HWK4" s="16"/>
      <c r="HWL4" s="16"/>
      <c r="HWM4" s="16"/>
      <c r="HWN4" s="16"/>
      <c r="HWO4" s="16"/>
      <c r="HWP4" s="16"/>
      <c r="HWQ4" s="16"/>
      <c r="HWR4" s="16"/>
      <c r="HWS4" s="16"/>
      <c r="HWT4" s="16"/>
      <c r="HWU4" s="16"/>
      <c r="HWV4" s="16"/>
      <c r="HWW4" s="16"/>
      <c r="HWX4" s="16"/>
      <c r="HWY4" s="16"/>
      <c r="HWZ4" s="16"/>
      <c r="HXA4" s="16"/>
      <c r="HXB4" s="16"/>
      <c r="HXC4" s="16"/>
      <c r="HXD4" s="16"/>
      <c r="HXE4" s="16"/>
      <c r="HXF4" s="16"/>
      <c r="HXG4" s="16"/>
      <c r="HXH4" s="16"/>
      <c r="HXI4" s="16"/>
      <c r="HXJ4" s="16"/>
      <c r="HXK4" s="16"/>
      <c r="HXL4" s="16"/>
      <c r="HXM4" s="16"/>
      <c r="HXN4" s="16"/>
      <c r="HXO4" s="16"/>
      <c r="HXP4" s="16"/>
      <c r="HXQ4" s="16"/>
      <c r="HXR4" s="16"/>
      <c r="HXS4" s="16"/>
      <c r="HXT4" s="16"/>
      <c r="HXU4" s="16"/>
      <c r="HXV4" s="16"/>
      <c r="HXW4" s="16"/>
      <c r="HXX4" s="16"/>
      <c r="HXY4" s="16"/>
      <c r="HXZ4" s="16"/>
      <c r="HYA4" s="16"/>
      <c r="HYB4" s="16"/>
      <c r="HYC4" s="16"/>
      <c r="HYD4" s="16"/>
      <c r="HYE4" s="16"/>
      <c r="HYF4" s="16"/>
      <c r="HYG4" s="16"/>
      <c r="HYH4" s="16"/>
      <c r="HYI4" s="16"/>
      <c r="HYJ4" s="16"/>
      <c r="HYK4" s="16"/>
      <c r="HYL4" s="16"/>
      <c r="HYM4" s="16"/>
      <c r="HYN4" s="16"/>
      <c r="HYO4" s="16"/>
      <c r="HYP4" s="16"/>
      <c r="HYQ4" s="16"/>
      <c r="HYR4" s="16"/>
      <c r="HYS4" s="16"/>
      <c r="HYT4" s="16"/>
      <c r="HYU4" s="16"/>
      <c r="HYV4" s="16"/>
      <c r="HYW4" s="16"/>
      <c r="HYX4" s="16"/>
      <c r="HYY4" s="16"/>
      <c r="HYZ4" s="16"/>
      <c r="HZA4" s="16"/>
      <c r="HZB4" s="16"/>
      <c r="HZC4" s="16"/>
      <c r="HZD4" s="16"/>
      <c r="HZE4" s="16"/>
      <c r="HZF4" s="16"/>
      <c r="HZG4" s="16"/>
      <c r="HZH4" s="16"/>
      <c r="HZI4" s="16"/>
      <c r="HZJ4" s="16"/>
      <c r="HZK4" s="16"/>
      <c r="HZL4" s="16"/>
      <c r="HZM4" s="16"/>
      <c r="HZN4" s="16"/>
      <c r="HZO4" s="16"/>
      <c r="HZP4" s="16"/>
      <c r="HZQ4" s="16"/>
      <c r="HZR4" s="16"/>
      <c r="HZS4" s="16"/>
      <c r="HZT4" s="16"/>
      <c r="HZU4" s="16"/>
      <c r="HZV4" s="16"/>
      <c r="HZW4" s="16"/>
      <c r="HZX4" s="16"/>
      <c r="HZY4" s="16"/>
      <c r="HZZ4" s="16"/>
      <c r="IAA4" s="16"/>
      <c r="IAB4" s="16"/>
      <c r="IAC4" s="16"/>
      <c r="IAD4" s="16"/>
      <c r="IAE4" s="16"/>
      <c r="IAF4" s="16"/>
      <c r="IAG4" s="16"/>
      <c r="IAH4" s="16"/>
      <c r="IAI4" s="16"/>
      <c r="IAJ4" s="16"/>
      <c r="IAK4" s="16"/>
      <c r="IAL4" s="16"/>
      <c r="IAM4" s="16"/>
      <c r="IAN4" s="16"/>
      <c r="IAO4" s="16"/>
      <c r="IAP4" s="16"/>
      <c r="IAQ4" s="16"/>
      <c r="IAR4" s="16"/>
      <c r="IAS4" s="16"/>
      <c r="IAT4" s="16"/>
      <c r="IAU4" s="16"/>
      <c r="IAV4" s="16"/>
      <c r="IAW4" s="16"/>
      <c r="IAX4" s="16"/>
      <c r="IAY4" s="16"/>
      <c r="IAZ4" s="16"/>
      <c r="IBA4" s="16"/>
      <c r="IBB4" s="16"/>
      <c r="IBC4" s="16"/>
      <c r="IBD4" s="16"/>
      <c r="IBE4" s="16"/>
      <c r="IBF4" s="16"/>
      <c r="IBG4" s="16"/>
      <c r="IBH4" s="16"/>
      <c r="IBI4" s="16"/>
      <c r="IBJ4" s="16"/>
      <c r="IBK4" s="16"/>
      <c r="IBL4" s="16"/>
      <c r="IBM4" s="16"/>
      <c r="IBN4" s="16"/>
      <c r="IBO4" s="16"/>
      <c r="IBP4" s="16"/>
      <c r="IBQ4" s="16"/>
      <c r="IBR4" s="16"/>
      <c r="IBS4" s="16"/>
      <c r="IBT4" s="16"/>
      <c r="IBU4" s="16"/>
      <c r="IBV4" s="16"/>
      <c r="IBW4" s="16"/>
      <c r="IBX4" s="16"/>
      <c r="IBY4" s="16"/>
      <c r="IBZ4" s="16"/>
      <c r="ICA4" s="16"/>
      <c r="ICB4" s="16"/>
      <c r="ICC4" s="16"/>
      <c r="ICD4" s="16"/>
      <c r="ICE4" s="16"/>
      <c r="ICF4" s="16"/>
      <c r="ICG4" s="16"/>
      <c r="ICH4" s="16"/>
      <c r="ICI4" s="16"/>
      <c r="ICJ4" s="16"/>
      <c r="ICK4" s="16"/>
      <c r="ICL4" s="16"/>
      <c r="ICM4" s="16"/>
      <c r="ICN4" s="16"/>
      <c r="ICO4" s="16"/>
      <c r="ICP4" s="16"/>
      <c r="ICQ4" s="16"/>
      <c r="ICR4" s="16"/>
      <c r="ICS4" s="16"/>
      <c r="ICT4" s="16"/>
      <c r="ICU4" s="16"/>
      <c r="ICV4" s="16"/>
      <c r="ICW4" s="16"/>
      <c r="ICX4" s="16"/>
      <c r="ICY4" s="16"/>
      <c r="ICZ4" s="16"/>
      <c r="IDA4" s="16"/>
      <c r="IDB4" s="16"/>
      <c r="IDC4" s="16"/>
      <c r="IDD4" s="16"/>
      <c r="IDE4" s="16"/>
      <c r="IDF4" s="16"/>
      <c r="IDG4" s="16"/>
      <c r="IDH4" s="16"/>
      <c r="IDI4" s="16"/>
      <c r="IDJ4" s="16"/>
      <c r="IDK4" s="16"/>
      <c r="IDL4" s="16"/>
      <c r="IDM4" s="16"/>
      <c r="IDN4" s="16"/>
      <c r="IDO4" s="16"/>
      <c r="IDP4" s="16"/>
      <c r="IDQ4" s="16"/>
      <c r="IDR4" s="16"/>
      <c r="IDS4" s="16"/>
      <c r="IDT4" s="16"/>
      <c r="IDU4" s="16"/>
      <c r="IDV4" s="16"/>
      <c r="IDW4" s="16"/>
      <c r="IDX4" s="16"/>
      <c r="IDY4" s="16"/>
      <c r="IDZ4" s="16"/>
      <c r="IEA4" s="16"/>
      <c r="IEB4" s="16"/>
      <c r="IEC4" s="16"/>
      <c r="IED4" s="16"/>
      <c r="IEE4" s="16"/>
      <c r="IEF4" s="16"/>
      <c r="IEG4" s="16"/>
      <c r="IEH4" s="16"/>
      <c r="IEI4" s="16"/>
      <c r="IEJ4" s="16"/>
      <c r="IEK4" s="16"/>
      <c r="IEL4" s="16"/>
      <c r="IEM4" s="16"/>
      <c r="IEN4" s="16"/>
      <c r="IEO4" s="16"/>
      <c r="IEP4" s="16"/>
      <c r="IEQ4" s="16"/>
      <c r="IER4" s="16"/>
      <c r="IES4" s="16"/>
      <c r="IET4" s="16"/>
      <c r="IEU4" s="16"/>
      <c r="IEV4" s="16"/>
      <c r="IEW4" s="16"/>
      <c r="IEX4" s="16"/>
      <c r="IEY4" s="16"/>
      <c r="IEZ4" s="16"/>
      <c r="IFA4" s="16"/>
      <c r="IFB4" s="16"/>
      <c r="IFC4" s="16"/>
      <c r="IFD4" s="16"/>
      <c r="IFE4" s="16"/>
      <c r="IFF4" s="16"/>
      <c r="IFG4" s="16"/>
      <c r="IFH4" s="16"/>
      <c r="IFI4" s="16"/>
      <c r="IFJ4" s="16"/>
      <c r="IFK4" s="16"/>
      <c r="IFL4" s="16"/>
      <c r="IFM4" s="16"/>
      <c r="IFN4" s="16"/>
      <c r="IFO4" s="16"/>
      <c r="IFP4" s="16"/>
      <c r="IFQ4" s="16"/>
      <c r="IFR4" s="16"/>
      <c r="IFS4" s="16"/>
      <c r="IFT4" s="16"/>
      <c r="IFU4" s="16"/>
      <c r="IFV4" s="16"/>
      <c r="IFW4" s="16"/>
      <c r="IFX4" s="16"/>
      <c r="IFY4" s="16"/>
      <c r="IFZ4" s="16"/>
      <c r="IGA4" s="16"/>
      <c r="IGB4" s="16"/>
      <c r="IGC4" s="16"/>
      <c r="IGD4" s="16"/>
      <c r="IGE4" s="16"/>
      <c r="IGF4" s="16"/>
      <c r="IGG4" s="16"/>
      <c r="IGH4" s="16"/>
      <c r="IGI4" s="16"/>
      <c r="IGJ4" s="16"/>
      <c r="IGK4" s="16"/>
      <c r="IGL4" s="16"/>
      <c r="IGM4" s="16"/>
      <c r="IGN4" s="16"/>
      <c r="IGO4" s="16"/>
      <c r="IGP4" s="16"/>
      <c r="IGQ4" s="16"/>
      <c r="IGR4" s="16"/>
      <c r="IGS4" s="16"/>
      <c r="IGT4" s="16"/>
      <c r="IGU4" s="16"/>
      <c r="IGV4" s="16"/>
      <c r="IGW4" s="16"/>
      <c r="IGX4" s="16"/>
      <c r="IGY4" s="16"/>
      <c r="IGZ4" s="16"/>
      <c r="IHA4" s="16"/>
      <c r="IHB4" s="16"/>
      <c r="IHC4" s="16"/>
      <c r="IHD4" s="16"/>
      <c r="IHE4" s="16"/>
      <c r="IHF4" s="16"/>
      <c r="IHG4" s="16"/>
      <c r="IHH4" s="16"/>
      <c r="IHI4" s="16"/>
      <c r="IHJ4" s="16"/>
      <c r="IHK4" s="16"/>
      <c r="IHL4" s="16"/>
      <c r="IHM4" s="16"/>
      <c r="IHN4" s="16"/>
      <c r="IHO4" s="16"/>
      <c r="IHP4" s="16"/>
      <c r="IHQ4" s="16"/>
      <c r="IHR4" s="16"/>
      <c r="IHS4" s="16"/>
      <c r="IHT4" s="16"/>
      <c r="IHU4" s="16"/>
      <c r="IHV4" s="16"/>
      <c r="IHW4" s="16"/>
      <c r="IHX4" s="16"/>
      <c r="IHY4" s="16"/>
      <c r="IHZ4" s="16"/>
      <c r="IIA4" s="16"/>
      <c r="IIB4" s="16"/>
      <c r="IIC4" s="16"/>
      <c r="IID4" s="16"/>
      <c r="IIE4" s="16"/>
      <c r="IIF4" s="16"/>
      <c r="IIG4" s="16"/>
      <c r="IIH4" s="16"/>
      <c r="III4" s="16"/>
      <c r="IIJ4" s="16"/>
      <c r="IIK4" s="16"/>
      <c r="IIL4" s="16"/>
      <c r="IIM4" s="16"/>
      <c r="IIN4" s="16"/>
      <c r="IIO4" s="16"/>
      <c r="IIP4" s="16"/>
      <c r="IIQ4" s="16"/>
      <c r="IIR4" s="16"/>
      <c r="IIS4" s="16"/>
      <c r="IIT4" s="16"/>
      <c r="IIU4" s="16"/>
      <c r="IIV4" s="16"/>
      <c r="IIW4" s="16"/>
      <c r="IIX4" s="16"/>
      <c r="IIY4" s="16"/>
      <c r="IIZ4" s="16"/>
      <c r="IJA4" s="16"/>
      <c r="IJB4" s="16"/>
      <c r="IJC4" s="16"/>
      <c r="IJD4" s="16"/>
      <c r="IJE4" s="16"/>
      <c r="IJF4" s="16"/>
      <c r="IJG4" s="16"/>
      <c r="IJH4" s="16"/>
      <c r="IJI4" s="16"/>
      <c r="IJJ4" s="16"/>
      <c r="IJK4" s="16"/>
      <c r="IJL4" s="16"/>
      <c r="IJM4" s="16"/>
      <c r="IJN4" s="16"/>
      <c r="IJO4" s="16"/>
      <c r="IJP4" s="16"/>
      <c r="IJQ4" s="16"/>
      <c r="IJR4" s="16"/>
      <c r="IJS4" s="16"/>
      <c r="IJT4" s="16"/>
      <c r="IJU4" s="16"/>
      <c r="IJV4" s="16"/>
      <c r="IJW4" s="16"/>
      <c r="IJX4" s="16"/>
      <c r="IJY4" s="16"/>
      <c r="IJZ4" s="16"/>
      <c r="IKA4" s="16"/>
      <c r="IKB4" s="16"/>
      <c r="IKC4" s="16"/>
      <c r="IKD4" s="16"/>
      <c r="IKE4" s="16"/>
      <c r="IKF4" s="16"/>
      <c r="IKG4" s="16"/>
      <c r="IKH4" s="16"/>
      <c r="IKI4" s="16"/>
      <c r="IKJ4" s="16"/>
      <c r="IKK4" s="16"/>
      <c r="IKL4" s="16"/>
      <c r="IKM4" s="16"/>
      <c r="IKN4" s="16"/>
      <c r="IKO4" s="16"/>
      <c r="IKP4" s="16"/>
      <c r="IKQ4" s="16"/>
      <c r="IKR4" s="16"/>
      <c r="IKS4" s="16"/>
      <c r="IKT4" s="16"/>
      <c r="IKU4" s="16"/>
      <c r="IKV4" s="16"/>
      <c r="IKW4" s="16"/>
      <c r="IKX4" s="16"/>
      <c r="IKY4" s="16"/>
      <c r="IKZ4" s="16"/>
      <c r="ILA4" s="16"/>
      <c r="ILB4" s="16"/>
      <c r="ILC4" s="16"/>
      <c r="ILD4" s="16"/>
      <c r="ILE4" s="16"/>
      <c r="ILF4" s="16"/>
      <c r="ILG4" s="16"/>
      <c r="ILH4" s="16"/>
      <c r="ILI4" s="16"/>
      <c r="ILJ4" s="16"/>
      <c r="ILK4" s="16"/>
      <c r="ILL4" s="16"/>
      <c r="ILM4" s="16"/>
      <c r="ILN4" s="16"/>
      <c r="ILO4" s="16"/>
      <c r="ILP4" s="16"/>
      <c r="ILQ4" s="16"/>
      <c r="ILR4" s="16"/>
      <c r="ILS4" s="16"/>
      <c r="ILT4" s="16"/>
      <c r="ILU4" s="16"/>
      <c r="ILV4" s="16"/>
      <c r="ILW4" s="16"/>
      <c r="ILX4" s="16"/>
      <c r="ILY4" s="16"/>
      <c r="ILZ4" s="16"/>
      <c r="IMA4" s="16"/>
      <c r="IMB4" s="16"/>
      <c r="IMC4" s="16"/>
      <c r="IMD4" s="16"/>
      <c r="IME4" s="16"/>
      <c r="IMF4" s="16"/>
      <c r="IMG4" s="16"/>
      <c r="IMH4" s="16"/>
      <c r="IMI4" s="16"/>
      <c r="IMJ4" s="16"/>
      <c r="IMK4" s="16"/>
      <c r="IML4" s="16"/>
      <c r="IMM4" s="16"/>
      <c r="IMN4" s="16"/>
      <c r="IMO4" s="16"/>
      <c r="IMP4" s="16"/>
      <c r="IMQ4" s="16"/>
      <c r="IMR4" s="16"/>
      <c r="IMS4" s="16"/>
      <c r="IMT4" s="16"/>
      <c r="IMU4" s="16"/>
      <c r="IMV4" s="16"/>
      <c r="IMW4" s="16"/>
      <c r="IMX4" s="16"/>
      <c r="IMY4" s="16"/>
      <c r="IMZ4" s="16"/>
      <c r="INA4" s="16"/>
      <c r="INB4" s="16"/>
      <c r="INC4" s="16"/>
      <c r="IND4" s="16"/>
      <c r="INE4" s="16"/>
      <c r="INF4" s="16"/>
      <c r="ING4" s="16"/>
      <c r="INH4" s="16"/>
      <c r="INI4" s="16"/>
      <c r="INJ4" s="16"/>
      <c r="INK4" s="16"/>
      <c r="INL4" s="16"/>
      <c r="INM4" s="16"/>
      <c r="INN4" s="16"/>
      <c r="INO4" s="16"/>
      <c r="INP4" s="16"/>
      <c r="INQ4" s="16"/>
      <c r="INR4" s="16"/>
      <c r="INS4" s="16"/>
      <c r="INT4" s="16"/>
      <c r="INU4" s="16"/>
      <c r="INV4" s="16"/>
      <c r="INW4" s="16"/>
      <c r="INX4" s="16"/>
      <c r="INY4" s="16"/>
      <c r="INZ4" s="16"/>
      <c r="IOA4" s="16"/>
      <c r="IOB4" s="16"/>
      <c r="IOC4" s="16"/>
      <c r="IOD4" s="16"/>
      <c r="IOE4" s="16"/>
      <c r="IOF4" s="16"/>
      <c r="IOG4" s="16"/>
      <c r="IOH4" s="16"/>
      <c r="IOI4" s="16"/>
      <c r="IOJ4" s="16"/>
      <c r="IOK4" s="16"/>
      <c r="IOL4" s="16"/>
      <c r="IOM4" s="16"/>
      <c r="ION4" s="16"/>
      <c r="IOO4" s="16"/>
      <c r="IOP4" s="16"/>
      <c r="IOQ4" s="16"/>
      <c r="IOR4" s="16"/>
      <c r="IOS4" s="16"/>
      <c r="IOT4" s="16"/>
      <c r="IOU4" s="16"/>
      <c r="IOV4" s="16"/>
      <c r="IOW4" s="16"/>
      <c r="IOX4" s="16"/>
      <c r="IOY4" s="16"/>
      <c r="IOZ4" s="16"/>
      <c r="IPA4" s="16"/>
      <c r="IPB4" s="16"/>
      <c r="IPC4" s="16"/>
      <c r="IPD4" s="16"/>
      <c r="IPE4" s="16"/>
      <c r="IPF4" s="16"/>
      <c r="IPG4" s="16"/>
      <c r="IPH4" s="16"/>
      <c r="IPI4" s="16"/>
      <c r="IPJ4" s="16"/>
      <c r="IPK4" s="16"/>
      <c r="IPL4" s="16"/>
      <c r="IPM4" s="16"/>
      <c r="IPN4" s="16"/>
      <c r="IPO4" s="16"/>
      <c r="IPP4" s="16"/>
      <c r="IPQ4" s="16"/>
      <c r="IPR4" s="16"/>
      <c r="IPS4" s="16"/>
      <c r="IPT4" s="16"/>
      <c r="IPU4" s="16"/>
      <c r="IPV4" s="16"/>
      <c r="IPW4" s="16"/>
      <c r="IPX4" s="16"/>
      <c r="IPY4" s="16"/>
      <c r="IPZ4" s="16"/>
      <c r="IQA4" s="16"/>
      <c r="IQB4" s="16"/>
      <c r="IQC4" s="16"/>
      <c r="IQD4" s="16"/>
      <c r="IQE4" s="16"/>
      <c r="IQF4" s="16"/>
      <c r="IQG4" s="16"/>
      <c r="IQH4" s="16"/>
      <c r="IQI4" s="16"/>
      <c r="IQJ4" s="16"/>
      <c r="IQK4" s="16"/>
      <c r="IQL4" s="16"/>
      <c r="IQM4" s="16"/>
      <c r="IQN4" s="16"/>
      <c r="IQO4" s="16"/>
      <c r="IQP4" s="16"/>
      <c r="IQQ4" s="16"/>
      <c r="IQR4" s="16"/>
      <c r="IQS4" s="16"/>
      <c r="IQT4" s="16"/>
      <c r="IQU4" s="16"/>
      <c r="IQV4" s="16"/>
      <c r="IQW4" s="16"/>
      <c r="IQX4" s="16"/>
      <c r="IQY4" s="16"/>
      <c r="IQZ4" s="16"/>
      <c r="IRA4" s="16"/>
      <c r="IRB4" s="16"/>
      <c r="IRC4" s="16"/>
      <c r="IRD4" s="16"/>
      <c r="IRE4" s="16"/>
      <c r="IRF4" s="16"/>
      <c r="IRG4" s="16"/>
      <c r="IRH4" s="16"/>
      <c r="IRI4" s="16"/>
      <c r="IRJ4" s="16"/>
      <c r="IRK4" s="16"/>
      <c r="IRL4" s="16"/>
      <c r="IRM4" s="16"/>
      <c r="IRN4" s="16"/>
      <c r="IRO4" s="16"/>
      <c r="IRP4" s="16"/>
      <c r="IRQ4" s="16"/>
      <c r="IRR4" s="16"/>
      <c r="IRS4" s="16"/>
      <c r="IRT4" s="16"/>
      <c r="IRU4" s="16"/>
      <c r="IRV4" s="16"/>
      <c r="IRW4" s="16"/>
      <c r="IRX4" s="16"/>
      <c r="IRY4" s="16"/>
      <c r="IRZ4" s="16"/>
      <c r="ISA4" s="16"/>
      <c r="ISB4" s="16"/>
      <c r="ISC4" s="16"/>
      <c r="ISD4" s="16"/>
      <c r="ISE4" s="16"/>
      <c r="ISF4" s="16"/>
      <c r="ISG4" s="16"/>
      <c r="ISH4" s="16"/>
      <c r="ISI4" s="16"/>
      <c r="ISJ4" s="16"/>
      <c r="ISK4" s="16"/>
      <c r="ISL4" s="16"/>
      <c r="ISM4" s="16"/>
      <c r="ISN4" s="16"/>
      <c r="ISO4" s="16"/>
      <c r="ISP4" s="16"/>
      <c r="ISQ4" s="16"/>
      <c r="ISR4" s="16"/>
      <c r="ISS4" s="16"/>
      <c r="IST4" s="16"/>
      <c r="ISU4" s="16"/>
      <c r="ISV4" s="16"/>
      <c r="ISW4" s="16"/>
      <c r="ISX4" s="16"/>
      <c r="ISY4" s="16"/>
      <c r="ISZ4" s="16"/>
      <c r="ITA4" s="16"/>
      <c r="ITB4" s="16"/>
      <c r="ITC4" s="16"/>
      <c r="ITD4" s="16"/>
      <c r="ITE4" s="16"/>
      <c r="ITF4" s="16"/>
      <c r="ITG4" s="16"/>
      <c r="ITH4" s="16"/>
      <c r="ITI4" s="16"/>
      <c r="ITJ4" s="16"/>
      <c r="ITK4" s="16"/>
      <c r="ITL4" s="16"/>
      <c r="ITM4" s="16"/>
      <c r="ITN4" s="16"/>
      <c r="ITO4" s="16"/>
      <c r="ITP4" s="16"/>
      <c r="ITQ4" s="16"/>
      <c r="ITR4" s="16"/>
      <c r="ITS4" s="16"/>
      <c r="ITT4" s="16"/>
      <c r="ITU4" s="16"/>
      <c r="ITV4" s="16"/>
      <c r="ITW4" s="16"/>
      <c r="ITX4" s="16"/>
      <c r="ITY4" s="16"/>
      <c r="ITZ4" s="16"/>
      <c r="IUA4" s="16"/>
      <c r="IUB4" s="16"/>
      <c r="IUC4" s="16"/>
      <c r="IUD4" s="16"/>
      <c r="IUE4" s="16"/>
      <c r="IUF4" s="16"/>
      <c r="IUG4" s="16"/>
      <c r="IUH4" s="16"/>
      <c r="IUI4" s="16"/>
      <c r="IUJ4" s="16"/>
      <c r="IUK4" s="16"/>
      <c r="IUL4" s="16"/>
      <c r="IUM4" s="16"/>
      <c r="IUN4" s="16"/>
      <c r="IUO4" s="16"/>
      <c r="IUP4" s="16"/>
      <c r="IUQ4" s="16"/>
      <c r="IUR4" s="16"/>
      <c r="IUS4" s="16"/>
      <c r="IUT4" s="16"/>
      <c r="IUU4" s="16"/>
      <c r="IUV4" s="16"/>
      <c r="IUW4" s="16"/>
      <c r="IUX4" s="16"/>
      <c r="IUY4" s="16"/>
      <c r="IUZ4" s="16"/>
      <c r="IVA4" s="16"/>
      <c r="IVB4" s="16"/>
      <c r="IVC4" s="16"/>
      <c r="IVD4" s="16"/>
      <c r="IVE4" s="16"/>
      <c r="IVF4" s="16"/>
      <c r="IVG4" s="16"/>
      <c r="IVH4" s="16"/>
      <c r="IVI4" s="16"/>
      <c r="IVJ4" s="16"/>
      <c r="IVK4" s="16"/>
      <c r="IVL4" s="16"/>
      <c r="IVM4" s="16"/>
      <c r="IVN4" s="16"/>
      <c r="IVO4" s="16"/>
      <c r="IVP4" s="16"/>
      <c r="IVQ4" s="16"/>
      <c r="IVR4" s="16"/>
      <c r="IVS4" s="16"/>
      <c r="IVT4" s="16"/>
      <c r="IVU4" s="16"/>
      <c r="IVV4" s="16"/>
      <c r="IVW4" s="16"/>
      <c r="IVX4" s="16"/>
      <c r="IVY4" s="16"/>
      <c r="IVZ4" s="16"/>
      <c r="IWA4" s="16"/>
      <c r="IWB4" s="16"/>
      <c r="IWC4" s="16"/>
      <c r="IWD4" s="16"/>
      <c r="IWE4" s="16"/>
      <c r="IWF4" s="16"/>
      <c r="IWG4" s="16"/>
      <c r="IWH4" s="16"/>
      <c r="IWI4" s="16"/>
      <c r="IWJ4" s="16"/>
      <c r="IWK4" s="16"/>
      <c r="IWL4" s="16"/>
      <c r="IWM4" s="16"/>
      <c r="IWN4" s="16"/>
      <c r="IWO4" s="16"/>
      <c r="IWP4" s="16"/>
      <c r="IWQ4" s="16"/>
      <c r="IWR4" s="16"/>
      <c r="IWS4" s="16"/>
      <c r="IWT4" s="16"/>
      <c r="IWU4" s="16"/>
      <c r="IWV4" s="16"/>
      <c r="IWW4" s="16"/>
      <c r="IWX4" s="16"/>
      <c r="IWY4" s="16"/>
      <c r="IWZ4" s="16"/>
      <c r="IXA4" s="16"/>
      <c r="IXB4" s="16"/>
      <c r="IXC4" s="16"/>
      <c r="IXD4" s="16"/>
      <c r="IXE4" s="16"/>
      <c r="IXF4" s="16"/>
      <c r="IXG4" s="16"/>
      <c r="IXH4" s="16"/>
      <c r="IXI4" s="16"/>
      <c r="IXJ4" s="16"/>
      <c r="IXK4" s="16"/>
      <c r="IXL4" s="16"/>
      <c r="IXM4" s="16"/>
      <c r="IXN4" s="16"/>
      <c r="IXO4" s="16"/>
      <c r="IXP4" s="16"/>
      <c r="IXQ4" s="16"/>
      <c r="IXR4" s="16"/>
      <c r="IXS4" s="16"/>
      <c r="IXT4" s="16"/>
      <c r="IXU4" s="16"/>
      <c r="IXV4" s="16"/>
      <c r="IXW4" s="16"/>
      <c r="IXX4" s="16"/>
      <c r="IXY4" s="16"/>
      <c r="IXZ4" s="16"/>
      <c r="IYA4" s="16"/>
      <c r="IYB4" s="16"/>
      <c r="IYC4" s="16"/>
      <c r="IYD4" s="16"/>
      <c r="IYE4" s="16"/>
      <c r="IYF4" s="16"/>
      <c r="IYG4" s="16"/>
      <c r="IYH4" s="16"/>
      <c r="IYI4" s="16"/>
      <c r="IYJ4" s="16"/>
      <c r="IYK4" s="16"/>
      <c r="IYL4" s="16"/>
      <c r="IYM4" s="16"/>
      <c r="IYN4" s="16"/>
      <c r="IYO4" s="16"/>
      <c r="IYP4" s="16"/>
      <c r="IYQ4" s="16"/>
      <c r="IYR4" s="16"/>
      <c r="IYS4" s="16"/>
      <c r="IYT4" s="16"/>
      <c r="IYU4" s="16"/>
      <c r="IYV4" s="16"/>
      <c r="IYW4" s="16"/>
      <c r="IYX4" s="16"/>
      <c r="IYY4" s="16"/>
      <c r="IYZ4" s="16"/>
      <c r="IZA4" s="16"/>
      <c r="IZB4" s="16"/>
      <c r="IZC4" s="16"/>
      <c r="IZD4" s="16"/>
      <c r="IZE4" s="16"/>
      <c r="IZF4" s="16"/>
      <c r="IZG4" s="16"/>
      <c r="IZH4" s="16"/>
      <c r="IZI4" s="16"/>
      <c r="IZJ4" s="16"/>
      <c r="IZK4" s="16"/>
      <c r="IZL4" s="16"/>
      <c r="IZM4" s="16"/>
      <c r="IZN4" s="16"/>
      <c r="IZO4" s="16"/>
      <c r="IZP4" s="16"/>
      <c r="IZQ4" s="16"/>
      <c r="IZR4" s="16"/>
      <c r="IZS4" s="16"/>
      <c r="IZT4" s="16"/>
      <c r="IZU4" s="16"/>
      <c r="IZV4" s="16"/>
      <c r="IZW4" s="16"/>
      <c r="IZX4" s="16"/>
      <c r="IZY4" s="16"/>
      <c r="IZZ4" s="16"/>
      <c r="JAA4" s="16"/>
      <c r="JAB4" s="16"/>
      <c r="JAC4" s="16"/>
      <c r="JAD4" s="16"/>
      <c r="JAE4" s="16"/>
      <c r="JAF4" s="16"/>
      <c r="JAG4" s="16"/>
      <c r="JAH4" s="16"/>
      <c r="JAI4" s="16"/>
      <c r="JAJ4" s="16"/>
      <c r="JAK4" s="16"/>
      <c r="JAL4" s="16"/>
      <c r="JAM4" s="16"/>
      <c r="JAN4" s="16"/>
      <c r="JAO4" s="16"/>
      <c r="JAP4" s="16"/>
      <c r="JAQ4" s="16"/>
      <c r="JAR4" s="16"/>
      <c r="JAS4" s="16"/>
      <c r="JAT4" s="16"/>
      <c r="JAU4" s="16"/>
      <c r="JAV4" s="16"/>
      <c r="JAW4" s="16"/>
      <c r="JAX4" s="16"/>
      <c r="JAY4" s="16"/>
      <c r="JAZ4" s="16"/>
      <c r="JBA4" s="16"/>
      <c r="JBB4" s="16"/>
      <c r="JBC4" s="16"/>
      <c r="JBD4" s="16"/>
      <c r="JBE4" s="16"/>
      <c r="JBF4" s="16"/>
      <c r="JBG4" s="16"/>
      <c r="JBH4" s="16"/>
      <c r="JBI4" s="16"/>
      <c r="JBJ4" s="16"/>
      <c r="JBK4" s="16"/>
      <c r="JBL4" s="16"/>
      <c r="JBM4" s="16"/>
      <c r="JBN4" s="16"/>
      <c r="JBO4" s="16"/>
      <c r="JBP4" s="16"/>
      <c r="JBQ4" s="16"/>
      <c r="JBR4" s="16"/>
      <c r="JBS4" s="16"/>
      <c r="JBT4" s="16"/>
      <c r="JBU4" s="16"/>
      <c r="JBV4" s="16"/>
      <c r="JBW4" s="16"/>
      <c r="JBX4" s="16"/>
      <c r="JBY4" s="16"/>
      <c r="JBZ4" s="16"/>
      <c r="JCA4" s="16"/>
      <c r="JCB4" s="16"/>
      <c r="JCC4" s="16"/>
      <c r="JCD4" s="16"/>
      <c r="JCE4" s="16"/>
      <c r="JCF4" s="16"/>
      <c r="JCG4" s="16"/>
      <c r="JCH4" s="16"/>
      <c r="JCI4" s="16"/>
      <c r="JCJ4" s="16"/>
      <c r="JCK4" s="16"/>
      <c r="JCL4" s="16"/>
      <c r="JCM4" s="16"/>
      <c r="JCN4" s="16"/>
      <c r="JCO4" s="16"/>
      <c r="JCP4" s="16"/>
      <c r="JCQ4" s="16"/>
      <c r="JCR4" s="16"/>
      <c r="JCS4" s="16"/>
      <c r="JCT4" s="16"/>
      <c r="JCU4" s="16"/>
      <c r="JCV4" s="16"/>
      <c r="JCW4" s="16"/>
      <c r="JCX4" s="16"/>
      <c r="JCY4" s="16"/>
      <c r="JCZ4" s="16"/>
      <c r="JDA4" s="16"/>
      <c r="JDB4" s="16"/>
      <c r="JDC4" s="16"/>
      <c r="JDD4" s="16"/>
      <c r="JDE4" s="16"/>
      <c r="JDF4" s="16"/>
      <c r="JDG4" s="16"/>
      <c r="JDH4" s="16"/>
      <c r="JDI4" s="16"/>
      <c r="JDJ4" s="16"/>
      <c r="JDK4" s="16"/>
      <c r="JDL4" s="16"/>
      <c r="JDM4" s="16"/>
      <c r="JDN4" s="16"/>
      <c r="JDO4" s="16"/>
      <c r="JDP4" s="16"/>
      <c r="JDQ4" s="16"/>
      <c r="JDR4" s="16"/>
      <c r="JDS4" s="16"/>
      <c r="JDT4" s="16"/>
      <c r="JDU4" s="16"/>
      <c r="JDV4" s="16"/>
      <c r="JDW4" s="16"/>
      <c r="JDX4" s="16"/>
      <c r="JDY4" s="16"/>
      <c r="JDZ4" s="16"/>
      <c r="JEA4" s="16"/>
      <c r="JEB4" s="16"/>
      <c r="JEC4" s="16"/>
      <c r="JED4" s="16"/>
      <c r="JEE4" s="16"/>
      <c r="JEF4" s="16"/>
      <c r="JEG4" s="16"/>
      <c r="JEH4" s="16"/>
      <c r="JEI4" s="16"/>
      <c r="JEJ4" s="16"/>
      <c r="JEK4" s="16"/>
      <c r="JEL4" s="16"/>
      <c r="JEM4" s="16"/>
      <c r="JEN4" s="16"/>
      <c r="JEO4" s="16"/>
      <c r="JEP4" s="16"/>
      <c r="JEQ4" s="16"/>
      <c r="JER4" s="16"/>
      <c r="JES4" s="16"/>
      <c r="JET4" s="16"/>
      <c r="JEU4" s="16"/>
      <c r="JEV4" s="16"/>
      <c r="JEW4" s="16"/>
      <c r="JEX4" s="16"/>
      <c r="JEY4" s="16"/>
      <c r="JEZ4" s="16"/>
      <c r="JFA4" s="16"/>
      <c r="JFB4" s="16"/>
      <c r="JFC4" s="16"/>
      <c r="JFD4" s="16"/>
      <c r="JFE4" s="16"/>
      <c r="JFF4" s="16"/>
      <c r="JFG4" s="16"/>
      <c r="JFH4" s="16"/>
      <c r="JFI4" s="16"/>
      <c r="JFJ4" s="16"/>
      <c r="JFK4" s="16"/>
      <c r="JFL4" s="16"/>
      <c r="JFM4" s="16"/>
      <c r="JFN4" s="16"/>
      <c r="JFO4" s="16"/>
      <c r="JFP4" s="16"/>
      <c r="JFQ4" s="16"/>
      <c r="JFR4" s="16"/>
      <c r="JFS4" s="16"/>
      <c r="JFT4" s="16"/>
      <c r="JFU4" s="16"/>
      <c r="JFV4" s="16"/>
      <c r="JFW4" s="16"/>
      <c r="JFX4" s="16"/>
      <c r="JFY4" s="16"/>
      <c r="JFZ4" s="16"/>
      <c r="JGA4" s="16"/>
      <c r="JGB4" s="16"/>
      <c r="JGC4" s="16"/>
      <c r="JGD4" s="16"/>
      <c r="JGE4" s="16"/>
      <c r="JGF4" s="16"/>
      <c r="JGG4" s="16"/>
      <c r="JGH4" s="16"/>
      <c r="JGI4" s="16"/>
      <c r="JGJ4" s="16"/>
      <c r="JGK4" s="16"/>
      <c r="JGL4" s="16"/>
      <c r="JGM4" s="16"/>
      <c r="JGN4" s="16"/>
      <c r="JGO4" s="16"/>
      <c r="JGP4" s="16"/>
      <c r="JGQ4" s="16"/>
      <c r="JGR4" s="16"/>
      <c r="JGS4" s="16"/>
      <c r="JGT4" s="16"/>
      <c r="JGU4" s="16"/>
      <c r="JGV4" s="16"/>
      <c r="JGW4" s="16"/>
      <c r="JGX4" s="16"/>
      <c r="JGY4" s="16"/>
      <c r="JGZ4" s="16"/>
      <c r="JHA4" s="16"/>
      <c r="JHB4" s="16"/>
      <c r="JHC4" s="16"/>
      <c r="JHD4" s="16"/>
      <c r="JHE4" s="16"/>
      <c r="JHF4" s="16"/>
      <c r="JHG4" s="16"/>
      <c r="JHH4" s="16"/>
      <c r="JHI4" s="16"/>
      <c r="JHJ4" s="16"/>
      <c r="JHK4" s="16"/>
      <c r="JHL4" s="16"/>
      <c r="JHM4" s="16"/>
      <c r="JHN4" s="16"/>
      <c r="JHO4" s="16"/>
      <c r="JHP4" s="16"/>
      <c r="JHQ4" s="16"/>
      <c r="JHR4" s="16"/>
      <c r="JHS4" s="16"/>
      <c r="JHT4" s="16"/>
      <c r="JHU4" s="16"/>
      <c r="JHV4" s="16"/>
      <c r="JHW4" s="16"/>
      <c r="JHX4" s="16"/>
      <c r="JHY4" s="16"/>
      <c r="JHZ4" s="16"/>
      <c r="JIA4" s="16"/>
      <c r="JIB4" s="16"/>
      <c r="JIC4" s="16"/>
      <c r="JID4" s="16"/>
      <c r="JIE4" s="16"/>
      <c r="JIF4" s="16"/>
      <c r="JIG4" s="16"/>
      <c r="JIH4" s="16"/>
      <c r="JII4" s="16"/>
      <c r="JIJ4" s="16"/>
      <c r="JIK4" s="16"/>
      <c r="JIL4" s="16"/>
      <c r="JIM4" s="16"/>
      <c r="JIN4" s="16"/>
      <c r="JIO4" s="16"/>
      <c r="JIP4" s="16"/>
      <c r="JIQ4" s="16"/>
      <c r="JIR4" s="16"/>
      <c r="JIS4" s="16"/>
      <c r="JIT4" s="16"/>
      <c r="JIU4" s="16"/>
      <c r="JIV4" s="16"/>
      <c r="JIW4" s="16"/>
      <c r="JIX4" s="16"/>
      <c r="JIY4" s="16"/>
      <c r="JIZ4" s="16"/>
      <c r="JJA4" s="16"/>
      <c r="JJB4" s="16"/>
      <c r="JJC4" s="16"/>
      <c r="JJD4" s="16"/>
      <c r="JJE4" s="16"/>
      <c r="JJF4" s="16"/>
      <c r="JJG4" s="16"/>
      <c r="JJH4" s="16"/>
      <c r="JJI4" s="16"/>
      <c r="JJJ4" s="16"/>
      <c r="JJK4" s="16"/>
      <c r="JJL4" s="16"/>
      <c r="JJM4" s="16"/>
      <c r="JJN4" s="16"/>
      <c r="JJO4" s="16"/>
      <c r="JJP4" s="16"/>
      <c r="JJQ4" s="16"/>
      <c r="JJR4" s="16"/>
      <c r="JJS4" s="16"/>
      <c r="JJT4" s="16"/>
      <c r="JJU4" s="16"/>
      <c r="JJV4" s="16"/>
      <c r="JJW4" s="16"/>
      <c r="JJX4" s="16"/>
      <c r="JJY4" s="16"/>
      <c r="JJZ4" s="16"/>
      <c r="JKA4" s="16"/>
      <c r="JKB4" s="16"/>
      <c r="JKC4" s="16"/>
      <c r="JKD4" s="16"/>
      <c r="JKE4" s="16"/>
      <c r="JKF4" s="16"/>
      <c r="JKG4" s="16"/>
      <c r="JKH4" s="16"/>
      <c r="JKI4" s="16"/>
      <c r="JKJ4" s="16"/>
      <c r="JKK4" s="16"/>
      <c r="JKL4" s="16"/>
      <c r="JKM4" s="16"/>
      <c r="JKN4" s="16"/>
      <c r="JKO4" s="16"/>
      <c r="JKP4" s="16"/>
      <c r="JKQ4" s="16"/>
      <c r="JKR4" s="16"/>
      <c r="JKS4" s="16"/>
      <c r="JKT4" s="16"/>
      <c r="JKU4" s="16"/>
      <c r="JKV4" s="16"/>
      <c r="JKW4" s="16"/>
      <c r="JKX4" s="16"/>
      <c r="JKY4" s="16"/>
      <c r="JKZ4" s="16"/>
      <c r="JLA4" s="16"/>
      <c r="JLB4" s="16"/>
      <c r="JLC4" s="16"/>
      <c r="JLD4" s="16"/>
      <c r="JLE4" s="16"/>
      <c r="JLF4" s="16"/>
      <c r="JLG4" s="16"/>
      <c r="JLH4" s="16"/>
      <c r="JLI4" s="16"/>
      <c r="JLJ4" s="16"/>
      <c r="JLK4" s="16"/>
      <c r="JLL4" s="16"/>
      <c r="JLM4" s="16"/>
      <c r="JLN4" s="16"/>
      <c r="JLO4" s="16"/>
      <c r="JLP4" s="16"/>
      <c r="JLQ4" s="16"/>
      <c r="JLR4" s="16"/>
      <c r="JLS4" s="16"/>
      <c r="JLT4" s="16"/>
      <c r="JLU4" s="16"/>
      <c r="JLV4" s="16"/>
      <c r="JLW4" s="16"/>
      <c r="JLX4" s="16"/>
      <c r="JLY4" s="16"/>
      <c r="JLZ4" s="16"/>
      <c r="JMA4" s="16"/>
      <c r="JMB4" s="16"/>
      <c r="JMC4" s="16"/>
      <c r="JMD4" s="16"/>
      <c r="JME4" s="16"/>
      <c r="JMF4" s="16"/>
      <c r="JMG4" s="16"/>
      <c r="JMH4" s="16"/>
      <c r="JMI4" s="16"/>
      <c r="JMJ4" s="16"/>
      <c r="JMK4" s="16"/>
      <c r="JML4" s="16"/>
      <c r="JMM4" s="16"/>
      <c r="JMN4" s="16"/>
      <c r="JMO4" s="16"/>
      <c r="JMP4" s="16"/>
      <c r="JMQ4" s="16"/>
      <c r="JMR4" s="16"/>
      <c r="JMS4" s="16"/>
      <c r="JMT4" s="16"/>
      <c r="JMU4" s="16"/>
      <c r="JMV4" s="16"/>
      <c r="JMW4" s="16"/>
      <c r="JMX4" s="16"/>
      <c r="JMY4" s="16"/>
      <c r="JMZ4" s="16"/>
      <c r="JNA4" s="16"/>
      <c r="JNB4" s="16"/>
      <c r="JNC4" s="16"/>
      <c r="JND4" s="16"/>
      <c r="JNE4" s="16"/>
      <c r="JNF4" s="16"/>
      <c r="JNG4" s="16"/>
      <c r="JNH4" s="16"/>
      <c r="JNI4" s="16"/>
      <c r="JNJ4" s="16"/>
      <c r="JNK4" s="16"/>
      <c r="JNL4" s="16"/>
      <c r="JNM4" s="16"/>
      <c r="JNN4" s="16"/>
      <c r="JNO4" s="16"/>
      <c r="JNP4" s="16"/>
      <c r="JNQ4" s="16"/>
      <c r="JNR4" s="16"/>
      <c r="JNS4" s="16"/>
      <c r="JNT4" s="16"/>
      <c r="JNU4" s="16"/>
      <c r="JNV4" s="16"/>
      <c r="JNW4" s="16"/>
      <c r="JNX4" s="16"/>
      <c r="JNY4" s="16"/>
      <c r="JNZ4" s="16"/>
      <c r="JOA4" s="16"/>
      <c r="JOB4" s="16"/>
      <c r="JOC4" s="16"/>
      <c r="JOD4" s="16"/>
      <c r="JOE4" s="16"/>
      <c r="JOF4" s="16"/>
      <c r="JOG4" s="16"/>
      <c r="JOH4" s="16"/>
      <c r="JOI4" s="16"/>
      <c r="JOJ4" s="16"/>
      <c r="JOK4" s="16"/>
      <c r="JOL4" s="16"/>
      <c r="JOM4" s="16"/>
      <c r="JON4" s="16"/>
      <c r="JOO4" s="16"/>
      <c r="JOP4" s="16"/>
      <c r="JOQ4" s="16"/>
      <c r="JOR4" s="16"/>
      <c r="JOS4" s="16"/>
      <c r="JOT4" s="16"/>
      <c r="JOU4" s="16"/>
      <c r="JOV4" s="16"/>
      <c r="JOW4" s="16"/>
      <c r="JOX4" s="16"/>
      <c r="JOY4" s="16"/>
      <c r="JOZ4" s="16"/>
      <c r="JPA4" s="16"/>
      <c r="JPB4" s="16"/>
      <c r="JPC4" s="16"/>
      <c r="JPD4" s="16"/>
      <c r="JPE4" s="16"/>
      <c r="JPF4" s="16"/>
      <c r="JPG4" s="16"/>
      <c r="JPH4" s="16"/>
      <c r="JPI4" s="16"/>
      <c r="JPJ4" s="16"/>
      <c r="JPK4" s="16"/>
      <c r="JPL4" s="16"/>
      <c r="JPM4" s="16"/>
      <c r="JPN4" s="16"/>
      <c r="JPO4" s="16"/>
      <c r="JPP4" s="16"/>
      <c r="JPQ4" s="16"/>
      <c r="JPR4" s="16"/>
      <c r="JPS4" s="16"/>
      <c r="JPT4" s="16"/>
      <c r="JPU4" s="16"/>
      <c r="JPV4" s="16"/>
      <c r="JPW4" s="16"/>
      <c r="JPX4" s="16"/>
      <c r="JPY4" s="16"/>
      <c r="JPZ4" s="16"/>
      <c r="JQA4" s="16"/>
      <c r="JQB4" s="16"/>
      <c r="JQC4" s="16"/>
      <c r="JQD4" s="16"/>
      <c r="JQE4" s="16"/>
      <c r="JQF4" s="16"/>
      <c r="JQG4" s="16"/>
      <c r="JQH4" s="16"/>
      <c r="JQI4" s="16"/>
      <c r="JQJ4" s="16"/>
      <c r="JQK4" s="16"/>
      <c r="JQL4" s="16"/>
      <c r="JQM4" s="16"/>
      <c r="JQN4" s="16"/>
      <c r="JQO4" s="16"/>
      <c r="JQP4" s="16"/>
      <c r="JQQ4" s="16"/>
      <c r="JQR4" s="16"/>
      <c r="JQS4" s="16"/>
      <c r="JQT4" s="16"/>
      <c r="JQU4" s="16"/>
      <c r="JQV4" s="16"/>
      <c r="JQW4" s="16"/>
      <c r="JQX4" s="16"/>
      <c r="JQY4" s="16"/>
      <c r="JQZ4" s="16"/>
      <c r="JRA4" s="16"/>
      <c r="JRB4" s="16"/>
      <c r="JRC4" s="16"/>
      <c r="JRD4" s="16"/>
      <c r="JRE4" s="16"/>
      <c r="JRF4" s="16"/>
      <c r="JRG4" s="16"/>
      <c r="JRH4" s="16"/>
      <c r="JRI4" s="16"/>
      <c r="JRJ4" s="16"/>
      <c r="JRK4" s="16"/>
      <c r="JRL4" s="16"/>
      <c r="JRM4" s="16"/>
      <c r="JRN4" s="16"/>
      <c r="JRO4" s="16"/>
      <c r="JRP4" s="16"/>
      <c r="JRQ4" s="16"/>
      <c r="JRR4" s="16"/>
      <c r="JRS4" s="16"/>
      <c r="JRT4" s="16"/>
      <c r="JRU4" s="16"/>
      <c r="JRV4" s="16"/>
      <c r="JRW4" s="16"/>
      <c r="JRX4" s="16"/>
      <c r="JRY4" s="16"/>
      <c r="JRZ4" s="16"/>
      <c r="JSA4" s="16"/>
      <c r="JSB4" s="16"/>
      <c r="JSC4" s="16"/>
      <c r="JSD4" s="16"/>
      <c r="JSE4" s="16"/>
      <c r="JSF4" s="16"/>
      <c r="JSG4" s="16"/>
      <c r="JSH4" s="16"/>
      <c r="JSI4" s="16"/>
      <c r="JSJ4" s="16"/>
      <c r="JSK4" s="16"/>
      <c r="JSL4" s="16"/>
      <c r="JSM4" s="16"/>
      <c r="JSN4" s="16"/>
      <c r="JSO4" s="16"/>
      <c r="JSP4" s="16"/>
      <c r="JSQ4" s="16"/>
      <c r="JSR4" s="16"/>
      <c r="JSS4" s="16"/>
      <c r="JST4" s="16"/>
      <c r="JSU4" s="16"/>
      <c r="JSV4" s="16"/>
      <c r="JSW4" s="16"/>
      <c r="JSX4" s="16"/>
      <c r="JSY4" s="16"/>
      <c r="JSZ4" s="16"/>
      <c r="JTA4" s="16"/>
      <c r="JTB4" s="16"/>
      <c r="JTC4" s="16"/>
      <c r="JTD4" s="16"/>
      <c r="JTE4" s="16"/>
      <c r="JTF4" s="16"/>
      <c r="JTG4" s="16"/>
      <c r="JTH4" s="16"/>
      <c r="JTI4" s="16"/>
      <c r="JTJ4" s="16"/>
      <c r="JTK4" s="16"/>
      <c r="JTL4" s="16"/>
      <c r="JTM4" s="16"/>
      <c r="JTN4" s="16"/>
      <c r="JTO4" s="16"/>
      <c r="JTP4" s="16"/>
      <c r="JTQ4" s="16"/>
      <c r="JTR4" s="16"/>
      <c r="JTS4" s="16"/>
      <c r="JTT4" s="16"/>
      <c r="JTU4" s="16"/>
      <c r="JTV4" s="16"/>
      <c r="JTW4" s="16"/>
      <c r="JTX4" s="16"/>
      <c r="JTY4" s="16"/>
      <c r="JTZ4" s="16"/>
      <c r="JUA4" s="16"/>
      <c r="JUB4" s="16"/>
      <c r="JUC4" s="16"/>
      <c r="JUD4" s="16"/>
      <c r="JUE4" s="16"/>
      <c r="JUF4" s="16"/>
      <c r="JUG4" s="16"/>
      <c r="JUH4" s="16"/>
      <c r="JUI4" s="16"/>
      <c r="JUJ4" s="16"/>
      <c r="JUK4" s="16"/>
      <c r="JUL4" s="16"/>
      <c r="JUM4" s="16"/>
      <c r="JUN4" s="16"/>
      <c r="JUO4" s="16"/>
      <c r="JUP4" s="16"/>
      <c r="JUQ4" s="16"/>
      <c r="JUR4" s="16"/>
      <c r="JUS4" s="16"/>
      <c r="JUT4" s="16"/>
      <c r="JUU4" s="16"/>
      <c r="JUV4" s="16"/>
      <c r="JUW4" s="16"/>
      <c r="JUX4" s="16"/>
      <c r="JUY4" s="16"/>
      <c r="JUZ4" s="16"/>
      <c r="JVA4" s="16"/>
      <c r="JVB4" s="16"/>
      <c r="JVC4" s="16"/>
      <c r="JVD4" s="16"/>
      <c r="JVE4" s="16"/>
      <c r="JVF4" s="16"/>
      <c r="JVG4" s="16"/>
      <c r="JVH4" s="16"/>
      <c r="JVI4" s="16"/>
      <c r="JVJ4" s="16"/>
      <c r="JVK4" s="16"/>
      <c r="JVL4" s="16"/>
      <c r="JVM4" s="16"/>
      <c r="JVN4" s="16"/>
      <c r="JVO4" s="16"/>
      <c r="JVP4" s="16"/>
      <c r="JVQ4" s="16"/>
      <c r="JVR4" s="16"/>
      <c r="JVS4" s="16"/>
      <c r="JVT4" s="16"/>
      <c r="JVU4" s="16"/>
      <c r="JVV4" s="16"/>
      <c r="JVW4" s="16"/>
      <c r="JVX4" s="16"/>
      <c r="JVY4" s="16"/>
      <c r="JVZ4" s="16"/>
      <c r="JWA4" s="16"/>
      <c r="JWB4" s="16"/>
      <c r="JWC4" s="16"/>
      <c r="JWD4" s="16"/>
      <c r="JWE4" s="16"/>
      <c r="JWF4" s="16"/>
      <c r="JWG4" s="16"/>
      <c r="JWH4" s="16"/>
      <c r="JWI4" s="16"/>
      <c r="JWJ4" s="16"/>
      <c r="JWK4" s="16"/>
      <c r="JWL4" s="16"/>
      <c r="JWM4" s="16"/>
      <c r="JWN4" s="16"/>
      <c r="JWO4" s="16"/>
      <c r="JWP4" s="16"/>
      <c r="JWQ4" s="16"/>
      <c r="JWR4" s="16"/>
      <c r="JWS4" s="16"/>
      <c r="JWT4" s="16"/>
      <c r="JWU4" s="16"/>
      <c r="JWV4" s="16"/>
      <c r="JWW4" s="16"/>
      <c r="JWX4" s="16"/>
      <c r="JWY4" s="16"/>
      <c r="JWZ4" s="16"/>
      <c r="JXA4" s="16"/>
      <c r="JXB4" s="16"/>
      <c r="JXC4" s="16"/>
      <c r="JXD4" s="16"/>
      <c r="JXE4" s="16"/>
      <c r="JXF4" s="16"/>
      <c r="JXG4" s="16"/>
      <c r="JXH4" s="16"/>
      <c r="JXI4" s="16"/>
      <c r="JXJ4" s="16"/>
      <c r="JXK4" s="16"/>
      <c r="JXL4" s="16"/>
      <c r="JXM4" s="16"/>
      <c r="JXN4" s="16"/>
      <c r="JXO4" s="16"/>
      <c r="JXP4" s="16"/>
      <c r="JXQ4" s="16"/>
      <c r="JXR4" s="16"/>
      <c r="JXS4" s="16"/>
      <c r="JXT4" s="16"/>
      <c r="JXU4" s="16"/>
      <c r="JXV4" s="16"/>
      <c r="JXW4" s="16"/>
      <c r="JXX4" s="16"/>
      <c r="JXY4" s="16"/>
      <c r="JXZ4" s="16"/>
      <c r="JYA4" s="16"/>
      <c r="JYB4" s="16"/>
      <c r="JYC4" s="16"/>
      <c r="JYD4" s="16"/>
      <c r="JYE4" s="16"/>
      <c r="JYF4" s="16"/>
      <c r="JYG4" s="16"/>
      <c r="JYH4" s="16"/>
      <c r="JYI4" s="16"/>
      <c r="JYJ4" s="16"/>
      <c r="JYK4" s="16"/>
      <c r="JYL4" s="16"/>
      <c r="JYM4" s="16"/>
      <c r="JYN4" s="16"/>
      <c r="JYO4" s="16"/>
      <c r="JYP4" s="16"/>
      <c r="JYQ4" s="16"/>
      <c r="JYR4" s="16"/>
      <c r="JYS4" s="16"/>
      <c r="JYT4" s="16"/>
      <c r="JYU4" s="16"/>
      <c r="JYV4" s="16"/>
      <c r="JYW4" s="16"/>
      <c r="JYX4" s="16"/>
      <c r="JYY4" s="16"/>
      <c r="JYZ4" s="16"/>
      <c r="JZA4" s="16"/>
      <c r="JZB4" s="16"/>
      <c r="JZC4" s="16"/>
      <c r="JZD4" s="16"/>
      <c r="JZE4" s="16"/>
      <c r="JZF4" s="16"/>
      <c r="JZG4" s="16"/>
      <c r="JZH4" s="16"/>
      <c r="JZI4" s="16"/>
      <c r="JZJ4" s="16"/>
      <c r="JZK4" s="16"/>
      <c r="JZL4" s="16"/>
      <c r="JZM4" s="16"/>
      <c r="JZN4" s="16"/>
      <c r="JZO4" s="16"/>
      <c r="JZP4" s="16"/>
      <c r="JZQ4" s="16"/>
      <c r="JZR4" s="16"/>
      <c r="JZS4" s="16"/>
      <c r="JZT4" s="16"/>
      <c r="JZU4" s="16"/>
      <c r="JZV4" s="16"/>
      <c r="JZW4" s="16"/>
      <c r="JZX4" s="16"/>
      <c r="JZY4" s="16"/>
      <c r="JZZ4" s="16"/>
      <c r="KAA4" s="16"/>
      <c r="KAB4" s="16"/>
      <c r="KAC4" s="16"/>
      <c r="KAD4" s="16"/>
      <c r="KAE4" s="16"/>
      <c r="KAF4" s="16"/>
      <c r="KAG4" s="16"/>
      <c r="KAH4" s="16"/>
      <c r="KAI4" s="16"/>
      <c r="KAJ4" s="16"/>
      <c r="KAK4" s="16"/>
      <c r="KAL4" s="16"/>
      <c r="KAM4" s="16"/>
      <c r="KAN4" s="16"/>
      <c r="KAO4" s="16"/>
      <c r="KAP4" s="16"/>
      <c r="KAQ4" s="16"/>
      <c r="KAR4" s="16"/>
      <c r="KAS4" s="16"/>
      <c r="KAT4" s="16"/>
      <c r="KAU4" s="16"/>
      <c r="KAV4" s="16"/>
      <c r="KAW4" s="16"/>
      <c r="KAX4" s="16"/>
      <c r="KAY4" s="16"/>
      <c r="KAZ4" s="16"/>
      <c r="KBA4" s="16"/>
      <c r="KBB4" s="16"/>
      <c r="KBC4" s="16"/>
      <c r="KBD4" s="16"/>
      <c r="KBE4" s="16"/>
      <c r="KBF4" s="16"/>
      <c r="KBG4" s="16"/>
      <c r="KBH4" s="16"/>
      <c r="KBI4" s="16"/>
      <c r="KBJ4" s="16"/>
      <c r="KBK4" s="16"/>
      <c r="KBL4" s="16"/>
      <c r="KBM4" s="16"/>
      <c r="KBN4" s="16"/>
      <c r="KBO4" s="16"/>
      <c r="KBP4" s="16"/>
      <c r="KBQ4" s="16"/>
      <c r="KBR4" s="16"/>
      <c r="KBS4" s="16"/>
      <c r="KBT4" s="16"/>
      <c r="KBU4" s="16"/>
      <c r="KBV4" s="16"/>
      <c r="KBW4" s="16"/>
      <c r="KBX4" s="16"/>
      <c r="KBY4" s="16"/>
      <c r="KBZ4" s="16"/>
      <c r="KCA4" s="16"/>
      <c r="KCB4" s="16"/>
      <c r="KCC4" s="16"/>
      <c r="KCD4" s="16"/>
      <c r="KCE4" s="16"/>
      <c r="KCF4" s="16"/>
      <c r="KCG4" s="16"/>
      <c r="KCH4" s="16"/>
      <c r="KCI4" s="16"/>
      <c r="KCJ4" s="16"/>
      <c r="KCK4" s="16"/>
      <c r="KCL4" s="16"/>
      <c r="KCM4" s="16"/>
      <c r="KCN4" s="16"/>
      <c r="KCO4" s="16"/>
      <c r="KCP4" s="16"/>
      <c r="KCQ4" s="16"/>
      <c r="KCR4" s="16"/>
      <c r="KCS4" s="16"/>
      <c r="KCT4" s="16"/>
      <c r="KCU4" s="16"/>
      <c r="KCV4" s="16"/>
      <c r="KCW4" s="16"/>
      <c r="KCX4" s="16"/>
      <c r="KCY4" s="16"/>
      <c r="KCZ4" s="16"/>
      <c r="KDA4" s="16"/>
      <c r="KDB4" s="16"/>
      <c r="KDC4" s="16"/>
      <c r="KDD4" s="16"/>
      <c r="KDE4" s="16"/>
      <c r="KDF4" s="16"/>
      <c r="KDG4" s="16"/>
      <c r="KDH4" s="16"/>
      <c r="KDI4" s="16"/>
      <c r="KDJ4" s="16"/>
      <c r="KDK4" s="16"/>
      <c r="KDL4" s="16"/>
      <c r="KDM4" s="16"/>
      <c r="KDN4" s="16"/>
      <c r="KDO4" s="16"/>
      <c r="KDP4" s="16"/>
      <c r="KDQ4" s="16"/>
      <c r="KDR4" s="16"/>
      <c r="KDS4" s="16"/>
      <c r="KDT4" s="16"/>
      <c r="KDU4" s="16"/>
      <c r="KDV4" s="16"/>
      <c r="KDW4" s="16"/>
      <c r="KDX4" s="16"/>
      <c r="KDY4" s="16"/>
      <c r="KDZ4" s="16"/>
      <c r="KEA4" s="16"/>
      <c r="KEB4" s="16"/>
      <c r="KEC4" s="16"/>
      <c r="KED4" s="16"/>
      <c r="KEE4" s="16"/>
      <c r="KEF4" s="16"/>
      <c r="KEG4" s="16"/>
      <c r="KEH4" s="16"/>
      <c r="KEI4" s="16"/>
      <c r="KEJ4" s="16"/>
      <c r="KEK4" s="16"/>
      <c r="KEL4" s="16"/>
      <c r="KEM4" s="16"/>
      <c r="KEN4" s="16"/>
      <c r="KEO4" s="16"/>
      <c r="KEP4" s="16"/>
      <c r="KEQ4" s="16"/>
      <c r="KER4" s="16"/>
      <c r="KES4" s="16"/>
      <c r="KET4" s="16"/>
      <c r="KEU4" s="16"/>
      <c r="KEV4" s="16"/>
      <c r="KEW4" s="16"/>
      <c r="KEX4" s="16"/>
      <c r="KEY4" s="16"/>
      <c r="KEZ4" s="16"/>
      <c r="KFA4" s="16"/>
      <c r="KFB4" s="16"/>
      <c r="KFC4" s="16"/>
      <c r="KFD4" s="16"/>
      <c r="KFE4" s="16"/>
      <c r="KFF4" s="16"/>
      <c r="KFG4" s="16"/>
      <c r="KFH4" s="16"/>
      <c r="KFI4" s="16"/>
      <c r="KFJ4" s="16"/>
      <c r="KFK4" s="16"/>
      <c r="KFL4" s="16"/>
      <c r="KFM4" s="16"/>
      <c r="KFN4" s="16"/>
      <c r="KFO4" s="16"/>
      <c r="KFP4" s="16"/>
      <c r="KFQ4" s="16"/>
      <c r="KFR4" s="16"/>
      <c r="KFS4" s="16"/>
      <c r="KFT4" s="16"/>
      <c r="KFU4" s="16"/>
      <c r="KFV4" s="16"/>
      <c r="KFW4" s="16"/>
      <c r="KFX4" s="16"/>
      <c r="KFY4" s="16"/>
      <c r="KFZ4" s="16"/>
      <c r="KGA4" s="16"/>
      <c r="KGB4" s="16"/>
      <c r="KGC4" s="16"/>
      <c r="KGD4" s="16"/>
      <c r="KGE4" s="16"/>
      <c r="KGF4" s="16"/>
      <c r="KGG4" s="16"/>
      <c r="KGH4" s="16"/>
      <c r="KGI4" s="16"/>
      <c r="KGJ4" s="16"/>
      <c r="KGK4" s="16"/>
      <c r="KGL4" s="16"/>
      <c r="KGM4" s="16"/>
      <c r="KGN4" s="16"/>
      <c r="KGO4" s="16"/>
      <c r="KGP4" s="16"/>
      <c r="KGQ4" s="16"/>
      <c r="KGR4" s="16"/>
      <c r="KGS4" s="16"/>
      <c r="KGT4" s="16"/>
      <c r="KGU4" s="16"/>
      <c r="KGV4" s="16"/>
      <c r="KGW4" s="16"/>
      <c r="KGX4" s="16"/>
      <c r="KGY4" s="16"/>
      <c r="KGZ4" s="16"/>
      <c r="KHA4" s="16"/>
      <c r="KHB4" s="16"/>
      <c r="KHC4" s="16"/>
      <c r="KHD4" s="16"/>
      <c r="KHE4" s="16"/>
      <c r="KHF4" s="16"/>
      <c r="KHG4" s="16"/>
      <c r="KHH4" s="16"/>
      <c r="KHI4" s="16"/>
      <c r="KHJ4" s="16"/>
      <c r="KHK4" s="16"/>
      <c r="KHL4" s="16"/>
      <c r="KHM4" s="16"/>
      <c r="KHN4" s="16"/>
      <c r="KHO4" s="16"/>
      <c r="KHP4" s="16"/>
      <c r="KHQ4" s="16"/>
      <c r="KHR4" s="16"/>
      <c r="KHS4" s="16"/>
      <c r="KHT4" s="16"/>
      <c r="KHU4" s="16"/>
      <c r="KHV4" s="16"/>
      <c r="KHW4" s="16"/>
      <c r="KHX4" s="16"/>
      <c r="KHY4" s="16"/>
      <c r="KHZ4" s="16"/>
      <c r="KIA4" s="16"/>
      <c r="KIB4" s="16"/>
      <c r="KIC4" s="16"/>
      <c r="KID4" s="16"/>
      <c r="KIE4" s="16"/>
      <c r="KIF4" s="16"/>
      <c r="KIG4" s="16"/>
      <c r="KIH4" s="16"/>
      <c r="KII4" s="16"/>
      <c r="KIJ4" s="16"/>
      <c r="KIK4" s="16"/>
      <c r="KIL4" s="16"/>
      <c r="KIM4" s="16"/>
      <c r="KIN4" s="16"/>
      <c r="KIO4" s="16"/>
      <c r="KIP4" s="16"/>
      <c r="KIQ4" s="16"/>
      <c r="KIR4" s="16"/>
      <c r="KIS4" s="16"/>
      <c r="KIT4" s="16"/>
      <c r="KIU4" s="16"/>
      <c r="KIV4" s="16"/>
      <c r="KIW4" s="16"/>
      <c r="KIX4" s="16"/>
      <c r="KIY4" s="16"/>
      <c r="KIZ4" s="16"/>
      <c r="KJA4" s="16"/>
      <c r="KJB4" s="16"/>
      <c r="KJC4" s="16"/>
      <c r="KJD4" s="16"/>
      <c r="KJE4" s="16"/>
      <c r="KJF4" s="16"/>
      <c r="KJG4" s="16"/>
      <c r="KJH4" s="16"/>
      <c r="KJI4" s="16"/>
      <c r="KJJ4" s="16"/>
      <c r="KJK4" s="16"/>
      <c r="KJL4" s="16"/>
      <c r="KJM4" s="16"/>
      <c r="KJN4" s="16"/>
      <c r="KJO4" s="16"/>
      <c r="KJP4" s="16"/>
      <c r="KJQ4" s="16"/>
      <c r="KJR4" s="16"/>
      <c r="KJS4" s="16"/>
      <c r="KJT4" s="16"/>
      <c r="KJU4" s="16"/>
      <c r="KJV4" s="16"/>
      <c r="KJW4" s="16"/>
      <c r="KJX4" s="16"/>
      <c r="KJY4" s="16"/>
      <c r="KJZ4" s="16"/>
      <c r="KKA4" s="16"/>
      <c r="KKB4" s="16"/>
      <c r="KKC4" s="16"/>
      <c r="KKD4" s="16"/>
      <c r="KKE4" s="16"/>
      <c r="KKF4" s="16"/>
      <c r="KKG4" s="16"/>
      <c r="KKH4" s="16"/>
      <c r="KKI4" s="16"/>
      <c r="KKJ4" s="16"/>
      <c r="KKK4" s="16"/>
      <c r="KKL4" s="16"/>
      <c r="KKM4" s="16"/>
      <c r="KKN4" s="16"/>
      <c r="KKO4" s="16"/>
      <c r="KKP4" s="16"/>
      <c r="KKQ4" s="16"/>
      <c r="KKR4" s="16"/>
      <c r="KKS4" s="16"/>
      <c r="KKT4" s="16"/>
      <c r="KKU4" s="16"/>
      <c r="KKV4" s="16"/>
      <c r="KKW4" s="16"/>
      <c r="KKX4" s="16"/>
      <c r="KKY4" s="16"/>
      <c r="KKZ4" s="16"/>
      <c r="KLA4" s="16"/>
      <c r="KLB4" s="16"/>
      <c r="KLC4" s="16"/>
      <c r="KLD4" s="16"/>
      <c r="KLE4" s="16"/>
      <c r="KLF4" s="16"/>
      <c r="KLG4" s="16"/>
      <c r="KLH4" s="16"/>
      <c r="KLI4" s="16"/>
      <c r="KLJ4" s="16"/>
      <c r="KLK4" s="16"/>
      <c r="KLL4" s="16"/>
      <c r="KLM4" s="16"/>
      <c r="KLN4" s="16"/>
      <c r="KLO4" s="16"/>
      <c r="KLP4" s="16"/>
      <c r="KLQ4" s="16"/>
      <c r="KLR4" s="16"/>
      <c r="KLS4" s="16"/>
      <c r="KLT4" s="16"/>
      <c r="KLU4" s="16"/>
      <c r="KLV4" s="16"/>
      <c r="KLW4" s="16"/>
      <c r="KLX4" s="16"/>
      <c r="KLY4" s="16"/>
      <c r="KLZ4" s="16"/>
      <c r="KMA4" s="16"/>
      <c r="KMB4" s="16"/>
      <c r="KMC4" s="16"/>
      <c r="KMD4" s="16"/>
      <c r="KME4" s="16"/>
      <c r="KMF4" s="16"/>
      <c r="KMG4" s="16"/>
      <c r="KMH4" s="16"/>
      <c r="KMI4" s="16"/>
      <c r="KMJ4" s="16"/>
      <c r="KMK4" s="16"/>
      <c r="KML4" s="16"/>
      <c r="KMM4" s="16"/>
      <c r="KMN4" s="16"/>
      <c r="KMO4" s="16"/>
      <c r="KMP4" s="16"/>
      <c r="KMQ4" s="16"/>
      <c r="KMR4" s="16"/>
      <c r="KMS4" s="16"/>
      <c r="KMT4" s="16"/>
      <c r="KMU4" s="16"/>
      <c r="KMV4" s="16"/>
      <c r="KMW4" s="16"/>
      <c r="KMX4" s="16"/>
      <c r="KMY4" s="16"/>
      <c r="KMZ4" s="16"/>
      <c r="KNA4" s="16"/>
      <c r="KNB4" s="16"/>
      <c r="KNC4" s="16"/>
      <c r="KND4" s="16"/>
      <c r="KNE4" s="16"/>
      <c r="KNF4" s="16"/>
      <c r="KNG4" s="16"/>
      <c r="KNH4" s="16"/>
      <c r="KNI4" s="16"/>
      <c r="KNJ4" s="16"/>
      <c r="KNK4" s="16"/>
      <c r="KNL4" s="16"/>
      <c r="KNM4" s="16"/>
      <c r="KNN4" s="16"/>
      <c r="KNO4" s="16"/>
      <c r="KNP4" s="16"/>
      <c r="KNQ4" s="16"/>
      <c r="KNR4" s="16"/>
      <c r="KNS4" s="16"/>
      <c r="KNT4" s="16"/>
      <c r="KNU4" s="16"/>
      <c r="KNV4" s="16"/>
      <c r="KNW4" s="16"/>
      <c r="KNX4" s="16"/>
      <c r="KNY4" s="16"/>
      <c r="KNZ4" s="16"/>
      <c r="KOA4" s="16"/>
      <c r="KOB4" s="16"/>
      <c r="KOC4" s="16"/>
      <c r="KOD4" s="16"/>
      <c r="KOE4" s="16"/>
      <c r="KOF4" s="16"/>
      <c r="KOG4" s="16"/>
      <c r="KOH4" s="16"/>
      <c r="KOI4" s="16"/>
      <c r="KOJ4" s="16"/>
      <c r="KOK4" s="16"/>
      <c r="KOL4" s="16"/>
      <c r="KOM4" s="16"/>
      <c r="KON4" s="16"/>
      <c r="KOO4" s="16"/>
      <c r="KOP4" s="16"/>
      <c r="KOQ4" s="16"/>
      <c r="KOR4" s="16"/>
      <c r="KOS4" s="16"/>
      <c r="KOT4" s="16"/>
      <c r="KOU4" s="16"/>
      <c r="KOV4" s="16"/>
      <c r="KOW4" s="16"/>
      <c r="KOX4" s="16"/>
      <c r="KOY4" s="16"/>
      <c r="KOZ4" s="16"/>
      <c r="KPA4" s="16"/>
      <c r="KPB4" s="16"/>
      <c r="KPC4" s="16"/>
      <c r="KPD4" s="16"/>
      <c r="KPE4" s="16"/>
      <c r="KPF4" s="16"/>
      <c r="KPG4" s="16"/>
      <c r="KPH4" s="16"/>
      <c r="KPI4" s="16"/>
      <c r="KPJ4" s="16"/>
      <c r="KPK4" s="16"/>
      <c r="KPL4" s="16"/>
      <c r="KPM4" s="16"/>
      <c r="KPN4" s="16"/>
      <c r="KPO4" s="16"/>
      <c r="KPP4" s="16"/>
      <c r="KPQ4" s="16"/>
      <c r="KPR4" s="16"/>
      <c r="KPS4" s="16"/>
      <c r="KPT4" s="16"/>
      <c r="KPU4" s="16"/>
      <c r="KPV4" s="16"/>
      <c r="KPW4" s="16"/>
      <c r="KPX4" s="16"/>
      <c r="KPY4" s="16"/>
      <c r="KPZ4" s="16"/>
      <c r="KQA4" s="16"/>
      <c r="KQB4" s="16"/>
      <c r="KQC4" s="16"/>
      <c r="KQD4" s="16"/>
      <c r="KQE4" s="16"/>
      <c r="KQF4" s="16"/>
      <c r="KQG4" s="16"/>
      <c r="KQH4" s="16"/>
      <c r="KQI4" s="16"/>
      <c r="KQJ4" s="16"/>
      <c r="KQK4" s="16"/>
      <c r="KQL4" s="16"/>
      <c r="KQM4" s="16"/>
      <c r="KQN4" s="16"/>
      <c r="KQO4" s="16"/>
      <c r="KQP4" s="16"/>
      <c r="KQQ4" s="16"/>
      <c r="KQR4" s="16"/>
      <c r="KQS4" s="16"/>
      <c r="KQT4" s="16"/>
      <c r="KQU4" s="16"/>
      <c r="KQV4" s="16"/>
      <c r="KQW4" s="16"/>
      <c r="KQX4" s="16"/>
      <c r="KQY4" s="16"/>
      <c r="KQZ4" s="16"/>
      <c r="KRA4" s="16"/>
      <c r="KRB4" s="16"/>
      <c r="KRC4" s="16"/>
      <c r="KRD4" s="16"/>
      <c r="KRE4" s="16"/>
      <c r="KRF4" s="16"/>
      <c r="KRG4" s="16"/>
      <c r="KRH4" s="16"/>
      <c r="KRI4" s="16"/>
      <c r="KRJ4" s="16"/>
      <c r="KRK4" s="16"/>
      <c r="KRL4" s="16"/>
      <c r="KRM4" s="16"/>
      <c r="KRN4" s="16"/>
      <c r="KRO4" s="16"/>
      <c r="KRP4" s="16"/>
      <c r="KRQ4" s="16"/>
      <c r="KRR4" s="16"/>
      <c r="KRS4" s="16"/>
      <c r="KRT4" s="16"/>
      <c r="KRU4" s="16"/>
      <c r="KRV4" s="16"/>
      <c r="KRW4" s="16"/>
      <c r="KRX4" s="16"/>
      <c r="KRY4" s="16"/>
      <c r="KRZ4" s="16"/>
      <c r="KSA4" s="16"/>
      <c r="KSB4" s="16"/>
      <c r="KSC4" s="16"/>
      <c r="KSD4" s="16"/>
      <c r="KSE4" s="16"/>
      <c r="KSF4" s="16"/>
      <c r="KSG4" s="16"/>
      <c r="KSH4" s="16"/>
      <c r="KSI4" s="16"/>
      <c r="KSJ4" s="16"/>
      <c r="KSK4" s="16"/>
      <c r="KSL4" s="16"/>
      <c r="KSM4" s="16"/>
      <c r="KSN4" s="16"/>
      <c r="KSO4" s="16"/>
      <c r="KSP4" s="16"/>
      <c r="KSQ4" s="16"/>
      <c r="KSR4" s="16"/>
      <c r="KSS4" s="16"/>
      <c r="KST4" s="16"/>
      <c r="KSU4" s="16"/>
      <c r="KSV4" s="16"/>
      <c r="KSW4" s="16"/>
      <c r="KSX4" s="16"/>
      <c r="KSY4" s="16"/>
      <c r="KSZ4" s="16"/>
      <c r="KTA4" s="16"/>
      <c r="KTB4" s="16"/>
      <c r="KTC4" s="16"/>
      <c r="KTD4" s="16"/>
      <c r="KTE4" s="16"/>
      <c r="KTF4" s="16"/>
      <c r="KTG4" s="16"/>
      <c r="KTH4" s="16"/>
      <c r="KTI4" s="16"/>
      <c r="KTJ4" s="16"/>
      <c r="KTK4" s="16"/>
      <c r="KTL4" s="16"/>
      <c r="KTM4" s="16"/>
      <c r="KTN4" s="16"/>
      <c r="KTO4" s="16"/>
      <c r="KTP4" s="16"/>
      <c r="KTQ4" s="16"/>
      <c r="KTR4" s="16"/>
      <c r="KTS4" s="16"/>
      <c r="KTT4" s="16"/>
      <c r="KTU4" s="16"/>
      <c r="KTV4" s="16"/>
      <c r="KTW4" s="16"/>
      <c r="KTX4" s="16"/>
      <c r="KTY4" s="16"/>
      <c r="KTZ4" s="16"/>
      <c r="KUA4" s="16"/>
      <c r="KUB4" s="16"/>
      <c r="KUC4" s="16"/>
      <c r="KUD4" s="16"/>
      <c r="KUE4" s="16"/>
      <c r="KUF4" s="16"/>
      <c r="KUG4" s="16"/>
      <c r="KUH4" s="16"/>
      <c r="KUI4" s="16"/>
      <c r="KUJ4" s="16"/>
      <c r="KUK4" s="16"/>
      <c r="KUL4" s="16"/>
      <c r="KUM4" s="16"/>
      <c r="KUN4" s="16"/>
      <c r="KUO4" s="16"/>
      <c r="KUP4" s="16"/>
      <c r="KUQ4" s="16"/>
      <c r="KUR4" s="16"/>
      <c r="KUS4" s="16"/>
      <c r="KUT4" s="16"/>
      <c r="KUU4" s="16"/>
      <c r="KUV4" s="16"/>
      <c r="KUW4" s="16"/>
      <c r="KUX4" s="16"/>
      <c r="KUY4" s="16"/>
      <c r="KUZ4" s="16"/>
      <c r="KVA4" s="16"/>
      <c r="KVB4" s="16"/>
      <c r="KVC4" s="16"/>
      <c r="KVD4" s="16"/>
      <c r="KVE4" s="16"/>
      <c r="KVF4" s="16"/>
      <c r="KVG4" s="16"/>
      <c r="KVH4" s="16"/>
      <c r="KVI4" s="16"/>
      <c r="KVJ4" s="16"/>
      <c r="KVK4" s="16"/>
      <c r="KVL4" s="16"/>
      <c r="KVM4" s="16"/>
      <c r="KVN4" s="16"/>
      <c r="KVO4" s="16"/>
      <c r="KVP4" s="16"/>
      <c r="KVQ4" s="16"/>
      <c r="KVR4" s="16"/>
      <c r="KVS4" s="16"/>
      <c r="KVT4" s="16"/>
      <c r="KVU4" s="16"/>
      <c r="KVV4" s="16"/>
      <c r="KVW4" s="16"/>
      <c r="KVX4" s="16"/>
      <c r="KVY4" s="16"/>
      <c r="KVZ4" s="16"/>
      <c r="KWA4" s="16"/>
      <c r="KWB4" s="16"/>
      <c r="KWC4" s="16"/>
      <c r="KWD4" s="16"/>
      <c r="KWE4" s="16"/>
      <c r="KWF4" s="16"/>
      <c r="KWG4" s="16"/>
      <c r="KWH4" s="16"/>
      <c r="KWI4" s="16"/>
      <c r="KWJ4" s="16"/>
      <c r="KWK4" s="16"/>
      <c r="KWL4" s="16"/>
      <c r="KWM4" s="16"/>
      <c r="KWN4" s="16"/>
      <c r="KWO4" s="16"/>
      <c r="KWP4" s="16"/>
      <c r="KWQ4" s="16"/>
      <c r="KWR4" s="16"/>
      <c r="KWS4" s="16"/>
      <c r="KWT4" s="16"/>
      <c r="KWU4" s="16"/>
      <c r="KWV4" s="16"/>
      <c r="KWW4" s="16"/>
      <c r="KWX4" s="16"/>
      <c r="KWY4" s="16"/>
      <c r="KWZ4" s="16"/>
      <c r="KXA4" s="16"/>
      <c r="KXB4" s="16"/>
      <c r="KXC4" s="16"/>
      <c r="KXD4" s="16"/>
      <c r="KXE4" s="16"/>
      <c r="KXF4" s="16"/>
      <c r="KXG4" s="16"/>
      <c r="KXH4" s="16"/>
      <c r="KXI4" s="16"/>
      <c r="KXJ4" s="16"/>
      <c r="KXK4" s="16"/>
      <c r="KXL4" s="16"/>
      <c r="KXM4" s="16"/>
      <c r="KXN4" s="16"/>
      <c r="KXO4" s="16"/>
      <c r="KXP4" s="16"/>
      <c r="KXQ4" s="16"/>
      <c r="KXR4" s="16"/>
      <c r="KXS4" s="16"/>
      <c r="KXT4" s="16"/>
      <c r="KXU4" s="16"/>
      <c r="KXV4" s="16"/>
      <c r="KXW4" s="16"/>
      <c r="KXX4" s="16"/>
      <c r="KXY4" s="16"/>
      <c r="KXZ4" s="16"/>
      <c r="KYA4" s="16"/>
      <c r="KYB4" s="16"/>
      <c r="KYC4" s="16"/>
      <c r="KYD4" s="16"/>
      <c r="KYE4" s="16"/>
      <c r="KYF4" s="16"/>
      <c r="KYG4" s="16"/>
      <c r="KYH4" s="16"/>
      <c r="KYI4" s="16"/>
      <c r="KYJ4" s="16"/>
      <c r="KYK4" s="16"/>
      <c r="KYL4" s="16"/>
      <c r="KYM4" s="16"/>
      <c r="KYN4" s="16"/>
      <c r="KYO4" s="16"/>
      <c r="KYP4" s="16"/>
      <c r="KYQ4" s="16"/>
      <c r="KYR4" s="16"/>
      <c r="KYS4" s="16"/>
      <c r="KYT4" s="16"/>
      <c r="KYU4" s="16"/>
      <c r="KYV4" s="16"/>
      <c r="KYW4" s="16"/>
      <c r="KYX4" s="16"/>
      <c r="KYY4" s="16"/>
      <c r="KYZ4" s="16"/>
      <c r="KZA4" s="16"/>
      <c r="KZB4" s="16"/>
      <c r="KZC4" s="16"/>
      <c r="KZD4" s="16"/>
      <c r="KZE4" s="16"/>
      <c r="KZF4" s="16"/>
      <c r="KZG4" s="16"/>
      <c r="KZH4" s="16"/>
      <c r="KZI4" s="16"/>
      <c r="KZJ4" s="16"/>
      <c r="KZK4" s="16"/>
      <c r="KZL4" s="16"/>
      <c r="KZM4" s="16"/>
      <c r="KZN4" s="16"/>
      <c r="KZO4" s="16"/>
      <c r="KZP4" s="16"/>
      <c r="KZQ4" s="16"/>
      <c r="KZR4" s="16"/>
      <c r="KZS4" s="16"/>
      <c r="KZT4" s="16"/>
      <c r="KZU4" s="16"/>
      <c r="KZV4" s="16"/>
      <c r="KZW4" s="16"/>
      <c r="KZX4" s="16"/>
      <c r="KZY4" s="16"/>
      <c r="KZZ4" s="16"/>
      <c r="LAA4" s="16"/>
      <c r="LAB4" s="16"/>
      <c r="LAC4" s="16"/>
      <c r="LAD4" s="16"/>
      <c r="LAE4" s="16"/>
      <c r="LAF4" s="16"/>
      <c r="LAG4" s="16"/>
      <c r="LAH4" s="16"/>
      <c r="LAI4" s="16"/>
      <c r="LAJ4" s="16"/>
      <c r="LAK4" s="16"/>
      <c r="LAL4" s="16"/>
      <c r="LAM4" s="16"/>
      <c r="LAN4" s="16"/>
      <c r="LAO4" s="16"/>
      <c r="LAP4" s="16"/>
      <c r="LAQ4" s="16"/>
      <c r="LAR4" s="16"/>
      <c r="LAS4" s="16"/>
      <c r="LAT4" s="16"/>
      <c r="LAU4" s="16"/>
      <c r="LAV4" s="16"/>
      <c r="LAW4" s="16"/>
      <c r="LAX4" s="16"/>
      <c r="LAY4" s="16"/>
      <c r="LAZ4" s="16"/>
      <c r="LBA4" s="16"/>
      <c r="LBB4" s="16"/>
      <c r="LBC4" s="16"/>
      <c r="LBD4" s="16"/>
      <c r="LBE4" s="16"/>
      <c r="LBF4" s="16"/>
      <c r="LBG4" s="16"/>
      <c r="LBH4" s="16"/>
      <c r="LBI4" s="16"/>
      <c r="LBJ4" s="16"/>
      <c r="LBK4" s="16"/>
      <c r="LBL4" s="16"/>
      <c r="LBM4" s="16"/>
      <c r="LBN4" s="16"/>
      <c r="LBO4" s="16"/>
      <c r="LBP4" s="16"/>
      <c r="LBQ4" s="16"/>
      <c r="LBR4" s="16"/>
      <c r="LBS4" s="16"/>
      <c r="LBT4" s="16"/>
      <c r="LBU4" s="16"/>
      <c r="LBV4" s="16"/>
      <c r="LBW4" s="16"/>
      <c r="LBX4" s="16"/>
      <c r="LBY4" s="16"/>
      <c r="LBZ4" s="16"/>
      <c r="LCA4" s="16"/>
      <c r="LCB4" s="16"/>
      <c r="LCC4" s="16"/>
      <c r="LCD4" s="16"/>
      <c r="LCE4" s="16"/>
      <c r="LCF4" s="16"/>
      <c r="LCG4" s="16"/>
      <c r="LCH4" s="16"/>
      <c r="LCI4" s="16"/>
      <c r="LCJ4" s="16"/>
      <c r="LCK4" s="16"/>
      <c r="LCL4" s="16"/>
      <c r="LCM4" s="16"/>
      <c r="LCN4" s="16"/>
      <c r="LCO4" s="16"/>
      <c r="LCP4" s="16"/>
      <c r="LCQ4" s="16"/>
      <c r="LCR4" s="16"/>
      <c r="LCS4" s="16"/>
      <c r="LCT4" s="16"/>
      <c r="LCU4" s="16"/>
      <c r="LCV4" s="16"/>
      <c r="LCW4" s="16"/>
      <c r="LCX4" s="16"/>
      <c r="LCY4" s="16"/>
      <c r="LCZ4" s="16"/>
      <c r="LDA4" s="16"/>
      <c r="LDB4" s="16"/>
      <c r="LDC4" s="16"/>
      <c r="LDD4" s="16"/>
      <c r="LDE4" s="16"/>
      <c r="LDF4" s="16"/>
      <c r="LDG4" s="16"/>
      <c r="LDH4" s="16"/>
      <c r="LDI4" s="16"/>
      <c r="LDJ4" s="16"/>
      <c r="LDK4" s="16"/>
      <c r="LDL4" s="16"/>
      <c r="LDM4" s="16"/>
      <c r="LDN4" s="16"/>
      <c r="LDO4" s="16"/>
      <c r="LDP4" s="16"/>
      <c r="LDQ4" s="16"/>
      <c r="LDR4" s="16"/>
      <c r="LDS4" s="16"/>
      <c r="LDT4" s="16"/>
      <c r="LDU4" s="16"/>
      <c r="LDV4" s="16"/>
      <c r="LDW4" s="16"/>
      <c r="LDX4" s="16"/>
      <c r="LDY4" s="16"/>
      <c r="LDZ4" s="16"/>
      <c r="LEA4" s="16"/>
      <c r="LEB4" s="16"/>
      <c r="LEC4" s="16"/>
      <c r="LED4" s="16"/>
      <c r="LEE4" s="16"/>
      <c r="LEF4" s="16"/>
      <c r="LEG4" s="16"/>
      <c r="LEH4" s="16"/>
      <c r="LEI4" s="16"/>
      <c r="LEJ4" s="16"/>
      <c r="LEK4" s="16"/>
      <c r="LEL4" s="16"/>
      <c r="LEM4" s="16"/>
      <c r="LEN4" s="16"/>
      <c r="LEO4" s="16"/>
      <c r="LEP4" s="16"/>
      <c r="LEQ4" s="16"/>
      <c r="LER4" s="16"/>
      <c r="LES4" s="16"/>
      <c r="LET4" s="16"/>
      <c r="LEU4" s="16"/>
      <c r="LEV4" s="16"/>
      <c r="LEW4" s="16"/>
      <c r="LEX4" s="16"/>
      <c r="LEY4" s="16"/>
      <c r="LEZ4" s="16"/>
      <c r="LFA4" s="16"/>
      <c r="LFB4" s="16"/>
      <c r="LFC4" s="16"/>
      <c r="LFD4" s="16"/>
      <c r="LFE4" s="16"/>
      <c r="LFF4" s="16"/>
      <c r="LFG4" s="16"/>
      <c r="LFH4" s="16"/>
      <c r="LFI4" s="16"/>
      <c r="LFJ4" s="16"/>
      <c r="LFK4" s="16"/>
      <c r="LFL4" s="16"/>
      <c r="LFM4" s="16"/>
      <c r="LFN4" s="16"/>
      <c r="LFO4" s="16"/>
      <c r="LFP4" s="16"/>
      <c r="LFQ4" s="16"/>
      <c r="LFR4" s="16"/>
      <c r="LFS4" s="16"/>
      <c r="LFT4" s="16"/>
      <c r="LFU4" s="16"/>
      <c r="LFV4" s="16"/>
      <c r="LFW4" s="16"/>
      <c r="LFX4" s="16"/>
      <c r="LFY4" s="16"/>
      <c r="LFZ4" s="16"/>
      <c r="LGA4" s="16"/>
      <c r="LGB4" s="16"/>
      <c r="LGC4" s="16"/>
      <c r="LGD4" s="16"/>
      <c r="LGE4" s="16"/>
      <c r="LGF4" s="16"/>
      <c r="LGG4" s="16"/>
      <c r="LGH4" s="16"/>
      <c r="LGI4" s="16"/>
      <c r="LGJ4" s="16"/>
      <c r="LGK4" s="16"/>
      <c r="LGL4" s="16"/>
      <c r="LGM4" s="16"/>
      <c r="LGN4" s="16"/>
      <c r="LGO4" s="16"/>
      <c r="LGP4" s="16"/>
      <c r="LGQ4" s="16"/>
      <c r="LGR4" s="16"/>
      <c r="LGS4" s="16"/>
      <c r="LGT4" s="16"/>
      <c r="LGU4" s="16"/>
      <c r="LGV4" s="16"/>
      <c r="LGW4" s="16"/>
      <c r="LGX4" s="16"/>
      <c r="LGY4" s="16"/>
      <c r="LGZ4" s="16"/>
      <c r="LHA4" s="16"/>
      <c r="LHB4" s="16"/>
      <c r="LHC4" s="16"/>
      <c r="LHD4" s="16"/>
      <c r="LHE4" s="16"/>
      <c r="LHF4" s="16"/>
      <c r="LHG4" s="16"/>
      <c r="LHH4" s="16"/>
      <c r="LHI4" s="16"/>
      <c r="LHJ4" s="16"/>
      <c r="LHK4" s="16"/>
      <c r="LHL4" s="16"/>
      <c r="LHM4" s="16"/>
      <c r="LHN4" s="16"/>
      <c r="LHO4" s="16"/>
      <c r="LHP4" s="16"/>
      <c r="LHQ4" s="16"/>
      <c r="LHR4" s="16"/>
      <c r="LHS4" s="16"/>
      <c r="LHT4" s="16"/>
      <c r="LHU4" s="16"/>
      <c r="LHV4" s="16"/>
      <c r="LHW4" s="16"/>
      <c r="LHX4" s="16"/>
      <c r="LHY4" s="16"/>
      <c r="LHZ4" s="16"/>
      <c r="LIA4" s="16"/>
      <c r="LIB4" s="16"/>
      <c r="LIC4" s="16"/>
      <c r="LID4" s="16"/>
      <c r="LIE4" s="16"/>
      <c r="LIF4" s="16"/>
      <c r="LIG4" s="16"/>
      <c r="LIH4" s="16"/>
      <c r="LII4" s="16"/>
      <c r="LIJ4" s="16"/>
      <c r="LIK4" s="16"/>
      <c r="LIL4" s="16"/>
      <c r="LIM4" s="16"/>
      <c r="LIN4" s="16"/>
      <c r="LIO4" s="16"/>
      <c r="LIP4" s="16"/>
      <c r="LIQ4" s="16"/>
      <c r="LIR4" s="16"/>
      <c r="LIS4" s="16"/>
      <c r="LIT4" s="16"/>
      <c r="LIU4" s="16"/>
      <c r="LIV4" s="16"/>
      <c r="LIW4" s="16"/>
      <c r="LIX4" s="16"/>
      <c r="LIY4" s="16"/>
      <c r="LIZ4" s="16"/>
      <c r="LJA4" s="16"/>
      <c r="LJB4" s="16"/>
      <c r="LJC4" s="16"/>
      <c r="LJD4" s="16"/>
      <c r="LJE4" s="16"/>
      <c r="LJF4" s="16"/>
      <c r="LJG4" s="16"/>
      <c r="LJH4" s="16"/>
      <c r="LJI4" s="16"/>
      <c r="LJJ4" s="16"/>
      <c r="LJK4" s="16"/>
      <c r="LJL4" s="16"/>
      <c r="LJM4" s="16"/>
      <c r="LJN4" s="16"/>
      <c r="LJO4" s="16"/>
      <c r="LJP4" s="16"/>
      <c r="LJQ4" s="16"/>
      <c r="LJR4" s="16"/>
      <c r="LJS4" s="16"/>
      <c r="LJT4" s="16"/>
      <c r="LJU4" s="16"/>
      <c r="LJV4" s="16"/>
      <c r="LJW4" s="16"/>
      <c r="LJX4" s="16"/>
      <c r="LJY4" s="16"/>
      <c r="LJZ4" s="16"/>
      <c r="LKA4" s="16"/>
      <c r="LKB4" s="16"/>
      <c r="LKC4" s="16"/>
      <c r="LKD4" s="16"/>
      <c r="LKE4" s="16"/>
      <c r="LKF4" s="16"/>
      <c r="LKG4" s="16"/>
      <c r="LKH4" s="16"/>
      <c r="LKI4" s="16"/>
      <c r="LKJ4" s="16"/>
      <c r="LKK4" s="16"/>
      <c r="LKL4" s="16"/>
      <c r="LKM4" s="16"/>
      <c r="LKN4" s="16"/>
      <c r="LKO4" s="16"/>
      <c r="LKP4" s="16"/>
      <c r="LKQ4" s="16"/>
      <c r="LKR4" s="16"/>
      <c r="LKS4" s="16"/>
      <c r="LKT4" s="16"/>
      <c r="LKU4" s="16"/>
      <c r="LKV4" s="16"/>
      <c r="LKW4" s="16"/>
      <c r="LKX4" s="16"/>
      <c r="LKY4" s="16"/>
      <c r="LKZ4" s="16"/>
      <c r="LLA4" s="16"/>
      <c r="LLB4" s="16"/>
      <c r="LLC4" s="16"/>
      <c r="LLD4" s="16"/>
      <c r="LLE4" s="16"/>
      <c r="LLF4" s="16"/>
      <c r="LLG4" s="16"/>
      <c r="LLH4" s="16"/>
      <c r="LLI4" s="16"/>
      <c r="LLJ4" s="16"/>
      <c r="LLK4" s="16"/>
      <c r="LLL4" s="16"/>
      <c r="LLM4" s="16"/>
      <c r="LLN4" s="16"/>
      <c r="LLO4" s="16"/>
      <c r="LLP4" s="16"/>
      <c r="LLQ4" s="16"/>
      <c r="LLR4" s="16"/>
      <c r="LLS4" s="16"/>
      <c r="LLT4" s="16"/>
      <c r="LLU4" s="16"/>
      <c r="LLV4" s="16"/>
      <c r="LLW4" s="16"/>
      <c r="LLX4" s="16"/>
      <c r="LLY4" s="16"/>
      <c r="LLZ4" s="16"/>
      <c r="LMA4" s="16"/>
      <c r="LMB4" s="16"/>
      <c r="LMC4" s="16"/>
      <c r="LMD4" s="16"/>
      <c r="LME4" s="16"/>
      <c r="LMF4" s="16"/>
      <c r="LMG4" s="16"/>
      <c r="LMH4" s="16"/>
      <c r="LMI4" s="16"/>
      <c r="LMJ4" s="16"/>
      <c r="LMK4" s="16"/>
      <c r="LML4" s="16"/>
      <c r="LMM4" s="16"/>
      <c r="LMN4" s="16"/>
      <c r="LMO4" s="16"/>
      <c r="LMP4" s="16"/>
      <c r="LMQ4" s="16"/>
      <c r="LMR4" s="16"/>
      <c r="LMS4" s="16"/>
      <c r="LMT4" s="16"/>
      <c r="LMU4" s="16"/>
      <c r="LMV4" s="16"/>
      <c r="LMW4" s="16"/>
      <c r="LMX4" s="16"/>
      <c r="LMY4" s="16"/>
      <c r="LMZ4" s="16"/>
      <c r="LNA4" s="16"/>
      <c r="LNB4" s="16"/>
      <c r="LNC4" s="16"/>
      <c r="LND4" s="16"/>
      <c r="LNE4" s="16"/>
      <c r="LNF4" s="16"/>
      <c r="LNG4" s="16"/>
      <c r="LNH4" s="16"/>
      <c r="LNI4" s="16"/>
      <c r="LNJ4" s="16"/>
      <c r="LNK4" s="16"/>
      <c r="LNL4" s="16"/>
      <c r="LNM4" s="16"/>
      <c r="LNN4" s="16"/>
      <c r="LNO4" s="16"/>
      <c r="LNP4" s="16"/>
      <c r="LNQ4" s="16"/>
      <c r="LNR4" s="16"/>
      <c r="LNS4" s="16"/>
      <c r="LNT4" s="16"/>
      <c r="LNU4" s="16"/>
      <c r="LNV4" s="16"/>
      <c r="LNW4" s="16"/>
      <c r="LNX4" s="16"/>
      <c r="LNY4" s="16"/>
      <c r="LNZ4" s="16"/>
      <c r="LOA4" s="16"/>
      <c r="LOB4" s="16"/>
      <c r="LOC4" s="16"/>
      <c r="LOD4" s="16"/>
      <c r="LOE4" s="16"/>
      <c r="LOF4" s="16"/>
      <c r="LOG4" s="16"/>
      <c r="LOH4" s="16"/>
      <c r="LOI4" s="16"/>
      <c r="LOJ4" s="16"/>
      <c r="LOK4" s="16"/>
      <c r="LOL4" s="16"/>
      <c r="LOM4" s="16"/>
      <c r="LON4" s="16"/>
      <c r="LOO4" s="16"/>
      <c r="LOP4" s="16"/>
      <c r="LOQ4" s="16"/>
      <c r="LOR4" s="16"/>
      <c r="LOS4" s="16"/>
      <c r="LOT4" s="16"/>
      <c r="LOU4" s="16"/>
      <c r="LOV4" s="16"/>
      <c r="LOW4" s="16"/>
      <c r="LOX4" s="16"/>
      <c r="LOY4" s="16"/>
      <c r="LOZ4" s="16"/>
      <c r="LPA4" s="16"/>
      <c r="LPB4" s="16"/>
      <c r="LPC4" s="16"/>
      <c r="LPD4" s="16"/>
      <c r="LPE4" s="16"/>
      <c r="LPF4" s="16"/>
      <c r="LPG4" s="16"/>
      <c r="LPH4" s="16"/>
      <c r="LPI4" s="16"/>
      <c r="LPJ4" s="16"/>
      <c r="LPK4" s="16"/>
      <c r="LPL4" s="16"/>
      <c r="LPM4" s="16"/>
      <c r="LPN4" s="16"/>
      <c r="LPO4" s="16"/>
      <c r="LPP4" s="16"/>
      <c r="LPQ4" s="16"/>
      <c r="LPR4" s="16"/>
      <c r="LPS4" s="16"/>
      <c r="LPT4" s="16"/>
      <c r="LPU4" s="16"/>
      <c r="LPV4" s="16"/>
      <c r="LPW4" s="16"/>
      <c r="LPX4" s="16"/>
      <c r="LPY4" s="16"/>
      <c r="LPZ4" s="16"/>
      <c r="LQA4" s="16"/>
      <c r="LQB4" s="16"/>
      <c r="LQC4" s="16"/>
      <c r="LQD4" s="16"/>
      <c r="LQE4" s="16"/>
      <c r="LQF4" s="16"/>
      <c r="LQG4" s="16"/>
      <c r="LQH4" s="16"/>
      <c r="LQI4" s="16"/>
      <c r="LQJ4" s="16"/>
      <c r="LQK4" s="16"/>
      <c r="LQL4" s="16"/>
      <c r="LQM4" s="16"/>
      <c r="LQN4" s="16"/>
      <c r="LQO4" s="16"/>
      <c r="LQP4" s="16"/>
      <c r="LQQ4" s="16"/>
      <c r="LQR4" s="16"/>
      <c r="LQS4" s="16"/>
      <c r="LQT4" s="16"/>
      <c r="LQU4" s="16"/>
      <c r="LQV4" s="16"/>
      <c r="LQW4" s="16"/>
      <c r="LQX4" s="16"/>
      <c r="LQY4" s="16"/>
      <c r="LQZ4" s="16"/>
      <c r="LRA4" s="16"/>
      <c r="LRB4" s="16"/>
      <c r="LRC4" s="16"/>
      <c r="LRD4" s="16"/>
      <c r="LRE4" s="16"/>
      <c r="LRF4" s="16"/>
      <c r="LRG4" s="16"/>
      <c r="LRH4" s="16"/>
      <c r="LRI4" s="16"/>
      <c r="LRJ4" s="16"/>
      <c r="LRK4" s="16"/>
      <c r="LRL4" s="16"/>
      <c r="LRM4" s="16"/>
      <c r="LRN4" s="16"/>
      <c r="LRO4" s="16"/>
      <c r="LRP4" s="16"/>
      <c r="LRQ4" s="16"/>
      <c r="LRR4" s="16"/>
      <c r="LRS4" s="16"/>
      <c r="LRT4" s="16"/>
      <c r="LRU4" s="16"/>
      <c r="LRV4" s="16"/>
      <c r="LRW4" s="16"/>
      <c r="LRX4" s="16"/>
      <c r="LRY4" s="16"/>
      <c r="LRZ4" s="16"/>
      <c r="LSA4" s="16"/>
      <c r="LSB4" s="16"/>
      <c r="LSC4" s="16"/>
      <c r="LSD4" s="16"/>
      <c r="LSE4" s="16"/>
      <c r="LSF4" s="16"/>
      <c r="LSG4" s="16"/>
      <c r="LSH4" s="16"/>
      <c r="LSI4" s="16"/>
      <c r="LSJ4" s="16"/>
      <c r="LSK4" s="16"/>
      <c r="LSL4" s="16"/>
      <c r="LSM4" s="16"/>
      <c r="LSN4" s="16"/>
      <c r="LSO4" s="16"/>
      <c r="LSP4" s="16"/>
      <c r="LSQ4" s="16"/>
      <c r="LSR4" s="16"/>
      <c r="LSS4" s="16"/>
      <c r="LST4" s="16"/>
      <c r="LSU4" s="16"/>
      <c r="LSV4" s="16"/>
      <c r="LSW4" s="16"/>
      <c r="LSX4" s="16"/>
      <c r="LSY4" s="16"/>
      <c r="LSZ4" s="16"/>
      <c r="LTA4" s="16"/>
      <c r="LTB4" s="16"/>
      <c r="LTC4" s="16"/>
      <c r="LTD4" s="16"/>
      <c r="LTE4" s="16"/>
      <c r="LTF4" s="16"/>
      <c r="LTG4" s="16"/>
      <c r="LTH4" s="16"/>
      <c r="LTI4" s="16"/>
      <c r="LTJ4" s="16"/>
      <c r="LTK4" s="16"/>
      <c r="LTL4" s="16"/>
      <c r="LTM4" s="16"/>
      <c r="LTN4" s="16"/>
      <c r="LTO4" s="16"/>
      <c r="LTP4" s="16"/>
      <c r="LTQ4" s="16"/>
      <c r="LTR4" s="16"/>
      <c r="LTS4" s="16"/>
      <c r="LTT4" s="16"/>
      <c r="LTU4" s="16"/>
      <c r="LTV4" s="16"/>
      <c r="LTW4" s="16"/>
      <c r="LTX4" s="16"/>
      <c r="LTY4" s="16"/>
      <c r="LTZ4" s="16"/>
      <c r="LUA4" s="16"/>
      <c r="LUB4" s="16"/>
      <c r="LUC4" s="16"/>
      <c r="LUD4" s="16"/>
      <c r="LUE4" s="16"/>
      <c r="LUF4" s="16"/>
      <c r="LUG4" s="16"/>
      <c r="LUH4" s="16"/>
      <c r="LUI4" s="16"/>
      <c r="LUJ4" s="16"/>
      <c r="LUK4" s="16"/>
      <c r="LUL4" s="16"/>
      <c r="LUM4" s="16"/>
      <c r="LUN4" s="16"/>
      <c r="LUO4" s="16"/>
      <c r="LUP4" s="16"/>
      <c r="LUQ4" s="16"/>
      <c r="LUR4" s="16"/>
      <c r="LUS4" s="16"/>
      <c r="LUT4" s="16"/>
      <c r="LUU4" s="16"/>
      <c r="LUV4" s="16"/>
      <c r="LUW4" s="16"/>
      <c r="LUX4" s="16"/>
      <c r="LUY4" s="16"/>
      <c r="LUZ4" s="16"/>
      <c r="LVA4" s="16"/>
      <c r="LVB4" s="16"/>
      <c r="LVC4" s="16"/>
      <c r="LVD4" s="16"/>
      <c r="LVE4" s="16"/>
      <c r="LVF4" s="16"/>
      <c r="LVG4" s="16"/>
      <c r="LVH4" s="16"/>
      <c r="LVI4" s="16"/>
      <c r="LVJ4" s="16"/>
      <c r="LVK4" s="16"/>
      <c r="LVL4" s="16"/>
      <c r="LVM4" s="16"/>
      <c r="LVN4" s="16"/>
      <c r="LVO4" s="16"/>
      <c r="LVP4" s="16"/>
      <c r="LVQ4" s="16"/>
      <c r="LVR4" s="16"/>
      <c r="LVS4" s="16"/>
      <c r="LVT4" s="16"/>
      <c r="LVU4" s="16"/>
      <c r="LVV4" s="16"/>
      <c r="LVW4" s="16"/>
      <c r="LVX4" s="16"/>
      <c r="LVY4" s="16"/>
      <c r="LVZ4" s="16"/>
      <c r="LWA4" s="16"/>
      <c r="LWB4" s="16"/>
      <c r="LWC4" s="16"/>
      <c r="LWD4" s="16"/>
      <c r="LWE4" s="16"/>
      <c r="LWF4" s="16"/>
      <c r="LWG4" s="16"/>
      <c r="LWH4" s="16"/>
      <c r="LWI4" s="16"/>
      <c r="LWJ4" s="16"/>
      <c r="LWK4" s="16"/>
      <c r="LWL4" s="16"/>
      <c r="LWM4" s="16"/>
      <c r="LWN4" s="16"/>
      <c r="LWO4" s="16"/>
      <c r="LWP4" s="16"/>
      <c r="LWQ4" s="16"/>
      <c r="LWR4" s="16"/>
      <c r="LWS4" s="16"/>
      <c r="LWT4" s="16"/>
      <c r="LWU4" s="16"/>
      <c r="LWV4" s="16"/>
      <c r="LWW4" s="16"/>
      <c r="LWX4" s="16"/>
      <c r="LWY4" s="16"/>
      <c r="LWZ4" s="16"/>
      <c r="LXA4" s="16"/>
      <c r="LXB4" s="16"/>
      <c r="LXC4" s="16"/>
      <c r="LXD4" s="16"/>
      <c r="LXE4" s="16"/>
      <c r="LXF4" s="16"/>
      <c r="LXG4" s="16"/>
      <c r="LXH4" s="16"/>
      <c r="LXI4" s="16"/>
      <c r="LXJ4" s="16"/>
      <c r="LXK4" s="16"/>
      <c r="LXL4" s="16"/>
      <c r="LXM4" s="16"/>
      <c r="LXN4" s="16"/>
      <c r="LXO4" s="16"/>
      <c r="LXP4" s="16"/>
      <c r="LXQ4" s="16"/>
      <c r="LXR4" s="16"/>
      <c r="LXS4" s="16"/>
      <c r="LXT4" s="16"/>
      <c r="LXU4" s="16"/>
      <c r="LXV4" s="16"/>
      <c r="LXW4" s="16"/>
      <c r="LXX4" s="16"/>
      <c r="LXY4" s="16"/>
      <c r="LXZ4" s="16"/>
      <c r="LYA4" s="16"/>
      <c r="LYB4" s="16"/>
      <c r="LYC4" s="16"/>
      <c r="LYD4" s="16"/>
      <c r="LYE4" s="16"/>
      <c r="LYF4" s="16"/>
      <c r="LYG4" s="16"/>
      <c r="LYH4" s="16"/>
      <c r="LYI4" s="16"/>
      <c r="LYJ4" s="16"/>
      <c r="LYK4" s="16"/>
      <c r="LYL4" s="16"/>
      <c r="LYM4" s="16"/>
      <c r="LYN4" s="16"/>
      <c r="LYO4" s="16"/>
      <c r="LYP4" s="16"/>
      <c r="LYQ4" s="16"/>
      <c r="LYR4" s="16"/>
      <c r="LYS4" s="16"/>
      <c r="LYT4" s="16"/>
      <c r="LYU4" s="16"/>
      <c r="LYV4" s="16"/>
      <c r="LYW4" s="16"/>
      <c r="LYX4" s="16"/>
      <c r="LYY4" s="16"/>
      <c r="LYZ4" s="16"/>
      <c r="LZA4" s="16"/>
      <c r="LZB4" s="16"/>
      <c r="LZC4" s="16"/>
      <c r="LZD4" s="16"/>
      <c r="LZE4" s="16"/>
      <c r="LZF4" s="16"/>
      <c r="LZG4" s="16"/>
      <c r="LZH4" s="16"/>
      <c r="LZI4" s="16"/>
      <c r="LZJ4" s="16"/>
      <c r="LZK4" s="16"/>
      <c r="LZL4" s="16"/>
      <c r="LZM4" s="16"/>
      <c r="LZN4" s="16"/>
      <c r="LZO4" s="16"/>
      <c r="LZP4" s="16"/>
      <c r="LZQ4" s="16"/>
      <c r="LZR4" s="16"/>
      <c r="LZS4" s="16"/>
      <c r="LZT4" s="16"/>
      <c r="LZU4" s="16"/>
      <c r="LZV4" s="16"/>
      <c r="LZW4" s="16"/>
      <c r="LZX4" s="16"/>
      <c r="LZY4" s="16"/>
      <c r="LZZ4" s="16"/>
      <c r="MAA4" s="16"/>
      <c r="MAB4" s="16"/>
      <c r="MAC4" s="16"/>
      <c r="MAD4" s="16"/>
      <c r="MAE4" s="16"/>
      <c r="MAF4" s="16"/>
      <c r="MAG4" s="16"/>
      <c r="MAH4" s="16"/>
      <c r="MAI4" s="16"/>
      <c r="MAJ4" s="16"/>
      <c r="MAK4" s="16"/>
      <c r="MAL4" s="16"/>
      <c r="MAM4" s="16"/>
      <c r="MAN4" s="16"/>
      <c r="MAO4" s="16"/>
      <c r="MAP4" s="16"/>
      <c r="MAQ4" s="16"/>
      <c r="MAR4" s="16"/>
      <c r="MAS4" s="16"/>
      <c r="MAT4" s="16"/>
      <c r="MAU4" s="16"/>
      <c r="MAV4" s="16"/>
      <c r="MAW4" s="16"/>
      <c r="MAX4" s="16"/>
      <c r="MAY4" s="16"/>
      <c r="MAZ4" s="16"/>
      <c r="MBA4" s="16"/>
      <c r="MBB4" s="16"/>
      <c r="MBC4" s="16"/>
      <c r="MBD4" s="16"/>
      <c r="MBE4" s="16"/>
      <c r="MBF4" s="16"/>
      <c r="MBG4" s="16"/>
      <c r="MBH4" s="16"/>
      <c r="MBI4" s="16"/>
      <c r="MBJ4" s="16"/>
      <c r="MBK4" s="16"/>
      <c r="MBL4" s="16"/>
      <c r="MBM4" s="16"/>
      <c r="MBN4" s="16"/>
      <c r="MBO4" s="16"/>
      <c r="MBP4" s="16"/>
      <c r="MBQ4" s="16"/>
      <c r="MBR4" s="16"/>
      <c r="MBS4" s="16"/>
      <c r="MBT4" s="16"/>
      <c r="MBU4" s="16"/>
      <c r="MBV4" s="16"/>
      <c r="MBW4" s="16"/>
      <c r="MBX4" s="16"/>
      <c r="MBY4" s="16"/>
      <c r="MBZ4" s="16"/>
      <c r="MCA4" s="16"/>
      <c r="MCB4" s="16"/>
      <c r="MCC4" s="16"/>
      <c r="MCD4" s="16"/>
      <c r="MCE4" s="16"/>
      <c r="MCF4" s="16"/>
      <c r="MCG4" s="16"/>
      <c r="MCH4" s="16"/>
      <c r="MCI4" s="16"/>
      <c r="MCJ4" s="16"/>
      <c r="MCK4" s="16"/>
      <c r="MCL4" s="16"/>
      <c r="MCM4" s="16"/>
      <c r="MCN4" s="16"/>
      <c r="MCO4" s="16"/>
      <c r="MCP4" s="16"/>
      <c r="MCQ4" s="16"/>
      <c r="MCR4" s="16"/>
      <c r="MCS4" s="16"/>
      <c r="MCT4" s="16"/>
      <c r="MCU4" s="16"/>
      <c r="MCV4" s="16"/>
      <c r="MCW4" s="16"/>
      <c r="MCX4" s="16"/>
      <c r="MCY4" s="16"/>
      <c r="MCZ4" s="16"/>
      <c r="MDA4" s="16"/>
      <c r="MDB4" s="16"/>
      <c r="MDC4" s="16"/>
      <c r="MDD4" s="16"/>
      <c r="MDE4" s="16"/>
      <c r="MDF4" s="16"/>
      <c r="MDG4" s="16"/>
      <c r="MDH4" s="16"/>
      <c r="MDI4" s="16"/>
      <c r="MDJ4" s="16"/>
      <c r="MDK4" s="16"/>
      <c r="MDL4" s="16"/>
      <c r="MDM4" s="16"/>
      <c r="MDN4" s="16"/>
      <c r="MDO4" s="16"/>
      <c r="MDP4" s="16"/>
      <c r="MDQ4" s="16"/>
      <c r="MDR4" s="16"/>
      <c r="MDS4" s="16"/>
      <c r="MDT4" s="16"/>
      <c r="MDU4" s="16"/>
      <c r="MDV4" s="16"/>
      <c r="MDW4" s="16"/>
      <c r="MDX4" s="16"/>
      <c r="MDY4" s="16"/>
      <c r="MDZ4" s="16"/>
      <c r="MEA4" s="16"/>
      <c r="MEB4" s="16"/>
      <c r="MEC4" s="16"/>
      <c r="MED4" s="16"/>
      <c r="MEE4" s="16"/>
      <c r="MEF4" s="16"/>
      <c r="MEG4" s="16"/>
      <c r="MEH4" s="16"/>
      <c r="MEI4" s="16"/>
      <c r="MEJ4" s="16"/>
      <c r="MEK4" s="16"/>
      <c r="MEL4" s="16"/>
      <c r="MEM4" s="16"/>
      <c r="MEN4" s="16"/>
      <c r="MEO4" s="16"/>
      <c r="MEP4" s="16"/>
      <c r="MEQ4" s="16"/>
      <c r="MER4" s="16"/>
      <c r="MES4" s="16"/>
      <c r="MET4" s="16"/>
      <c r="MEU4" s="16"/>
      <c r="MEV4" s="16"/>
      <c r="MEW4" s="16"/>
      <c r="MEX4" s="16"/>
      <c r="MEY4" s="16"/>
      <c r="MEZ4" s="16"/>
      <c r="MFA4" s="16"/>
      <c r="MFB4" s="16"/>
      <c r="MFC4" s="16"/>
      <c r="MFD4" s="16"/>
      <c r="MFE4" s="16"/>
      <c r="MFF4" s="16"/>
      <c r="MFG4" s="16"/>
      <c r="MFH4" s="16"/>
      <c r="MFI4" s="16"/>
      <c r="MFJ4" s="16"/>
      <c r="MFK4" s="16"/>
      <c r="MFL4" s="16"/>
      <c r="MFM4" s="16"/>
      <c r="MFN4" s="16"/>
      <c r="MFO4" s="16"/>
      <c r="MFP4" s="16"/>
      <c r="MFQ4" s="16"/>
      <c r="MFR4" s="16"/>
      <c r="MFS4" s="16"/>
      <c r="MFT4" s="16"/>
      <c r="MFU4" s="16"/>
      <c r="MFV4" s="16"/>
      <c r="MFW4" s="16"/>
      <c r="MFX4" s="16"/>
      <c r="MFY4" s="16"/>
      <c r="MFZ4" s="16"/>
      <c r="MGA4" s="16"/>
      <c r="MGB4" s="16"/>
      <c r="MGC4" s="16"/>
      <c r="MGD4" s="16"/>
      <c r="MGE4" s="16"/>
      <c r="MGF4" s="16"/>
      <c r="MGG4" s="16"/>
      <c r="MGH4" s="16"/>
      <c r="MGI4" s="16"/>
      <c r="MGJ4" s="16"/>
      <c r="MGK4" s="16"/>
      <c r="MGL4" s="16"/>
      <c r="MGM4" s="16"/>
      <c r="MGN4" s="16"/>
      <c r="MGO4" s="16"/>
      <c r="MGP4" s="16"/>
      <c r="MGQ4" s="16"/>
      <c r="MGR4" s="16"/>
      <c r="MGS4" s="16"/>
      <c r="MGT4" s="16"/>
      <c r="MGU4" s="16"/>
      <c r="MGV4" s="16"/>
      <c r="MGW4" s="16"/>
      <c r="MGX4" s="16"/>
      <c r="MGY4" s="16"/>
      <c r="MGZ4" s="16"/>
      <c r="MHA4" s="16"/>
      <c r="MHB4" s="16"/>
      <c r="MHC4" s="16"/>
      <c r="MHD4" s="16"/>
      <c r="MHE4" s="16"/>
      <c r="MHF4" s="16"/>
      <c r="MHG4" s="16"/>
      <c r="MHH4" s="16"/>
      <c r="MHI4" s="16"/>
      <c r="MHJ4" s="16"/>
      <c r="MHK4" s="16"/>
      <c r="MHL4" s="16"/>
      <c r="MHM4" s="16"/>
      <c r="MHN4" s="16"/>
      <c r="MHO4" s="16"/>
      <c r="MHP4" s="16"/>
      <c r="MHQ4" s="16"/>
      <c r="MHR4" s="16"/>
      <c r="MHS4" s="16"/>
      <c r="MHT4" s="16"/>
      <c r="MHU4" s="16"/>
      <c r="MHV4" s="16"/>
      <c r="MHW4" s="16"/>
      <c r="MHX4" s="16"/>
      <c r="MHY4" s="16"/>
      <c r="MHZ4" s="16"/>
      <c r="MIA4" s="16"/>
      <c r="MIB4" s="16"/>
      <c r="MIC4" s="16"/>
      <c r="MID4" s="16"/>
      <c r="MIE4" s="16"/>
      <c r="MIF4" s="16"/>
      <c r="MIG4" s="16"/>
      <c r="MIH4" s="16"/>
      <c r="MII4" s="16"/>
      <c r="MIJ4" s="16"/>
      <c r="MIK4" s="16"/>
      <c r="MIL4" s="16"/>
      <c r="MIM4" s="16"/>
      <c r="MIN4" s="16"/>
      <c r="MIO4" s="16"/>
      <c r="MIP4" s="16"/>
      <c r="MIQ4" s="16"/>
      <c r="MIR4" s="16"/>
      <c r="MIS4" s="16"/>
      <c r="MIT4" s="16"/>
      <c r="MIU4" s="16"/>
      <c r="MIV4" s="16"/>
      <c r="MIW4" s="16"/>
      <c r="MIX4" s="16"/>
      <c r="MIY4" s="16"/>
      <c r="MIZ4" s="16"/>
      <c r="MJA4" s="16"/>
      <c r="MJB4" s="16"/>
      <c r="MJC4" s="16"/>
      <c r="MJD4" s="16"/>
      <c r="MJE4" s="16"/>
      <c r="MJF4" s="16"/>
      <c r="MJG4" s="16"/>
      <c r="MJH4" s="16"/>
      <c r="MJI4" s="16"/>
      <c r="MJJ4" s="16"/>
      <c r="MJK4" s="16"/>
      <c r="MJL4" s="16"/>
      <c r="MJM4" s="16"/>
      <c r="MJN4" s="16"/>
      <c r="MJO4" s="16"/>
      <c r="MJP4" s="16"/>
      <c r="MJQ4" s="16"/>
      <c r="MJR4" s="16"/>
      <c r="MJS4" s="16"/>
      <c r="MJT4" s="16"/>
      <c r="MJU4" s="16"/>
      <c r="MJV4" s="16"/>
      <c r="MJW4" s="16"/>
      <c r="MJX4" s="16"/>
      <c r="MJY4" s="16"/>
      <c r="MJZ4" s="16"/>
      <c r="MKA4" s="16"/>
      <c r="MKB4" s="16"/>
      <c r="MKC4" s="16"/>
      <c r="MKD4" s="16"/>
      <c r="MKE4" s="16"/>
      <c r="MKF4" s="16"/>
      <c r="MKG4" s="16"/>
      <c r="MKH4" s="16"/>
      <c r="MKI4" s="16"/>
      <c r="MKJ4" s="16"/>
      <c r="MKK4" s="16"/>
      <c r="MKL4" s="16"/>
      <c r="MKM4" s="16"/>
      <c r="MKN4" s="16"/>
      <c r="MKO4" s="16"/>
      <c r="MKP4" s="16"/>
      <c r="MKQ4" s="16"/>
      <c r="MKR4" s="16"/>
      <c r="MKS4" s="16"/>
      <c r="MKT4" s="16"/>
      <c r="MKU4" s="16"/>
      <c r="MKV4" s="16"/>
      <c r="MKW4" s="16"/>
      <c r="MKX4" s="16"/>
      <c r="MKY4" s="16"/>
      <c r="MKZ4" s="16"/>
      <c r="MLA4" s="16"/>
      <c r="MLB4" s="16"/>
      <c r="MLC4" s="16"/>
      <c r="MLD4" s="16"/>
      <c r="MLE4" s="16"/>
      <c r="MLF4" s="16"/>
      <c r="MLG4" s="16"/>
      <c r="MLH4" s="16"/>
      <c r="MLI4" s="16"/>
      <c r="MLJ4" s="16"/>
      <c r="MLK4" s="16"/>
      <c r="MLL4" s="16"/>
      <c r="MLM4" s="16"/>
      <c r="MLN4" s="16"/>
      <c r="MLO4" s="16"/>
      <c r="MLP4" s="16"/>
      <c r="MLQ4" s="16"/>
      <c r="MLR4" s="16"/>
      <c r="MLS4" s="16"/>
      <c r="MLT4" s="16"/>
      <c r="MLU4" s="16"/>
      <c r="MLV4" s="16"/>
      <c r="MLW4" s="16"/>
      <c r="MLX4" s="16"/>
      <c r="MLY4" s="16"/>
      <c r="MLZ4" s="16"/>
      <c r="MMA4" s="16"/>
      <c r="MMB4" s="16"/>
      <c r="MMC4" s="16"/>
      <c r="MMD4" s="16"/>
      <c r="MME4" s="16"/>
      <c r="MMF4" s="16"/>
      <c r="MMG4" s="16"/>
      <c r="MMH4" s="16"/>
      <c r="MMI4" s="16"/>
      <c r="MMJ4" s="16"/>
      <c r="MMK4" s="16"/>
      <c r="MML4" s="16"/>
      <c r="MMM4" s="16"/>
      <c r="MMN4" s="16"/>
      <c r="MMO4" s="16"/>
      <c r="MMP4" s="16"/>
      <c r="MMQ4" s="16"/>
      <c r="MMR4" s="16"/>
      <c r="MMS4" s="16"/>
      <c r="MMT4" s="16"/>
      <c r="MMU4" s="16"/>
      <c r="MMV4" s="16"/>
      <c r="MMW4" s="16"/>
      <c r="MMX4" s="16"/>
      <c r="MMY4" s="16"/>
      <c r="MMZ4" s="16"/>
      <c r="MNA4" s="16"/>
      <c r="MNB4" s="16"/>
      <c r="MNC4" s="16"/>
      <c r="MND4" s="16"/>
      <c r="MNE4" s="16"/>
      <c r="MNF4" s="16"/>
      <c r="MNG4" s="16"/>
      <c r="MNH4" s="16"/>
      <c r="MNI4" s="16"/>
      <c r="MNJ4" s="16"/>
      <c r="MNK4" s="16"/>
      <c r="MNL4" s="16"/>
      <c r="MNM4" s="16"/>
      <c r="MNN4" s="16"/>
      <c r="MNO4" s="16"/>
      <c r="MNP4" s="16"/>
      <c r="MNQ4" s="16"/>
      <c r="MNR4" s="16"/>
      <c r="MNS4" s="16"/>
      <c r="MNT4" s="16"/>
      <c r="MNU4" s="16"/>
      <c r="MNV4" s="16"/>
      <c r="MNW4" s="16"/>
      <c r="MNX4" s="16"/>
      <c r="MNY4" s="16"/>
      <c r="MNZ4" s="16"/>
      <c r="MOA4" s="16"/>
      <c r="MOB4" s="16"/>
      <c r="MOC4" s="16"/>
      <c r="MOD4" s="16"/>
      <c r="MOE4" s="16"/>
      <c r="MOF4" s="16"/>
      <c r="MOG4" s="16"/>
      <c r="MOH4" s="16"/>
      <c r="MOI4" s="16"/>
      <c r="MOJ4" s="16"/>
      <c r="MOK4" s="16"/>
      <c r="MOL4" s="16"/>
      <c r="MOM4" s="16"/>
      <c r="MON4" s="16"/>
      <c r="MOO4" s="16"/>
      <c r="MOP4" s="16"/>
      <c r="MOQ4" s="16"/>
      <c r="MOR4" s="16"/>
      <c r="MOS4" s="16"/>
      <c r="MOT4" s="16"/>
      <c r="MOU4" s="16"/>
      <c r="MOV4" s="16"/>
      <c r="MOW4" s="16"/>
      <c r="MOX4" s="16"/>
      <c r="MOY4" s="16"/>
      <c r="MOZ4" s="16"/>
      <c r="MPA4" s="16"/>
      <c r="MPB4" s="16"/>
      <c r="MPC4" s="16"/>
      <c r="MPD4" s="16"/>
      <c r="MPE4" s="16"/>
      <c r="MPF4" s="16"/>
      <c r="MPG4" s="16"/>
      <c r="MPH4" s="16"/>
      <c r="MPI4" s="16"/>
      <c r="MPJ4" s="16"/>
      <c r="MPK4" s="16"/>
      <c r="MPL4" s="16"/>
      <c r="MPM4" s="16"/>
      <c r="MPN4" s="16"/>
      <c r="MPO4" s="16"/>
      <c r="MPP4" s="16"/>
      <c r="MPQ4" s="16"/>
      <c r="MPR4" s="16"/>
      <c r="MPS4" s="16"/>
      <c r="MPT4" s="16"/>
      <c r="MPU4" s="16"/>
      <c r="MPV4" s="16"/>
      <c r="MPW4" s="16"/>
      <c r="MPX4" s="16"/>
      <c r="MPY4" s="16"/>
      <c r="MPZ4" s="16"/>
      <c r="MQA4" s="16"/>
      <c r="MQB4" s="16"/>
      <c r="MQC4" s="16"/>
      <c r="MQD4" s="16"/>
      <c r="MQE4" s="16"/>
      <c r="MQF4" s="16"/>
      <c r="MQG4" s="16"/>
      <c r="MQH4" s="16"/>
      <c r="MQI4" s="16"/>
      <c r="MQJ4" s="16"/>
      <c r="MQK4" s="16"/>
      <c r="MQL4" s="16"/>
      <c r="MQM4" s="16"/>
      <c r="MQN4" s="16"/>
      <c r="MQO4" s="16"/>
      <c r="MQP4" s="16"/>
      <c r="MQQ4" s="16"/>
      <c r="MQR4" s="16"/>
      <c r="MQS4" s="16"/>
      <c r="MQT4" s="16"/>
      <c r="MQU4" s="16"/>
      <c r="MQV4" s="16"/>
      <c r="MQW4" s="16"/>
      <c r="MQX4" s="16"/>
      <c r="MQY4" s="16"/>
      <c r="MQZ4" s="16"/>
      <c r="MRA4" s="16"/>
      <c r="MRB4" s="16"/>
      <c r="MRC4" s="16"/>
      <c r="MRD4" s="16"/>
      <c r="MRE4" s="16"/>
      <c r="MRF4" s="16"/>
      <c r="MRG4" s="16"/>
      <c r="MRH4" s="16"/>
      <c r="MRI4" s="16"/>
      <c r="MRJ4" s="16"/>
      <c r="MRK4" s="16"/>
      <c r="MRL4" s="16"/>
      <c r="MRM4" s="16"/>
      <c r="MRN4" s="16"/>
      <c r="MRO4" s="16"/>
      <c r="MRP4" s="16"/>
      <c r="MRQ4" s="16"/>
      <c r="MRR4" s="16"/>
      <c r="MRS4" s="16"/>
      <c r="MRT4" s="16"/>
      <c r="MRU4" s="16"/>
      <c r="MRV4" s="16"/>
      <c r="MRW4" s="16"/>
      <c r="MRX4" s="16"/>
      <c r="MRY4" s="16"/>
      <c r="MRZ4" s="16"/>
      <c r="MSA4" s="16"/>
      <c r="MSB4" s="16"/>
      <c r="MSC4" s="16"/>
      <c r="MSD4" s="16"/>
      <c r="MSE4" s="16"/>
      <c r="MSF4" s="16"/>
      <c r="MSG4" s="16"/>
      <c r="MSH4" s="16"/>
      <c r="MSI4" s="16"/>
      <c r="MSJ4" s="16"/>
      <c r="MSK4" s="16"/>
      <c r="MSL4" s="16"/>
      <c r="MSM4" s="16"/>
      <c r="MSN4" s="16"/>
      <c r="MSO4" s="16"/>
      <c r="MSP4" s="16"/>
      <c r="MSQ4" s="16"/>
      <c r="MSR4" s="16"/>
      <c r="MSS4" s="16"/>
      <c r="MST4" s="16"/>
      <c r="MSU4" s="16"/>
      <c r="MSV4" s="16"/>
      <c r="MSW4" s="16"/>
      <c r="MSX4" s="16"/>
      <c r="MSY4" s="16"/>
      <c r="MSZ4" s="16"/>
      <c r="MTA4" s="16"/>
      <c r="MTB4" s="16"/>
      <c r="MTC4" s="16"/>
      <c r="MTD4" s="16"/>
      <c r="MTE4" s="16"/>
      <c r="MTF4" s="16"/>
      <c r="MTG4" s="16"/>
      <c r="MTH4" s="16"/>
      <c r="MTI4" s="16"/>
      <c r="MTJ4" s="16"/>
      <c r="MTK4" s="16"/>
      <c r="MTL4" s="16"/>
      <c r="MTM4" s="16"/>
      <c r="MTN4" s="16"/>
      <c r="MTO4" s="16"/>
      <c r="MTP4" s="16"/>
      <c r="MTQ4" s="16"/>
      <c r="MTR4" s="16"/>
      <c r="MTS4" s="16"/>
      <c r="MTT4" s="16"/>
      <c r="MTU4" s="16"/>
      <c r="MTV4" s="16"/>
      <c r="MTW4" s="16"/>
      <c r="MTX4" s="16"/>
      <c r="MTY4" s="16"/>
      <c r="MTZ4" s="16"/>
      <c r="MUA4" s="16"/>
      <c r="MUB4" s="16"/>
      <c r="MUC4" s="16"/>
      <c r="MUD4" s="16"/>
      <c r="MUE4" s="16"/>
      <c r="MUF4" s="16"/>
      <c r="MUG4" s="16"/>
      <c r="MUH4" s="16"/>
      <c r="MUI4" s="16"/>
      <c r="MUJ4" s="16"/>
      <c r="MUK4" s="16"/>
      <c r="MUL4" s="16"/>
      <c r="MUM4" s="16"/>
      <c r="MUN4" s="16"/>
      <c r="MUO4" s="16"/>
      <c r="MUP4" s="16"/>
      <c r="MUQ4" s="16"/>
      <c r="MUR4" s="16"/>
      <c r="MUS4" s="16"/>
      <c r="MUT4" s="16"/>
      <c r="MUU4" s="16"/>
      <c r="MUV4" s="16"/>
      <c r="MUW4" s="16"/>
      <c r="MUX4" s="16"/>
      <c r="MUY4" s="16"/>
      <c r="MUZ4" s="16"/>
      <c r="MVA4" s="16"/>
      <c r="MVB4" s="16"/>
      <c r="MVC4" s="16"/>
      <c r="MVD4" s="16"/>
      <c r="MVE4" s="16"/>
      <c r="MVF4" s="16"/>
      <c r="MVG4" s="16"/>
      <c r="MVH4" s="16"/>
      <c r="MVI4" s="16"/>
      <c r="MVJ4" s="16"/>
      <c r="MVK4" s="16"/>
      <c r="MVL4" s="16"/>
      <c r="MVM4" s="16"/>
      <c r="MVN4" s="16"/>
      <c r="MVO4" s="16"/>
      <c r="MVP4" s="16"/>
      <c r="MVQ4" s="16"/>
      <c r="MVR4" s="16"/>
      <c r="MVS4" s="16"/>
      <c r="MVT4" s="16"/>
      <c r="MVU4" s="16"/>
      <c r="MVV4" s="16"/>
      <c r="MVW4" s="16"/>
      <c r="MVX4" s="16"/>
      <c r="MVY4" s="16"/>
      <c r="MVZ4" s="16"/>
      <c r="MWA4" s="16"/>
      <c r="MWB4" s="16"/>
      <c r="MWC4" s="16"/>
      <c r="MWD4" s="16"/>
      <c r="MWE4" s="16"/>
      <c r="MWF4" s="16"/>
      <c r="MWG4" s="16"/>
      <c r="MWH4" s="16"/>
      <c r="MWI4" s="16"/>
      <c r="MWJ4" s="16"/>
      <c r="MWK4" s="16"/>
      <c r="MWL4" s="16"/>
      <c r="MWM4" s="16"/>
      <c r="MWN4" s="16"/>
      <c r="MWO4" s="16"/>
      <c r="MWP4" s="16"/>
      <c r="MWQ4" s="16"/>
      <c r="MWR4" s="16"/>
      <c r="MWS4" s="16"/>
      <c r="MWT4" s="16"/>
      <c r="MWU4" s="16"/>
      <c r="MWV4" s="16"/>
      <c r="MWW4" s="16"/>
      <c r="MWX4" s="16"/>
      <c r="MWY4" s="16"/>
      <c r="MWZ4" s="16"/>
      <c r="MXA4" s="16"/>
      <c r="MXB4" s="16"/>
      <c r="MXC4" s="16"/>
      <c r="MXD4" s="16"/>
      <c r="MXE4" s="16"/>
      <c r="MXF4" s="16"/>
      <c r="MXG4" s="16"/>
      <c r="MXH4" s="16"/>
      <c r="MXI4" s="16"/>
      <c r="MXJ4" s="16"/>
      <c r="MXK4" s="16"/>
      <c r="MXL4" s="16"/>
      <c r="MXM4" s="16"/>
      <c r="MXN4" s="16"/>
      <c r="MXO4" s="16"/>
      <c r="MXP4" s="16"/>
      <c r="MXQ4" s="16"/>
      <c r="MXR4" s="16"/>
      <c r="MXS4" s="16"/>
      <c r="MXT4" s="16"/>
      <c r="MXU4" s="16"/>
      <c r="MXV4" s="16"/>
      <c r="MXW4" s="16"/>
      <c r="MXX4" s="16"/>
      <c r="MXY4" s="16"/>
      <c r="MXZ4" s="16"/>
      <c r="MYA4" s="16"/>
      <c r="MYB4" s="16"/>
      <c r="MYC4" s="16"/>
      <c r="MYD4" s="16"/>
      <c r="MYE4" s="16"/>
      <c r="MYF4" s="16"/>
      <c r="MYG4" s="16"/>
      <c r="MYH4" s="16"/>
      <c r="MYI4" s="16"/>
      <c r="MYJ4" s="16"/>
      <c r="MYK4" s="16"/>
      <c r="MYL4" s="16"/>
      <c r="MYM4" s="16"/>
      <c r="MYN4" s="16"/>
      <c r="MYO4" s="16"/>
      <c r="MYP4" s="16"/>
      <c r="MYQ4" s="16"/>
      <c r="MYR4" s="16"/>
      <c r="MYS4" s="16"/>
      <c r="MYT4" s="16"/>
      <c r="MYU4" s="16"/>
      <c r="MYV4" s="16"/>
      <c r="MYW4" s="16"/>
      <c r="MYX4" s="16"/>
      <c r="MYY4" s="16"/>
      <c r="MYZ4" s="16"/>
      <c r="MZA4" s="16"/>
      <c r="MZB4" s="16"/>
      <c r="MZC4" s="16"/>
      <c r="MZD4" s="16"/>
      <c r="MZE4" s="16"/>
      <c r="MZF4" s="16"/>
      <c r="MZG4" s="16"/>
      <c r="MZH4" s="16"/>
      <c r="MZI4" s="16"/>
      <c r="MZJ4" s="16"/>
      <c r="MZK4" s="16"/>
      <c r="MZL4" s="16"/>
      <c r="MZM4" s="16"/>
      <c r="MZN4" s="16"/>
      <c r="MZO4" s="16"/>
      <c r="MZP4" s="16"/>
      <c r="MZQ4" s="16"/>
      <c r="MZR4" s="16"/>
      <c r="MZS4" s="16"/>
      <c r="MZT4" s="16"/>
      <c r="MZU4" s="16"/>
      <c r="MZV4" s="16"/>
      <c r="MZW4" s="16"/>
      <c r="MZX4" s="16"/>
      <c r="MZY4" s="16"/>
      <c r="MZZ4" s="16"/>
      <c r="NAA4" s="16"/>
      <c r="NAB4" s="16"/>
      <c r="NAC4" s="16"/>
      <c r="NAD4" s="16"/>
      <c r="NAE4" s="16"/>
      <c r="NAF4" s="16"/>
      <c r="NAG4" s="16"/>
      <c r="NAH4" s="16"/>
      <c r="NAI4" s="16"/>
      <c r="NAJ4" s="16"/>
      <c r="NAK4" s="16"/>
      <c r="NAL4" s="16"/>
      <c r="NAM4" s="16"/>
      <c r="NAN4" s="16"/>
      <c r="NAO4" s="16"/>
      <c r="NAP4" s="16"/>
      <c r="NAQ4" s="16"/>
      <c r="NAR4" s="16"/>
      <c r="NAS4" s="16"/>
      <c r="NAT4" s="16"/>
      <c r="NAU4" s="16"/>
      <c r="NAV4" s="16"/>
      <c r="NAW4" s="16"/>
      <c r="NAX4" s="16"/>
      <c r="NAY4" s="16"/>
      <c r="NAZ4" s="16"/>
      <c r="NBA4" s="16"/>
      <c r="NBB4" s="16"/>
      <c r="NBC4" s="16"/>
      <c r="NBD4" s="16"/>
      <c r="NBE4" s="16"/>
      <c r="NBF4" s="16"/>
      <c r="NBG4" s="16"/>
      <c r="NBH4" s="16"/>
      <c r="NBI4" s="16"/>
      <c r="NBJ4" s="16"/>
      <c r="NBK4" s="16"/>
      <c r="NBL4" s="16"/>
      <c r="NBM4" s="16"/>
      <c r="NBN4" s="16"/>
      <c r="NBO4" s="16"/>
      <c r="NBP4" s="16"/>
      <c r="NBQ4" s="16"/>
      <c r="NBR4" s="16"/>
      <c r="NBS4" s="16"/>
      <c r="NBT4" s="16"/>
      <c r="NBU4" s="16"/>
      <c r="NBV4" s="16"/>
      <c r="NBW4" s="16"/>
      <c r="NBX4" s="16"/>
      <c r="NBY4" s="16"/>
      <c r="NBZ4" s="16"/>
      <c r="NCA4" s="16"/>
      <c r="NCB4" s="16"/>
      <c r="NCC4" s="16"/>
      <c r="NCD4" s="16"/>
      <c r="NCE4" s="16"/>
      <c r="NCF4" s="16"/>
      <c r="NCG4" s="16"/>
      <c r="NCH4" s="16"/>
      <c r="NCI4" s="16"/>
      <c r="NCJ4" s="16"/>
      <c r="NCK4" s="16"/>
      <c r="NCL4" s="16"/>
      <c r="NCM4" s="16"/>
      <c r="NCN4" s="16"/>
      <c r="NCO4" s="16"/>
      <c r="NCP4" s="16"/>
      <c r="NCQ4" s="16"/>
      <c r="NCR4" s="16"/>
      <c r="NCS4" s="16"/>
      <c r="NCT4" s="16"/>
      <c r="NCU4" s="16"/>
      <c r="NCV4" s="16"/>
      <c r="NCW4" s="16"/>
      <c r="NCX4" s="16"/>
      <c r="NCY4" s="16"/>
      <c r="NCZ4" s="16"/>
      <c r="NDA4" s="16"/>
      <c r="NDB4" s="16"/>
      <c r="NDC4" s="16"/>
      <c r="NDD4" s="16"/>
      <c r="NDE4" s="16"/>
      <c r="NDF4" s="16"/>
      <c r="NDG4" s="16"/>
      <c r="NDH4" s="16"/>
      <c r="NDI4" s="16"/>
      <c r="NDJ4" s="16"/>
      <c r="NDK4" s="16"/>
      <c r="NDL4" s="16"/>
      <c r="NDM4" s="16"/>
      <c r="NDN4" s="16"/>
      <c r="NDO4" s="16"/>
      <c r="NDP4" s="16"/>
      <c r="NDQ4" s="16"/>
      <c r="NDR4" s="16"/>
      <c r="NDS4" s="16"/>
      <c r="NDT4" s="16"/>
      <c r="NDU4" s="16"/>
      <c r="NDV4" s="16"/>
      <c r="NDW4" s="16"/>
      <c r="NDX4" s="16"/>
      <c r="NDY4" s="16"/>
      <c r="NDZ4" s="16"/>
      <c r="NEA4" s="16"/>
      <c r="NEB4" s="16"/>
      <c r="NEC4" s="16"/>
      <c r="NED4" s="16"/>
      <c r="NEE4" s="16"/>
      <c r="NEF4" s="16"/>
      <c r="NEG4" s="16"/>
      <c r="NEH4" s="16"/>
      <c r="NEI4" s="16"/>
      <c r="NEJ4" s="16"/>
      <c r="NEK4" s="16"/>
      <c r="NEL4" s="16"/>
      <c r="NEM4" s="16"/>
      <c r="NEN4" s="16"/>
      <c r="NEO4" s="16"/>
      <c r="NEP4" s="16"/>
      <c r="NEQ4" s="16"/>
      <c r="NER4" s="16"/>
      <c r="NES4" s="16"/>
      <c r="NET4" s="16"/>
      <c r="NEU4" s="16"/>
      <c r="NEV4" s="16"/>
      <c r="NEW4" s="16"/>
      <c r="NEX4" s="16"/>
      <c r="NEY4" s="16"/>
      <c r="NEZ4" s="16"/>
      <c r="NFA4" s="16"/>
      <c r="NFB4" s="16"/>
      <c r="NFC4" s="16"/>
      <c r="NFD4" s="16"/>
      <c r="NFE4" s="16"/>
      <c r="NFF4" s="16"/>
      <c r="NFG4" s="16"/>
      <c r="NFH4" s="16"/>
      <c r="NFI4" s="16"/>
      <c r="NFJ4" s="16"/>
      <c r="NFK4" s="16"/>
      <c r="NFL4" s="16"/>
      <c r="NFM4" s="16"/>
      <c r="NFN4" s="16"/>
      <c r="NFO4" s="16"/>
      <c r="NFP4" s="16"/>
      <c r="NFQ4" s="16"/>
      <c r="NFR4" s="16"/>
      <c r="NFS4" s="16"/>
      <c r="NFT4" s="16"/>
      <c r="NFU4" s="16"/>
      <c r="NFV4" s="16"/>
      <c r="NFW4" s="16"/>
      <c r="NFX4" s="16"/>
      <c r="NFY4" s="16"/>
      <c r="NFZ4" s="16"/>
      <c r="NGA4" s="16"/>
      <c r="NGB4" s="16"/>
      <c r="NGC4" s="16"/>
      <c r="NGD4" s="16"/>
      <c r="NGE4" s="16"/>
      <c r="NGF4" s="16"/>
      <c r="NGG4" s="16"/>
      <c r="NGH4" s="16"/>
      <c r="NGI4" s="16"/>
      <c r="NGJ4" s="16"/>
      <c r="NGK4" s="16"/>
      <c r="NGL4" s="16"/>
      <c r="NGM4" s="16"/>
      <c r="NGN4" s="16"/>
      <c r="NGO4" s="16"/>
      <c r="NGP4" s="16"/>
      <c r="NGQ4" s="16"/>
      <c r="NGR4" s="16"/>
      <c r="NGS4" s="16"/>
      <c r="NGT4" s="16"/>
      <c r="NGU4" s="16"/>
      <c r="NGV4" s="16"/>
      <c r="NGW4" s="16"/>
      <c r="NGX4" s="16"/>
      <c r="NGY4" s="16"/>
      <c r="NGZ4" s="16"/>
      <c r="NHA4" s="16"/>
      <c r="NHB4" s="16"/>
      <c r="NHC4" s="16"/>
      <c r="NHD4" s="16"/>
      <c r="NHE4" s="16"/>
      <c r="NHF4" s="16"/>
      <c r="NHG4" s="16"/>
      <c r="NHH4" s="16"/>
      <c r="NHI4" s="16"/>
      <c r="NHJ4" s="16"/>
      <c r="NHK4" s="16"/>
      <c r="NHL4" s="16"/>
      <c r="NHM4" s="16"/>
      <c r="NHN4" s="16"/>
      <c r="NHO4" s="16"/>
      <c r="NHP4" s="16"/>
      <c r="NHQ4" s="16"/>
      <c r="NHR4" s="16"/>
      <c r="NHS4" s="16"/>
      <c r="NHT4" s="16"/>
      <c r="NHU4" s="16"/>
      <c r="NHV4" s="16"/>
      <c r="NHW4" s="16"/>
      <c r="NHX4" s="16"/>
      <c r="NHY4" s="16"/>
      <c r="NHZ4" s="16"/>
      <c r="NIA4" s="16"/>
      <c r="NIB4" s="16"/>
      <c r="NIC4" s="16"/>
      <c r="NID4" s="16"/>
      <c r="NIE4" s="16"/>
      <c r="NIF4" s="16"/>
      <c r="NIG4" s="16"/>
      <c r="NIH4" s="16"/>
      <c r="NII4" s="16"/>
      <c r="NIJ4" s="16"/>
      <c r="NIK4" s="16"/>
      <c r="NIL4" s="16"/>
      <c r="NIM4" s="16"/>
      <c r="NIN4" s="16"/>
      <c r="NIO4" s="16"/>
      <c r="NIP4" s="16"/>
      <c r="NIQ4" s="16"/>
      <c r="NIR4" s="16"/>
      <c r="NIS4" s="16"/>
      <c r="NIT4" s="16"/>
      <c r="NIU4" s="16"/>
      <c r="NIV4" s="16"/>
      <c r="NIW4" s="16"/>
      <c r="NIX4" s="16"/>
      <c r="NIY4" s="16"/>
      <c r="NIZ4" s="16"/>
      <c r="NJA4" s="16"/>
      <c r="NJB4" s="16"/>
      <c r="NJC4" s="16"/>
      <c r="NJD4" s="16"/>
      <c r="NJE4" s="16"/>
      <c r="NJF4" s="16"/>
      <c r="NJG4" s="16"/>
      <c r="NJH4" s="16"/>
      <c r="NJI4" s="16"/>
      <c r="NJJ4" s="16"/>
      <c r="NJK4" s="16"/>
      <c r="NJL4" s="16"/>
      <c r="NJM4" s="16"/>
      <c r="NJN4" s="16"/>
      <c r="NJO4" s="16"/>
      <c r="NJP4" s="16"/>
      <c r="NJQ4" s="16"/>
      <c r="NJR4" s="16"/>
      <c r="NJS4" s="16"/>
      <c r="NJT4" s="16"/>
      <c r="NJU4" s="16"/>
      <c r="NJV4" s="16"/>
      <c r="NJW4" s="16"/>
      <c r="NJX4" s="16"/>
      <c r="NJY4" s="16"/>
      <c r="NJZ4" s="16"/>
      <c r="NKA4" s="16"/>
      <c r="NKB4" s="16"/>
      <c r="NKC4" s="16"/>
      <c r="NKD4" s="16"/>
      <c r="NKE4" s="16"/>
      <c r="NKF4" s="16"/>
      <c r="NKG4" s="16"/>
      <c r="NKH4" s="16"/>
      <c r="NKI4" s="16"/>
      <c r="NKJ4" s="16"/>
      <c r="NKK4" s="16"/>
      <c r="NKL4" s="16"/>
      <c r="NKM4" s="16"/>
      <c r="NKN4" s="16"/>
      <c r="NKO4" s="16"/>
      <c r="NKP4" s="16"/>
      <c r="NKQ4" s="16"/>
      <c r="NKR4" s="16"/>
      <c r="NKS4" s="16"/>
      <c r="NKT4" s="16"/>
      <c r="NKU4" s="16"/>
      <c r="NKV4" s="16"/>
      <c r="NKW4" s="16"/>
      <c r="NKX4" s="16"/>
      <c r="NKY4" s="16"/>
      <c r="NKZ4" s="16"/>
      <c r="NLA4" s="16"/>
      <c r="NLB4" s="16"/>
      <c r="NLC4" s="16"/>
      <c r="NLD4" s="16"/>
      <c r="NLE4" s="16"/>
      <c r="NLF4" s="16"/>
      <c r="NLG4" s="16"/>
      <c r="NLH4" s="16"/>
      <c r="NLI4" s="16"/>
      <c r="NLJ4" s="16"/>
      <c r="NLK4" s="16"/>
      <c r="NLL4" s="16"/>
      <c r="NLM4" s="16"/>
      <c r="NLN4" s="16"/>
      <c r="NLO4" s="16"/>
      <c r="NLP4" s="16"/>
      <c r="NLQ4" s="16"/>
      <c r="NLR4" s="16"/>
      <c r="NLS4" s="16"/>
      <c r="NLT4" s="16"/>
      <c r="NLU4" s="16"/>
      <c r="NLV4" s="16"/>
      <c r="NLW4" s="16"/>
      <c r="NLX4" s="16"/>
      <c r="NLY4" s="16"/>
      <c r="NLZ4" s="16"/>
      <c r="NMA4" s="16"/>
      <c r="NMB4" s="16"/>
      <c r="NMC4" s="16"/>
      <c r="NMD4" s="16"/>
      <c r="NME4" s="16"/>
      <c r="NMF4" s="16"/>
      <c r="NMG4" s="16"/>
      <c r="NMH4" s="16"/>
      <c r="NMI4" s="16"/>
      <c r="NMJ4" s="16"/>
      <c r="NMK4" s="16"/>
      <c r="NML4" s="16"/>
      <c r="NMM4" s="16"/>
      <c r="NMN4" s="16"/>
      <c r="NMO4" s="16"/>
      <c r="NMP4" s="16"/>
      <c r="NMQ4" s="16"/>
      <c r="NMR4" s="16"/>
      <c r="NMS4" s="16"/>
      <c r="NMT4" s="16"/>
      <c r="NMU4" s="16"/>
      <c r="NMV4" s="16"/>
      <c r="NMW4" s="16"/>
      <c r="NMX4" s="16"/>
      <c r="NMY4" s="16"/>
      <c r="NMZ4" s="16"/>
      <c r="NNA4" s="16"/>
      <c r="NNB4" s="16"/>
      <c r="NNC4" s="16"/>
      <c r="NND4" s="16"/>
      <c r="NNE4" s="16"/>
      <c r="NNF4" s="16"/>
      <c r="NNG4" s="16"/>
      <c r="NNH4" s="16"/>
      <c r="NNI4" s="16"/>
      <c r="NNJ4" s="16"/>
      <c r="NNK4" s="16"/>
      <c r="NNL4" s="16"/>
      <c r="NNM4" s="16"/>
      <c r="NNN4" s="16"/>
      <c r="NNO4" s="16"/>
      <c r="NNP4" s="16"/>
      <c r="NNQ4" s="16"/>
      <c r="NNR4" s="16"/>
      <c r="NNS4" s="16"/>
      <c r="NNT4" s="16"/>
      <c r="NNU4" s="16"/>
      <c r="NNV4" s="16"/>
      <c r="NNW4" s="16"/>
      <c r="NNX4" s="16"/>
      <c r="NNY4" s="16"/>
      <c r="NNZ4" s="16"/>
      <c r="NOA4" s="16"/>
      <c r="NOB4" s="16"/>
      <c r="NOC4" s="16"/>
      <c r="NOD4" s="16"/>
      <c r="NOE4" s="16"/>
      <c r="NOF4" s="16"/>
      <c r="NOG4" s="16"/>
      <c r="NOH4" s="16"/>
      <c r="NOI4" s="16"/>
      <c r="NOJ4" s="16"/>
      <c r="NOK4" s="16"/>
      <c r="NOL4" s="16"/>
      <c r="NOM4" s="16"/>
      <c r="NON4" s="16"/>
      <c r="NOO4" s="16"/>
      <c r="NOP4" s="16"/>
      <c r="NOQ4" s="16"/>
      <c r="NOR4" s="16"/>
      <c r="NOS4" s="16"/>
      <c r="NOT4" s="16"/>
      <c r="NOU4" s="16"/>
      <c r="NOV4" s="16"/>
      <c r="NOW4" s="16"/>
      <c r="NOX4" s="16"/>
      <c r="NOY4" s="16"/>
      <c r="NOZ4" s="16"/>
      <c r="NPA4" s="16"/>
      <c r="NPB4" s="16"/>
      <c r="NPC4" s="16"/>
      <c r="NPD4" s="16"/>
      <c r="NPE4" s="16"/>
      <c r="NPF4" s="16"/>
      <c r="NPG4" s="16"/>
      <c r="NPH4" s="16"/>
      <c r="NPI4" s="16"/>
      <c r="NPJ4" s="16"/>
      <c r="NPK4" s="16"/>
      <c r="NPL4" s="16"/>
      <c r="NPM4" s="16"/>
      <c r="NPN4" s="16"/>
      <c r="NPO4" s="16"/>
      <c r="NPP4" s="16"/>
      <c r="NPQ4" s="16"/>
      <c r="NPR4" s="16"/>
      <c r="NPS4" s="16"/>
      <c r="NPT4" s="16"/>
      <c r="NPU4" s="16"/>
      <c r="NPV4" s="16"/>
      <c r="NPW4" s="16"/>
      <c r="NPX4" s="16"/>
      <c r="NPY4" s="16"/>
      <c r="NPZ4" s="16"/>
      <c r="NQA4" s="16"/>
      <c r="NQB4" s="16"/>
      <c r="NQC4" s="16"/>
      <c r="NQD4" s="16"/>
      <c r="NQE4" s="16"/>
      <c r="NQF4" s="16"/>
      <c r="NQG4" s="16"/>
      <c r="NQH4" s="16"/>
      <c r="NQI4" s="16"/>
      <c r="NQJ4" s="16"/>
      <c r="NQK4" s="16"/>
      <c r="NQL4" s="16"/>
      <c r="NQM4" s="16"/>
      <c r="NQN4" s="16"/>
      <c r="NQO4" s="16"/>
      <c r="NQP4" s="16"/>
      <c r="NQQ4" s="16"/>
      <c r="NQR4" s="16"/>
      <c r="NQS4" s="16"/>
      <c r="NQT4" s="16"/>
      <c r="NQU4" s="16"/>
      <c r="NQV4" s="16"/>
      <c r="NQW4" s="16"/>
      <c r="NQX4" s="16"/>
      <c r="NQY4" s="16"/>
      <c r="NQZ4" s="16"/>
      <c r="NRA4" s="16"/>
      <c r="NRB4" s="16"/>
      <c r="NRC4" s="16"/>
      <c r="NRD4" s="16"/>
      <c r="NRE4" s="16"/>
      <c r="NRF4" s="16"/>
      <c r="NRG4" s="16"/>
      <c r="NRH4" s="16"/>
      <c r="NRI4" s="16"/>
      <c r="NRJ4" s="16"/>
      <c r="NRK4" s="16"/>
      <c r="NRL4" s="16"/>
      <c r="NRM4" s="16"/>
      <c r="NRN4" s="16"/>
      <c r="NRO4" s="16"/>
      <c r="NRP4" s="16"/>
      <c r="NRQ4" s="16"/>
      <c r="NRR4" s="16"/>
      <c r="NRS4" s="16"/>
      <c r="NRT4" s="16"/>
      <c r="NRU4" s="16"/>
      <c r="NRV4" s="16"/>
      <c r="NRW4" s="16"/>
      <c r="NRX4" s="16"/>
      <c r="NRY4" s="16"/>
      <c r="NRZ4" s="16"/>
      <c r="NSA4" s="16"/>
      <c r="NSB4" s="16"/>
      <c r="NSC4" s="16"/>
      <c r="NSD4" s="16"/>
      <c r="NSE4" s="16"/>
      <c r="NSF4" s="16"/>
      <c r="NSG4" s="16"/>
      <c r="NSH4" s="16"/>
      <c r="NSI4" s="16"/>
      <c r="NSJ4" s="16"/>
      <c r="NSK4" s="16"/>
      <c r="NSL4" s="16"/>
      <c r="NSM4" s="16"/>
      <c r="NSN4" s="16"/>
      <c r="NSO4" s="16"/>
      <c r="NSP4" s="16"/>
      <c r="NSQ4" s="16"/>
      <c r="NSR4" s="16"/>
      <c r="NSS4" s="16"/>
      <c r="NST4" s="16"/>
      <c r="NSU4" s="16"/>
      <c r="NSV4" s="16"/>
      <c r="NSW4" s="16"/>
      <c r="NSX4" s="16"/>
      <c r="NSY4" s="16"/>
      <c r="NSZ4" s="16"/>
      <c r="NTA4" s="16"/>
      <c r="NTB4" s="16"/>
      <c r="NTC4" s="16"/>
      <c r="NTD4" s="16"/>
      <c r="NTE4" s="16"/>
      <c r="NTF4" s="16"/>
      <c r="NTG4" s="16"/>
      <c r="NTH4" s="16"/>
      <c r="NTI4" s="16"/>
      <c r="NTJ4" s="16"/>
      <c r="NTK4" s="16"/>
      <c r="NTL4" s="16"/>
      <c r="NTM4" s="16"/>
      <c r="NTN4" s="16"/>
      <c r="NTO4" s="16"/>
      <c r="NTP4" s="16"/>
      <c r="NTQ4" s="16"/>
      <c r="NTR4" s="16"/>
      <c r="NTS4" s="16"/>
      <c r="NTT4" s="16"/>
      <c r="NTU4" s="16"/>
      <c r="NTV4" s="16"/>
      <c r="NTW4" s="16"/>
      <c r="NTX4" s="16"/>
      <c r="NTY4" s="16"/>
      <c r="NTZ4" s="16"/>
      <c r="NUA4" s="16"/>
      <c r="NUB4" s="16"/>
      <c r="NUC4" s="16"/>
      <c r="NUD4" s="16"/>
      <c r="NUE4" s="16"/>
      <c r="NUF4" s="16"/>
      <c r="NUG4" s="16"/>
      <c r="NUH4" s="16"/>
      <c r="NUI4" s="16"/>
      <c r="NUJ4" s="16"/>
      <c r="NUK4" s="16"/>
      <c r="NUL4" s="16"/>
      <c r="NUM4" s="16"/>
      <c r="NUN4" s="16"/>
      <c r="NUO4" s="16"/>
      <c r="NUP4" s="16"/>
      <c r="NUQ4" s="16"/>
      <c r="NUR4" s="16"/>
      <c r="NUS4" s="16"/>
      <c r="NUT4" s="16"/>
      <c r="NUU4" s="16"/>
      <c r="NUV4" s="16"/>
      <c r="NUW4" s="16"/>
      <c r="NUX4" s="16"/>
      <c r="NUY4" s="16"/>
      <c r="NUZ4" s="16"/>
      <c r="NVA4" s="16"/>
      <c r="NVB4" s="16"/>
      <c r="NVC4" s="16"/>
      <c r="NVD4" s="16"/>
      <c r="NVE4" s="16"/>
      <c r="NVF4" s="16"/>
      <c r="NVG4" s="16"/>
      <c r="NVH4" s="16"/>
      <c r="NVI4" s="16"/>
      <c r="NVJ4" s="16"/>
      <c r="NVK4" s="16"/>
      <c r="NVL4" s="16"/>
      <c r="NVM4" s="16"/>
      <c r="NVN4" s="16"/>
      <c r="NVO4" s="16"/>
      <c r="NVP4" s="16"/>
      <c r="NVQ4" s="16"/>
      <c r="NVR4" s="16"/>
      <c r="NVS4" s="16"/>
      <c r="NVT4" s="16"/>
      <c r="NVU4" s="16"/>
      <c r="NVV4" s="16"/>
      <c r="NVW4" s="16"/>
      <c r="NVX4" s="16"/>
      <c r="NVY4" s="16"/>
      <c r="NVZ4" s="16"/>
      <c r="NWA4" s="16"/>
      <c r="NWB4" s="16"/>
      <c r="NWC4" s="16"/>
      <c r="NWD4" s="16"/>
      <c r="NWE4" s="16"/>
      <c r="NWF4" s="16"/>
      <c r="NWG4" s="16"/>
      <c r="NWH4" s="16"/>
      <c r="NWI4" s="16"/>
      <c r="NWJ4" s="16"/>
      <c r="NWK4" s="16"/>
      <c r="NWL4" s="16"/>
      <c r="NWM4" s="16"/>
      <c r="NWN4" s="16"/>
      <c r="NWO4" s="16"/>
      <c r="NWP4" s="16"/>
      <c r="NWQ4" s="16"/>
      <c r="NWR4" s="16"/>
      <c r="NWS4" s="16"/>
      <c r="NWT4" s="16"/>
      <c r="NWU4" s="16"/>
      <c r="NWV4" s="16"/>
      <c r="NWW4" s="16"/>
      <c r="NWX4" s="16"/>
      <c r="NWY4" s="16"/>
      <c r="NWZ4" s="16"/>
      <c r="NXA4" s="16"/>
      <c r="NXB4" s="16"/>
      <c r="NXC4" s="16"/>
      <c r="NXD4" s="16"/>
      <c r="NXE4" s="16"/>
      <c r="NXF4" s="16"/>
      <c r="NXG4" s="16"/>
      <c r="NXH4" s="16"/>
      <c r="NXI4" s="16"/>
      <c r="NXJ4" s="16"/>
      <c r="NXK4" s="16"/>
      <c r="NXL4" s="16"/>
      <c r="NXM4" s="16"/>
      <c r="NXN4" s="16"/>
      <c r="NXO4" s="16"/>
      <c r="NXP4" s="16"/>
      <c r="NXQ4" s="16"/>
      <c r="NXR4" s="16"/>
      <c r="NXS4" s="16"/>
      <c r="NXT4" s="16"/>
      <c r="NXU4" s="16"/>
      <c r="NXV4" s="16"/>
      <c r="NXW4" s="16"/>
      <c r="NXX4" s="16"/>
      <c r="NXY4" s="16"/>
      <c r="NXZ4" s="16"/>
      <c r="NYA4" s="16"/>
      <c r="NYB4" s="16"/>
      <c r="NYC4" s="16"/>
      <c r="NYD4" s="16"/>
      <c r="NYE4" s="16"/>
      <c r="NYF4" s="16"/>
      <c r="NYG4" s="16"/>
      <c r="NYH4" s="16"/>
      <c r="NYI4" s="16"/>
      <c r="NYJ4" s="16"/>
      <c r="NYK4" s="16"/>
      <c r="NYL4" s="16"/>
      <c r="NYM4" s="16"/>
      <c r="NYN4" s="16"/>
      <c r="NYO4" s="16"/>
      <c r="NYP4" s="16"/>
      <c r="NYQ4" s="16"/>
      <c r="NYR4" s="16"/>
      <c r="NYS4" s="16"/>
      <c r="NYT4" s="16"/>
      <c r="NYU4" s="16"/>
      <c r="NYV4" s="16"/>
      <c r="NYW4" s="16"/>
      <c r="NYX4" s="16"/>
      <c r="NYY4" s="16"/>
      <c r="NYZ4" s="16"/>
      <c r="NZA4" s="16"/>
      <c r="NZB4" s="16"/>
      <c r="NZC4" s="16"/>
      <c r="NZD4" s="16"/>
      <c r="NZE4" s="16"/>
      <c r="NZF4" s="16"/>
      <c r="NZG4" s="16"/>
      <c r="NZH4" s="16"/>
      <c r="NZI4" s="16"/>
      <c r="NZJ4" s="16"/>
      <c r="NZK4" s="16"/>
      <c r="NZL4" s="16"/>
      <c r="NZM4" s="16"/>
      <c r="NZN4" s="16"/>
      <c r="NZO4" s="16"/>
      <c r="NZP4" s="16"/>
      <c r="NZQ4" s="16"/>
      <c r="NZR4" s="16"/>
      <c r="NZS4" s="16"/>
      <c r="NZT4" s="16"/>
      <c r="NZU4" s="16"/>
      <c r="NZV4" s="16"/>
      <c r="NZW4" s="16"/>
      <c r="NZX4" s="16"/>
      <c r="NZY4" s="16"/>
      <c r="NZZ4" s="16"/>
      <c r="OAA4" s="16"/>
      <c r="OAB4" s="16"/>
      <c r="OAC4" s="16"/>
      <c r="OAD4" s="16"/>
      <c r="OAE4" s="16"/>
      <c r="OAF4" s="16"/>
      <c r="OAG4" s="16"/>
      <c r="OAH4" s="16"/>
      <c r="OAI4" s="16"/>
      <c r="OAJ4" s="16"/>
      <c r="OAK4" s="16"/>
      <c r="OAL4" s="16"/>
      <c r="OAM4" s="16"/>
      <c r="OAN4" s="16"/>
      <c r="OAO4" s="16"/>
      <c r="OAP4" s="16"/>
      <c r="OAQ4" s="16"/>
      <c r="OAR4" s="16"/>
      <c r="OAS4" s="16"/>
      <c r="OAT4" s="16"/>
      <c r="OAU4" s="16"/>
      <c r="OAV4" s="16"/>
      <c r="OAW4" s="16"/>
      <c r="OAX4" s="16"/>
      <c r="OAY4" s="16"/>
      <c r="OAZ4" s="16"/>
      <c r="OBA4" s="16"/>
      <c r="OBB4" s="16"/>
      <c r="OBC4" s="16"/>
      <c r="OBD4" s="16"/>
      <c r="OBE4" s="16"/>
      <c r="OBF4" s="16"/>
      <c r="OBG4" s="16"/>
      <c r="OBH4" s="16"/>
      <c r="OBI4" s="16"/>
      <c r="OBJ4" s="16"/>
      <c r="OBK4" s="16"/>
      <c r="OBL4" s="16"/>
      <c r="OBM4" s="16"/>
      <c r="OBN4" s="16"/>
      <c r="OBO4" s="16"/>
      <c r="OBP4" s="16"/>
      <c r="OBQ4" s="16"/>
      <c r="OBR4" s="16"/>
      <c r="OBS4" s="16"/>
      <c r="OBT4" s="16"/>
      <c r="OBU4" s="16"/>
      <c r="OBV4" s="16"/>
      <c r="OBW4" s="16"/>
      <c r="OBX4" s="16"/>
      <c r="OBY4" s="16"/>
      <c r="OBZ4" s="16"/>
      <c r="OCA4" s="16"/>
      <c r="OCB4" s="16"/>
      <c r="OCC4" s="16"/>
      <c r="OCD4" s="16"/>
      <c r="OCE4" s="16"/>
      <c r="OCF4" s="16"/>
      <c r="OCG4" s="16"/>
      <c r="OCH4" s="16"/>
      <c r="OCI4" s="16"/>
      <c r="OCJ4" s="16"/>
      <c r="OCK4" s="16"/>
      <c r="OCL4" s="16"/>
      <c r="OCM4" s="16"/>
      <c r="OCN4" s="16"/>
      <c r="OCO4" s="16"/>
      <c r="OCP4" s="16"/>
      <c r="OCQ4" s="16"/>
      <c r="OCR4" s="16"/>
      <c r="OCS4" s="16"/>
      <c r="OCT4" s="16"/>
      <c r="OCU4" s="16"/>
      <c r="OCV4" s="16"/>
      <c r="OCW4" s="16"/>
      <c r="OCX4" s="16"/>
      <c r="OCY4" s="16"/>
      <c r="OCZ4" s="16"/>
      <c r="ODA4" s="16"/>
      <c r="ODB4" s="16"/>
      <c r="ODC4" s="16"/>
      <c r="ODD4" s="16"/>
      <c r="ODE4" s="16"/>
      <c r="ODF4" s="16"/>
      <c r="ODG4" s="16"/>
      <c r="ODH4" s="16"/>
      <c r="ODI4" s="16"/>
      <c r="ODJ4" s="16"/>
      <c r="ODK4" s="16"/>
      <c r="ODL4" s="16"/>
      <c r="ODM4" s="16"/>
      <c r="ODN4" s="16"/>
      <c r="ODO4" s="16"/>
      <c r="ODP4" s="16"/>
      <c r="ODQ4" s="16"/>
      <c r="ODR4" s="16"/>
      <c r="ODS4" s="16"/>
      <c r="ODT4" s="16"/>
      <c r="ODU4" s="16"/>
      <c r="ODV4" s="16"/>
      <c r="ODW4" s="16"/>
      <c r="ODX4" s="16"/>
      <c r="ODY4" s="16"/>
      <c r="ODZ4" s="16"/>
      <c r="OEA4" s="16"/>
      <c r="OEB4" s="16"/>
      <c r="OEC4" s="16"/>
      <c r="OED4" s="16"/>
      <c r="OEE4" s="16"/>
      <c r="OEF4" s="16"/>
      <c r="OEG4" s="16"/>
      <c r="OEH4" s="16"/>
      <c r="OEI4" s="16"/>
      <c r="OEJ4" s="16"/>
      <c r="OEK4" s="16"/>
      <c r="OEL4" s="16"/>
      <c r="OEM4" s="16"/>
      <c r="OEN4" s="16"/>
      <c r="OEO4" s="16"/>
      <c r="OEP4" s="16"/>
      <c r="OEQ4" s="16"/>
      <c r="OER4" s="16"/>
      <c r="OES4" s="16"/>
      <c r="OET4" s="16"/>
      <c r="OEU4" s="16"/>
      <c r="OEV4" s="16"/>
      <c r="OEW4" s="16"/>
      <c r="OEX4" s="16"/>
      <c r="OEY4" s="16"/>
      <c r="OEZ4" s="16"/>
      <c r="OFA4" s="16"/>
      <c r="OFB4" s="16"/>
      <c r="OFC4" s="16"/>
      <c r="OFD4" s="16"/>
      <c r="OFE4" s="16"/>
      <c r="OFF4" s="16"/>
      <c r="OFG4" s="16"/>
      <c r="OFH4" s="16"/>
      <c r="OFI4" s="16"/>
      <c r="OFJ4" s="16"/>
      <c r="OFK4" s="16"/>
      <c r="OFL4" s="16"/>
      <c r="OFM4" s="16"/>
      <c r="OFN4" s="16"/>
      <c r="OFO4" s="16"/>
      <c r="OFP4" s="16"/>
      <c r="OFQ4" s="16"/>
      <c r="OFR4" s="16"/>
      <c r="OFS4" s="16"/>
      <c r="OFT4" s="16"/>
      <c r="OFU4" s="16"/>
      <c r="OFV4" s="16"/>
      <c r="OFW4" s="16"/>
      <c r="OFX4" s="16"/>
      <c r="OFY4" s="16"/>
      <c r="OFZ4" s="16"/>
      <c r="OGA4" s="16"/>
      <c r="OGB4" s="16"/>
      <c r="OGC4" s="16"/>
      <c r="OGD4" s="16"/>
      <c r="OGE4" s="16"/>
      <c r="OGF4" s="16"/>
      <c r="OGG4" s="16"/>
      <c r="OGH4" s="16"/>
      <c r="OGI4" s="16"/>
      <c r="OGJ4" s="16"/>
      <c r="OGK4" s="16"/>
      <c r="OGL4" s="16"/>
      <c r="OGM4" s="16"/>
      <c r="OGN4" s="16"/>
      <c r="OGO4" s="16"/>
      <c r="OGP4" s="16"/>
      <c r="OGQ4" s="16"/>
      <c r="OGR4" s="16"/>
      <c r="OGS4" s="16"/>
      <c r="OGT4" s="16"/>
      <c r="OGU4" s="16"/>
      <c r="OGV4" s="16"/>
      <c r="OGW4" s="16"/>
      <c r="OGX4" s="16"/>
      <c r="OGY4" s="16"/>
      <c r="OGZ4" s="16"/>
      <c r="OHA4" s="16"/>
      <c r="OHB4" s="16"/>
      <c r="OHC4" s="16"/>
      <c r="OHD4" s="16"/>
      <c r="OHE4" s="16"/>
      <c r="OHF4" s="16"/>
      <c r="OHG4" s="16"/>
      <c r="OHH4" s="16"/>
      <c r="OHI4" s="16"/>
      <c r="OHJ4" s="16"/>
      <c r="OHK4" s="16"/>
      <c r="OHL4" s="16"/>
      <c r="OHM4" s="16"/>
      <c r="OHN4" s="16"/>
      <c r="OHO4" s="16"/>
      <c r="OHP4" s="16"/>
      <c r="OHQ4" s="16"/>
      <c r="OHR4" s="16"/>
      <c r="OHS4" s="16"/>
      <c r="OHT4" s="16"/>
      <c r="OHU4" s="16"/>
      <c r="OHV4" s="16"/>
      <c r="OHW4" s="16"/>
      <c r="OHX4" s="16"/>
      <c r="OHY4" s="16"/>
      <c r="OHZ4" s="16"/>
      <c r="OIA4" s="16"/>
      <c r="OIB4" s="16"/>
      <c r="OIC4" s="16"/>
      <c r="OID4" s="16"/>
      <c r="OIE4" s="16"/>
      <c r="OIF4" s="16"/>
      <c r="OIG4" s="16"/>
      <c r="OIH4" s="16"/>
      <c r="OII4" s="16"/>
      <c r="OIJ4" s="16"/>
      <c r="OIK4" s="16"/>
      <c r="OIL4" s="16"/>
      <c r="OIM4" s="16"/>
      <c r="OIN4" s="16"/>
      <c r="OIO4" s="16"/>
      <c r="OIP4" s="16"/>
      <c r="OIQ4" s="16"/>
      <c r="OIR4" s="16"/>
      <c r="OIS4" s="16"/>
      <c r="OIT4" s="16"/>
      <c r="OIU4" s="16"/>
      <c r="OIV4" s="16"/>
      <c r="OIW4" s="16"/>
      <c r="OIX4" s="16"/>
      <c r="OIY4" s="16"/>
      <c r="OIZ4" s="16"/>
      <c r="OJA4" s="16"/>
      <c r="OJB4" s="16"/>
      <c r="OJC4" s="16"/>
      <c r="OJD4" s="16"/>
      <c r="OJE4" s="16"/>
      <c r="OJF4" s="16"/>
      <c r="OJG4" s="16"/>
      <c r="OJH4" s="16"/>
      <c r="OJI4" s="16"/>
      <c r="OJJ4" s="16"/>
      <c r="OJK4" s="16"/>
      <c r="OJL4" s="16"/>
      <c r="OJM4" s="16"/>
      <c r="OJN4" s="16"/>
      <c r="OJO4" s="16"/>
      <c r="OJP4" s="16"/>
      <c r="OJQ4" s="16"/>
      <c r="OJR4" s="16"/>
      <c r="OJS4" s="16"/>
      <c r="OJT4" s="16"/>
      <c r="OJU4" s="16"/>
      <c r="OJV4" s="16"/>
      <c r="OJW4" s="16"/>
      <c r="OJX4" s="16"/>
      <c r="OJY4" s="16"/>
      <c r="OJZ4" s="16"/>
      <c r="OKA4" s="16"/>
      <c r="OKB4" s="16"/>
      <c r="OKC4" s="16"/>
      <c r="OKD4" s="16"/>
      <c r="OKE4" s="16"/>
      <c r="OKF4" s="16"/>
      <c r="OKG4" s="16"/>
      <c r="OKH4" s="16"/>
      <c r="OKI4" s="16"/>
      <c r="OKJ4" s="16"/>
      <c r="OKK4" s="16"/>
      <c r="OKL4" s="16"/>
      <c r="OKM4" s="16"/>
      <c r="OKN4" s="16"/>
      <c r="OKO4" s="16"/>
      <c r="OKP4" s="16"/>
      <c r="OKQ4" s="16"/>
      <c r="OKR4" s="16"/>
      <c r="OKS4" s="16"/>
      <c r="OKT4" s="16"/>
      <c r="OKU4" s="16"/>
      <c r="OKV4" s="16"/>
      <c r="OKW4" s="16"/>
      <c r="OKX4" s="16"/>
      <c r="OKY4" s="16"/>
      <c r="OKZ4" s="16"/>
      <c r="OLA4" s="16"/>
      <c r="OLB4" s="16"/>
      <c r="OLC4" s="16"/>
      <c r="OLD4" s="16"/>
      <c r="OLE4" s="16"/>
      <c r="OLF4" s="16"/>
      <c r="OLG4" s="16"/>
      <c r="OLH4" s="16"/>
      <c r="OLI4" s="16"/>
      <c r="OLJ4" s="16"/>
      <c r="OLK4" s="16"/>
      <c r="OLL4" s="16"/>
      <c r="OLM4" s="16"/>
      <c r="OLN4" s="16"/>
      <c r="OLO4" s="16"/>
      <c r="OLP4" s="16"/>
      <c r="OLQ4" s="16"/>
      <c r="OLR4" s="16"/>
      <c r="OLS4" s="16"/>
      <c r="OLT4" s="16"/>
      <c r="OLU4" s="16"/>
      <c r="OLV4" s="16"/>
      <c r="OLW4" s="16"/>
      <c r="OLX4" s="16"/>
      <c r="OLY4" s="16"/>
      <c r="OLZ4" s="16"/>
      <c r="OMA4" s="16"/>
      <c r="OMB4" s="16"/>
      <c r="OMC4" s="16"/>
      <c r="OMD4" s="16"/>
      <c r="OME4" s="16"/>
      <c r="OMF4" s="16"/>
      <c r="OMG4" s="16"/>
      <c r="OMH4" s="16"/>
      <c r="OMI4" s="16"/>
      <c r="OMJ4" s="16"/>
      <c r="OMK4" s="16"/>
      <c r="OML4" s="16"/>
      <c r="OMM4" s="16"/>
      <c r="OMN4" s="16"/>
      <c r="OMO4" s="16"/>
      <c r="OMP4" s="16"/>
      <c r="OMQ4" s="16"/>
      <c r="OMR4" s="16"/>
      <c r="OMS4" s="16"/>
      <c r="OMT4" s="16"/>
      <c r="OMU4" s="16"/>
      <c r="OMV4" s="16"/>
      <c r="OMW4" s="16"/>
      <c r="OMX4" s="16"/>
      <c r="OMY4" s="16"/>
      <c r="OMZ4" s="16"/>
      <c r="ONA4" s="16"/>
      <c r="ONB4" s="16"/>
      <c r="ONC4" s="16"/>
      <c r="OND4" s="16"/>
      <c r="ONE4" s="16"/>
      <c r="ONF4" s="16"/>
      <c r="ONG4" s="16"/>
      <c r="ONH4" s="16"/>
      <c r="ONI4" s="16"/>
      <c r="ONJ4" s="16"/>
      <c r="ONK4" s="16"/>
      <c r="ONL4" s="16"/>
      <c r="ONM4" s="16"/>
      <c r="ONN4" s="16"/>
      <c r="ONO4" s="16"/>
      <c r="ONP4" s="16"/>
      <c r="ONQ4" s="16"/>
      <c r="ONR4" s="16"/>
      <c r="ONS4" s="16"/>
      <c r="ONT4" s="16"/>
      <c r="ONU4" s="16"/>
      <c r="ONV4" s="16"/>
      <c r="ONW4" s="16"/>
      <c r="ONX4" s="16"/>
      <c r="ONY4" s="16"/>
      <c r="ONZ4" s="16"/>
      <c r="OOA4" s="16"/>
      <c r="OOB4" s="16"/>
      <c r="OOC4" s="16"/>
      <c r="OOD4" s="16"/>
      <c r="OOE4" s="16"/>
      <c r="OOF4" s="16"/>
      <c r="OOG4" s="16"/>
      <c r="OOH4" s="16"/>
      <c r="OOI4" s="16"/>
      <c r="OOJ4" s="16"/>
      <c r="OOK4" s="16"/>
      <c r="OOL4" s="16"/>
      <c r="OOM4" s="16"/>
      <c r="OON4" s="16"/>
      <c r="OOO4" s="16"/>
      <c r="OOP4" s="16"/>
      <c r="OOQ4" s="16"/>
      <c r="OOR4" s="16"/>
      <c r="OOS4" s="16"/>
      <c r="OOT4" s="16"/>
      <c r="OOU4" s="16"/>
      <c r="OOV4" s="16"/>
      <c r="OOW4" s="16"/>
      <c r="OOX4" s="16"/>
      <c r="OOY4" s="16"/>
      <c r="OOZ4" s="16"/>
      <c r="OPA4" s="16"/>
      <c r="OPB4" s="16"/>
      <c r="OPC4" s="16"/>
      <c r="OPD4" s="16"/>
      <c r="OPE4" s="16"/>
      <c r="OPF4" s="16"/>
      <c r="OPG4" s="16"/>
      <c r="OPH4" s="16"/>
      <c r="OPI4" s="16"/>
      <c r="OPJ4" s="16"/>
      <c r="OPK4" s="16"/>
      <c r="OPL4" s="16"/>
      <c r="OPM4" s="16"/>
      <c r="OPN4" s="16"/>
      <c r="OPO4" s="16"/>
      <c r="OPP4" s="16"/>
      <c r="OPQ4" s="16"/>
      <c r="OPR4" s="16"/>
      <c r="OPS4" s="16"/>
      <c r="OPT4" s="16"/>
      <c r="OPU4" s="16"/>
      <c r="OPV4" s="16"/>
      <c r="OPW4" s="16"/>
      <c r="OPX4" s="16"/>
      <c r="OPY4" s="16"/>
      <c r="OPZ4" s="16"/>
      <c r="OQA4" s="16"/>
      <c r="OQB4" s="16"/>
      <c r="OQC4" s="16"/>
      <c r="OQD4" s="16"/>
      <c r="OQE4" s="16"/>
      <c r="OQF4" s="16"/>
      <c r="OQG4" s="16"/>
      <c r="OQH4" s="16"/>
      <c r="OQI4" s="16"/>
      <c r="OQJ4" s="16"/>
      <c r="OQK4" s="16"/>
      <c r="OQL4" s="16"/>
      <c r="OQM4" s="16"/>
      <c r="OQN4" s="16"/>
      <c r="OQO4" s="16"/>
      <c r="OQP4" s="16"/>
      <c r="OQQ4" s="16"/>
      <c r="OQR4" s="16"/>
      <c r="OQS4" s="16"/>
      <c r="OQT4" s="16"/>
      <c r="OQU4" s="16"/>
      <c r="OQV4" s="16"/>
      <c r="OQW4" s="16"/>
      <c r="OQX4" s="16"/>
      <c r="OQY4" s="16"/>
      <c r="OQZ4" s="16"/>
      <c r="ORA4" s="16"/>
      <c r="ORB4" s="16"/>
      <c r="ORC4" s="16"/>
      <c r="ORD4" s="16"/>
      <c r="ORE4" s="16"/>
      <c r="ORF4" s="16"/>
      <c r="ORG4" s="16"/>
      <c r="ORH4" s="16"/>
      <c r="ORI4" s="16"/>
      <c r="ORJ4" s="16"/>
      <c r="ORK4" s="16"/>
      <c r="ORL4" s="16"/>
      <c r="ORM4" s="16"/>
      <c r="ORN4" s="16"/>
      <c r="ORO4" s="16"/>
      <c r="ORP4" s="16"/>
      <c r="ORQ4" s="16"/>
      <c r="ORR4" s="16"/>
      <c r="ORS4" s="16"/>
      <c r="ORT4" s="16"/>
      <c r="ORU4" s="16"/>
      <c r="ORV4" s="16"/>
      <c r="ORW4" s="16"/>
      <c r="ORX4" s="16"/>
      <c r="ORY4" s="16"/>
      <c r="ORZ4" s="16"/>
      <c r="OSA4" s="16"/>
      <c r="OSB4" s="16"/>
      <c r="OSC4" s="16"/>
      <c r="OSD4" s="16"/>
      <c r="OSE4" s="16"/>
      <c r="OSF4" s="16"/>
      <c r="OSG4" s="16"/>
      <c r="OSH4" s="16"/>
      <c r="OSI4" s="16"/>
      <c r="OSJ4" s="16"/>
      <c r="OSK4" s="16"/>
      <c r="OSL4" s="16"/>
      <c r="OSM4" s="16"/>
      <c r="OSN4" s="16"/>
      <c r="OSO4" s="16"/>
      <c r="OSP4" s="16"/>
      <c r="OSQ4" s="16"/>
      <c r="OSR4" s="16"/>
      <c r="OSS4" s="16"/>
      <c r="OST4" s="16"/>
      <c r="OSU4" s="16"/>
      <c r="OSV4" s="16"/>
      <c r="OSW4" s="16"/>
      <c r="OSX4" s="16"/>
      <c r="OSY4" s="16"/>
      <c r="OSZ4" s="16"/>
      <c r="OTA4" s="16"/>
      <c r="OTB4" s="16"/>
      <c r="OTC4" s="16"/>
      <c r="OTD4" s="16"/>
      <c r="OTE4" s="16"/>
      <c r="OTF4" s="16"/>
      <c r="OTG4" s="16"/>
      <c r="OTH4" s="16"/>
      <c r="OTI4" s="16"/>
      <c r="OTJ4" s="16"/>
      <c r="OTK4" s="16"/>
      <c r="OTL4" s="16"/>
      <c r="OTM4" s="16"/>
      <c r="OTN4" s="16"/>
      <c r="OTO4" s="16"/>
      <c r="OTP4" s="16"/>
      <c r="OTQ4" s="16"/>
      <c r="OTR4" s="16"/>
      <c r="OTS4" s="16"/>
      <c r="OTT4" s="16"/>
      <c r="OTU4" s="16"/>
      <c r="OTV4" s="16"/>
      <c r="OTW4" s="16"/>
      <c r="OTX4" s="16"/>
      <c r="OTY4" s="16"/>
      <c r="OTZ4" s="16"/>
      <c r="OUA4" s="16"/>
      <c r="OUB4" s="16"/>
      <c r="OUC4" s="16"/>
      <c r="OUD4" s="16"/>
      <c r="OUE4" s="16"/>
      <c r="OUF4" s="16"/>
      <c r="OUG4" s="16"/>
      <c r="OUH4" s="16"/>
      <c r="OUI4" s="16"/>
      <c r="OUJ4" s="16"/>
      <c r="OUK4" s="16"/>
      <c r="OUL4" s="16"/>
      <c r="OUM4" s="16"/>
      <c r="OUN4" s="16"/>
      <c r="OUO4" s="16"/>
      <c r="OUP4" s="16"/>
      <c r="OUQ4" s="16"/>
      <c r="OUR4" s="16"/>
      <c r="OUS4" s="16"/>
      <c r="OUT4" s="16"/>
      <c r="OUU4" s="16"/>
      <c r="OUV4" s="16"/>
      <c r="OUW4" s="16"/>
      <c r="OUX4" s="16"/>
      <c r="OUY4" s="16"/>
      <c r="OUZ4" s="16"/>
      <c r="OVA4" s="16"/>
      <c r="OVB4" s="16"/>
      <c r="OVC4" s="16"/>
      <c r="OVD4" s="16"/>
      <c r="OVE4" s="16"/>
      <c r="OVF4" s="16"/>
      <c r="OVG4" s="16"/>
      <c r="OVH4" s="16"/>
      <c r="OVI4" s="16"/>
      <c r="OVJ4" s="16"/>
      <c r="OVK4" s="16"/>
      <c r="OVL4" s="16"/>
      <c r="OVM4" s="16"/>
      <c r="OVN4" s="16"/>
      <c r="OVO4" s="16"/>
      <c r="OVP4" s="16"/>
      <c r="OVQ4" s="16"/>
      <c r="OVR4" s="16"/>
      <c r="OVS4" s="16"/>
      <c r="OVT4" s="16"/>
      <c r="OVU4" s="16"/>
      <c r="OVV4" s="16"/>
      <c r="OVW4" s="16"/>
      <c r="OVX4" s="16"/>
      <c r="OVY4" s="16"/>
      <c r="OVZ4" s="16"/>
      <c r="OWA4" s="16"/>
      <c r="OWB4" s="16"/>
      <c r="OWC4" s="16"/>
      <c r="OWD4" s="16"/>
      <c r="OWE4" s="16"/>
      <c r="OWF4" s="16"/>
      <c r="OWG4" s="16"/>
      <c r="OWH4" s="16"/>
      <c r="OWI4" s="16"/>
      <c r="OWJ4" s="16"/>
      <c r="OWK4" s="16"/>
      <c r="OWL4" s="16"/>
      <c r="OWM4" s="16"/>
      <c r="OWN4" s="16"/>
      <c r="OWO4" s="16"/>
      <c r="OWP4" s="16"/>
      <c r="OWQ4" s="16"/>
      <c r="OWR4" s="16"/>
      <c r="OWS4" s="16"/>
      <c r="OWT4" s="16"/>
      <c r="OWU4" s="16"/>
      <c r="OWV4" s="16"/>
      <c r="OWW4" s="16"/>
      <c r="OWX4" s="16"/>
      <c r="OWY4" s="16"/>
      <c r="OWZ4" s="16"/>
      <c r="OXA4" s="16"/>
      <c r="OXB4" s="16"/>
      <c r="OXC4" s="16"/>
      <c r="OXD4" s="16"/>
      <c r="OXE4" s="16"/>
      <c r="OXF4" s="16"/>
      <c r="OXG4" s="16"/>
      <c r="OXH4" s="16"/>
      <c r="OXI4" s="16"/>
      <c r="OXJ4" s="16"/>
      <c r="OXK4" s="16"/>
      <c r="OXL4" s="16"/>
      <c r="OXM4" s="16"/>
      <c r="OXN4" s="16"/>
      <c r="OXO4" s="16"/>
      <c r="OXP4" s="16"/>
      <c r="OXQ4" s="16"/>
      <c r="OXR4" s="16"/>
      <c r="OXS4" s="16"/>
      <c r="OXT4" s="16"/>
      <c r="OXU4" s="16"/>
      <c r="OXV4" s="16"/>
      <c r="OXW4" s="16"/>
      <c r="OXX4" s="16"/>
      <c r="OXY4" s="16"/>
      <c r="OXZ4" s="16"/>
      <c r="OYA4" s="16"/>
      <c r="OYB4" s="16"/>
      <c r="OYC4" s="16"/>
      <c r="OYD4" s="16"/>
      <c r="OYE4" s="16"/>
      <c r="OYF4" s="16"/>
      <c r="OYG4" s="16"/>
      <c r="OYH4" s="16"/>
      <c r="OYI4" s="16"/>
      <c r="OYJ4" s="16"/>
      <c r="OYK4" s="16"/>
      <c r="OYL4" s="16"/>
      <c r="OYM4" s="16"/>
      <c r="OYN4" s="16"/>
      <c r="OYO4" s="16"/>
      <c r="OYP4" s="16"/>
      <c r="OYQ4" s="16"/>
      <c r="OYR4" s="16"/>
      <c r="OYS4" s="16"/>
      <c r="OYT4" s="16"/>
      <c r="OYU4" s="16"/>
      <c r="OYV4" s="16"/>
      <c r="OYW4" s="16"/>
      <c r="OYX4" s="16"/>
      <c r="OYY4" s="16"/>
      <c r="OYZ4" s="16"/>
      <c r="OZA4" s="16"/>
      <c r="OZB4" s="16"/>
      <c r="OZC4" s="16"/>
      <c r="OZD4" s="16"/>
      <c r="OZE4" s="16"/>
      <c r="OZF4" s="16"/>
      <c r="OZG4" s="16"/>
      <c r="OZH4" s="16"/>
      <c r="OZI4" s="16"/>
      <c r="OZJ4" s="16"/>
      <c r="OZK4" s="16"/>
      <c r="OZL4" s="16"/>
      <c r="OZM4" s="16"/>
      <c r="OZN4" s="16"/>
      <c r="OZO4" s="16"/>
      <c r="OZP4" s="16"/>
      <c r="OZQ4" s="16"/>
      <c r="OZR4" s="16"/>
      <c r="OZS4" s="16"/>
      <c r="OZT4" s="16"/>
      <c r="OZU4" s="16"/>
      <c r="OZV4" s="16"/>
      <c r="OZW4" s="16"/>
      <c r="OZX4" s="16"/>
      <c r="OZY4" s="16"/>
      <c r="OZZ4" s="16"/>
      <c r="PAA4" s="16"/>
      <c r="PAB4" s="16"/>
      <c r="PAC4" s="16"/>
      <c r="PAD4" s="16"/>
      <c r="PAE4" s="16"/>
      <c r="PAF4" s="16"/>
      <c r="PAG4" s="16"/>
      <c r="PAH4" s="16"/>
      <c r="PAI4" s="16"/>
      <c r="PAJ4" s="16"/>
      <c r="PAK4" s="16"/>
      <c r="PAL4" s="16"/>
      <c r="PAM4" s="16"/>
      <c r="PAN4" s="16"/>
      <c r="PAO4" s="16"/>
      <c r="PAP4" s="16"/>
      <c r="PAQ4" s="16"/>
      <c r="PAR4" s="16"/>
      <c r="PAS4" s="16"/>
      <c r="PAT4" s="16"/>
      <c r="PAU4" s="16"/>
      <c r="PAV4" s="16"/>
      <c r="PAW4" s="16"/>
      <c r="PAX4" s="16"/>
      <c r="PAY4" s="16"/>
      <c r="PAZ4" s="16"/>
      <c r="PBA4" s="16"/>
      <c r="PBB4" s="16"/>
      <c r="PBC4" s="16"/>
      <c r="PBD4" s="16"/>
      <c r="PBE4" s="16"/>
      <c r="PBF4" s="16"/>
      <c r="PBG4" s="16"/>
      <c r="PBH4" s="16"/>
      <c r="PBI4" s="16"/>
      <c r="PBJ4" s="16"/>
      <c r="PBK4" s="16"/>
      <c r="PBL4" s="16"/>
      <c r="PBM4" s="16"/>
      <c r="PBN4" s="16"/>
      <c r="PBO4" s="16"/>
      <c r="PBP4" s="16"/>
      <c r="PBQ4" s="16"/>
      <c r="PBR4" s="16"/>
      <c r="PBS4" s="16"/>
      <c r="PBT4" s="16"/>
      <c r="PBU4" s="16"/>
      <c r="PBV4" s="16"/>
      <c r="PBW4" s="16"/>
      <c r="PBX4" s="16"/>
      <c r="PBY4" s="16"/>
      <c r="PBZ4" s="16"/>
      <c r="PCA4" s="16"/>
      <c r="PCB4" s="16"/>
      <c r="PCC4" s="16"/>
      <c r="PCD4" s="16"/>
      <c r="PCE4" s="16"/>
      <c r="PCF4" s="16"/>
      <c r="PCG4" s="16"/>
      <c r="PCH4" s="16"/>
      <c r="PCI4" s="16"/>
      <c r="PCJ4" s="16"/>
      <c r="PCK4" s="16"/>
      <c r="PCL4" s="16"/>
      <c r="PCM4" s="16"/>
      <c r="PCN4" s="16"/>
      <c r="PCO4" s="16"/>
      <c r="PCP4" s="16"/>
      <c r="PCQ4" s="16"/>
      <c r="PCR4" s="16"/>
      <c r="PCS4" s="16"/>
      <c r="PCT4" s="16"/>
      <c r="PCU4" s="16"/>
      <c r="PCV4" s="16"/>
      <c r="PCW4" s="16"/>
      <c r="PCX4" s="16"/>
      <c r="PCY4" s="16"/>
      <c r="PCZ4" s="16"/>
      <c r="PDA4" s="16"/>
      <c r="PDB4" s="16"/>
      <c r="PDC4" s="16"/>
      <c r="PDD4" s="16"/>
      <c r="PDE4" s="16"/>
      <c r="PDF4" s="16"/>
      <c r="PDG4" s="16"/>
      <c r="PDH4" s="16"/>
      <c r="PDI4" s="16"/>
      <c r="PDJ4" s="16"/>
      <c r="PDK4" s="16"/>
      <c r="PDL4" s="16"/>
      <c r="PDM4" s="16"/>
      <c r="PDN4" s="16"/>
      <c r="PDO4" s="16"/>
      <c r="PDP4" s="16"/>
      <c r="PDQ4" s="16"/>
      <c r="PDR4" s="16"/>
      <c r="PDS4" s="16"/>
      <c r="PDT4" s="16"/>
      <c r="PDU4" s="16"/>
      <c r="PDV4" s="16"/>
      <c r="PDW4" s="16"/>
      <c r="PDX4" s="16"/>
      <c r="PDY4" s="16"/>
      <c r="PDZ4" s="16"/>
      <c r="PEA4" s="16"/>
      <c r="PEB4" s="16"/>
      <c r="PEC4" s="16"/>
      <c r="PED4" s="16"/>
      <c r="PEE4" s="16"/>
      <c r="PEF4" s="16"/>
      <c r="PEG4" s="16"/>
      <c r="PEH4" s="16"/>
      <c r="PEI4" s="16"/>
      <c r="PEJ4" s="16"/>
      <c r="PEK4" s="16"/>
      <c r="PEL4" s="16"/>
      <c r="PEM4" s="16"/>
      <c r="PEN4" s="16"/>
      <c r="PEO4" s="16"/>
      <c r="PEP4" s="16"/>
      <c r="PEQ4" s="16"/>
      <c r="PER4" s="16"/>
      <c r="PES4" s="16"/>
      <c r="PET4" s="16"/>
      <c r="PEU4" s="16"/>
      <c r="PEV4" s="16"/>
      <c r="PEW4" s="16"/>
      <c r="PEX4" s="16"/>
      <c r="PEY4" s="16"/>
      <c r="PEZ4" s="16"/>
      <c r="PFA4" s="16"/>
      <c r="PFB4" s="16"/>
      <c r="PFC4" s="16"/>
      <c r="PFD4" s="16"/>
      <c r="PFE4" s="16"/>
      <c r="PFF4" s="16"/>
      <c r="PFG4" s="16"/>
      <c r="PFH4" s="16"/>
      <c r="PFI4" s="16"/>
      <c r="PFJ4" s="16"/>
      <c r="PFK4" s="16"/>
      <c r="PFL4" s="16"/>
      <c r="PFM4" s="16"/>
      <c r="PFN4" s="16"/>
      <c r="PFO4" s="16"/>
      <c r="PFP4" s="16"/>
      <c r="PFQ4" s="16"/>
      <c r="PFR4" s="16"/>
      <c r="PFS4" s="16"/>
      <c r="PFT4" s="16"/>
      <c r="PFU4" s="16"/>
      <c r="PFV4" s="16"/>
      <c r="PFW4" s="16"/>
      <c r="PFX4" s="16"/>
      <c r="PFY4" s="16"/>
      <c r="PFZ4" s="16"/>
      <c r="PGA4" s="16"/>
      <c r="PGB4" s="16"/>
      <c r="PGC4" s="16"/>
      <c r="PGD4" s="16"/>
      <c r="PGE4" s="16"/>
      <c r="PGF4" s="16"/>
      <c r="PGG4" s="16"/>
      <c r="PGH4" s="16"/>
      <c r="PGI4" s="16"/>
      <c r="PGJ4" s="16"/>
      <c r="PGK4" s="16"/>
      <c r="PGL4" s="16"/>
      <c r="PGM4" s="16"/>
      <c r="PGN4" s="16"/>
      <c r="PGO4" s="16"/>
      <c r="PGP4" s="16"/>
      <c r="PGQ4" s="16"/>
      <c r="PGR4" s="16"/>
      <c r="PGS4" s="16"/>
      <c r="PGT4" s="16"/>
      <c r="PGU4" s="16"/>
      <c r="PGV4" s="16"/>
      <c r="PGW4" s="16"/>
      <c r="PGX4" s="16"/>
      <c r="PGY4" s="16"/>
      <c r="PGZ4" s="16"/>
      <c r="PHA4" s="16"/>
      <c r="PHB4" s="16"/>
      <c r="PHC4" s="16"/>
      <c r="PHD4" s="16"/>
      <c r="PHE4" s="16"/>
      <c r="PHF4" s="16"/>
      <c r="PHG4" s="16"/>
      <c r="PHH4" s="16"/>
      <c r="PHI4" s="16"/>
      <c r="PHJ4" s="16"/>
      <c r="PHK4" s="16"/>
      <c r="PHL4" s="16"/>
      <c r="PHM4" s="16"/>
      <c r="PHN4" s="16"/>
      <c r="PHO4" s="16"/>
      <c r="PHP4" s="16"/>
      <c r="PHQ4" s="16"/>
      <c r="PHR4" s="16"/>
      <c r="PHS4" s="16"/>
      <c r="PHT4" s="16"/>
      <c r="PHU4" s="16"/>
      <c r="PHV4" s="16"/>
      <c r="PHW4" s="16"/>
      <c r="PHX4" s="16"/>
      <c r="PHY4" s="16"/>
      <c r="PHZ4" s="16"/>
      <c r="PIA4" s="16"/>
      <c r="PIB4" s="16"/>
      <c r="PIC4" s="16"/>
      <c r="PID4" s="16"/>
      <c r="PIE4" s="16"/>
      <c r="PIF4" s="16"/>
      <c r="PIG4" s="16"/>
      <c r="PIH4" s="16"/>
      <c r="PII4" s="16"/>
      <c r="PIJ4" s="16"/>
      <c r="PIK4" s="16"/>
      <c r="PIL4" s="16"/>
      <c r="PIM4" s="16"/>
      <c r="PIN4" s="16"/>
      <c r="PIO4" s="16"/>
      <c r="PIP4" s="16"/>
      <c r="PIQ4" s="16"/>
      <c r="PIR4" s="16"/>
      <c r="PIS4" s="16"/>
      <c r="PIT4" s="16"/>
      <c r="PIU4" s="16"/>
      <c r="PIV4" s="16"/>
      <c r="PIW4" s="16"/>
      <c r="PIX4" s="16"/>
      <c r="PIY4" s="16"/>
      <c r="PIZ4" s="16"/>
      <c r="PJA4" s="16"/>
      <c r="PJB4" s="16"/>
      <c r="PJC4" s="16"/>
      <c r="PJD4" s="16"/>
      <c r="PJE4" s="16"/>
      <c r="PJF4" s="16"/>
      <c r="PJG4" s="16"/>
      <c r="PJH4" s="16"/>
      <c r="PJI4" s="16"/>
      <c r="PJJ4" s="16"/>
      <c r="PJK4" s="16"/>
      <c r="PJL4" s="16"/>
      <c r="PJM4" s="16"/>
      <c r="PJN4" s="16"/>
      <c r="PJO4" s="16"/>
      <c r="PJP4" s="16"/>
      <c r="PJQ4" s="16"/>
      <c r="PJR4" s="16"/>
      <c r="PJS4" s="16"/>
      <c r="PJT4" s="16"/>
      <c r="PJU4" s="16"/>
      <c r="PJV4" s="16"/>
      <c r="PJW4" s="16"/>
      <c r="PJX4" s="16"/>
      <c r="PJY4" s="16"/>
      <c r="PJZ4" s="16"/>
      <c r="PKA4" s="16"/>
      <c r="PKB4" s="16"/>
      <c r="PKC4" s="16"/>
      <c r="PKD4" s="16"/>
      <c r="PKE4" s="16"/>
      <c r="PKF4" s="16"/>
      <c r="PKG4" s="16"/>
      <c r="PKH4" s="16"/>
      <c r="PKI4" s="16"/>
      <c r="PKJ4" s="16"/>
      <c r="PKK4" s="16"/>
      <c r="PKL4" s="16"/>
      <c r="PKM4" s="16"/>
      <c r="PKN4" s="16"/>
      <c r="PKO4" s="16"/>
      <c r="PKP4" s="16"/>
      <c r="PKQ4" s="16"/>
      <c r="PKR4" s="16"/>
      <c r="PKS4" s="16"/>
      <c r="PKT4" s="16"/>
      <c r="PKU4" s="16"/>
      <c r="PKV4" s="16"/>
      <c r="PKW4" s="16"/>
      <c r="PKX4" s="16"/>
      <c r="PKY4" s="16"/>
      <c r="PKZ4" s="16"/>
      <c r="PLA4" s="16"/>
      <c r="PLB4" s="16"/>
      <c r="PLC4" s="16"/>
      <c r="PLD4" s="16"/>
      <c r="PLE4" s="16"/>
      <c r="PLF4" s="16"/>
      <c r="PLG4" s="16"/>
      <c r="PLH4" s="16"/>
      <c r="PLI4" s="16"/>
      <c r="PLJ4" s="16"/>
      <c r="PLK4" s="16"/>
      <c r="PLL4" s="16"/>
      <c r="PLM4" s="16"/>
      <c r="PLN4" s="16"/>
      <c r="PLO4" s="16"/>
      <c r="PLP4" s="16"/>
      <c r="PLQ4" s="16"/>
      <c r="PLR4" s="16"/>
      <c r="PLS4" s="16"/>
      <c r="PLT4" s="16"/>
      <c r="PLU4" s="16"/>
      <c r="PLV4" s="16"/>
      <c r="PLW4" s="16"/>
      <c r="PLX4" s="16"/>
      <c r="PLY4" s="16"/>
      <c r="PLZ4" s="16"/>
      <c r="PMA4" s="16"/>
      <c r="PMB4" s="16"/>
      <c r="PMC4" s="16"/>
      <c r="PMD4" s="16"/>
      <c r="PME4" s="16"/>
      <c r="PMF4" s="16"/>
      <c r="PMG4" s="16"/>
      <c r="PMH4" s="16"/>
      <c r="PMI4" s="16"/>
      <c r="PMJ4" s="16"/>
      <c r="PMK4" s="16"/>
      <c r="PML4" s="16"/>
      <c r="PMM4" s="16"/>
      <c r="PMN4" s="16"/>
      <c r="PMO4" s="16"/>
      <c r="PMP4" s="16"/>
      <c r="PMQ4" s="16"/>
      <c r="PMR4" s="16"/>
      <c r="PMS4" s="16"/>
      <c r="PMT4" s="16"/>
      <c r="PMU4" s="16"/>
      <c r="PMV4" s="16"/>
      <c r="PMW4" s="16"/>
      <c r="PMX4" s="16"/>
      <c r="PMY4" s="16"/>
      <c r="PMZ4" s="16"/>
      <c r="PNA4" s="16"/>
      <c r="PNB4" s="16"/>
      <c r="PNC4" s="16"/>
      <c r="PND4" s="16"/>
      <c r="PNE4" s="16"/>
      <c r="PNF4" s="16"/>
      <c r="PNG4" s="16"/>
      <c r="PNH4" s="16"/>
      <c r="PNI4" s="16"/>
      <c r="PNJ4" s="16"/>
      <c r="PNK4" s="16"/>
      <c r="PNL4" s="16"/>
      <c r="PNM4" s="16"/>
      <c r="PNN4" s="16"/>
      <c r="PNO4" s="16"/>
      <c r="PNP4" s="16"/>
      <c r="PNQ4" s="16"/>
      <c r="PNR4" s="16"/>
      <c r="PNS4" s="16"/>
      <c r="PNT4" s="16"/>
      <c r="PNU4" s="16"/>
      <c r="PNV4" s="16"/>
      <c r="PNW4" s="16"/>
      <c r="PNX4" s="16"/>
      <c r="PNY4" s="16"/>
      <c r="PNZ4" s="16"/>
      <c r="POA4" s="16"/>
      <c r="POB4" s="16"/>
      <c r="POC4" s="16"/>
      <c r="POD4" s="16"/>
      <c r="POE4" s="16"/>
      <c r="POF4" s="16"/>
      <c r="POG4" s="16"/>
      <c r="POH4" s="16"/>
      <c r="POI4" s="16"/>
      <c r="POJ4" s="16"/>
      <c r="POK4" s="16"/>
      <c r="POL4" s="16"/>
      <c r="POM4" s="16"/>
      <c r="PON4" s="16"/>
      <c r="POO4" s="16"/>
      <c r="POP4" s="16"/>
      <c r="POQ4" s="16"/>
      <c r="POR4" s="16"/>
      <c r="POS4" s="16"/>
      <c r="POT4" s="16"/>
      <c r="POU4" s="16"/>
      <c r="POV4" s="16"/>
      <c r="POW4" s="16"/>
      <c r="POX4" s="16"/>
      <c r="POY4" s="16"/>
      <c r="POZ4" s="16"/>
      <c r="PPA4" s="16"/>
      <c r="PPB4" s="16"/>
      <c r="PPC4" s="16"/>
      <c r="PPD4" s="16"/>
      <c r="PPE4" s="16"/>
      <c r="PPF4" s="16"/>
      <c r="PPG4" s="16"/>
      <c r="PPH4" s="16"/>
      <c r="PPI4" s="16"/>
      <c r="PPJ4" s="16"/>
      <c r="PPK4" s="16"/>
      <c r="PPL4" s="16"/>
      <c r="PPM4" s="16"/>
      <c r="PPN4" s="16"/>
      <c r="PPO4" s="16"/>
      <c r="PPP4" s="16"/>
      <c r="PPQ4" s="16"/>
      <c r="PPR4" s="16"/>
      <c r="PPS4" s="16"/>
      <c r="PPT4" s="16"/>
      <c r="PPU4" s="16"/>
      <c r="PPV4" s="16"/>
      <c r="PPW4" s="16"/>
      <c r="PPX4" s="16"/>
      <c r="PPY4" s="16"/>
      <c r="PPZ4" s="16"/>
      <c r="PQA4" s="16"/>
      <c r="PQB4" s="16"/>
      <c r="PQC4" s="16"/>
      <c r="PQD4" s="16"/>
      <c r="PQE4" s="16"/>
      <c r="PQF4" s="16"/>
      <c r="PQG4" s="16"/>
      <c r="PQH4" s="16"/>
      <c r="PQI4" s="16"/>
      <c r="PQJ4" s="16"/>
      <c r="PQK4" s="16"/>
      <c r="PQL4" s="16"/>
      <c r="PQM4" s="16"/>
      <c r="PQN4" s="16"/>
      <c r="PQO4" s="16"/>
      <c r="PQP4" s="16"/>
      <c r="PQQ4" s="16"/>
      <c r="PQR4" s="16"/>
      <c r="PQS4" s="16"/>
      <c r="PQT4" s="16"/>
      <c r="PQU4" s="16"/>
      <c r="PQV4" s="16"/>
      <c r="PQW4" s="16"/>
      <c r="PQX4" s="16"/>
      <c r="PQY4" s="16"/>
      <c r="PQZ4" s="16"/>
      <c r="PRA4" s="16"/>
      <c r="PRB4" s="16"/>
      <c r="PRC4" s="16"/>
      <c r="PRD4" s="16"/>
      <c r="PRE4" s="16"/>
      <c r="PRF4" s="16"/>
      <c r="PRG4" s="16"/>
      <c r="PRH4" s="16"/>
      <c r="PRI4" s="16"/>
      <c r="PRJ4" s="16"/>
      <c r="PRK4" s="16"/>
      <c r="PRL4" s="16"/>
      <c r="PRM4" s="16"/>
      <c r="PRN4" s="16"/>
      <c r="PRO4" s="16"/>
      <c r="PRP4" s="16"/>
      <c r="PRQ4" s="16"/>
      <c r="PRR4" s="16"/>
      <c r="PRS4" s="16"/>
      <c r="PRT4" s="16"/>
      <c r="PRU4" s="16"/>
      <c r="PRV4" s="16"/>
      <c r="PRW4" s="16"/>
      <c r="PRX4" s="16"/>
      <c r="PRY4" s="16"/>
      <c r="PRZ4" s="16"/>
      <c r="PSA4" s="16"/>
      <c r="PSB4" s="16"/>
      <c r="PSC4" s="16"/>
      <c r="PSD4" s="16"/>
      <c r="PSE4" s="16"/>
      <c r="PSF4" s="16"/>
      <c r="PSG4" s="16"/>
      <c r="PSH4" s="16"/>
      <c r="PSI4" s="16"/>
      <c r="PSJ4" s="16"/>
      <c r="PSK4" s="16"/>
      <c r="PSL4" s="16"/>
      <c r="PSM4" s="16"/>
      <c r="PSN4" s="16"/>
      <c r="PSO4" s="16"/>
      <c r="PSP4" s="16"/>
      <c r="PSQ4" s="16"/>
      <c r="PSR4" s="16"/>
      <c r="PSS4" s="16"/>
      <c r="PST4" s="16"/>
      <c r="PSU4" s="16"/>
      <c r="PSV4" s="16"/>
      <c r="PSW4" s="16"/>
      <c r="PSX4" s="16"/>
      <c r="PSY4" s="16"/>
      <c r="PSZ4" s="16"/>
      <c r="PTA4" s="16"/>
      <c r="PTB4" s="16"/>
      <c r="PTC4" s="16"/>
      <c r="PTD4" s="16"/>
      <c r="PTE4" s="16"/>
      <c r="PTF4" s="16"/>
      <c r="PTG4" s="16"/>
      <c r="PTH4" s="16"/>
      <c r="PTI4" s="16"/>
      <c r="PTJ4" s="16"/>
      <c r="PTK4" s="16"/>
      <c r="PTL4" s="16"/>
      <c r="PTM4" s="16"/>
      <c r="PTN4" s="16"/>
      <c r="PTO4" s="16"/>
      <c r="PTP4" s="16"/>
      <c r="PTQ4" s="16"/>
      <c r="PTR4" s="16"/>
      <c r="PTS4" s="16"/>
      <c r="PTT4" s="16"/>
      <c r="PTU4" s="16"/>
      <c r="PTV4" s="16"/>
      <c r="PTW4" s="16"/>
      <c r="PTX4" s="16"/>
      <c r="PTY4" s="16"/>
      <c r="PTZ4" s="16"/>
      <c r="PUA4" s="16"/>
      <c r="PUB4" s="16"/>
      <c r="PUC4" s="16"/>
      <c r="PUD4" s="16"/>
      <c r="PUE4" s="16"/>
      <c r="PUF4" s="16"/>
      <c r="PUG4" s="16"/>
      <c r="PUH4" s="16"/>
      <c r="PUI4" s="16"/>
      <c r="PUJ4" s="16"/>
      <c r="PUK4" s="16"/>
      <c r="PUL4" s="16"/>
      <c r="PUM4" s="16"/>
      <c r="PUN4" s="16"/>
      <c r="PUO4" s="16"/>
      <c r="PUP4" s="16"/>
      <c r="PUQ4" s="16"/>
      <c r="PUR4" s="16"/>
      <c r="PUS4" s="16"/>
      <c r="PUT4" s="16"/>
      <c r="PUU4" s="16"/>
      <c r="PUV4" s="16"/>
      <c r="PUW4" s="16"/>
      <c r="PUX4" s="16"/>
      <c r="PUY4" s="16"/>
      <c r="PUZ4" s="16"/>
      <c r="PVA4" s="16"/>
      <c r="PVB4" s="16"/>
      <c r="PVC4" s="16"/>
      <c r="PVD4" s="16"/>
      <c r="PVE4" s="16"/>
      <c r="PVF4" s="16"/>
      <c r="PVG4" s="16"/>
      <c r="PVH4" s="16"/>
      <c r="PVI4" s="16"/>
      <c r="PVJ4" s="16"/>
      <c r="PVK4" s="16"/>
      <c r="PVL4" s="16"/>
      <c r="PVM4" s="16"/>
      <c r="PVN4" s="16"/>
      <c r="PVO4" s="16"/>
      <c r="PVP4" s="16"/>
      <c r="PVQ4" s="16"/>
      <c r="PVR4" s="16"/>
      <c r="PVS4" s="16"/>
      <c r="PVT4" s="16"/>
      <c r="PVU4" s="16"/>
      <c r="PVV4" s="16"/>
      <c r="PVW4" s="16"/>
      <c r="PVX4" s="16"/>
      <c r="PVY4" s="16"/>
      <c r="PVZ4" s="16"/>
      <c r="PWA4" s="16"/>
      <c r="PWB4" s="16"/>
      <c r="PWC4" s="16"/>
      <c r="PWD4" s="16"/>
      <c r="PWE4" s="16"/>
      <c r="PWF4" s="16"/>
      <c r="PWG4" s="16"/>
      <c r="PWH4" s="16"/>
      <c r="PWI4" s="16"/>
      <c r="PWJ4" s="16"/>
      <c r="PWK4" s="16"/>
      <c r="PWL4" s="16"/>
      <c r="PWM4" s="16"/>
      <c r="PWN4" s="16"/>
      <c r="PWO4" s="16"/>
      <c r="PWP4" s="16"/>
      <c r="PWQ4" s="16"/>
      <c r="PWR4" s="16"/>
      <c r="PWS4" s="16"/>
      <c r="PWT4" s="16"/>
      <c r="PWU4" s="16"/>
      <c r="PWV4" s="16"/>
      <c r="PWW4" s="16"/>
      <c r="PWX4" s="16"/>
      <c r="PWY4" s="16"/>
      <c r="PWZ4" s="16"/>
      <c r="PXA4" s="16"/>
      <c r="PXB4" s="16"/>
      <c r="PXC4" s="16"/>
      <c r="PXD4" s="16"/>
      <c r="PXE4" s="16"/>
      <c r="PXF4" s="16"/>
      <c r="PXG4" s="16"/>
      <c r="PXH4" s="16"/>
      <c r="PXI4" s="16"/>
      <c r="PXJ4" s="16"/>
      <c r="PXK4" s="16"/>
      <c r="PXL4" s="16"/>
      <c r="PXM4" s="16"/>
      <c r="PXN4" s="16"/>
      <c r="PXO4" s="16"/>
      <c r="PXP4" s="16"/>
      <c r="PXQ4" s="16"/>
      <c r="PXR4" s="16"/>
      <c r="PXS4" s="16"/>
      <c r="PXT4" s="16"/>
      <c r="PXU4" s="16"/>
      <c r="PXV4" s="16"/>
      <c r="PXW4" s="16"/>
      <c r="PXX4" s="16"/>
      <c r="PXY4" s="16"/>
      <c r="PXZ4" s="16"/>
      <c r="PYA4" s="16"/>
      <c r="PYB4" s="16"/>
      <c r="PYC4" s="16"/>
      <c r="PYD4" s="16"/>
      <c r="PYE4" s="16"/>
      <c r="PYF4" s="16"/>
      <c r="PYG4" s="16"/>
      <c r="PYH4" s="16"/>
      <c r="PYI4" s="16"/>
      <c r="PYJ4" s="16"/>
      <c r="PYK4" s="16"/>
      <c r="PYL4" s="16"/>
      <c r="PYM4" s="16"/>
      <c r="PYN4" s="16"/>
      <c r="PYO4" s="16"/>
      <c r="PYP4" s="16"/>
      <c r="PYQ4" s="16"/>
      <c r="PYR4" s="16"/>
      <c r="PYS4" s="16"/>
      <c r="PYT4" s="16"/>
      <c r="PYU4" s="16"/>
      <c r="PYV4" s="16"/>
      <c r="PYW4" s="16"/>
      <c r="PYX4" s="16"/>
      <c r="PYY4" s="16"/>
      <c r="PYZ4" s="16"/>
      <c r="PZA4" s="16"/>
      <c r="PZB4" s="16"/>
      <c r="PZC4" s="16"/>
      <c r="PZD4" s="16"/>
      <c r="PZE4" s="16"/>
      <c r="PZF4" s="16"/>
      <c r="PZG4" s="16"/>
      <c r="PZH4" s="16"/>
      <c r="PZI4" s="16"/>
      <c r="PZJ4" s="16"/>
      <c r="PZK4" s="16"/>
      <c r="PZL4" s="16"/>
      <c r="PZM4" s="16"/>
      <c r="PZN4" s="16"/>
      <c r="PZO4" s="16"/>
      <c r="PZP4" s="16"/>
      <c r="PZQ4" s="16"/>
      <c r="PZR4" s="16"/>
      <c r="PZS4" s="16"/>
      <c r="PZT4" s="16"/>
      <c r="PZU4" s="16"/>
      <c r="PZV4" s="16"/>
      <c r="PZW4" s="16"/>
      <c r="PZX4" s="16"/>
      <c r="PZY4" s="16"/>
      <c r="PZZ4" s="16"/>
      <c r="QAA4" s="16"/>
      <c r="QAB4" s="16"/>
      <c r="QAC4" s="16"/>
      <c r="QAD4" s="16"/>
      <c r="QAE4" s="16"/>
      <c r="QAF4" s="16"/>
      <c r="QAG4" s="16"/>
      <c r="QAH4" s="16"/>
      <c r="QAI4" s="16"/>
      <c r="QAJ4" s="16"/>
      <c r="QAK4" s="16"/>
      <c r="QAL4" s="16"/>
      <c r="QAM4" s="16"/>
      <c r="QAN4" s="16"/>
      <c r="QAO4" s="16"/>
      <c r="QAP4" s="16"/>
      <c r="QAQ4" s="16"/>
      <c r="QAR4" s="16"/>
      <c r="QAS4" s="16"/>
      <c r="QAT4" s="16"/>
      <c r="QAU4" s="16"/>
      <c r="QAV4" s="16"/>
      <c r="QAW4" s="16"/>
      <c r="QAX4" s="16"/>
      <c r="QAY4" s="16"/>
      <c r="QAZ4" s="16"/>
      <c r="QBA4" s="16"/>
      <c r="QBB4" s="16"/>
      <c r="QBC4" s="16"/>
      <c r="QBD4" s="16"/>
      <c r="QBE4" s="16"/>
      <c r="QBF4" s="16"/>
      <c r="QBG4" s="16"/>
      <c r="QBH4" s="16"/>
      <c r="QBI4" s="16"/>
      <c r="QBJ4" s="16"/>
      <c r="QBK4" s="16"/>
      <c r="QBL4" s="16"/>
      <c r="QBM4" s="16"/>
      <c r="QBN4" s="16"/>
      <c r="QBO4" s="16"/>
      <c r="QBP4" s="16"/>
      <c r="QBQ4" s="16"/>
      <c r="QBR4" s="16"/>
      <c r="QBS4" s="16"/>
      <c r="QBT4" s="16"/>
      <c r="QBU4" s="16"/>
      <c r="QBV4" s="16"/>
      <c r="QBW4" s="16"/>
      <c r="QBX4" s="16"/>
      <c r="QBY4" s="16"/>
      <c r="QBZ4" s="16"/>
      <c r="QCA4" s="16"/>
      <c r="QCB4" s="16"/>
      <c r="QCC4" s="16"/>
      <c r="QCD4" s="16"/>
      <c r="QCE4" s="16"/>
      <c r="QCF4" s="16"/>
      <c r="QCG4" s="16"/>
      <c r="QCH4" s="16"/>
      <c r="QCI4" s="16"/>
      <c r="QCJ4" s="16"/>
      <c r="QCK4" s="16"/>
      <c r="QCL4" s="16"/>
      <c r="QCM4" s="16"/>
      <c r="QCN4" s="16"/>
      <c r="QCO4" s="16"/>
      <c r="QCP4" s="16"/>
      <c r="QCQ4" s="16"/>
      <c r="QCR4" s="16"/>
      <c r="QCS4" s="16"/>
      <c r="QCT4" s="16"/>
      <c r="QCU4" s="16"/>
      <c r="QCV4" s="16"/>
      <c r="QCW4" s="16"/>
      <c r="QCX4" s="16"/>
      <c r="QCY4" s="16"/>
      <c r="QCZ4" s="16"/>
      <c r="QDA4" s="16"/>
      <c r="QDB4" s="16"/>
      <c r="QDC4" s="16"/>
      <c r="QDD4" s="16"/>
      <c r="QDE4" s="16"/>
      <c r="QDF4" s="16"/>
      <c r="QDG4" s="16"/>
      <c r="QDH4" s="16"/>
      <c r="QDI4" s="16"/>
      <c r="QDJ4" s="16"/>
      <c r="QDK4" s="16"/>
      <c r="QDL4" s="16"/>
      <c r="QDM4" s="16"/>
      <c r="QDN4" s="16"/>
      <c r="QDO4" s="16"/>
      <c r="QDP4" s="16"/>
      <c r="QDQ4" s="16"/>
      <c r="QDR4" s="16"/>
      <c r="QDS4" s="16"/>
      <c r="QDT4" s="16"/>
      <c r="QDU4" s="16"/>
      <c r="QDV4" s="16"/>
      <c r="QDW4" s="16"/>
      <c r="QDX4" s="16"/>
      <c r="QDY4" s="16"/>
      <c r="QDZ4" s="16"/>
      <c r="QEA4" s="16"/>
      <c r="QEB4" s="16"/>
      <c r="QEC4" s="16"/>
      <c r="QED4" s="16"/>
      <c r="QEE4" s="16"/>
      <c r="QEF4" s="16"/>
      <c r="QEG4" s="16"/>
      <c r="QEH4" s="16"/>
      <c r="QEI4" s="16"/>
      <c r="QEJ4" s="16"/>
      <c r="QEK4" s="16"/>
      <c r="QEL4" s="16"/>
      <c r="QEM4" s="16"/>
      <c r="QEN4" s="16"/>
      <c r="QEO4" s="16"/>
      <c r="QEP4" s="16"/>
      <c r="QEQ4" s="16"/>
      <c r="QER4" s="16"/>
      <c r="QES4" s="16"/>
      <c r="QET4" s="16"/>
      <c r="QEU4" s="16"/>
      <c r="QEV4" s="16"/>
      <c r="QEW4" s="16"/>
      <c r="QEX4" s="16"/>
      <c r="QEY4" s="16"/>
      <c r="QEZ4" s="16"/>
      <c r="QFA4" s="16"/>
      <c r="QFB4" s="16"/>
      <c r="QFC4" s="16"/>
      <c r="QFD4" s="16"/>
      <c r="QFE4" s="16"/>
      <c r="QFF4" s="16"/>
      <c r="QFG4" s="16"/>
      <c r="QFH4" s="16"/>
      <c r="QFI4" s="16"/>
      <c r="QFJ4" s="16"/>
      <c r="QFK4" s="16"/>
      <c r="QFL4" s="16"/>
      <c r="QFM4" s="16"/>
      <c r="QFN4" s="16"/>
      <c r="QFO4" s="16"/>
      <c r="QFP4" s="16"/>
      <c r="QFQ4" s="16"/>
      <c r="QFR4" s="16"/>
      <c r="QFS4" s="16"/>
      <c r="QFT4" s="16"/>
      <c r="QFU4" s="16"/>
      <c r="QFV4" s="16"/>
      <c r="QFW4" s="16"/>
      <c r="QFX4" s="16"/>
      <c r="QFY4" s="16"/>
      <c r="QFZ4" s="16"/>
      <c r="QGA4" s="16"/>
      <c r="QGB4" s="16"/>
      <c r="QGC4" s="16"/>
      <c r="QGD4" s="16"/>
      <c r="QGE4" s="16"/>
      <c r="QGF4" s="16"/>
      <c r="QGG4" s="16"/>
      <c r="QGH4" s="16"/>
      <c r="QGI4" s="16"/>
      <c r="QGJ4" s="16"/>
      <c r="QGK4" s="16"/>
      <c r="QGL4" s="16"/>
      <c r="QGM4" s="16"/>
      <c r="QGN4" s="16"/>
      <c r="QGO4" s="16"/>
      <c r="QGP4" s="16"/>
      <c r="QGQ4" s="16"/>
      <c r="QGR4" s="16"/>
      <c r="QGS4" s="16"/>
      <c r="QGT4" s="16"/>
      <c r="QGU4" s="16"/>
      <c r="QGV4" s="16"/>
      <c r="QGW4" s="16"/>
      <c r="QGX4" s="16"/>
      <c r="QGY4" s="16"/>
      <c r="QGZ4" s="16"/>
      <c r="QHA4" s="16"/>
      <c r="QHB4" s="16"/>
      <c r="QHC4" s="16"/>
      <c r="QHD4" s="16"/>
      <c r="QHE4" s="16"/>
      <c r="QHF4" s="16"/>
      <c r="QHG4" s="16"/>
      <c r="QHH4" s="16"/>
      <c r="QHI4" s="16"/>
      <c r="QHJ4" s="16"/>
      <c r="QHK4" s="16"/>
      <c r="QHL4" s="16"/>
      <c r="QHM4" s="16"/>
      <c r="QHN4" s="16"/>
      <c r="QHO4" s="16"/>
      <c r="QHP4" s="16"/>
      <c r="QHQ4" s="16"/>
      <c r="QHR4" s="16"/>
      <c r="QHS4" s="16"/>
      <c r="QHT4" s="16"/>
      <c r="QHU4" s="16"/>
      <c r="QHV4" s="16"/>
      <c r="QHW4" s="16"/>
      <c r="QHX4" s="16"/>
      <c r="QHY4" s="16"/>
      <c r="QHZ4" s="16"/>
      <c r="QIA4" s="16"/>
      <c r="QIB4" s="16"/>
      <c r="QIC4" s="16"/>
      <c r="QID4" s="16"/>
      <c r="QIE4" s="16"/>
      <c r="QIF4" s="16"/>
      <c r="QIG4" s="16"/>
      <c r="QIH4" s="16"/>
      <c r="QII4" s="16"/>
      <c r="QIJ4" s="16"/>
      <c r="QIK4" s="16"/>
      <c r="QIL4" s="16"/>
      <c r="QIM4" s="16"/>
      <c r="QIN4" s="16"/>
      <c r="QIO4" s="16"/>
      <c r="QIP4" s="16"/>
      <c r="QIQ4" s="16"/>
      <c r="QIR4" s="16"/>
      <c r="QIS4" s="16"/>
      <c r="QIT4" s="16"/>
      <c r="QIU4" s="16"/>
      <c r="QIV4" s="16"/>
      <c r="QIW4" s="16"/>
      <c r="QIX4" s="16"/>
      <c r="QIY4" s="16"/>
      <c r="QIZ4" s="16"/>
      <c r="QJA4" s="16"/>
      <c r="QJB4" s="16"/>
      <c r="QJC4" s="16"/>
      <c r="QJD4" s="16"/>
      <c r="QJE4" s="16"/>
      <c r="QJF4" s="16"/>
      <c r="QJG4" s="16"/>
      <c r="QJH4" s="16"/>
      <c r="QJI4" s="16"/>
      <c r="QJJ4" s="16"/>
      <c r="QJK4" s="16"/>
      <c r="QJL4" s="16"/>
      <c r="QJM4" s="16"/>
      <c r="QJN4" s="16"/>
      <c r="QJO4" s="16"/>
      <c r="QJP4" s="16"/>
      <c r="QJQ4" s="16"/>
      <c r="QJR4" s="16"/>
      <c r="QJS4" s="16"/>
      <c r="QJT4" s="16"/>
      <c r="QJU4" s="16"/>
      <c r="QJV4" s="16"/>
      <c r="QJW4" s="16"/>
      <c r="QJX4" s="16"/>
      <c r="QJY4" s="16"/>
      <c r="QJZ4" s="16"/>
      <c r="QKA4" s="16"/>
      <c r="QKB4" s="16"/>
      <c r="QKC4" s="16"/>
      <c r="QKD4" s="16"/>
      <c r="QKE4" s="16"/>
      <c r="QKF4" s="16"/>
      <c r="QKG4" s="16"/>
      <c r="QKH4" s="16"/>
      <c r="QKI4" s="16"/>
      <c r="QKJ4" s="16"/>
      <c r="QKK4" s="16"/>
      <c r="QKL4" s="16"/>
      <c r="QKM4" s="16"/>
      <c r="QKN4" s="16"/>
      <c r="QKO4" s="16"/>
      <c r="QKP4" s="16"/>
      <c r="QKQ4" s="16"/>
      <c r="QKR4" s="16"/>
      <c r="QKS4" s="16"/>
      <c r="QKT4" s="16"/>
      <c r="QKU4" s="16"/>
      <c r="QKV4" s="16"/>
      <c r="QKW4" s="16"/>
      <c r="QKX4" s="16"/>
      <c r="QKY4" s="16"/>
      <c r="QKZ4" s="16"/>
      <c r="QLA4" s="16"/>
      <c r="QLB4" s="16"/>
      <c r="QLC4" s="16"/>
      <c r="QLD4" s="16"/>
      <c r="QLE4" s="16"/>
      <c r="QLF4" s="16"/>
      <c r="QLG4" s="16"/>
      <c r="QLH4" s="16"/>
      <c r="QLI4" s="16"/>
      <c r="QLJ4" s="16"/>
      <c r="QLK4" s="16"/>
      <c r="QLL4" s="16"/>
      <c r="QLM4" s="16"/>
      <c r="QLN4" s="16"/>
      <c r="QLO4" s="16"/>
      <c r="QLP4" s="16"/>
      <c r="QLQ4" s="16"/>
      <c r="QLR4" s="16"/>
      <c r="QLS4" s="16"/>
      <c r="QLT4" s="16"/>
      <c r="QLU4" s="16"/>
      <c r="QLV4" s="16"/>
      <c r="QLW4" s="16"/>
      <c r="QLX4" s="16"/>
      <c r="QLY4" s="16"/>
      <c r="QLZ4" s="16"/>
      <c r="QMA4" s="16"/>
      <c r="QMB4" s="16"/>
      <c r="QMC4" s="16"/>
      <c r="QMD4" s="16"/>
      <c r="QME4" s="16"/>
      <c r="QMF4" s="16"/>
      <c r="QMG4" s="16"/>
      <c r="QMH4" s="16"/>
      <c r="QMI4" s="16"/>
      <c r="QMJ4" s="16"/>
      <c r="QMK4" s="16"/>
      <c r="QML4" s="16"/>
      <c r="QMM4" s="16"/>
      <c r="QMN4" s="16"/>
      <c r="QMO4" s="16"/>
      <c r="QMP4" s="16"/>
      <c r="QMQ4" s="16"/>
      <c r="QMR4" s="16"/>
      <c r="QMS4" s="16"/>
      <c r="QMT4" s="16"/>
      <c r="QMU4" s="16"/>
      <c r="QMV4" s="16"/>
      <c r="QMW4" s="16"/>
      <c r="QMX4" s="16"/>
      <c r="QMY4" s="16"/>
      <c r="QMZ4" s="16"/>
      <c r="QNA4" s="16"/>
      <c r="QNB4" s="16"/>
      <c r="QNC4" s="16"/>
      <c r="QND4" s="16"/>
      <c r="QNE4" s="16"/>
      <c r="QNF4" s="16"/>
      <c r="QNG4" s="16"/>
      <c r="QNH4" s="16"/>
      <c r="QNI4" s="16"/>
      <c r="QNJ4" s="16"/>
      <c r="QNK4" s="16"/>
      <c r="QNL4" s="16"/>
      <c r="QNM4" s="16"/>
      <c r="QNN4" s="16"/>
      <c r="QNO4" s="16"/>
      <c r="QNP4" s="16"/>
      <c r="QNQ4" s="16"/>
      <c r="QNR4" s="16"/>
      <c r="QNS4" s="16"/>
      <c r="QNT4" s="16"/>
      <c r="QNU4" s="16"/>
      <c r="QNV4" s="16"/>
      <c r="QNW4" s="16"/>
      <c r="QNX4" s="16"/>
      <c r="QNY4" s="16"/>
      <c r="QNZ4" s="16"/>
      <c r="QOA4" s="16"/>
      <c r="QOB4" s="16"/>
      <c r="QOC4" s="16"/>
      <c r="QOD4" s="16"/>
      <c r="QOE4" s="16"/>
      <c r="QOF4" s="16"/>
      <c r="QOG4" s="16"/>
      <c r="QOH4" s="16"/>
      <c r="QOI4" s="16"/>
      <c r="QOJ4" s="16"/>
      <c r="QOK4" s="16"/>
      <c r="QOL4" s="16"/>
      <c r="QOM4" s="16"/>
      <c r="QON4" s="16"/>
      <c r="QOO4" s="16"/>
      <c r="QOP4" s="16"/>
      <c r="QOQ4" s="16"/>
      <c r="QOR4" s="16"/>
      <c r="QOS4" s="16"/>
      <c r="QOT4" s="16"/>
      <c r="QOU4" s="16"/>
      <c r="QOV4" s="16"/>
      <c r="QOW4" s="16"/>
      <c r="QOX4" s="16"/>
      <c r="QOY4" s="16"/>
      <c r="QOZ4" s="16"/>
      <c r="QPA4" s="16"/>
      <c r="QPB4" s="16"/>
      <c r="QPC4" s="16"/>
      <c r="QPD4" s="16"/>
      <c r="QPE4" s="16"/>
      <c r="QPF4" s="16"/>
      <c r="QPG4" s="16"/>
      <c r="QPH4" s="16"/>
      <c r="QPI4" s="16"/>
      <c r="QPJ4" s="16"/>
      <c r="QPK4" s="16"/>
      <c r="QPL4" s="16"/>
      <c r="QPM4" s="16"/>
      <c r="QPN4" s="16"/>
      <c r="QPO4" s="16"/>
      <c r="QPP4" s="16"/>
      <c r="QPQ4" s="16"/>
      <c r="QPR4" s="16"/>
      <c r="QPS4" s="16"/>
      <c r="QPT4" s="16"/>
      <c r="QPU4" s="16"/>
      <c r="QPV4" s="16"/>
      <c r="QPW4" s="16"/>
      <c r="QPX4" s="16"/>
      <c r="QPY4" s="16"/>
      <c r="QPZ4" s="16"/>
      <c r="QQA4" s="16"/>
      <c r="QQB4" s="16"/>
      <c r="QQC4" s="16"/>
      <c r="QQD4" s="16"/>
      <c r="QQE4" s="16"/>
      <c r="QQF4" s="16"/>
      <c r="QQG4" s="16"/>
      <c r="QQH4" s="16"/>
      <c r="QQI4" s="16"/>
      <c r="QQJ4" s="16"/>
      <c r="QQK4" s="16"/>
      <c r="QQL4" s="16"/>
      <c r="QQM4" s="16"/>
      <c r="QQN4" s="16"/>
      <c r="QQO4" s="16"/>
      <c r="QQP4" s="16"/>
      <c r="QQQ4" s="16"/>
      <c r="QQR4" s="16"/>
      <c r="QQS4" s="16"/>
      <c r="QQT4" s="16"/>
      <c r="QQU4" s="16"/>
      <c r="QQV4" s="16"/>
      <c r="QQW4" s="16"/>
      <c r="QQX4" s="16"/>
      <c r="QQY4" s="16"/>
      <c r="QQZ4" s="16"/>
      <c r="QRA4" s="16"/>
      <c r="QRB4" s="16"/>
      <c r="QRC4" s="16"/>
      <c r="QRD4" s="16"/>
      <c r="QRE4" s="16"/>
      <c r="QRF4" s="16"/>
      <c r="QRG4" s="16"/>
      <c r="QRH4" s="16"/>
      <c r="QRI4" s="16"/>
      <c r="QRJ4" s="16"/>
      <c r="QRK4" s="16"/>
      <c r="QRL4" s="16"/>
      <c r="QRM4" s="16"/>
      <c r="QRN4" s="16"/>
      <c r="QRO4" s="16"/>
      <c r="QRP4" s="16"/>
      <c r="QRQ4" s="16"/>
      <c r="QRR4" s="16"/>
      <c r="QRS4" s="16"/>
      <c r="QRT4" s="16"/>
      <c r="QRU4" s="16"/>
      <c r="QRV4" s="16"/>
      <c r="QRW4" s="16"/>
      <c r="QRX4" s="16"/>
      <c r="QRY4" s="16"/>
      <c r="QRZ4" s="16"/>
      <c r="QSA4" s="16"/>
      <c r="QSB4" s="16"/>
      <c r="QSC4" s="16"/>
      <c r="QSD4" s="16"/>
      <c r="QSE4" s="16"/>
      <c r="QSF4" s="16"/>
      <c r="QSG4" s="16"/>
      <c r="QSH4" s="16"/>
      <c r="QSI4" s="16"/>
      <c r="QSJ4" s="16"/>
      <c r="QSK4" s="16"/>
      <c r="QSL4" s="16"/>
      <c r="QSM4" s="16"/>
      <c r="QSN4" s="16"/>
      <c r="QSO4" s="16"/>
      <c r="QSP4" s="16"/>
      <c r="QSQ4" s="16"/>
      <c r="QSR4" s="16"/>
      <c r="QSS4" s="16"/>
      <c r="QST4" s="16"/>
      <c r="QSU4" s="16"/>
      <c r="QSV4" s="16"/>
      <c r="QSW4" s="16"/>
      <c r="QSX4" s="16"/>
      <c r="QSY4" s="16"/>
      <c r="QSZ4" s="16"/>
      <c r="QTA4" s="16"/>
      <c r="QTB4" s="16"/>
      <c r="QTC4" s="16"/>
      <c r="QTD4" s="16"/>
      <c r="QTE4" s="16"/>
      <c r="QTF4" s="16"/>
      <c r="QTG4" s="16"/>
      <c r="QTH4" s="16"/>
      <c r="QTI4" s="16"/>
      <c r="QTJ4" s="16"/>
      <c r="QTK4" s="16"/>
      <c r="QTL4" s="16"/>
      <c r="QTM4" s="16"/>
      <c r="QTN4" s="16"/>
      <c r="QTO4" s="16"/>
      <c r="QTP4" s="16"/>
      <c r="QTQ4" s="16"/>
      <c r="QTR4" s="16"/>
      <c r="QTS4" s="16"/>
      <c r="QTT4" s="16"/>
      <c r="QTU4" s="16"/>
      <c r="QTV4" s="16"/>
      <c r="QTW4" s="16"/>
      <c r="QTX4" s="16"/>
      <c r="QTY4" s="16"/>
      <c r="QTZ4" s="16"/>
      <c r="QUA4" s="16"/>
      <c r="QUB4" s="16"/>
      <c r="QUC4" s="16"/>
      <c r="QUD4" s="16"/>
      <c r="QUE4" s="16"/>
      <c r="QUF4" s="16"/>
      <c r="QUG4" s="16"/>
      <c r="QUH4" s="16"/>
      <c r="QUI4" s="16"/>
      <c r="QUJ4" s="16"/>
      <c r="QUK4" s="16"/>
      <c r="QUL4" s="16"/>
      <c r="QUM4" s="16"/>
      <c r="QUN4" s="16"/>
      <c r="QUO4" s="16"/>
      <c r="QUP4" s="16"/>
      <c r="QUQ4" s="16"/>
      <c r="QUR4" s="16"/>
      <c r="QUS4" s="16"/>
      <c r="QUT4" s="16"/>
      <c r="QUU4" s="16"/>
      <c r="QUV4" s="16"/>
      <c r="QUW4" s="16"/>
      <c r="QUX4" s="16"/>
      <c r="QUY4" s="16"/>
      <c r="QUZ4" s="16"/>
      <c r="QVA4" s="16"/>
      <c r="QVB4" s="16"/>
      <c r="QVC4" s="16"/>
      <c r="QVD4" s="16"/>
      <c r="QVE4" s="16"/>
      <c r="QVF4" s="16"/>
      <c r="QVG4" s="16"/>
      <c r="QVH4" s="16"/>
      <c r="QVI4" s="16"/>
      <c r="QVJ4" s="16"/>
      <c r="QVK4" s="16"/>
      <c r="QVL4" s="16"/>
      <c r="QVM4" s="16"/>
      <c r="QVN4" s="16"/>
      <c r="QVO4" s="16"/>
      <c r="QVP4" s="16"/>
      <c r="QVQ4" s="16"/>
      <c r="QVR4" s="16"/>
      <c r="QVS4" s="16"/>
      <c r="QVT4" s="16"/>
      <c r="QVU4" s="16"/>
      <c r="QVV4" s="16"/>
      <c r="QVW4" s="16"/>
      <c r="QVX4" s="16"/>
      <c r="QVY4" s="16"/>
      <c r="QVZ4" s="16"/>
      <c r="QWA4" s="16"/>
      <c r="QWB4" s="16"/>
      <c r="QWC4" s="16"/>
      <c r="QWD4" s="16"/>
      <c r="QWE4" s="16"/>
      <c r="QWF4" s="16"/>
      <c r="QWG4" s="16"/>
      <c r="QWH4" s="16"/>
      <c r="QWI4" s="16"/>
      <c r="QWJ4" s="16"/>
      <c r="QWK4" s="16"/>
      <c r="QWL4" s="16"/>
      <c r="QWM4" s="16"/>
      <c r="QWN4" s="16"/>
      <c r="QWO4" s="16"/>
      <c r="QWP4" s="16"/>
      <c r="QWQ4" s="16"/>
      <c r="QWR4" s="16"/>
      <c r="QWS4" s="16"/>
      <c r="QWT4" s="16"/>
      <c r="QWU4" s="16"/>
      <c r="QWV4" s="16"/>
      <c r="QWW4" s="16"/>
      <c r="QWX4" s="16"/>
      <c r="QWY4" s="16"/>
      <c r="QWZ4" s="16"/>
      <c r="QXA4" s="16"/>
      <c r="QXB4" s="16"/>
      <c r="QXC4" s="16"/>
      <c r="QXD4" s="16"/>
      <c r="QXE4" s="16"/>
      <c r="QXF4" s="16"/>
      <c r="QXG4" s="16"/>
      <c r="QXH4" s="16"/>
      <c r="QXI4" s="16"/>
      <c r="QXJ4" s="16"/>
      <c r="QXK4" s="16"/>
      <c r="QXL4" s="16"/>
      <c r="QXM4" s="16"/>
      <c r="QXN4" s="16"/>
      <c r="QXO4" s="16"/>
      <c r="QXP4" s="16"/>
      <c r="QXQ4" s="16"/>
      <c r="QXR4" s="16"/>
      <c r="QXS4" s="16"/>
      <c r="QXT4" s="16"/>
      <c r="QXU4" s="16"/>
      <c r="QXV4" s="16"/>
      <c r="QXW4" s="16"/>
      <c r="QXX4" s="16"/>
      <c r="QXY4" s="16"/>
      <c r="QXZ4" s="16"/>
      <c r="QYA4" s="16"/>
      <c r="QYB4" s="16"/>
      <c r="QYC4" s="16"/>
      <c r="QYD4" s="16"/>
      <c r="QYE4" s="16"/>
      <c r="QYF4" s="16"/>
      <c r="QYG4" s="16"/>
      <c r="QYH4" s="16"/>
      <c r="QYI4" s="16"/>
      <c r="QYJ4" s="16"/>
      <c r="QYK4" s="16"/>
      <c r="QYL4" s="16"/>
      <c r="QYM4" s="16"/>
      <c r="QYN4" s="16"/>
      <c r="QYO4" s="16"/>
      <c r="QYP4" s="16"/>
      <c r="QYQ4" s="16"/>
      <c r="QYR4" s="16"/>
      <c r="QYS4" s="16"/>
      <c r="QYT4" s="16"/>
      <c r="QYU4" s="16"/>
      <c r="QYV4" s="16"/>
      <c r="QYW4" s="16"/>
      <c r="QYX4" s="16"/>
      <c r="QYY4" s="16"/>
      <c r="QYZ4" s="16"/>
      <c r="QZA4" s="16"/>
      <c r="QZB4" s="16"/>
      <c r="QZC4" s="16"/>
      <c r="QZD4" s="16"/>
      <c r="QZE4" s="16"/>
      <c r="QZF4" s="16"/>
      <c r="QZG4" s="16"/>
      <c r="QZH4" s="16"/>
      <c r="QZI4" s="16"/>
      <c r="QZJ4" s="16"/>
      <c r="QZK4" s="16"/>
      <c r="QZL4" s="16"/>
      <c r="QZM4" s="16"/>
      <c r="QZN4" s="16"/>
      <c r="QZO4" s="16"/>
      <c r="QZP4" s="16"/>
      <c r="QZQ4" s="16"/>
      <c r="QZR4" s="16"/>
      <c r="QZS4" s="16"/>
      <c r="QZT4" s="16"/>
      <c r="QZU4" s="16"/>
      <c r="QZV4" s="16"/>
      <c r="QZW4" s="16"/>
      <c r="QZX4" s="16"/>
      <c r="QZY4" s="16"/>
      <c r="QZZ4" s="16"/>
      <c r="RAA4" s="16"/>
      <c r="RAB4" s="16"/>
      <c r="RAC4" s="16"/>
      <c r="RAD4" s="16"/>
      <c r="RAE4" s="16"/>
      <c r="RAF4" s="16"/>
      <c r="RAG4" s="16"/>
      <c r="RAH4" s="16"/>
      <c r="RAI4" s="16"/>
      <c r="RAJ4" s="16"/>
      <c r="RAK4" s="16"/>
      <c r="RAL4" s="16"/>
      <c r="RAM4" s="16"/>
      <c r="RAN4" s="16"/>
      <c r="RAO4" s="16"/>
      <c r="RAP4" s="16"/>
      <c r="RAQ4" s="16"/>
      <c r="RAR4" s="16"/>
      <c r="RAS4" s="16"/>
      <c r="RAT4" s="16"/>
      <c r="RAU4" s="16"/>
      <c r="RAV4" s="16"/>
      <c r="RAW4" s="16"/>
      <c r="RAX4" s="16"/>
      <c r="RAY4" s="16"/>
      <c r="RAZ4" s="16"/>
      <c r="RBA4" s="16"/>
      <c r="RBB4" s="16"/>
      <c r="RBC4" s="16"/>
      <c r="RBD4" s="16"/>
      <c r="RBE4" s="16"/>
      <c r="RBF4" s="16"/>
      <c r="RBG4" s="16"/>
      <c r="RBH4" s="16"/>
      <c r="RBI4" s="16"/>
      <c r="RBJ4" s="16"/>
      <c r="RBK4" s="16"/>
      <c r="RBL4" s="16"/>
      <c r="RBM4" s="16"/>
      <c r="RBN4" s="16"/>
      <c r="RBO4" s="16"/>
      <c r="RBP4" s="16"/>
      <c r="RBQ4" s="16"/>
      <c r="RBR4" s="16"/>
      <c r="RBS4" s="16"/>
      <c r="RBT4" s="16"/>
      <c r="RBU4" s="16"/>
      <c r="RBV4" s="16"/>
      <c r="RBW4" s="16"/>
      <c r="RBX4" s="16"/>
      <c r="RBY4" s="16"/>
      <c r="RBZ4" s="16"/>
      <c r="RCA4" s="16"/>
      <c r="RCB4" s="16"/>
      <c r="RCC4" s="16"/>
      <c r="RCD4" s="16"/>
      <c r="RCE4" s="16"/>
      <c r="RCF4" s="16"/>
      <c r="RCG4" s="16"/>
      <c r="RCH4" s="16"/>
      <c r="RCI4" s="16"/>
      <c r="RCJ4" s="16"/>
      <c r="RCK4" s="16"/>
      <c r="RCL4" s="16"/>
      <c r="RCM4" s="16"/>
      <c r="RCN4" s="16"/>
      <c r="RCO4" s="16"/>
      <c r="RCP4" s="16"/>
      <c r="RCQ4" s="16"/>
      <c r="RCR4" s="16"/>
      <c r="RCS4" s="16"/>
      <c r="RCT4" s="16"/>
      <c r="RCU4" s="16"/>
      <c r="RCV4" s="16"/>
      <c r="RCW4" s="16"/>
      <c r="RCX4" s="16"/>
      <c r="RCY4" s="16"/>
      <c r="RCZ4" s="16"/>
      <c r="RDA4" s="16"/>
      <c r="RDB4" s="16"/>
      <c r="RDC4" s="16"/>
      <c r="RDD4" s="16"/>
      <c r="RDE4" s="16"/>
      <c r="RDF4" s="16"/>
      <c r="RDG4" s="16"/>
      <c r="RDH4" s="16"/>
      <c r="RDI4" s="16"/>
      <c r="RDJ4" s="16"/>
      <c r="RDK4" s="16"/>
      <c r="RDL4" s="16"/>
      <c r="RDM4" s="16"/>
      <c r="RDN4" s="16"/>
      <c r="RDO4" s="16"/>
      <c r="RDP4" s="16"/>
      <c r="RDQ4" s="16"/>
      <c r="RDR4" s="16"/>
      <c r="RDS4" s="16"/>
      <c r="RDT4" s="16"/>
      <c r="RDU4" s="16"/>
      <c r="RDV4" s="16"/>
      <c r="RDW4" s="16"/>
      <c r="RDX4" s="16"/>
      <c r="RDY4" s="16"/>
      <c r="RDZ4" s="16"/>
      <c r="REA4" s="16"/>
      <c r="REB4" s="16"/>
      <c r="REC4" s="16"/>
      <c r="RED4" s="16"/>
      <c r="REE4" s="16"/>
      <c r="REF4" s="16"/>
      <c r="REG4" s="16"/>
      <c r="REH4" s="16"/>
      <c r="REI4" s="16"/>
      <c r="REJ4" s="16"/>
      <c r="REK4" s="16"/>
      <c r="REL4" s="16"/>
      <c r="REM4" s="16"/>
      <c r="REN4" s="16"/>
      <c r="REO4" s="16"/>
      <c r="REP4" s="16"/>
      <c r="REQ4" s="16"/>
      <c r="RER4" s="16"/>
      <c r="RES4" s="16"/>
      <c r="RET4" s="16"/>
      <c r="REU4" s="16"/>
      <c r="REV4" s="16"/>
      <c r="REW4" s="16"/>
      <c r="REX4" s="16"/>
      <c r="REY4" s="16"/>
      <c r="REZ4" s="16"/>
      <c r="RFA4" s="16"/>
      <c r="RFB4" s="16"/>
      <c r="RFC4" s="16"/>
      <c r="RFD4" s="16"/>
      <c r="RFE4" s="16"/>
      <c r="RFF4" s="16"/>
      <c r="RFG4" s="16"/>
      <c r="RFH4" s="16"/>
      <c r="RFI4" s="16"/>
      <c r="RFJ4" s="16"/>
      <c r="RFK4" s="16"/>
      <c r="RFL4" s="16"/>
      <c r="RFM4" s="16"/>
      <c r="RFN4" s="16"/>
      <c r="RFO4" s="16"/>
      <c r="RFP4" s="16"/>
      <c r="RFQ4" s="16"/>
      <c r="RFR4" s="16"/>
      <c r="RFS4" s="16"/>
      <c r="RFT4" s="16"/>
      <c r="RFU4" s="16"/>
      <c r="RFV4" s="16"/>
      <c r="RFW4" s="16"/>
      <c r="RFX4" s="16"/>
      <c r="RFY4" s="16"/>
      <c r="RFZ4" s="16"/>
      <c r="RGA4" s="16"/>
      <c r="RGB4" s="16"/>
      <c r="RGC4" s="16"/>
      <c r="RGD4" s="16"/>
      <c r="RGE4" s="16"/>
      <c r="RGF4" s="16"/>
      <c r="RGG4" s="16"/>
      <c r="RGH4" s="16"/>
      <c r="RGI4" s="16"/>
      <c r="RGJ4" s="16"/>
      <c r="RGK4" s="16"/>
      <c r="RGL4" s="16"/>
      <c r="RGM4" s="16"/>
      <c r="RGN4" s="16"/>
      <c r="RGO4" s="16"/>
      <c r="RGP4" s="16"/>
      <c r="RGQ4" s="16"/>
      <c r="RGR4" s="16"/>
      <c r="RGS4" s="16"/>
      <c r="RGT4" s="16"/>
      <c r="RGU4" s="16"/>
      <c r="RGV4" s="16"/>
      <c r="RGW4" s="16"/>
      <c r="RGX4" s="16"/>
      <c r="RGY4" s="16"/>
      <c r="RGZ4" s="16"/>
      <c r="RHA4" s="16"/>
      <c r="RHB4" s="16"/>
      <c r="RHC4" s="16"/>
      <c r="RHD4" s="16"/>
      <c r="RHE4" s="16"/>
      <c r="RHF4" s="16"/>
      <c r="RHG4" s="16"/>
      <c r="RHH4" s="16"/>
      <c r="RHI4" s="16"/>
      <c r="RHJ4" s="16"/>
      <c r="RHK4" s="16"/>
      <c r="RHL4" s="16"/>
      <c r="RHM4" s="16"/>
      <c r="RHN4" s="16"/>
      <c r="RHO4" s="16"/>
      <c r="RHP4" s="16"/>
      <c r="RHQ4" s="16"/>
      <c r="RHR4" s="16"/>
      <c r="RHS4" s="16"/>
      <c r="RHT4" s="16"/>
      <c r="RHU4" s="16"/>
      <c r="RHV4" s="16"/>
      <c r="RHW4" s="16"/>
      <c r="RHX4" s="16"/>
      <c r="RHY4" s="16"/>
      <c r="RHZ4" s="16"/>
      <c r="RIA4" s="16"/>
      <c r="RIB4" s="16"/>
      <c r="RIC4" s="16"/>
      <c r="RID4" s="16"/>
      <c r="RIE4" s="16"/>
      <c r="RIF4" s="16"/>
      <c r="RIG4" s="16"/>
      <c r="RIH4" s="16"/>
      <c r="RII4" s="16"/>
      <c r="RIJ4" s="16"/>
      <c r="RIK4" s="16"/>
      <c r="RIL4" s="16"/>
      <c r="RIM4" s="16"/>
      <c r="RIN4" s="16"/>
      <c r="RIO4" s="16"/>
      <c r="RIP4" s="16"/>
      <c r="RIQ4" s="16"/>
      <c r="RIR4" s="16"/>
      <c r="RIS4" s="16"/>
      <c r="RIT4" s="16"/>
      <c r="RIU4" s="16"/>
      <c r="RIV4" s="16"/>
      <c r="RIW4" s="16"/>
      <c r="RIX4" s="16"/>
      <c r="RIY4" s="16"/>
      <c r="RIZ4" s="16"/>
      <c r="RJA4" s="16"/>
      <c r="RJB4" s="16"/>
      <c r="RJC4" s="16"/>
      <c r="RJD4" s="16"/>
      <c r="RJE4" s="16"/>
      <c r="RJF4" s="16"/>
      <c r="RJG4" s="16"/>
      <c r="RJH4" s="16"/>
      <c r="RJI4" s="16"/>
      <c r="RJJ4" s="16"/>
      <c r="RJK4" s="16"/>
      <c r="RJL4" s="16"/>
      <c r="RJM4" s="16"/>
      <c r="RJN4" s="16"/>
      <c r="RJO4" s="16"/>
      <c r="RJP4" s="16"/>
      <c r="RJQ4" s="16"/>
      <c r="RJR4" s="16"/>
      <c r="RJS4" s="16"/>
      <c r="RJT4" s="16"/>
      <c r="RJU4" s="16"/>
      <c r="RJV4" s="16"/>
      <c r="RJW4" s="16"/>
      <c r="RJX4" s="16"/>
      <c r="RJY4" s="16"/>
      <c r="RJZ4" s="16"/>
      <c r="RKA4" s="16"/>
      <c r="RKB4" s="16"/>
      <c r="RKC4" s="16"/>
      <c r="RKD4" s="16"/>
      <c r="RKE4" s="16"/>
      <c r="RKF4" s="16"/>
      <c r="RKG4" s="16"/>
      <c r="RKH4" s="16"/>
      <c r="RKI4" s="16"/>
      <c r="RKJ4" s="16"/>
      <c r="RKK4" s="16"/>
      <c r="RKL4" s="16"/>
      <c r="RKM4" s="16"/>
      <c r="RKN4" s="16"/>
      <c r="RKO4" s="16"/>
      <c r="RKP4" s="16"/>
      <c r="RKQ4" s="16"/>
      <c r="RKR4" s="16"/>
      <c r="RKS4" s="16"/>
      <c r="RKT4" s="16"/>
      <c r="RKU4" s="16"/>
      <c r="RKV4" s="16"/>
      <c r="RKW4" s="16"/>
      <c r="RKX4" s="16"/>
      <c r="RKY4" s="16"/>
      <c r="RKZ4" s="16"/>
      <c r="RLA4" s="16"/>
      <c r="RLB4" s="16"/>
      <c r="RLC4" s="16"/>
      <c r="RLD4" s="16"/>
      <c r="RLE4" s="16"/>
      <c r="RLF4" s="16"/>
      <c r="RLG4" s="16"/>
      <c r="RLH4" s="16"/>
      <c r="RLI4" s="16"/>
      <c r="RLJ4" s="16"/>
      <c r="RLK4" s="16"/>
      <c r="RLL4" s="16"/>
      <c r="RLM4" s="16"/>
      <c r="RLN4" s="16"/>
      <c r="RLO4" s="16"/>
      <c r="RLP4" s="16"/>
      <c r="RLQ4" s="16"/>
      <c r="RLR4" s="16"/>
      <c r="RLS4" s="16"/>
      <c r="RLT4" s="16"/>
      <c r="RLU4" s="16"/>
      <c r="RLV4" s="16"/>
      <c r="RLW4" s="16"/>
      <c r="RLX4" s="16"/>
      <c r="RLY4" s="16"/>
      <c r="RLZ4" s="16"/>
      <c r="RMA4" s="16"/>
      <c r="RMB4" s="16"/>
      <c r="RMC4" s="16"/>
      <c r="RMD4" s="16"/>
      <c r="RME4" s="16"/>
      <c r="RMF4" s="16"/>
      <c r="RMG4" s="16"/>
      <c r="RMH4" s="16"/>
      <c r="RMI4" s="16"/>
      <c r="RMJ4" s="16"/>
      <c r="RMK4" s="16"/>
      <c r="RML4" s="16"/>
      <c r="RMM4" s="16"/>
      <c r="RMN4" s="16"/>
      <c r="RMO4" s="16"/>
      <c r="RMP4" s="16"/>
      <c r="RMQ4" s="16"/>
      <c r="RMR4" s="16"/>
      <c r="RMS4" s="16"/>
      <c r="RMT4" s="16"/>
      <c r="RMU4" s="16"/>
      <c r="RMV4" s="16"/>
      <c r="RMW4" s="16"/>
      <c r="RMX4" s="16"/>
      <c r="RMY4" s="16"/>
      <c r="RMZ4" s="16"/>
      <c r="RNA4" s="16"/>
      <c r="RNB4" s="16"/>
      <c r="RNC4" s="16"/>
      <c r="RND4" s="16"/>
      <c r="RNE4" s="16"/>
      <c r="RNF4" s="16"/>
      <c r="RNG4" s="16"/>
      <c r="RNH4" s="16"/>
      <c r="RNI4" s="16"/>
      <c r="RNJ4" s="16"/>
      <c r="RNK4" s="16"/>
      <c r="RNL4" s="16"/>
      <c r="RNM4" s="16"/>
      <c r="RNN4" s="16"/>
      <c r="RNO4" s="16"/>
      <c r="RNP4" s="16"/>
      <c r="RNQ4" s="16"/>
      <c r="RNR4" s="16"/>
      <c r="RNS4" s="16"/>
      <c r="RNT4" s="16"/>
      <c r="RNU4" s="16"/>
      <c r="RNV4" s="16"/>
      <c r="RNW4" s="16"/>
      <c r="RNX4" s="16"/>
      <c r="RNY4" s="16"/>
      <c r="RNZ4" s="16"/>
      <c r="ROA4" s="16"/>
      <c r="ROB4" s="16"/>
      <c r="ROC4" s="16"/>
      <c r="ROD4" s="16"/>
      <c r="ROE4" s="16"/>
      <c r="ROF4" s="16"/>
      <c r="ROG4" s="16"/>
      <c r="ROH4" s="16"/>
      <c r="ROI4" s="16"/>
      <c r="ROJ4" s="16"/>
      <c r="ROK4" s="16"/>
      <c r="ROL4" s="16"/>
      <c r="ROM4" s="16"/>
      <c r="RON4" s="16"/>
      <c r="ROO4" s="16"/>
      <c r="ROP4" s="16"/>
      <c r="ROQ4" s="16"/>
      <c r="ROR4" s="16"/>
      <c r="ROS4" s="16"/>
      <c r="ROT4" s="16"/>
      <c r="ROU4" s="16"/>
      <c r="ROV4" s="16"/>
      <c r="ROW4" s="16"/>
      <c r="ROX4" s="16"/>
      <c r="ROY4" s="16"/>
      <c r="ROZ4" s="16"/>
      <c r="RPA4" s="16"/>
      <c r="RPB4" s="16"/>
      <c r="RPC4" s="16"/>
      <c r="RPD4" s="16"/>
      <c r="RPE4" s="16"/>
      <c r="RPF4" s="16"/>
      <c r="RPG4" s="16"/>
      <c r="RPH4" s="16"/>
      <c r="RPI4" s="16"/>
      <c r="RPJ4" s="16"/>
      <c r="RPK4" s="16"/>
      <c r="RPL4" s="16"/>
      <c r="RPM4" s="16"/>
      <c r="RPN4" s="16"/>
      <c r="RPO4" s="16"/>
      <c r="RPP4" s="16"/>
      <c r="RPQ4" s="16"/>
      <c r="RPR4" s="16"/>
      <c r="RPS4" s="16"/>
      <c r="RPT4" s="16"/>
      <c r="RPU4" s="16"/>
      <c r="RPV4" s="16"/>
      <c r="RPW4" s="16"/>
      <c r="RPX4" s="16"/>
      <c r="RPY4" s="16"/>
      <c r="RPZ4" s="16"/>
      <c r="RQA4" s="16"/>
      <c r="RQB4" s="16"/>
      <c r="RQC4" s="16"/>
      <c r="RQD4" s="16"/>
      <c r="RQE4" s="16"/>
      <c r="RQF4" s="16"/>
      <c r="RQG4" s="16"/>
      <c r="RQH4" s="16"/>
      <c r="RQI4" s="16"/>
      <c r="RQJ4" s="16"/>
      <c r="RQK4" s="16"/>
      <c r="RQL4" s="16"/>
      <c r="RQM4" s="16"/>
      <c r="RQN4" s="16"/>
      <c r="RQO4" s="16"/>
      <c r="RQP4" s="16"/>
      <c r="RQQ4" s="16"/>
      <c r="RQR4" s="16"/>
      <c r="RQS4" s="16"/>
      <c r="RQT4" s="16"/>
      <c r="RQU4" s="16"/>
      <c r="RQV4" s="16"/>
      <c r="RQW4" s="16"/>
      <c r="RQX4" s="16"/>
      <c r="RQY4" s="16"/>
      <c r="RQZ4" s="16"/>
      <c r="RRA4" s="16"/>
      <c r="RRB4" s="16"/>
      <c r="RRC4" s="16"/>
      <c r="RRD4" s="16"/>
      <c r="RRE4" s="16"/>
      <c r="RRF4" s="16"/>
      <c r="RRG4" s="16"/>
      <c r="RRH4" s="16"/>
      <c r="RRI4" s="16"/>
      <c r="RRJ4" s="16"/>
      <c r="RRK4" s="16"/>
      <c r="RRL4" s="16"/>
      <c r="RRM4" s="16"/>
      <c r="RRN4" s="16"/>
      <c r="RRO4" s="16"/>
      <c r="RRP4" s="16"/>
      <c r="RRQ4" s="16"/>
      <c r="RRR4" s="16"/>
      <c r="RRS4" s="16"/>
      <c r="RRT4" s="16"/>
      <c r="RRU4" s="16"/>
      <c r="RRV4" s="16"/>
      <c r="RRW4" s="16"/>
      <c r="RRX4" s="16"/>
      <c r="RRY4" s="16"/>
      <c r="RRZ4" s="16"/>
      <c r="RSA4" s="16"/>
      <c r="RSB4" s="16"/>
      <c r="RSC4" s="16"/>
      <c r="RSD4" s="16"/>
      <c r="RSE4" s="16"/>
      <c r="RSF4" s="16"/>
      <c r="RSG4" s="16"/>
      <c r="RSH4" s="16"/>
      <c r="RSI4" s="16"/>
      <c r="RSJ4" s="16"/>
      <c r="RSK4" s="16"/>
      <c r="RSL4" s="16"/>
      <c r="RSM4" s="16"/>
      <c r="RSN4" s="16"/>
      <c r="RSO4" s="16"/>
      <c r="RSP4" s="16"/>
      <c r="RSQ4" s="16"/>
      <c r="RSR4" s="16"/>
      <c r="RSS4" s="16"/>
      <c r="RST4" s="16"/>
      <c r="RSU4" s="16"/>
      <c r="RSV4" s="16"/>
      <c r="RSW4" s="16"/>
      <c r="RSX4" s="16"/>
      <c r="RSY4" s="16"/>
      <c r="RSZ4" s="16"/>
      <c r="RTA4" s="16"/>
      <c r="RTB4" s="16"/>
      <c r="RTC4" s="16"/>
      <c r="RTD4" s="16"/>
      <c r="RTE4" s="16"/>
      <c r="RTF4" s="16"/>
      <c r="RTG4" s="16"/>
      <c r="RTH4" s="16"/>
      <c r="RTI4" s="16"/>
      <c r="RTJ4" s="16"/>
      <c r="RTK4" s="16"/>
      <c r="RTL4" s="16"/>
      <c r="RTM4" s="16"/>
      <c r="RTN4" s="16"/>
      <c r="RTO4" s="16"/>
      <c r="RTP4" s="16"/>
      <c r="RTQ4" s="16"/>
      <c r="RTR4" s="16"/>
      <c r="RTS4" s="16"/>
      <c r="RTT4" s="16"/>
      <c r="RTU4" s="16"/>
      <c r="RTV4" s="16"/>
      <c r="RTW4" s="16"/>
      <c r="RTX4" s="16"/>
      <c r="RTY4" s="16"/>
      <c r="RTZ4" s="16"/>
      <c r="RUA4" s="16"/>
      <c r="RUB4" s="16"/>
      <c r="RUC4" s="16"/>
      <c r="RUD4" s="16"/>
      <c r="RUE4" s="16"/>
      <c r="RUF4" s="16"/>
      <c r="RUG4" s="16"/>
      <c r="RUH4" s="16"/>
      <c r="RUI4" s="16"/>
      <c r="RUJ4" s="16"/>
      <c r="RUK4" s="16"/>
      <c r="RUL4" s="16"/>
      <c r="RUM4" s="16"/>
      <c r="RUN4" s="16"/>
      <c r="RUO4" s="16"/>
      <c r="RUP4" s="16"/>
      <c r="RUQ4" s="16"/>
      <c r="RUR4" s="16"/>
      <c r="RUS4" s="16"/>
      <c r="RUT4" s="16"/>
      <c r="RUU4" s="16"/>
      <c r="RUV4" s="16"/>
      <c r="RUW4" s="16"/>
      <c r="RUX4" s="16"/>
      <c r="RUY4" s="16"/>
      <c r="RUZ4" s="16"/>
      <c r="RVA4" s="16"/>
      <c r="RVB4" s="16"/>
      <c r="RVC4" s="16"/>
      <c r="RVD4" s="16"/>
      <c r="RVE4" s="16"/>
      <c r="RVF4" s="16"/>
      <c r="RVG4" s="16"/>
      <c r="RVH4" s="16"/>
      <c r="RVI4" s="16"/>
      <c r="RVJ4" s="16"/>
      <c r="RVK4" s="16"/>
      <c r="RVL4" s="16"/>
      <c r="RVM4" s="16"/>
      <c r="RVN4" s="16"/>
      <c r="RVO4" s="16"/>
      <c r="RVP4" s="16"/>
      <c r="RVQ4" s="16"/>
      <c r="RVR4" s="16"/>
      <c r="RVS4" s="16"/>
      <c r="RVT4" s="16"/>
      <c r="RVU4" s="16"/>
      <c r="RVV4" s="16"/>
      <c r="RVW4" s="16"/>
      <c r="RVX4" s="16"/>
      <c r="RVY4" s="16"/>
      <c r="RVZ4" s="16"/>
      <c r="RWA4" s="16"/>
      <c r="RWB4" s="16"/>
      <c r="RWC4" s="16"/>
      <c r="RWD4" s="16"/>
      <c r="RWE4" s="16"/>
      <c r="RWF4" s="16"/>
      <c r="RWG4" s="16"/>
      <c r="RWH4" s="16"/>
      <c r="RWI4" s="16"/>
      <c r="RWJ4" s="16"/>
      <c r="RWK4" s="16"/>
      <c r="RWL4" s="16"/>
      <c r="RWM4" s="16"/>
      <c r="RWN4" s="16"/>
      <c r="RWO4" s="16"/>
      <c r="RWP4" s="16"/>
      <c r="RWQ4" s="16"/>
      <c r="RWR4" s="16"/>
      <c r="RWS4" s="16"/>
      <c r="RWT4" s="16"/>
      <c r="RWU4" s="16"/>
      <c r="RWV4" s="16"/>
      <c r="RWW4" s="16"/>
      <c r="RWX4" s="16"/>
      <c r="RWY4" s="16"/>
      <c r="RWZ4" s="16"/>
      <c r="RXA4" s="16"/>
      <c r="RXB4" s="16"/>
      <c r="RXC4" s="16"/>
      <c r="RXD4" s="16"/>
      <c r="RXE4" s="16"/>
      <c r="RXF4" s="16"/>
      <c r="RXG4" s="16"/>
      <c r="RXH4" s="16"/>
      <c r="RXI4" s="16"/>
      <c r="RXJ4" s="16"/>
      <c r="RXK4" s="16"/>
      <c r="RXL4" s="16"/>
      <c r="RXM4" s="16"/>
      <c r="RXN4" s="16"/>
      <c r="RXO4" s="16"/>
      <c r="RXP4" s="16"/>
      <c r="RXQ4" s="16"/>
      <c r="RXR4" s="16"/>
      <c r="RXS4" s="16"/>
      <c r="RXT4" s="16"/>
      <c r="RXU4" s="16"/>
      <c r="RXV4" s="16"/>
      <c r="RXW4" s="16"/>
      <c r="RXX4" s="16"/>
      <c r="RXY4" s="16"/>
      <c r="RXZ4" s="16"/>
      <c r="RYA4" s="16"/>
      <c r="RYB4" s="16"/>
      <c r="RYC4" s="16"/>
      <c r="RYD4" s="16"/>
      <c r="RYE4" s="16"/>
      <c r="RYF4" s="16"/>
      <c r="RYG4" s="16"/>
      <c r="RYH4" s="16"/>
      <c r="RYI4" s="16"/>
      <c r="RYJ4" s="16"/>
      <c r="RYK4" s="16"/>
      <c r="RYL4" s="16"/>
      <c r="RYM4" s="16"/>
      <c r="RYN4" s="16"/>
      <c r="RYO4" s="16"/>
      <c r="RYP4" s="16"/>
      <c r="RYQ4" s="16"/>
      <c r="RYR4" s="16"/>
      <c r="RYS4" s="16"/>
      <c r="RYT4" s="16"/>
      <c r="RYU4" s="16"/>
      <c r="RYV4" s="16"/>
      <c r="RYW4" s="16"/>
      <c r="RYX4" s="16"/>
      <c r="RYY4" s="16"/>
      <c r="RYZ4" s="16"/>
      <c r="RZA4" s="16"/>
      <c r="RZB4" s="16"/>
      <c r="RZC4" s="16"/>
      <c r="RZD4" s="16"/>
      <c r="RZE4" s="16"/>
      <c r="RZF4" s="16"/>
      <c r="RZG4" s="16"/>
      <c r="RZH4" s="16"/>
      <c r="RZI4" s="16"/>
      <c r="RZJ4" s="16"/>
      <c r="RZK4" s="16"/>
      <c r="RZL4" s="16"/>
      <c r="RZM4" s="16"/>
      <c r="RZN4" s="16"/>
      <c r="RZO4" s="16"/>
      <c r="RZP4" s="16"/>
      <c r="RZQ4" s="16"/>
      <c r="RZR4" s="16"/>
      <c r="RZS4" s="16"/>
      <c r="RZT4" s="16"/>
      <c r="RZU4" s="16"/>
      <c r="RZV4" s="16"/>
      <c r="RZW4" s="16"/>
      <c r="RZX4" s="16"/>
      <c r="RZY4" s="16"/>
      <c r="RZZ4" s="16"/>
      <c r="SAA4" s="16"/>
      <c r="SAB4" s="16"/>
      <c r="SAC4" s="16"/>
      <c r="SAD4" s="16"/>
      <c r="SAE4" s="16"/>
      <c r="SAF4" s="16"/>
      <c r="SAG4" s="16"/>
      <c r="SAH4" s="16"/>
      <c r="SAI4" s="16"/>
      <c r="SAJ4" s="16"/>
      <c r="SAK4" s="16"/>
      <c r="SAL4" s="16"/>
      <c r="SAM4" s="16"/>
      <c r="SAN4" s="16"/>
      <c r="SAO4" s="16"/>
      <c r="SAP4" s="16"/>
      <c r="SAQ4" s="16"/>
      <c r="SAR4" s="16"/>
      <c r="SAS4" s="16"/>
      <c r="SAT4" s="16"/>
      <c r="SAU4" s="16"/>
      <c r="SAV4" s="16"/>
      <c r="SAW4" s="16"/>
      <c r="SAX4" s="16"/>
      <c r="SAY4" s="16"/>
      <c r="SAZ4" s="16"/>
      <c r="SBA4" s="16"/>
      <c r="SBB4" s="16"/>
      <c r="SBC4" s="16"/>
      <c r="SBD4" s="16"/>
      <c r="SBE4" s="16"/>
      <c r="SBF4" s="16"/>
      <c r="SBG4" s="16"/>
      <c r="SBH4" s="16"/>
      <c r="SBI4" s="16"/>
      <c r="SBJ4" s="16"/>
      <c r="SBK4" s="16"/>
      <c r="SBL4" s="16"/>
      <c r="SBM4" s="16"/>
      <c r="SBN4" s="16"/>
      <c r="SBO4" s="16"/>
      <c r="SBP4" s="16"/>
      <c r="SBQ4" s="16"/>
      <c r="SBR4" s="16"/>
      <c r="SBS4" s="16"/>
      <c r="SBT4" s="16"/>
      <c r="SBU4" s="16"/>
      <c r="SBV4" s="16"/>
      <c r="SBW4" s="16"/>
      <c r="SBX4" s="16"/>
      <c r="SBY4" s="16"/>
      <c r="SBZ4" s="16"/>
      <c r="SCA4" s="16"/>
      <c r="SCB4" s="16"/>
      <c r="SCC4" s="16"/>
      <c r="SCD4" s="16"/>
      <c r="SCE4" s="16"/>
      <c r="SCF4" s="16"/>
      <c r="SCG4" s="16"/>
      <c r="SCH4" s="16"/>
      <c r="SCI4" s="16"/>
      <c r="SCJ4" s="16"/>
      <c r="SCK4" s="16"/>
      <c r="SCL4" s="16"/>
      <c r="SCM4" s="16"/>
      <c r="SCN4" s="16"/>
      <c r="SCO4" s="16"/>
      <c r="SCP4" s="16"/>
      <c r="SCQ4" s="16"/>
      <c r="SCR4" s="16"/>
      <c r="SCS4" s="16"/>
      <c r="SCT4" s="16"/>
      <c r="SCU4" s="16"/>
      <c r="SCV4" s="16"/>
      <c r="SCW4" s="16"/>
      <c r="SCX4" s="16"/>
      <c r="SCY4" s="16"/>
      <c r="SCZ4" s="16"/>
      <c r="SDA4" s="16"/>
      <c r="SDB4" s="16"/>
      <c r="SDC4" s="16"/>
      <c r="SDD4" s="16"/>
      <c r="SDE4" s="16"/>
      <c r="SDF4" s="16"/>
      <c r="SDG4" s="16"/>
      <c r="SDH4" s="16"/>
      <c r="SDI4" s="16"/>
      <c r="SDJ4" s="16"/>
      <c r="SDK4" s="16"/>
      <c r="SDL4" s="16"/>
      <c r="SDM4" s="16"/>
      <c r="SDN4" s="16"/>
      <c r="SDO4" s="16"/>
      <c r="SDP4" s="16"/>
      <c r="SDQ4" s="16"/>
      <c r="SDR4" s="16"/>
      <c r="SDS4" s="16"/>
      <c r="SDT4" s="16"/>
      <c r="SDU4" s="16"/>
      <c r="SDV4" s="16"/>
      <c r="SDW4" s="16"/>
      <c r="SDX4" s="16"/>
      <c r="SDY4" s="16"/>
      <c r="SDZ4" s="16"/>
      <c r="SEA4" s="16"/>
      <c r="SEB4" s="16"/>
      <c r="SEC4" s="16"/>
      <c r="SED4" s="16"/>
      <c r="SEE4" s="16"/>
      <c r="SEF4" s="16"/>
      <c r="SEG4" s="16"/>
      <c r="SEH4" s="16"/>
      <c r="SEI4" s="16"/>
      <c r="SEJ4" s="16"/>
      <c r="SEK4" s="16"/>
      <c r="SEL4" s="16"/>
      <c r="SEM4" s="16"/>
      <c r="SEN4" s="16"/>
      <c r="SEO4" s="16"/>
      <c r="SEP4" s="16"/>
      <c r="SEQ4" s="16"/>
      <c r="SER4" s="16"/>
      <c r="SES4" s="16"/>
      <c r="SET4" s="16"/>
      <c r="SEU4" s="16"/>
      <c r="SEV4" s="16"/>
      <c r="SEW4" s="16"/>
      <c r="SEX4" s="16"/>
      <c r="SEY4" s="16"/>
      <c r="SEZ4" s="16"/>
      <c r="SFA4" s="16"/>
      <c r="SFB4" s="16"/>
      <c r="SFC4" s="16"/>
      <c r="SFD4" s="16"/>
      <c r="SFE4" s="16"/>
      <c r="SFF4" s="16"/>
      <c r="SFG4" s="16"/>
      <c r="SFH4" s="16"/>
      <c r="SFI4" s="16"/>
      <c r="SFJ4" s="16"/>
      <c r="SFK4" s="16"/>
      <c r="SFL4" s="16"/>
      <c r="SFM4" s="16"/>
      <c r="SFN4" s="16"/>
      <c r="SFO4" s="16"/>
      <c r="SFP4" s="16"/>
      <c r="SFQ4" s="16"/>
      <c r="SFR4" s="16"/>
      <c r="SFS4" s="16"/>
      <c r="SFT4" s="16"/>
      <c r="SFU4" s="16"/>
      <c r="SFV4" s="16"/>
      <c r="SFW4" s="16"/>
      <c r="SFX4" s="16"/>
      <c r="SFY4" s="16"/>
      <c r="SFZ4" s="16"/>
      <c r="SGA4" s="16"/>
      <c r="SGB4" s="16"/>
      <c r="SGC4" s="16"/>
      <c r="SGD4" s="16"/>
      <c r="SGE4" s="16"/>
      <c r="SGF4" s="16"/>
      <c r="SGG4" s="16"/>
      <c r="SGH4" s="16"/>
      <c r="SGI4" s="16"/>
      <c r="SGJ4" s="16"/>
      <c r="SGK4" s="16"/>
      <c r="SGL4" s="16"/>
      <c r="SGM4" s="16"/>
      <c r="SGN4" s="16"/>
      <c r="SGO4" s="16"/>
      <c r="SGP4" s="16"/>
      <c r="SGQ4" s="16"/>
      <c r="SGR4" s="16"/>
      <c r="SGS4" s="16"/>
      <c r="SGT4" s="16"/>
      <c r="SGU4" s="16"/>
      <c r="SGV4" s="16"/>
      <c r="SGW4" s="16"/>
      <c r="SGX4" s="16"/>
      <c r="SGY4" s="16"/>
      <c r="SGZ4" s="16"/>
      <c r="SHA4" s="16"/>
      <c r="SHB4" s="16"/>
      <c r="SHC4" s="16"/>
      <c r="SHD4" s="16"/>
      <c r="SHE4" s="16"/>
      <c r="SHF4" s="16"/>
      <c r="SHG4" s="16"/>
      <c r="SHH4" s="16"/>
      <c r="SHI4" s="16"/>
      <c r="SHJ4" s="16"/>
      <c r="SHK4" s="16"/>
      <c r="SHL4" s="16"/>
      <c r="SHM4" s="16"/>
      <c r="SHN4" s="16"/>
      <c r="SHO4" s="16"/>
      <c r="SHP4" s="16"/>
      <c r="SHQ4" s="16"/>
      <c r="SHR4" s="16"/>
      <c r="SHS4" s="16"/>
      <c r="SHT4" s="16"/>
      <c r="SHU4" s="16"/>
      <c r="SHV4" s="16"/>
      <c r="SHW4" s="16"/>
      <c r="SHX4" s="16"/>
      <c r="SHY4" s="16"/>
      <c r="SHZ4" s="16"/>
      <c r="SIA4" s="16"/>
      <c r="SIB4" s="16"/>
      <c r="SIC4" s="16"/>
      <c r="SID4" s="16"/>
      <c r="SIE4" s="16"/>
      <c r="SIF4" s="16"/>
      <c r="SIG4" s="16"/>
      <c r="SIH4" s="16"/>
      <c r="SII4" s="16"/>
      <c r="SIJ4" s="16"/>
      <c r="SIK4" s="16"/>
      <c r="SIL4" s="16"/>
      <c r="SIM4" s="16"/>
      <c r="SIN4" s="16"/>
      <c r="SIO4" s="16"/>
      <c r="SIP4" s="16"/>
      <c r="SIQ4" s="16"/>
      <c r="SIR4" s="16"/>
      <c r="SIS4" s="16"/>
      <c r="SIT4" s="16"/>
      <c r="SIU4" s="16"/>
      <c r="SIV4" s="16"/>
      <c r="SIW4" s="16"/>
      <c r="SIX4" s="16"/>
      <c r="SIY4" s="16"/>
      <c r="SIZ4" s="16"/>
      <c r="SJA4" s="16"/>
      <c r="SJB4" s="16"/>
      <c r="SJC4" s="16"/>
      <c r="SJD4" s="16"/>
      <c r="SJE4" s="16"/>
      <c r="SJF4" s="16"/>
      <c r="SJG4" s="16"/>
      <c r="SJH4" s="16"/>
      <c r="SJI4" s="16"/>
      <c r="SJJ4" s="16"/>
      <c r="SJK4" s="16"/>
      <c r="SJL4" s="16"/>
      <c r="SJM4" s="16"/>
      <c r="SJN4" s="16"/>
      <c r="SJO4" s="16"/>
      <c r="SJP4" s="16"/>
      <c r="SJQ4" s="16"/>
      <c r="SJR4" s="16"/>
      <c r="SJS4" s="16"/>
      <c r="SJT4" s="16"/>
      <c r="SJU4" s="16"/>
      <c r="SJV4" s="16"/>
      <c r="SJW4" s="16"/>
      <c r="SJX4" s="16"/>
      <c r="SJY4" s="16"/>
      <c r="SJZ4" s="16"/>
      <c r="SKA4" s="16"/>
      <c r="SKB4" s="16"/>
      <c r="SKC4" s="16"/>
      <c r="SKD4" s="16"/>
      <c r="SKE4" s="16"/>
      <c r="SKF4" s="16"/>
      <c r="SKG4" s="16"/>
      <c r="SKH4" s="16"/>
      <c r="SKI4" s="16"/>
      <c r="SKJ4" s="16"/>
      <c r="SKK4" s="16"/>
      <c r="SKL4" s="16"/>
      <c r="SKM4" s="16"/>
      <c r="SKN4" s="16"/>
      <c r="SKO4" s="16"/>
      <c r="SKP4" s="16"/>
      <c r="SKQ4" s="16"/>
      <c r="SKR4" s="16"/>
      <c r="SKS4" s="16"/>
      <c r="SKT4" s="16"/>
      <c r="SKU4" s="16"/>
      <c r="SKV4" s="16"/>
      <c r="SKW4" s="16"/>
      <c r="SKX4" s="16"/>
      <c r="SKY4" s="16"/>
      <c r="SKZ4" s="16"/>
      <c r="SLA4" s="16"/>
      <c r="SLB4" s="16"/>
      <c r="SLC4" s="16"/>
      <c r="SLD4" s="16"/>
      <c r="SLE4" s="16"/>
      <c r="SLF4" s="16"/>
      <c r="SLG4" s="16"/>
      <c r="SLH4" s="16"/>
      <c r="SLI4" s="16"/>
      <c r="SLJ4" s="16"/>
      <c r="SLK4" s="16"/>
      <c r="SLL4" s="16"/>
      <c r="SLM4" s="16"/>
      <c r="SLN4" s="16"/>
      <c r="SLO4" s="16"/>
      <c r="SLP4" s="16"/>
      <c r="SLQ4" s="16"/>
      <c r="SLR4" s="16"/>
      <c r="SLS4" s="16"/>
      <c r="SLT4" s="16"/>
      <c r="SLU4" s="16"/>
      <c r="SLV4" s="16"/>
      <c r="SLW4" s="16"/>
      <c r="SLX4" s="16"/>
      <c r="SLY4" s="16"/>
      <c r="SLZ4" s="16"/>
      <c r="SMA4" s="16"/>
      <c r="SMB4" s="16"/>
      <c r="SMC4" s="16"/>
      <c r="SMD4" s="16"/>
      <c r="SME4" s="16"/>
      <c r="SMF4" s="16"/>
      <c r="SMG4" s="16"/>
      <c r="SMH4" s="16"/>
      <c r="SMI4" s="16"/>
      <c r="SMJ4" s="16"/>
      <c r="SMK4" s="16"/>
      <c r="SML4" s="16"/>
      <c r="SMM4" s="16"/>
      <c r="SMN4" s="16"/>
      <c r="SMO4" s="16"/>
      <c r="SMP4" s="16"/>
      <c r="SMQ4" s="16"/>
      <c r="SMR4" s="16"/>
      <c r="SMS4" s="16"/>
      <c r="SMT4" s="16"/>
      <c r="SMU4" s="16"/>
      <c r="SMV4" s="16"/>
      <c r="SMW4" s="16"/>
      <c r="SMX4" s="16"/>
      <c r="SMY4" s="16"/>
      <c r="SMZ4" s="16"/>
      <c r="SNA4" s="16"/>
      <c r="SNB4" s="16"/>
      <c r="SNC4" s="16"/>
      <c r="SND4" s="16"/>
      <c r="SNE4" s="16"/>
      <c r="SNF4" s="16"/>
      <c r="SNG4" s="16"/>
      <c r="SNH4" s="16"/>
      <c r="SNI4" s="16"/>
      <c r="SNJ4" s="16"/>
      <c r="SNK4" s="16"/>
      <c r="SNL4" s="16"/>
      <c r="SNM4" s="16"/>
      <c r="SNN4" s="16"/>
      <c r="SNO4" s="16"/>
      <c r="SNP4" s="16"/>
      <c r="SNQ4" s="16"/>
      <c r="SNR4" s="16"/>
      <c r="SNS4" s="16"/>
      <c r="SNT4" s="16"/>
      <c r="SNU4" s="16"/>
      <c r="SNV4" s="16"/>
      <c r="SNW4" s="16"/>
      <c r="SNX4" s="16"/>
      <c r="SNY4" s="16"/>
      <c r="SNZ4" s="16"/>
      <c r="SOA4" s="16"/>
      <c r="SOB4" s="16"/>
      <c r="SOC4" s="16"/>
      <c r="SOD4" s="16"/>
      <c r="SOE4" s="16"/>
      <c r="SOF4" s="16"/>
      <c r="SOG4" s="16"/>
      <c r="SOH4" s="16"/>
      <c r="SOI4" s="16"/>
      <c r="SOJ4" s="16"/>
      <c r="SOK4" s="16"/>
      <c r="SOL4" s="16"/>
      <c r="SOM4" s="16"/>
      <c r="SON4" s="16"/>
      <c r="SOO4" s="16"/>
      <c r="SOP4" s="16"/>
      <c r="SOQ4" s="16"/>
      <c r="SOR4" s="16"/>
      <c r="SOS4" s="16"/>
      <c r="SOT4" s="16"/>
      <c r="SOU4" s="16"/>
      <c r="SOV4" s="16"/>
      <c r="SOW4" s="16"/>
      <c r="SOX4" s="16"/>
      <c r="SOY4" s="16"/>
      <c r="SOZ4" s="16"/>
      <c r="SPA4" s="16"/>
      <c r="SPB4" s="16"/>
      <c r="SPC4" s="16"/>
      <c r="SPD4" s="16"/>
      <c r="SPE4" s="16"/>
      <c r="SPF4" s="16"/>
      <c r="SPG4" s="16"/>
      <c r="SPH4" s="16"/>
      <c r="SPI4" s="16"/>
      <c r="SPJ4" s="16"/>
      <c r="SPK4" s="16"/>
      <c r="SPL4" s="16"/>
      <c r="SPM4" s="16"/>
      <c r="SPN4" s="16"/>
      <c r="SPO4" s="16"/>
      <c r="SPP4" s="16"/>
      <c r="SPQ4" s="16"/>
      <c r="SPR4" s="16"/>
      <c r="SPS4" s="16"/>
      <c r="SPT4" s="16"/>
      <c r="SPU4" s="16"/>
      <c r="SPV4" s="16"/>
      <c r="SPW4" s="16"/>
      <c r="SPX4" s="16"/>
      <c r="SPY4" s="16"/>
      <c r="SPZ4" s="16"/>
      <c r="SQA4" s="16"/>
      <c r="SQB4" s="16"/>
      <c r="SQC4" s="16"/>
      <c r="SQD4" s="16"/>
      <c r="SQE4" s="16"/>
      <c r="SQF4" s="16"/>
      <c r="SQG4" s="16"/>
      <c r="SQH4" s="16"/>
      <c r="SQI4" s="16"/>
      <c r="SQJ4" s="16"/>
      <c r="SQK4" s="16"/>
      <c r="SQL4" s="16"/>
      <c r="SQM4" s="16"/>
      <c r="SQN4" s="16"/>
      <c r="SQO4" s="16"/>
      <c r="SQP4" s="16"/>
      <c r="SQQ4" s="16"/>
      <c r="SQR4" s="16"/>
      <c r="SQS4" s="16"/>
      <c r="SQT4" s="16"/>
      <c r="SQU4" s="16"/>
      <c r="SQV4" s="16"/>
      <c r="SQW4" s="16"/>
      <c r="SQX4" s="16"/>
      <c r="SQY4" s="16"/>
      <c r="SQZ4" s="16"/>
      <c r="SRA4" s="16"/>
      <c r="SRB4" s="16"/>
      <c r="SRC4" s="16"/>
      <c r="SRD4" s="16"/>
      <c r="SRE4" s="16"/>
      <c r="SRF4" s="16"/>
      <c r="SRG4" s="16"/>
      <c r="SRH4" s="16"/>
      <c r="SRI4" s="16"/>
      <c r="SRJ4" s="16"/>
      <c r="SRK4" s="16"/>
      <c r="SRL4" s="16"/>
      <c r="SRM4" s="16"/>
      <c r="SRN4" s="16"/>
      <c r="SRO4" s="16"/>
      <c r="SRP4" s="16"/>
      <c r="SRQ4" s="16"/>
      <c r="SRR4" s="16"/>
      <c r="SRS4" s="16"/>
      <c r="SRT4" s="16"/>
      <c r="SRU4" s="16"/>
      <c r="SRV4" s="16"/>
      <c r="SRW4" s="16"/>
      <c r="SRX4" s="16"/>
      <c r="SRY4" s="16"/>
      <c r="SRZ4" s="16"/>
      <c r="SSA4" s="16"/>
      <c r="SSB4" s="16"/>
      <c r="SSC4" s="16"/>
      <c r="SSD4" s="16"/>
      <c r="SSE4" s="16"/>
      <c r="SSF4" s="16"/>
      <c r="SSG4" s="16"/>
      <c r="SSH4" s="16"/>
      <c r="SSI4" s="16"/>
      <c r="SSJ4" s="16"/>
      <c r="SSK4" s="16"/>
      <c r="SSL4" s="16"/>
      <c r="SSM4" s="16"/>
      <c r="SSN4" s="16"/>
      <c r="SSO4" s="16"/>
      <c r="SSP4" s="16"/>
      <c r="SSQ4" s="16"/>
      <c r="SSR4" s="16"/>
      <c r="SSS4" s="16"/>
      <c r="SST4" s="16"/>
      <c r="SSU4" s="16"/>
      <c r="SSV4" s="16"/>
      <c r="SSW4" s="16"/>
      <c r="SSX4" s="16"/>
      <c r="SSY4" s="16"/>
      <c r="SSZ4" s="16"/>
      <c r="STA4" s="16"/>
      <c r="STB4" s="16"/>
      <c r="STC4" s="16"/>
      <c r="STD4" s="16"/>
      <c r="STE4" s="16"/>
      <c r="STF4" s="16"/>
      <c r="STG4" s="16"/>
      <c r="STH4" s="16"/>
      <c r="STI4" s="16"/>
      <c r="STJ4" s="16"/>
      <c r="STK4" s="16"/>
      <c r="STL4" s="16"/>
      <c r="STM4" s="16"/>
      <c r="STN4" s="16"/>
      <c r="STO4" s="16"/>
      <c r="STP4" s="16"/>
      <c r="STQ4" s="16"/>
      <c r="STR4" s="16"/>
      <c r="STS4" s="16"/>
      <c r="STT4" s="16"/>
      <c r="STU4" s="16"/>
      <c r="STV4" s="16"/>
      <c r="STW4" s="16"/>
      <c r="STX4" s="16"/>
      <c r="STY4" s="16"/>
      <c r="STZ4" s="16"/>
      <c r="SUA4" s="16"/>
      <c r="SUB4" s="16"/>
      <c r="SUC4" s="16"/>
      <c r="SUD4" s="16"/>
      <c r="SUE4" s="16"/>
      <c r="SUF4" s="16"/>
      <c r="SUG4" s="16"/>
      <c r="SUH4" s="16"/>
      <c r="SUI4" s="16"/>
      <c r="SUJ4" s="16"/>
      <c r="SUK4" s="16"/>
      <c r="SUL4" s="16"/>
      <c r="SUM4" s="16"/>
      <c r="SUN4" s="16"/>
      <c r="SUO4" s="16"/>
      <c r="SUP4" s="16"/>
      <c r="SUQ4" s="16"/>
      <c r="SUR4" s="16"/>
      <c r="SUS4" s="16"/>
      <c r="SUT4" s="16"/>
      <c r="SUU4" s="16"/>
      <c r="SUV4" s="16"/>
      <c r="SUW4" s="16"/>
      <c r="SUX4" s="16"/>
      <c r="SUY4" s="16"/>
      <c r="SUZ4" s="16"/>
      <c r="SVA4" s="16"/>
      <c r="SVB4" s="16"/>
      <c r="SVC4" s="16"/>
      <c r="SVD4" s="16"/>
      <c r="SVE4" s="16"/>
      <c r="SVF4" s="16"/>
      <c r="SVG4" s="16"/>
      <c r="SVH4" s="16"/>
      <c r="SVI4" s="16"/>
      <c r="SVJ4" s="16"/>
      <c r="SVK4" s="16"/>
      <c r="SVL4" s="16"/>
      <c r="SVM4" s="16"/>
      <c r="SVN4" s="16"/>
      <c r="SVO4" s="16"/>
      <c r="SVP4" s="16"/>
      <c r="SVQ4" s="16"/>
      <c r="SVR4" s="16"/>
      <c r="SVS4" s="16"/>
      <c r="SVT4" s="16"/>
      <c r="SVU4" s="16"/>
      <c r="SVV4" s="16"/>
      <c r="SVW4" s="16"/>
      <c r="SVX4" s="16"/>
      <c r="SVY4" s="16"/>
      <c r="SVZ4" s="16"/>
      <c r="SWA4" s="16"/>
      <c r="SWB4" s="16"/>
      <c r="SWC4" s="16"/>
      <c r="SWD4" s="16"/>
      <c r="SWE4" s="16"/>
      <c r="SWF4" s="16"/>
      <c r="SWG4" s="16"/>
      <c r="SWH4" s="16"/>
      <c r="SWI4" s="16"/>
      <c r="SWJ4" s="16"/>
      <c r="SWK4" s="16"/>
      <c r="SWL4" s="16"/>
      <c r="SWM4" s="16"/>
      <c r="SWN4" s="16"/>
      <c r="SWO4" s="16"/>
      <c r="SWP4" s="16"/>
      <c r="SWQ4" s="16"/>
      <c r="SWR4" s="16"/>
      <c r="SWS4" s="16"/>
      <c r="SWT4" s="16"/>
      <c r="SWU4" s="16"/>
      <c r="SWV4" s="16"/>
      <c r="SWW4" s="16"/>
      <c r="SWX4" s="16"/>
      <c r="SWY4" s="16"/>
      <c r="SWZ4" s="16"/>
      <c r="SXA4" s="16"/>
      <c r="SXB4" s="16"/>
      <c r="SXC4" s="16"/>
      <c r="SXD4" s="16"/>
      <c r="SXE4" s="16"/>
      <c r="SXF4" s="16"/>
      <c r="SXG4" s="16"/>
      <c r="SXH4" s="16"/>
      <c r="SXI4" s="16"/>
      <c r="SXJ4" s="16"/>
      <c r="SXK4" s="16"/>
      <c r="SXL4" s="16"/>
      <c r="SXM4" s="16"/>
      <c r="SXN4" s="16"/>
      <c r="SXO4" s="16"/>
      <c r="SXP4" s="16"/>
      <c r="SXQ4" s="16"/>
      <c r="SXR4" s="16"/>
      <c r="SXS4" s="16"/>
      <c r="SXT4" s="16"/>
      <c r="SXU4" s="16"/>
      <c r="SXV4" s="16"/>
      <c r="SXW4" s="16"/>
      <c r="SXX4" s="16"/>
      <c r="SXY4" s="16"/>
      <c r="SXZ4" s="16"/>
      <c r="SYA4" s="16"/>
      <c r="SYB4" s="16"/>
      <c r="SYC4" s="16"/>
      <c r="SYD4" s="16"/>
      <c r="SYE4" s="16"/>
      <c r="SYF4" s="16"/>
      <c r="SYG4" s="16"/>
      <c r="SYH4" s="16"/>
      <c r="SYI4" s="16"/>
      <c r="SYJ4" s="16"/>
      <c r="SYK4" s="16"/>
      <c r="SYL4" s="16"/>
      <c r="SYM4" s="16"/>
      <c r="SYN4" s="16"/>
      <c r="SYO4" s="16"/>
      <c r="SYP4" s="16"/>
      <c r="SYQ4" s="16"/>
      <c r="SYR4" s="16"/>
      <c r="SYS4" s="16"/>
      <c r="SYT4" s="16"/>
      <c r="SYU4" s="16"/>
      <c r="SYV4" s="16"/>
      <c r="SYW4" s="16"/>
      <c r="SYX4" s="16"/>
      <c r="SYY4" s="16"/>
      <c r="SYZ4" s="16"/>
      <c r="SZA4" s="16"/>
      <c r="SZB4" s="16"/>
      <c r="SZC4" s="16"/>
      <c r="SZD4" s="16"/>
      <c r="SZE4" s="16"/>
      <c r="SZF4" s="16"/>
      <c r="SZG4" s="16"/>
      <c r="SZH4" s="16"/>
      <c r="SZI4" s="16"/>
      <c r="SZJ4" s="16"/>
      <c r="SZK4" s="16"/>
      <c r="SZL4" s="16"/>
      <c r="SZM4" s="16"/>
      <c r="SZN4" s="16"/>
      <c r="SZO4" s="16"/>
      <c r="SZP4" s="16"/>
      <c r="SZQ4" s="16"/>
      <c r="SZR4" s="16"/>
      <c r="SZS4" s="16"/>
      <c r="SZT4" s="16"/>
      <c r="SZU4" s="16"/>
      <c r="SZV4" s="16"/>
      <c r="SZW4" s="16"/>
      <c r="SZX4" s="16"/>
      <c r="SZY4" s="16"/>
      <c r="SZZ4" s="16"/>
      <c r="TAA4" s="16"/>
      <c r="TAB4" s="16"/>
      <c r="TAC4" s="16"/>
      <c r="TAD4" s="16"/>
      <c r="TAE4" s="16"/>
      <c r="TAF4" s="16"/>
      <c r="TAG4" s="16"/>
      <c r="TAH4" s="16"/>
      <c r="TAI4" s="16"/>
      <c r="TAJ4" s="16"/>
      <c r="TAK4" s="16"/>
      <c r="TAL4" s="16"/>
      <c r="TAM4" s="16"/>
      <c r="TAN4" s="16"/>
      <c r="TAO4" s="16"/>
      <c r="TAP4" s="16"/>
      <c r="TAQ4" s="16"/>
      <c r="TAR4" s="16"/>
      <c r="TAS4" s="16"/>
      <c r="TAT4" s="16"/>
      <c r="TAU4" s="16"/>
      <c r="TAV4" s="16"/>
      <c r="TAW4" s="16"/>
      <c r="TAX4" s="16"/>
      <c r="TAY4" s="16"/>
      <c r="TAZ4" s="16"/>
      <c r="TBA4" s="16"/>
      <c r="TBB4" s="16"/>
      <c r="TBC4" s="16"/>
      <c r="TBD4" s="16"/>
      <c r="TBE4" s="16"/>
      <c r="TBF4" s="16"/>
      <c r="TBG4" s="16"/>
      <c r="TBH4" s="16"/>
      <c r="TBI4" s="16"/>
      <c r="TBJ4" s="16"/>
      <c r="TBK4" s="16"/>
      <c r="TBL4" s="16"/>
      <c r="TBM4" s="16"/>
      <c r="TBN4" s="16"/>
      <c r="TBO4" s="16"/>
      <c r="TBP4" s="16"/>
      <c r="TBQ4" s="16"/>
      <c r="TBR4" s="16"/>
      <c r="TBS4" s="16"/>
      <c r="TBT4" s="16"/>
      <c r="TBU4" s="16"/>
      <c r="TBV4" s="16"/>
      <c r="TBW4" s="16"/>
      <c r="TBX4" s="16"/>
      <c r="TBY4" s="16"/>
      <c r="TBZ4" s="16"/>
      <c r="TCA4" s="16"/>
      <c r="TCB4" s="16"/>
      <c r="TCC4" s="16"/>
      <c r="TCD4" s="16"/>
      <c r="TCE4" s="16"/>
      <c r="TCF4" s="16"/>
      <c r="TCG4" s="16"/>
      <c r="TCH4" s="16"/>
      <c r="TCI4" s="16"/>
      <c r="TCJ4" s="16"/>
      <c r="TCK4" s="16"/>
      <c r="TCL4" s="16"/>
      <c r="TCM4" s="16"/>
      <c r="TCN4" s="16"/>
      <c r="TCO4" s="16"/>
      <c r="TCP4" s="16"/>
      <c r="TCQ4" s="16"/>
      <c r="TCR4" s="16"/>
      <c r="TCS4" s="16"/>
      <c r="TCT4" s="16"/>
      <c r="TCU4" s="16"/>
      <c r="TCV4" s="16"/>
      <c r="TCW4" s="16"/>
      <c r="TCX4" s="16"/>
      <c r="TCY4" s="16"/>
      <c r="TCZ4" s="16"/>
      <c r="TDA4" s="16"/>
      <c r="TDB4" s="16"/>
      <c r="TDC4" s="16"/>
      <c r="TDD4" s="16"/>
      <c r="TDE4" s="16"/>
      <c r="TDF4" s="16"/>
      <c r="TDG4" s="16"/>
      <c r="TDH4" s="16"/>
      <c r="TDI4" s="16"/>
      <c r="TDJ4" s="16"/>
      <c r="TDK4" s="16"/>
      <c r="TDL4" s="16"/>
      <c r="TDM4" s="16"/>
      <c r="TDN4" s="16"/>
      <c r="TDO4" s="16"/>
      <c r="TDP4" s="16"/>
      <c r="TDQ4" s="16"/>
      <c r="TDR4" s="16"/>
      <c r="TDS4" s="16"/>
      <c r="TDT4" s="16"/>
      <c r="TDU4" s="16"/>
      <c r="TDV4" s="16"/>
      <c r="TDW4" s="16"/>
      <c r="TDX4" s="16"/>
      <c r="TDY4" s="16"/>
      <c r="TDZ4" s="16"/>
      <c r="TEA4" s="16"/>
      <c r="TEB4" s="16"/>
      <c r="TEC4" s="16"/>
      <c r="TED4" s="16"/>
      <c r="TEE4" s="16"/>
      <c r="TEF4" s="16"/>
      <c r="TEG4" s="16"/>
      <c r="TEH4" s="16"/>
      <c r="TEI4" s="16"/>
      <c r="TEJ4" s="16"/>
      <c r="TEK4" s="16"/>
      <c r="TEL4" s="16"/>
      <c r="TEM4" s="16"/>
      <c r="TEN4" s="16"/>
      <c r="TEO4" s="16"/>
      <c r="TEP4" s="16"/>
      <c r="TEQ4" s="16"/>
      <c r="TER4" s="16"/>
      <c r="TES4" s="16"/>
      <c r="TET4" s="16"/>
      <c r="TEU4" s="16"/>
      <c r="TEV4" s="16"/>
      <c r="TEW4" s="16"/>
      <c r="TEX4" s="16"/>
      <c r="TEY4" s="16"/>
      <c r="TEZ4" s="16"/>
      <c r="TFA4" s="16"/>
      <c r="TFB4" s="16"/>
      <c r="TFC4" s="16"/>
      <c r="TFD4" s="16"/>
      <c r="TFE4" s="16"/>
      <c r="TFF4" s="16"/>
      <c r="TFG4" s="16"/>
      <c r="TFH4" s="16"/>
      <c r="TFI4" s="16"/>
      <c r="TFJ4" s="16"/>
      <c r="TFK4" s="16"/>
      <c r="TFL4" s="16"/>
      <c r="TFM4" s="16"/>
      <c r="TFN4" s="16"/>
      <c r="TFO4" s="16"/>
      <c r="TFP4" s="16"/>
      <c r="TFQ4" s="16"/>
      <c r="TFR4" s="16"/>
      <c r="TFS4" s="16"/>
      <c r="TFT4" s="16"/>
      <c r="TFU4" s="16"/>
      <c r="TFV4" s="16"/>
      <c r="TFW4" s="16"/>
      <c r="TFX4" s="16"/>
      <c r="TFY4" s="16"/>
      <c r="TFZ4" s="16"/>
      <c r="TGA4" s="16"/>
      <c r="TGB4" s="16"/>
      <c r="TGC4" s="16"/>
      <c r="TGD4" s="16"/>
      <c r="TGE4" s="16"/>
      <c r="TGF4" s="16"/>
      <c r="TGG4" s="16"/>
      <c r="TGH4" s="16"/>
      <c r="TGI4" s="16"/>
      <c r="TGJ4" s="16"/>
      <c r="TGK4" s="16"/>
      <c r="TGL4" s="16"/>
      <c r="TGM4" s="16"/>
      <c r="TGN4" s="16"/>
      <c r="TGO4" s="16"/>
      <c r="TGP4" s="16"/>
      <c r="TGQ4" s="16"/>
      <c r="TGR4" s="16"/>
      <c r="TGS4" s="16"/>
      <c r="TGT4" s="16"/>
      <c r="TGU4" s="16"/>
      <c r="TGV4" s="16"/>
      <c r="TGW4" s="16"/>
      <c r="TGX4" s="16"/>
      <c r="TGY4" s="16"/>
      <c r="TGZ4" s="16"/>
      <c r="THA4" s="16"/>
      <c r="THB4" s="16"/>
      <c r="THC4" s="16"/>
      <c r="THD4" s="16"/>
      <c r="THE4" s="16"/>
      <c r="THF4" s="16"/>
      <c r="THG4" s="16"/>
      <c r="THH4" s="16"/>
      <c r="THI4" s="16"/>
      <c r="THJ4" s="16"/>
      <c r="THK4" s="16"/>
      <c r="THL4" s="16"/>
      <c r="THM4" s="16"/>
      <c r="THN4" s="16"/>
      <c r="THO4" s="16"/>
      <c r="THP4" s="16"/>
      <c r="THQ4" s="16"/>
      <c r="THR4" s="16"/>
      <c r="THS4" s="16"/>
      <c r="THT4" s="16"/>
      <c r="THU4" s="16"/>
      <c r="THV4" s="16"/>
      <c r="THW4" s="16"/>
      <c r="THX4" s="16"/>
      <c r="THY4" s="16"/>
      <c r="THZ4" s="16"/>
      <c r="TIA4" s="16"/>
      <c r="TIB4" s="16"/>
      <c r="TIC4" s="16"/>
      <c r="TID4" s="16"/>
      <c r="TIE4" s="16"/>
      <c r="TIF4" s="16"/>
      <c r="TIG4" s="16"/>
      <c r="TIH4" s="16"/>
      <c r="TII4" s="16"/>
      <c r="TIJ4" s="16"/>
      <c r="TIK4" s="16"/>
      <c r="TIL4" s="16"/>
      <c r="TIM4" s="16"/>
      <c r="TIN4" s="16"/>
      <c r="TIO4" s="16"/>
      <c r="TIP4" s="16"/>
      <c r="TIQ4" s="16"/>
      <c r="TIR4" s="16"/>
      <c r="TIS4" s="16"/>
      <c r="TIT4" s="16"/>
      <c r="TIU4" s="16"/>
      <c r="TIV4" s="16"/>
      <c r="TIW4" s="16"/>
      <c r="TIX4" s="16"/>
      <c r="TIY4" s="16"/>
      <c r="TIZ4" s="16"/>
      <c r="TJA4" s="16"/>
      <c r="TJB4" s="16"/>
      <c r="TJC4" s="16"/>
      <c r="TJD4" s="16"/>
      <c r="TJE4" s="16"/>
      <c r="TJF4" s="16"/>
      <c r="TJG4" s="16"/>
      <c r="TJH4" s="16"/>
      <c r="TJI4" s="16"/>
      <c r="TJJ4" s="16"/>
      <c r="TJK4" s="16"/>
      <c r="TJL4" s="16"/>
      <c r="TJM4" s="16"/>
      <c r="TJN4" s="16"/>
      <c r="TJO4" s="16"/>
      <c r="TJP4" s="16"/>
      <c r="TJQ4" s="16"/>
      <c r="TJR4" s="16"/>
      <c r="TJS4" s="16"/>
      <c r="TJT4" s="16"/>
      <c r="TJU4" s="16"/>
      <c r="TJV4" s="16"/>
      <c r="TJW4" s="16"/>
      <c r="TJX4" s="16"/>
      <c r="TJY4" s="16"/>
      <c r="TJZ4" s="16"/>
      <c r="TKA4" s="16"/>
      <c r="TKB4" s="16"/>
      <c r="TKC4" s="16"/>
      <c r="TKD4" s="16"/>
      <c r="TKE4" s="16"/>
      <c r="TKF4" s="16"/>
      <c r="TKG4" s="16"/>
      <c r="TKH4" s="16"/>
      <c r="TKI4" s="16"/>
      <c r="TKJ4" s="16"/>
      <c r="TKK4" s="16"/>
      <c r="TKL4" s="16"/>
      <c r="TKM4" s="16"/>
      <c r="TKN4" s="16"/>
      <c r="TKO4" s="16"/>
      <c r="TKP4" s="16"/>
      <c r="TKQ4" s="16"/>
      <c r="TKR4" s="16"/>
      <c r="TKS4" s="16"/>
      <c r="TKT4" s="16"/>
      <c r="TKU4" s="16"/>
      <c r="TKV4" s="16"/>
      <c r="TKW4" s="16"/>
      <c r="TKX4" s="16"/>
      <c r="TKY4" s="16"/>
      <c r="TKZ4" s="16"/>
      <c r="TLA4" s="16"/>
      <c r="TLB4" s="16"/>
      <c r="TLC4" s="16"/>
      <c r="TLD4" s="16"/>
      <c r="TLE4" s="16"/>
      <c r="TLF4" s="16"/>
      <c r="TLG4" s="16"/>
      <c r="TLH4" s="16"/>
      <c r="TLI4" s="16"/>
      <c r="TLJ4" s="16"/>
      <c r="TLK4" s="16"/>
      <c r="TLL4" s="16"/>
      <c r="TLM4" s="16"/>
      <c r="TLN4" s="16"/>
      <c r="TLO4" s="16"/>
      <c r="TLP4" s="16"/>
      <c r="TLQ4" s="16"/>
      <c r="TLR4" s="16"/>
      <c r="TLS4" s="16"/>
      <c r="TLT4" s="16"/>
      <c r="TLU4" s="16"/>
      <c r="TLV4" s="16"/>
      <c r="TLW4" s="16"/>
      <c r="TLX4" s="16"/>
      <c r="TLY4" s="16"/>
      <c r="TLZ4" s="16"/>
      <c r="TMA4" s="16"/>
      <c r="TMB4" s="16"/>
      <c r="TMC4" s="16"/>
      <c r="TMD4" s="16"/>
      <c r="TME4" s="16"/>
      <c r="TMF4" s="16"/>
      <c r="TMG4" s="16"/>
      <c r="TMH4" s="16"/>
      <c r="TMI4" s="16"/>
      <c r="TMJ4" s="16"/>
      <c r="TMK4" s="16"/>
      <c r="TML4" s="16"/>
      <c r="TMM4" s="16"/>
      <c r="TMN4" s="16"/>
      <c r="TMO4" s="16"/>
      <c r="TMP4" s="16"/>
      <c r="TMQ4" s="16"/>
      <c r="TMR4" s="16"/>
      <c r="TMS4" s="16"/>
      <c r="TMT4" s="16"/>
      <c r="TMU4" s="16"/>
      <c r="TMV4" s="16"/>
      <c r="TMW4" s="16"/>
      <c r="TMX4" s="16"/>
      <c r="TMY4" s="16"/>
      <c r="TMZ4" s="16"/>
      <c r="TNA4" s="16"/>
      <c r="TNB4" s="16"/>
      <c r="TNC4" s="16"/>
      <c r="TND4" s="16"/>
      <c r="TNE4" s="16"/>
      <c r="TNF4" s="16"/>
      <c r="TNG4" s="16"/>
      <c r="TNH4" s="16"/>
      <c r="TNI4" s="16"/>
      <c r="TNJ4" s="16"/>
      <c r="TNK4" s="16"/>
      <c r="TNL4" s="16"/>
      <c r="TNM4" s="16"/>
      <c r="TNN4" s="16"/>
      <c r="TNO4" s="16"/>
      <c r="TNP4" s="16"/>
      <c r="TNQ4" s="16"/>
      <c r="TNR4" s="16"/>
      <c r="TNS4" s="16"/>
      <c r="TNT4" s="16"/>
      <c r="TNU4" s="16"/>
      <c r="TNV4" s="16"/>
      <c r="TNW4" s="16"/>
      <c r="TNX4" s="16"/>
      <c r="TNY4" s="16"/>
      <c r="TNZ4" s="16"/>
      <c r="TOA4" s="16"/>
      <c r="TOB4" s="16"/>
      <c r="TOC4" s="16"/>
      <c r="TOD4" s="16"/>
      <c r="TOE4" s="16"/>
      <c r="TOF4" s="16"/>
      <c r="TOG4" s="16"/>
      <c r="TOH4" s="16"/>
      <c r="TOI4" s="16"/>
      <c r="TOJ4" s="16"/>
      <c r="TOK4" s="16"/>
      <c r="TOL4" s="16"/>
      <c r="TOM4" s="16"/>
      <c r="TON4" s="16"/>
      <c r="TOO4" s="16"/>
      <c r="TOP4" s="16"/>
      <c r="TOQ4" s="16"/>
      <c r="TOR4" s="16"/>
      <c r="TOS4" s="16"/>
      <c r="TOT4" s="16"/>
      <c r="TOU4" s="16"/>
      <c r="TOV4" s="16"/>
      <c r="TOW4" s="16"/>
      <c r="TOX4" s="16"/>
      <c r="TOY4" s="16"/>
      <c r="TOZ4" s="16"/>
      <c r="TPA4" s="16"/>
      <c r="TPB4" s="16"/>
      <c r="TPC4" s="16"/>
      <c r="TPD4" s="16"/>
      <c r="TPE4" s="16"/>
      <c r="TPF4" s="16"/>
      <c r="TPG4" s="16"/>
      <c r="TPH4" s="16"/>
      <c r="TPI4" s="16"/>
      <c r="TPJ4" s="16"/>
      <c r="TPK4" s="16"/>
      <c r="TPL4" s="16"/>
      <c r="TPM4" s="16"/>
      <c r="TPN4" s="16"/>
      <c r="TPO4" s="16"/>
      <c r="TPP4" s="16"/>
      <c r="TPQ4" s="16"/>
      <c r="TPR4" s="16"/>
      <c r="TPS4" s="16"/>
      <c r="TPT4" s="16"/>
      <c r="TPU4" s="16"/>
      <c r="TPV4" s="16"/>
      <c r="TPW4" s="16"/>
      <c r="TPX4" s="16"/>
      <c r="TPY4" s="16"/>
      <c r="TPZ4" s="16"/>
      <c r="TQA4" s="16"/>
      <c r="TQB4" s="16"/>
      <c r="TQC4" s="16"/>
      <c r="TQD4" s="16"/>
      <c r="TQE4" s="16"/>
      <c r="TQF4" s="16"/>
      <c r="TQG4" s="16"/>
      <c r="TQH4" s="16"/>
      <c r="TQI4" s="16"/>
      <c r="TQJ4" s="16"/>
      <c r="TQK4" s="16"/>
      <c r="TQL4" s="16"/>
      <c r="TQM4" s="16"/>
      <c r="TQN4" s="16"/>
      <c r="TQO4" s="16"/>
      <c r="TQP4" s="16"/>
      <c r="TQQ4" s="16"/>
      <c r="TQR4" s="16"/>
      <c r="TQS4" s="16"/>
      <c r="TQT4" s="16"/>
      <c r="TQU4" s="16"/>
      <c r="TQV4" s="16"/>
      <c r="TQW4" s="16"/>
      <c r="TQX4" s="16"/>
      <c r="TQY4" s="16"/>
      <c r="TQZ4" s="16"/>
      <c r="TRA4" s="16"/>
      <c r="TRB4" s="16"/>
      <c r="TRC4" s="16"/>
      <c r="TRD4" s="16"/>
      <c r="TRE4" s="16"/>
      <c r="TRF4" s="16"/>
      <c r="TRG4" s="16"/>
      <c r="TRH4" s="16"/>
      <c r="TRI4" s="16"/>
      <c r="TRJ4" s="16"/>
      <c r="TRK4" s="16"/>
      <c r="TRL4" s="16"/>
      <c r="TRM4" s="16"/>
      <c r="TRN4" s="16"/>
      <c r="TRO4" s="16"/>
      <c r="TRP4" s="16"/>
      <c r="TRQ4" s="16"/>
      <c r="TRR4" s="16"/>
      <c r="TRS4" s="16"/>
      <c r="TRT4" s="16"/>
      <c r="TRU4" s="16"/>
      <c r="TRV4" s="16"/>
      <c r="TRW4" s="16"/>
      <c r="TRX4" s="16"/>
      <c r="TRY4" s="16"/>
      <c r="TRZ4" s="16"/>
      <c r="TSA4" s="16"/>
      <c r="TSB4" s="16"/>
      <c r="TSC4" s="16"/>
      <c r="TSD4" s="16"/>
      <c r="TSE4" s="16"/>
      <c r="TSF4" s="16"/>
      <c r="TSG4" s="16"/>
      <c r="TSH4" s="16"/>
      <c r="TSI4" s="16"/>
      <c r="TSJ4" s="16"/>
      <c r="TSK4" s="16"/>
      <c r="TSL4" s="16"/>
      <c r="TSM4" s="16"/>
      <c r="TSN4" s="16"/>
      <c r="TSO4" s="16"/>
      <c r="TSP4" s="16"/>
      <c r="TSQ4" s="16"/>
      <c r="TSR4" s="16"/>
      <c r="TSS4" s="16"/>
      <c r="TST4" s="16"/>
      <c r="TSU4" s="16"/>
      <c r="TSV4" s="16"/>
      <c r="TSW4" s="16"/>
      <c r="TSX4" s="16"/>
      <c r="TSY4" s="16"/>
      <c r="TSZ4" s="16"/>
      <c r="TTA4" s="16"/>
      <c r="TTB4" s="16"/>
      <c r="TTC4" s="16"/>
      <c r="TTD4" s="16"/>
      <c r="TTE4" s="16"/>
      <c r="TTF4" s="16"/>
      <c r="TTG4" s="16"/>
      <c r="TTH4" s="16"/>
      <c r="TTI4" s="16"/>
      <c r="TTJ4" s="16"/>
      <c r="TTK4" s="16"/>
      <c r="TTL4" s="16"/>
      <c r="TTM4" s="16"/>
      <c r="TTN4" s="16"/>
      <c r="TTO4" s="16"/>
      <c r="TTP4" s="16"/>
      <c r="TTQ4" s="16"/>
      <c r="TTR4" s="16"/>
      <c r="TTS4" s="16"/>
      <c r="TTT4" s="16"/>
      <c r="TTU4" s="16"/>
      <c r="TTV4" s="16"/>
      <c r="TTW4" s="16"/>
      <c r="TTX4" s="16"/>
      <c r="TTY4" s="16"/>
      <c r="TTZ4" s="16"/>
      <c r="TUA4" s="16"/>
      <c r="TUB4" s="16"/>
      <c r="TUC4" s="16"/>
      <c r="TUD4" s="16"/>
      <c r="TUE4" s="16"/>
      <c r="TUF4" s="16"/>
      <c r="TUG4" s="16"/>
      <c r="TUH4" s="16"/>
      <c r="TUI4" s="16"/>
      <c r="TUJ4" s="16"/>
      <c r="TUK4" s="16"/>
      <c r="TUL4" s="16"/>
      <c r="TUM4" s="16"/>
      <c r="TUN4" s="16"/>
      <c r="TUO4" s="16"/>
      <c r="TUP4" s="16"/>
      <c r="TUQ4" s="16"/>
      <c r="TUR4" s="16"/>
      <c r="TUS4" s="16"/>
      <c r="TUT4" s="16"/>
      <c r="TUU4" s="16"/>
      <c r="TUV4" s="16"/>
      <c r="TUW4" s="16"/>
      <c r="TUX4" s="16"/>
      <c r="TUY4" s="16"/>
      <c r="TUZ4" s="16"/>
      <c r="TVA4" s="16"/>
      <c r="TVB4" s="16"/>
      <c r="TVC4" s="16"/>
      <c r="TVD4" s="16"/>
      <c r="TVE4" s="16"/>
      <c r="TVF4" s="16"/>
      <c r="TVG4" s="16"/>
      <c r="TVH4" s="16"/>
      <c r="TVI4" s="16"/>
      <c r="TVJ4" s="16"/>
      <c r="TVK4" s="16"/>
      <c r="TVL4" s="16"/>
      <c r="TVM4" s="16"/>
      <c r="TVN4" s="16"/>
      <c r="TVO4" s="16"/>
      <c r="TVP4" s="16"/>
      <c r="TVQ4" s="16"/>
      <c r="TVR4" s="16"/>
      <c r="TVS4" s="16"/>
      <c r="TVT4" s="16"/>
      <c r="TVU4" s="16"/>
      <c r="TVV4" s="16"/>
      <c r="TVW4" s="16"/>
      <c r="TVX4" s="16"/>
      <c r="TVY4" s="16"/>
      <c r="TVZ4" s="16"/>
      <c r="TWA4" s="16"/>
      <c r="TWB4" s="16"/>
      <c r="TWC4" s="16"/>
      <c r="TWD4" s="16"/>
      <c r="TWE4" s="16"/>
      <c r="TWF4" s="16"/>
      <c r="TWG4" s="16"/>
      <c r="TWH4" s="16"/>
      <c r="TWI4" s="16"/>
      <c r="TWJ4" s="16"/>
      <c r="TWK4" s="16"/>
      <c r="TWL4" s="16"/>
      <c r="TWM4" s="16"/>
      <c r="TWN4" s="16"/>
      <c r="TWO4" s="16"/>
      <c r="TWP4" s="16"/>
      <c r="TWQ4" s="16"/>
      <c r="TWR4" s="16"/>
      <c r="TWS4" s="16"/>
      <c r="TWT4" s="16"/>
      <c r="TWU4" s="16"/>
      <c r="TWV4" s="16"/>
      <c r="TWW4" s="16"/>
      <c r="TWX4" s="16"/>
      <c r="TWY4" s="16"/>
      <c r="TWZ4" s="16"/>
      <c r="TXA4" s="16"/>
      <c r="TXB4" s="16"/>
      <c r="TXC4" s="16"/>
      <c r="TXD4" s="16"/>
      <c r="TXE4" s="16"/>
      <c r="TXF4" s="16"/>
      <c r="TXG4" s="16"/>
      <c r="TXH4" s="16"/>
      <c r="TXI4" s="16"/>
      <c r="TXJ4" s="16"/>
      <c r="TXK4" s="16"/>
      <c r="TXL4" s="16"/>
      <c r="TXM4" s="16"/>
      <c r="TXN4" s="16"/>
      <c r="TXO4" s="16"/>
      <c r="TXP4" s="16"/>
      <c r="TXQ4" s="16"/>
      <c r="TXR4" s="16"/>
      <c r="TXS4" s="16"/>
      <c r="TXT4" s="16"/>
      <c r="TXU4" s="16"/>
      <c r="TXV4" s="16"/>
      <c r="TXW4" s="16"/>
      <c r="TXX4" s="16"/>
      <c r="TXY4" s="16"/>
      <c r="TXZ4" s="16"/>
      <c r="TYA4" s="16"/>
      <c r="TYB4" s="16"/>
      <c r="TYC4" s="16"/>
      <c r="TYD4" s="16"/>
      <c r="TYE4" s="16"/>
      <c r="TYF4" s="16"/>
      <c r="TYG4" s="16"/>
      <c r="TYH4" s="16"/>
      <c r="TYI4" s="16"/>
      <c r="TYJ4" s="16"/>
      <c r="TYK4" s="16"/>
      <c r="TYL4" s="16"/>
      <c r="TYM4" s="16"/>
      <c r="TYN4" s="16"/>
      <c r="TYO4" s="16"/>
      <c r="TYP4" s="16"/>
      <c r="TYQ4" s="16"/>
      <c r="TYR4" s="16"/>
      <c r="TYS4" s="16"/>
      <c r="TYT4" s="16"/>
      <c r="TYU4" s="16"/>
      <c r="TYV4" s="16"/>
      <c r="TYW4" s="16"/>
      <c r="TYX4" s="16"/>
      <c r="TYY4" s="16"/>
      <c r="TYZ4" s="16"/>
      <c r="TZA4" s="16"/>
      <c r="TZB4" s="16"/>
      <c r="TZC4" s="16"/>
      <c r="TZD4" s="16"/>
      <c r="TZE4" s="16"/>
      <c r="TZF4" s="16"/>
      <c r="TZG4" s="16"/>
      <c r="TZH4" s="16"/>
      <c r="TZI4" s="16"/>
      <c r="TZJ4" s="16"/>
      <c r="TZK4" s="16"/>
      <c r="TZL4" s="16"/>
      <c r="TZM4" s="16"/>
      <c r="TZN4" s="16"/>
      <c r="TZO4" s="16"/>
      <c r="TZP4" s="16"/>
      <c r="TZQ4" s="16"/>
      <c r="TZR4" s="16"/>
      <c r="TZS4" s="16"/>
      <c r="TZT4" s="16"/>
      <c r="TZU4" s="16"/>
      <c r="TZV4" s="16"/>
      <c r="TZW4" s="16"/>
      <c r="TZX4" s="16"/>
      <c r="TZY4" s="16"/>
      <c r="TZZ4" s="16"/>
      <c r="UAA4" s="16"/>
      <c r="UAB4" s="16"/>
      <c r="UAC4" s="16"/>
      <c r="UAD4" s="16"/>
      <c r="UAE4" s="16"/>
      <c r="UAF4" s="16"/>
      <c r="UAG4" s="16"/>
      <c r="UAH4" s="16"/>
      <c r="UAI4" s="16"/>
      <c r="UAJ4" s="16"/>
      <c r="UAK4" s="16"/>
      <c r="UAL4" s="16"/>
      <c r="UAM4" s="16"/>
      <c r="UAN4" s="16"/>
      <c r="UAO4" s="16"/>
      <c r="UAP4" s="16"/>
      <c r="UAQ4" s="16"/>
      <c r="UAR4" s="16"/>
      <c r="UAS4" s="16"/>
      <c r="UAT4" s="16"/>
      <c r="UAU4" s="16"/>
      <c r="UAV4" s="16"/>
      <c r="UAW4" s="16"/>
      <c r="UAX4" s="16"/>
      <c r="UAY4" s="16"/>
      <c r="UAZ4" s="16"/>
      <c r="UBA4" s="16"/>
      <c r="UBB4" s="16"/>
      <c r="UBC4" s="16"/>
      <c r="UBD4" s="16"/>
      <c r="UBE4" s="16"/>
      <c r="UBF4" s="16"/>
      <c r="UBG4" s="16"/>
      <c r="UBH4" s="16"/>
      <c r="UBI4" s="16"/>
      <c r="UBJ4" s="16"/>
      <c r="UBK4" s="16"/>
      <c r="UBL4" s="16"/>
      <c r="UBM4" s="16"/>
      <c r="UBN4" s="16"/>
      <c r="UBO4" s="16"/>
      <c r="UBP4" s="16"/>
      <c r="UBQ4" s="16"/>
      <c r="UBR4" s="16"/>
      <c r="UBS4" s="16"/>
      <c r="UBT4" s="16"/>
      <c r="UBU4" s="16"/>
      <c r="UBV4" s="16"/>
      <c r="UBW4" s="16"/>
      <c r="UBX4" s="16"/>
      <c r="UBY4" s="16"/>
      <c r="UBZ4" s="16"/>
      <c r="UCA4" s="16"/>
      <c r="UCB4" s="16"/>
      <c r="UCC4" s="16"/>
      <c r="UCD4" s="16"/>
      <c r="UCE4" s="16"/>
      <c r="UCF4" s="16"/>
      <c r="UCG4" s="16"/>
      <c r="UCH4" s="16"/>
      <c r="UCI4" s="16"/>
      <c r="UCJ4" s="16"/>
      <c r="UCK4" s="16"/>
      <c r="UCL4" s="16"/>
      <c r="UCM4" s="16"/>
      <c r="UCN4" s="16"/>
      <c r="UCO4" s="16"/>
      <c r="UCP4" s="16"/>
      <c r="UCQ4" s="16"/>
      <c r="UCR4" s="16"/>
      <c r="UCS4" s="16"/>
      <c r="UCT4" s="16"/>
      <c r="UCU4" s="16"/>
      <c r="UCV4" s="16"/>
      <c r="UCW4" s="16"/>
      <c r="UCX4" s="16"/>
      <c r="UCY4" s="16"/>
      <c r="UCZ4" s="16"/>
      <c r="UDA4" s="16"/>
      <c r="UDB4" s="16"/>
      <c r="UDC4" s="16"/>
      <c r="UDD4" s="16"/>
      <c r="UDE4" s="16"/>
      <c r="UDF4" s="16"/>
      <c r="UDG4" s="16"/>
      <c r="UDH4" s="16"/>
      <c r="UDI4" s="16"/>
      <c r="UDJ4" s="16"/>
      <c r="UDK4" s="16"/>
      <c r="UDL4" s="16"/>
      <c r="UDM4" s="16"/>
      <c r="UDN4" s="16"/>
      <c r="UDO4" s="16"/>
      <c r="UDP4" s="16"/>
      <c r="UDQ4" s="16"/>
      <c r="UDR4" s="16"/>
      <c r="UDS4" s="16"/>
      <c r="UDT4" s="16"/>
      <c r="UDU4" s="16"/>
      <c r="UDV4" s="16"/>
      <c r="UDW4" s="16"/>
      <c r="UDX4" s="16"/>
      <c r="UDY4" s="16"/>
      <c r="UDZ4" s="16"/>
      <c r="UEA4" s="16"/>
      <c r="UEB4" s="16"/>
      <c r="UEC4" s="16"/>
      <c r="UED4" s="16"/>
      <c r="UEE4" s="16"/>
      <c r="UEF4" s="16"/>
      <c r="UEG4" s="16"/>
      <c r="UEH4" s="16"/>
      <c r="UEI4" s="16"/>
      <c r="UEJ4" s="16"/>
      <c r="UEK4" s="16"/>
      <c r="UEL4" s="16"/>
      <c r="UEM4" s="16"/>
      <c r="UEN4" s="16"/>
      <c r="UEO4" s="16"/>
      <c r="UEP4" s="16"/>
      <c r="UEQ4" s="16"/>
      <c r="UER4" s="16"/>
      <c r="UES4" s="16"/>
      <c r="UET4" s="16"/>
      <c r="UEU4" s="16"/>
      <c r="UEV4" s="16"/>
      <c r="UEW4" s="16"/>
      <c r="UEX4" s="16"/>
      <c r="UEY4" s="16"/>
      <c r="UEZ4" s="16"/>
      <c r="UFA4" s="16"/>
      <c r="UFB4" s="16"/>
      <c r="UFC4" s="16"/>
      <c r="UFD4" s="16"/>
      <c r="UFE4" s="16"/>
      <c r="UFF4" s="16"/>
      <c r="UFG4" s="16"/>
      <c r="UFH4" s="16"/>
      <c r="UFI4" s="16"/>
      <c r="UFJ4" s="16"/>
      <c r="UFK4" s="16"/>
      <c r="UFL4" s="16"/>
      <c r="UFM4" s="16"/>
      <c r="UFN4" s="16"/>
      <c r="UFO4" s="16"/>
      <c r="UFP4" s="16"/>
      <c r="UFQ4" s="16"/>
      <c r="UFR4" s="16"/>
      <c r="UFS4" s="16"/>
      <c r="UFT4" s="16"/>
      <c r="UFU4" s="16"/>
      <c r="UFV4" s="16"/>
      <c r="UFW4" s="16"/>
      <c r="UFX4" s="16"/>
      <c r="UFY4" s="16"/>
      <c r="UFZ4" s="16"/>
      <c r="UGA4" s="16"/>
      <c r="UGB4" s="16"/>
      <c r="UGC4" s="16"/>
      <c r="UGD4" s="16"/>
      <c r="UGE4" s="16"/>
      <c r="UGF4" s="16"/>
      <c r="UGG4" s="16"/>
      <c r="UGH4" s="16"/>
      <c r="UGI4" s="16"/>
      <c r="UGJ4" s="16"/>
      <c r="UGK4" s="16"/>
      <c r="UGL4" s="16"/>
      <c r="UGM4" s="16"/>
      <c r="UGN4" s="16"/>
      <c r="UGO4" s="16"/>
      <c r="UGP4" s="16"/>
      <c r="UGQ4" s="16"/>
      <c r="UGR4" s="16"/>
      <c r="UGS4" s="16"/>
      <c r="UGT4" s="16"/>
      <c r="UGU4" s="16"/>
      <c r="UGV4" s="16"/>
      <c r="UGW4" s="16"/>
      <c r="UGX4" s="16"/>
      <c r="UGY4" s="16"/>
      <c r="UGZ4" s="16"/>
      <c r="UHA4" s="16"/>
      <c r="UHB4" s="16"/>
      <c r="UHC4" s="16"/>
      <c r="UHD4" s="16"/>
      <c r="UHE4" s="16"/>
      <c r="UHF4" s="16"/>
      <c r="UHG4" s="16"/>
      <c r="UHH4" s="16"/>
      <c r="UHI4" s="16"/>
      <c r="UHJ4" s="16"/>
      <c r="UHK4" s="16"/>
      <c r="UHL4" s="16"/>
      <c r="UHM4" s="16"/>
      <c r="UHN4" s="16"/>
      <c r="UHO4" s="16"/>
      <c r="UHP4" s="16"/>
      <c r="UHQ4" s="16"/>
      <c r="UHR4" s="16"/>
      <c r="UHS4" s="16"/>
      <c r="UHT4" s="16"/>
      <c r="UHU4" s="16"/>
      <c r="UHV4" s="16"/>
      <c r="UHW4" s="16"/>
      <c r="UHX4" s="16"/>
      <c r="UHY4" s="16"/>
      <c r="UHZ4" s="16"/>
      <c r="UIA4" s="16"/>
      <c r="UIB4" s="16"/>
      <c r="UIC4" s="16"/>
      <c r="UID4" s="16"/>
      <c r="UIE4" s="16"/>
      <c r="UIF4" s="16"/>
      <c r="UIG4" s="16"/>
      <c r="UIH4" s="16"/>
      <c r="UII4" s="16"/>
      <c r="UIJ4" s="16"/>
      <c r="UIK4" s="16"/>
      <c r="UIL4" s="16"/>
      <c r="UIM4" s="16"/>
      <c r="UIN4" s="16"/>
      <c r="UIO4" s="16"/>
      <c r="UIP4" s="16"/>
      <c r="UIQ4" s="16"/>
      <c r="UIR4" s="16"/>
      <c r="UIS4" s="16"/>
      <c r="UIT4" s="16"/>
      <c r="UIU4" s="16"/>
      <c r="UIV4" s="16"/>
      <c r="UIW4" s="16"/>
      <c r="UIX4" s="16"/>
      <c r="UIY4" s="16"/>
      <c r="UIZ4" s="16"/>
      <c r="UJA4" s="16"/>
      <c r="UJB4" s="16"/>
      <c r="UJC4" s="16"/>
      <c r="UJD4" s="16"/>
      <c r="UJE4" s="16"/>
      <c r="UJF4" s="16"/>
      <c r="UJG4" s="16"/>
      <c r="UJH4" s="16"/>
      <c r="UJI4" s="16"/>
      <c r="UJJ4" s="16"/>
      <c r="UJK4" s="16"/>
      <c r="UJL4" s="16"/>
      <c r="UJM4" s="16"/>
      <c r="UJN4" s="16"/>
      <c r="UJO4" s="16"/>
      <c r="UJP4" s="16"/>
      <c r="UJQ4" s="16"/>
      <c r="UJR4" s="16"/>
      <c r="UJS4" s="16"/>
      <c r="UJT4" s="16"/>
      <c r="UJU4" s="16"/>
      <c r="UJV4" s="16"/>
      <c r="UJW4" s="16"/>
      <c r="UJX4" s="16"/>
      <c r="UJY4" s="16"/>
      <c r="UJZ4" s="16"/>
      <c r="UKA4" s="16"/>
      <c r="UKB4" s="16"/>
      <c r="UKC4" s="16"/>
      <c r="UKD4" s="16"/>
      <c r="UKE4" s="16"/>
      <c r="UKF4" s="16"/>
      <c r="UKG4" s="16"/>
      <c r="UKH4" s="16"/>
      <c r="UKI4" s="16"/>
      <c r="UKJ4" s="16"/>
      <c r="UKK4" s="16"/>
      <c r="UKL4" s="16"/>
      <c r="UKM4" s="16"/>
      <c r="UKN4" s="16"/>
      <c r="UKO4" s="16"/>
      <c r="UKP4" s="16"/>
      <c r="UKQ4" s="16"/>
      <c r="UKR4" s="16"/>
      <c r="UKS4" s="16"/>
      <c r="UKT4" s="16"/>
      <c r="UKU4" s="16"/>
      <c r="UKV4" s="16"/>
      <c r="UKW4" s="16"/>
      <c r="UKX4" s="16"/>
      <c r="UKY4" s="16"/>
      <c r="UKZ4" s="16"/>
      <c r="ULA4" s="16"/>
      <c r="ULB4" s="16"/>
      <c r="ULC4" s="16"/>
      <c r="ULD4" s="16"/>
      <c r="ULE4" s="16"/>
      <c r="ULF4" s="16"/>
      <c r="ULG4" s="16"/>
      <c r="ULH4" s="16"/>
      <c r="ULI4" s="16"/>
      <c r="ULJ4" s="16"/>
      <c r="ULK4" s="16"/>
      <c r="ULL4" s="16"/>
      <c r="ULM4" s="16"/>
      <c r="ULN4" s="16"/>
      <c r="ULO4" s="16"/>
      <c r="ULP4" s="16"/>
      <c r="ULQ4" s="16"/>
      <c r="ULR4" s="16"/>
      <c r="ULS4" s="16"/>
      <c r="ULT4" s="16"/>
      <c r="ULU4" s="16"/>
      <c r="ULV4" s="16"/>
      <c r="ULW4" s="16"/>
      <c r="ULX4" s="16"/>
      <c r="ULY4" s="16"/>
      <c r="ULZ4" s="16"/>
      <c r="UMA4" s="16"/>
      <c r="UMB4" s="16"/>
      <c r="UMC4" s="16"/>
      <c r="UMD4" s="16"/>
      <c r="UME4" s="16"/>
      <c r="UMF4" s="16"/>
      <c r="UMG4" s="16"/>
      <c r="UMH4" s="16"/>
      <c r="UMI4" s="16"/>
      <c r="UMJ4" s="16"/>
      <c r="UMK4" s="16"/>
      <c r="UML4" s="16"/>
      <c r="UMM4" s="16"/>
      <c r="UMN4" s="16"/>
      <c r="UMO4" s="16"/>
      <c r="UMP4" s="16"/>
      <c r="UMQ4" s="16"/>
      <c r="UMR4" s="16"/>
      <c r="UMS4" s="16"/>
      <c r="UMT4" s="16"/>
      <c r="UMU4" s="16"/>
      <c r="UMV4" s="16"/>
      <c r="UMW4" s="16"/>
      <c r="UMX4" s="16"/>
      <c r="UMY4" s="16"/>
      <c r="UMZ4" s="16"/>
      <c r="UNA4" s="16"/>
      <c r="UNB4" s="16"/>
      <c r="UNC4" s="16"/>
      <c r="UND4" s="16"/>
      <c r="UNE4" s="16"/>
      <c r="UNF4" s="16"/>
      <c r="UNG4" s="16"/>
      <c r="UNH4" s="16"/>
      <c r="UNI4" s="16"/>
      <c r="UNJ4" s="16"/>
      <c r="UNK4" s="16"/>
      <c r="UNL4" s="16"/>
      <c r="UNM4" s="16"/>
      <c r="UNN4" s="16"/>
      <c r="UNO4" s="16"/>
      <c r="UNP4" s="16"/>
      <c r="UNQ4" s="16"/>
      <c r="UNR4" s="16"/>
      <c r="UNS4" s="16"/>
      <c r="UNT4" s="16"/>
      <c r="UNU4" s="16"/>
      <c r="UNV4" s="16"/>
      <c r="UNW4" s="16"/>
      <c r="UNX4" s="16"/>
      <c r="UNY4" s="16"/>
      <c r="UNZ4" s="16"/>
      <c r="UOA4" s="16"/>
      <c r="UOB4" s="16"/>
      <c r="UOC4" s="16"/>
      <c r="UOD4" s="16"/>
      <c r="UOE4" s="16"/>
      <c r="UOF4" s="16"/>
      <c r="UOG4" s="16"/>
      <c r="UOH4" s="16"/>
      <c r="UOI4" s="16"/>
      <c r="UOJ4" s="16"/>
      <c r="UOK4" s="16"/>
      <c r="UOL4" s="16"/>
      <c r="UOM4" s="16"/>
      <c r="UON4" s="16"/>
      <c r="UOO4" s="16"/>
      <c r="UOP4" s="16"/>
      <c r="UOQ4" s="16"/>
      <c r="UOR4" s="16"/>
      <c r="UOS4" s="16"/>
      <c r="UOT4" s="16"/>
      <c r="UOU4" s="16"/>
      <c r="UOV4" s="16"/>
      <c r="UOW4" s="16"/>
      <c r="UOX4" s="16"/>
      <c r="UOY4" s="16"/>
      <c r="UOZ4" s="16"/>
      <c r="UPA4" s="16"/>
      <c r="UPB4" s="16"/>
      <c r="UPC4" s="16"/>
      <c r="UPD4" s="16"/>
      <c r="UPE4" s="16"/>
      <c r="UPF4" s="16"/>
      <c r="UPG4" s="16"/>
      <c r="UPH4" s="16"/>
      <c r="UPI4" s="16"/>
      <c r="UPJ4" s="16"/>
      <c r="UPK4" s="16"/>
      <c r="UPL4" s="16"/>
      <c r="UPM4" s="16"/>
      <c r="UPN4" s="16"/>
      <c r="UPO4" s="16"/>
      <c r="UPP4" s="16"/>
      <c r="UPQ4" s="16"/>
      <c r="UPR4" s="16"/>
      <c r="UPS4" s="16"/>
      <c r="UPT4" s="16"/>
      <c r="UPU4" s="16"/>
      <c r="UPV4" s="16"/>
      <c r="UPW4" s="16"/>
      <c r="UPX4" s="16"/>
      <c r="UPY4" s="16"/>
      <c r="UPZ4" s="16"/>
      <c r="UQA4" s="16"/>
      <c r="UQB4" s="16"/>
      <c r="UQC4" s="16"/>
      <c r="UQD4" s="16"/>
      <c r="UQE4" s="16"/>
      <c r="UQF4" s="16"/>
      <c r="UQG4" s="16"/>
      <c r="UQH4" s="16"/>
      <c r="UQI4" s="16"/>
      <c r="UQJ4" s="16"/>
      <c r="UQK4" s="16"/>
      <c r="UQL4" s="16"/>
      <c r="UQM4" s="16"/>
      <c r="UQN4" s="16"/>
      <c r="UQO4" s="16"/>
      <c r="UQP4" s="16"/>
      <c r="UQQ4" s="16"/>
      <c r="UQR4" s="16"/>
      <c r="UQS4" s="16"/>
      <c r="UQT4" s="16"/>
      <c r="UQU4" s="16"/>
      <c r="UQV4" s="16"/>
      <c r="UQW4" s="16"/>
      <c r="UQX4" s="16"/>
      <c r="UQY4" s="16"/>
      <c r="UQZ4" s="16"/>
      <c r="URA4" s="16"/>
      <c r="URB4" s="16"/>
      <c r="URC4" s="16"/>
      <c r="URD4" s="16"/>
      <c r="URE4" s="16"/>
      <c r="URF4" s="16"/>
      <c r="URG4" s="16"/>
      <c r="URH4" s="16"/>
      <c r="URI4" s="16"/>
      <c r="URJ4" s="16"/>
      <c r="URK4" s="16"/>
      <c r="URL4" s="16"/>
      <c r="URM4" s="16"/>
      <c r="URN4" s="16"/>
      <c r="URO4" s="16"/>
      <c r="URP4" s="16"/>
      <c r="URQ4" s="16"/>
      <c r="URR4" s="16"/>
      <c r="URS4" s="16"/>
      <c r="URT4" s="16"/>
      <c r="URU4" s="16"/>
      <c r="URV4" s="16"/>
      <c r="URW4" s="16"/>
      <c r="URX4" s="16"/>
      <c r="URY4" s="16"/>
      <c r="URZ4" s="16"/>
      <c r="USA4" s="16"/>
      <c r="USB4" s="16"/>
      <c r="USC4" s="16"/>
      <c r="USD4" s="16"/>
      <c r="USE4" s="16"/>
      <c r="USF4" s="16"/>
      <c r="USG4" s="16"/>
      <c r="USH4" s="16"/>
      <c r="USI4" s="16"/>
      <c r="USJ4" s="16"/>
      <c r="USK4" s="16"/>
      <c r="USL4" s="16"/>
      <c r="USM4" s="16"/>
      <c r="USN4" s="16"/>
      <c r="USO4" s="16"/>
      <c r="USP4" s="16"/>
      <c r="USQ4" s="16"/>
      <c r="USR4" s="16"/>
      <c r="USS4" s="16"/>
      <c r="UST4" s="16"/>
      <c r="USU4" s="16"/>
      <c r="USV4" s="16"/>
      <c r="USW4" s="16"/>
      <c r="USX4" s="16"/>
      <c r="USY4" s="16"/>
      <c r="USZ4" s="16"/>
      <c r="UTA4" s="16"/>
      <c r="UTB4" s="16"/>
      <c r="UTC4" s="16"/>
      <c r="UTD4" s="16"/>
      <c r="UTE4" s="16"/>
      <c r="UTF4" s="16"/>
      <c r="UTG4" s="16"/>
      <c r="UTH4" s="16"/>
      <c r="UTI4" s="16"/>
      <c r="UTJ4" s="16"/>
      <c r="UTK4" s="16"/>
      <c r="UTL4" s="16"/>
      <c r="UTM4" s="16"/>
      <c r="UTN4" s="16"/>
      <c r="UTO4" s="16"/>
      <c r="UTP4" s="16"/>
      <c r="UTQ4" s="16"/>
      <c r="UTR4" s="16"/>
      <c r="UTS4" s="16"/>
      <c r="UTT4" s="16"/>
      <c r="UTU4" s="16"/>
      <c r="UTV4" s="16"/>
      <c r="UTW4" s="16"/>
      <c r="UTX4" s="16"/>
      <c r="UTY4" s="16"/>
      <c r="UTZ4" s="16"/>
      <c r="UUA4" s="16"/>
      <c r="UUB4" s="16"/>
      <c r="UUC4" s="16"/>
      <c r="UUD4" s="16"/>
      <c r="UUE4" s="16"/>
      <c r="UUF4" s="16"/>
      <c r="UUG4" s="16"/>
      <c r="UUH4" s="16"/>
      <c r="UUI4" s="16"/>
      <c r="UUJ4" s="16"/>
      <c r="UUK4" s="16"/>
      <c r="UUL4" s="16"/>
      <c r="UUM4" s="16"/>
      <c r="UUN4" s="16"/>
      <c r="UUO4" s="16"/>
      <c r="UUP4" s="16"/>
      <c r="UUQ4" s="16"/>
      <c r="UUR4" s="16"/>
      <c r="UUS4" s="16"/>
      <c r="UUT4" s="16"/>
      <c r="UUU4" s="16"/>
      <c r="UUV4" s="16"/>
      <c r="UUW4" s="16"/>
      <c r="UUX4" s="16"/>
      <c r="UUY4" s="16"/>
      <c r="UUZ4" s="16"/>
      <c r="UVA4" s="16"/>
      <c r="UVB4" s="16"/>
      <c r="UVC4" s="16"/>
      <c r="UVD4" s="16"/>
      <c r="UVE4" s="16"/>
      <c r="UVF4" s="16"/>
      <c r="UVG4" s="16"/>
      <c r="UVH4" s="16"/>
      <c r="UVI4" s="16"/>
      <c r="UVJ4" s="16"/>
      <c r="UVK4" s="16"/>
      <c r="UVL4" s="16"/>
      <c r="UVM4" s="16"/>
      <c r="UVN4" s="16"/>
      <c r="UVO4" s="16"/>
      <c r="UVP4" s="16"/>
      <c r="UVQ4" s="16"/>
      <c r="UVR4" s="16"/>
      <c r="UVS4" s="16"/>
      <c r="UVT4" s="16"/>
      <c r="UVU4" s="16"/>
      <c r="UVV4" s="16"/>
      <c r="UVW4" s="16"/>
      <c r="UVX4" s="16"/>
      <c r="UVY4" s="16"/>
      <c r="UVZ4" s="16"/>
      <c r="UWA4" s="16"/>
      <c r="UWB4" s="16"/>
      <c r="UWC4" s="16"/>
      <c r="UWD4" s="16"/>
      <c r="UWE4" s="16"/>
      <c r="UWF4" s="16"/>
      <c r="UWG4" s="16"/>
      <c r="UWH4" s="16"/>
      <c r="UWI4" s="16"/>
      <c r="UWJ4" s="16"/>
      <c r="UWK4" s="16"/>
      <c r="UWL4" s="16"/>
      <c r="UWM4" s="16"/>
      <c r="UWN4" s="16"/>
      <c r="UWO4" s="16"/>
      <c r="UWP4" s="16"/>
      <c r="UWQ4" s="16"/>
      <c r="UWR4" s="16"/>
      <c r="UWS4" s="16"/>
      <c r="UWT4" s="16"/>
      <c r="UWU4" s="16"/>
      <c r="UWV4" s="16"/>
      <c r="UWW4" s="16"/>
      <c r="UWX4" s="16"/>
      <c r="UWY4" s="16"/>
      <c r="UWZ4" s="16"/>
      <c r="UXA4" s="16"/>
      <c r="UXB4" s="16"/>
      <c r="UXC4" s="16"/>
      <c r="UXD4" s="16"/>
      <c r="UXE4" s="16"/>
      <c r="UXF4" s="16"/>
      <c r="UXG4" s="16"/>
      <c r="UXH4" s="16"/>
      <c r="UXI4" s="16"/>
      <c r="UXJ4" s="16"/>
      <c r="UXK4" s="16"/>
      <c r="UXL4" s="16"/>
      <c r="UXM4" s="16"/>
      <c r="UXN4" s="16"/>
      <c r="UXO4" s="16"/>
      <c r="UXP4" s="16"/>
      <c r="UXQ4" s="16"/>
      <c r="UXR4" s="16"/>
      <c r="UXS4" s="16"/>
      <c r="UXT4" s="16"/>
      <c r="UXU4" s="16"/>
      <c r="UXV4" s="16"/>
      <c r="UXW4" s="16"/>
      <c r="UXX4" s="16"/>
      <c r="UXY4" s="16"/>
      <c r="UXZ4" s="16"/>
      <c r="UYA4" s="16"/>
      <c r="UYB4" s="16"/>
      <c r="UYC4" s="16"/>
      <c r="UYD4" s="16"/>
      <c r="UYE4" s="16"/>
      <c r="UYF4" s="16"/>
      <c r="UYG4" s="16"/>
      <c r="UYH4" s="16"/>
      <c r="UYI4" s="16"/>
      <c r="UYJ4" s="16"/>
      <c r="UYK4" s="16"/>
      <c r="UYL4" s="16"/>
      <c r="UYM4" s="16"/>
      <c r="UYN4" s="16"/>
      <c r="UYO4" s="16"/>
      <c r="UYP4" s="16"/>
      <c r="UYQ4" s="16"/>
      <c r="UYR4" s="16"/>
      <c r="UYS4" s="16"/>
      <c r="UYT4" s="16"/>
      <c r="UYU4" s="16"/>
      <c r="UYV4" s="16"/>
      <c r="UYW4" s="16"/>
      <c r="UYX4" s="16"/>
      <c r="UYY4" s="16"/>
      <c r="UYZ4" s="16"/>
      <c r="UZA4" s="16"/>
      <c r="UZB4" s="16"/>
      <c r="UZC4" s="16"/>
      <c r="UZD4" s="16"/>
      <c r="UZE4" s="16"/>
      <c r="UZF4" s="16"/>
      <c r="UZG4" s="16"/>
      <c r="UZH4" s="16"/>
      <c r="UZI4" s="16"/>
      <c r="UZJ4" s="16"/>
      <c r="UZK4" s="16"/>
      <c r="UZL4" s="16"/>
      <c r="UZM4" s="16"/>
      <c r="UZN4" s="16"/>
      <c r="UZO4" s="16"/>
      <c r="UZP4" s="16"/>
      <c r="UZQ4" s="16"/>
      <c r="UZR4" s="16"/>
      <c r="UZS4" s="16"/>
      <c r="UZT4" s="16"/>
      <c r="UZU4" s="16"/>
      <c r="UZV4" s="16"/>
      <c r="UZW4" s="16"/>
      <c r="UZX4" s="16"/>
      <c r="UZY4" s="16"/>
      <c r="UZZ4" s="16"/>
      <c r="VAA4" s="16"/>
      <c r="VAB4" s="16"/>
      <c r="VAC4" s="16"/>
      <c r="VAD4" s="16"/>
      <c r="VAE4" s="16"/>
      <c r="VAF4" s="16"/>
      <c r="VAG4" s="16"/>
      <c r="VAH4" s="16"/>
      <c r="VAI4" s="16"/>
      <c r="VAJ4" s="16"/>
      <c r="VAK4" s="16"/>
      <c r="VAL4" s="16"/>
      <c r="VAM4" s="16"/>
      <c r="VAN4" s="16"/>
      <c r="VAO4" s="16"/>
      <c r="VAP4" s="16"/>
      <c r="VAQ4" s="16"/>
      <c r="VAR4" s="16"/>
      <c r="VAS4" s="16"/>
      <c r="VAT4" s="16"/>
      <c r="VAU4" s="16"/>
      <c r="VAV4" s="16"/>
      <c r="VAW4" s="16"/>
      <c r="VAX4" s="16"/>
      <c r="VAY4" s="16"/>
      <c r="VAZ4" s="16"/>
      <c r="VBA4" s="16"/>
      <c r="VBB4" s="16"/>
      <c r="VBC4" s="16"/>
      <c r="VBD4" s="16"/>
      <c r="VBE4" s="16"/>
      <c r="VBF4" s="16"/>
      <c r="VBG4" s="16"/>
      <c r="VBH4" s="16"/>
      <c r="VBI4" s="16"/>
      <c r="VBJ4" s="16"/>
      <c r="VBK4" s="16"/>
      <c r="VBL4" s="16"/>
      <c r="VBM4" s="16"/>
      <c r="VBN4" s="16"/>
      <c r="VBO4" s="16"/>
      <c r="VBP4" s="16"/>
      <c r="VBQ4" s="16"/>
      <c r="VBR4" s="16"/>
      <c r="VBS4" s="16"/>
      <c r="VBT4" s="16"/>
      <c r="VBU4" s="16"/>
      <c r="VBV4" s="16"/>
      <c r="VBW4" s="16"/>
      <c r="VBX4" s="16"/>
      <c r="VBY4" s="16"/>
      <c r="VBZ4" s="16"/>
      <c r="VCA4" s="16"/>
      <c r="VCB4" s="16"/>
      <c r="VCC4" s="16"/>
      <c r="VCD4" s="16"/>
      <c r="VCE4" s="16"/>
      <c r="VCF4" s="16"/>
      <c r="VCG4" s="16"/>
      <c r="VCH4" s="16"/>
      <c r="VCI4" s="16"/>
      <c r="VCJ4" s="16"/>
      <c r="VCK4" s="16"/>
      <c r="VCL4" s="16"/>
      <c r="VCM4" s="16"/>
      <c r="VCN4" s="16"/>
      <c r="VCO4" s="16"/>
      <c r="VCP4" s="16"/>
      <c r="VCQ4" s="16"/>
      <c r="VCR4" s="16"/>
      <c r="VCS4" s="16"/>
      <c r="VCT4" s="16"/>
      <c r="VCU4" s="16"/>
      <c r="VCV4" s="16"/>
      <c r="VCW4" s="16"/>
      <c r="VCX4" s="16"/>
      <c r="VCY4" s="16"/>
      <c r="VCZ4" s="16"/>
      <c r="VDA4" s="16"/>
      <c r="VDB4" s="16"/>
      <c r="VDC4" s="16"/>
      <c r="VDD4" s="16"/>
      <c r="VDE4" s="16"/>
      <c r="VDF4" s="16"/>
      <c r="VDG4" s="16"/>
      <c r="VDH4" s="16"/>
      <c r="VDI4" s="16"/>
      <c r="VDJ4" s="16"/>
      <c r="VDK4" s="16"/>
      <c r="VDL4" s="16"/>
      <c r="VDM4" s="16"/>
      <c r="VDN4" s="16"/>
      <c r="VDO4" s="16"/>
      <c r="VDP4" s="16"/>
      <c r="VDQ4" s="16"/>
      <c r="VDR4" s="16"/>
      <c r="VDS4" s="16"/>
      <c r="VDT4" s="16"/>
      <c r="VDU4" s="16"/>
      <c r="VDV4" s="16"/>
      <c r="VDW4" s="16"/>
      <c r="VDX4" s="16"/>
      <c r="VDY4" s="16"/>
      <c r="VDZ4" s="16"/>
      <c r="VEA4" s="16"/>
      <c r="VEB4" s="16"/>
      <c r="VEC4" s="16"/>
      <c r="VED4" s="16"/>
      <c r="VEE4" s="16"/>
      <c r="VEF4" s="16"/>
      <c r="VEG4" s="16"/>
      <c r="VEH4" s="16"/>
      <c r="VEI4" s="16"/>
      <c r="VEJ4" s="16"/>
      <c r="VEK4" s="16"/>
      <c r="VEL4" s="16"/>
      <c r="VEM4" s="16"/>
      <c r="VEN4" s="16"/>
      <c r="VEO4" s="16"/>
      <c r="VEP4" s="16"/>
      <c r="VEQ4" s="16"/>
      <c r="VER4" s="16"/>
      <c r="VES4" s="16"/>
      <c r="VET4" s="16"/>
      <c r="VEU4" s="16"/>
      <c r="VEV4" s="16"/>
      <c r="VEW4" s="16"/>
      <c r="VEX4" s="16"/>
      <c r="VEY4" s="16"/>
      <c r="VEZ4" s="16"/>
      <c r="VFA4" s="16"/>
      <c r="VFB4" s="16"/>
      <c r="VFC4" s="16"/>
      <c r="VFD4" s="16"/>
      <c r="VFE4" s="16"/>
      <c r="VFF4" s="16"/>
      <c r="VFG4" s="16"/>
      <c r="VFH4" s="16"/>
      <c r="VFI4" s="16"/>
      <c r="VFJ4" s="16"/>
      <c r="VFK4" s="16"/>
      <c r="VFL4" s="16"/>
      <c r="VFM4" s="16"/>
      <c r="VFN4" s="16"/>
      <c r="VFO4" s="16"/>
      <c r="VFP4" s="16"/>
      <c r="VFQ4" s="16"/>
      <c r="VFR4" s="16"/>
      <c r="VFS4" s="16"/>
      <c r="VFT4" s="16"/>
      <c r="VFU4" s="16"/>
      <c r="VFV4" s="16"/>
      <c r="VFW4" s="16"/>
      <c r="VFX4" s="16"/>
      <c r="VFY4" s="16"/>
      <c r="VFZ4" s="16"/>
      <c r="VGA4" s="16"/>
      <c r="VGB4" s="16"/>
      <c r="VGC4" s="16"/>
      <c r="VGD4" s="16"/>
      <c r="VGE4" s="16"/>
      <c r="VGF4" s="16"/>
      <c r="VGG4" s="16"/>
      <c r="VGH4" s="16"/>
      <c r="VGI4" s="16"/>
      <c r="VGJ4" s="16"/>
      <c r="VGK4" s="16"/>
      <c r="VGL4" s="16"/>
      <c r="VGM4" s="16"/>
      <c r="VGN4" s="16"/>
      <c r="VGO4" s="16"/>
      <c r="VGP4" s="16"/>
      <c r="VGQ4" s="16"/>
      <c r="VGR4" s="16"/>
      <c r="VGS4" s="16"/>
      <c r="VGT4" s="16"/>
      <c r="VGU4" s="16"/>
      <c r="VGV4" s="16"/>
      <c r="VGW4" s="16"/>
      <c r="VGX4" s="16"/>
      <c r="VGY4" s="16"/>
      <c r="VGZ4" s="16"/>
      <c r="VHA4" s="16"/>
      <c r="VHB4" s="16"/>
      <c r="VHC4" s="16"/>
      <c r="VHD4" s="16"/>
      <c r="VHE4" s="16"/>
      <c r="VHF4" s="16"/>
      <c r="VHG4" s="16"/>
      <c r="VHH4" s="16"/>
      <c r="VHI4" s="16"/>
      <c r="VHJ4" s="16"/>
      <c r="VHK4" s="16"/>
      <c r="VHL4" s="16"/>
      <c r="VHM4" s="16"/>
      <c r="VHN4" s="16"/>
      <c r="VHO4" s="16"/>
      <c r="VHP4" s="16"/>
      <c r="VHQ4" s="16"/>
      <c r="VHR4" s="16"/>
      <c r="VHS4" s="16"/>
      <c r="VHT4" s="16"/>
      <c r="VHU4" s="16"/>
      <c r="VHV4" s="16"/>
      <c r="VHW4" s="16"/>
      <c r="VHX4" s="16"/>
      <c r="VHY4" s="16"/>
      <c r="VHZ4" s="16"/>
      <c r="VIA4" s="16"/>
      <c r="VIB4" s="16"/>
      <c r="VIC4" s="16"/>
      <c r="VID4" s="16"/>
      <c r="VIE4" s="16"/>
      <c r="VIF4" s="16"/>
      <c r="VIG4" s="16"/>
      <c r="VIH4" s="16"/>
      <c r="VII4" s="16"/>
      <c r="VIJ4" s="16"/>
      <c r="VIK4" s="16"/>
      <c r="VIL4" s="16"/>
      <c r="VIM4" s="16"/>
      <c r="VIN4" s="16"/>
      <c r="VIO4" s="16"/>
      <c r="VIP4" s="16"/>
      <c r="VIQ4" s="16"/>
      <c r="VIR4" s="16"/>
      <c r="VIS4" s="16"/>
      <c r="VIT4" s="16"/>
      <c r="VIU4" s="16"/>
      <c r="VIV4" s="16"/>
      <c r="VIW4" s="16"/>
      <c r="VIX4" s="16"/>
      <c r="VIY4" s="16"/>
      <c r="VIZ4" s="16"/>
      <c r="VJA4" s="16"/>
      <c r="VJB4" s="16"/>
      <c r="VJC4" s="16"/>
      <c r="VJD4" s="16"/>
      <c r="VJE4" s="16"/>
      <c r="VJF4" s="16"/>
      <c r="VJG4" s="16"/>
      <c r="VJH4" s="16"/>
      <c r="VJI4" s="16"/>
      <c r="VJJ4" s="16"/>
      <c r="VJK4" s="16"/>
      <c r="VJL4" s="16"/>
      <c r="VJM4" s="16"/>
      <c r="VJN4" s="16"/>
      <c r="VJO4" s="16"/>
      <c r="VJP4" s="16"/>
      <c r="VJQ4" s="16"/>
      <c r="VJR4" s="16"/>
      <c r="VJS4" s="16"/>
      <c r="VJT4" s="16"/>
      <c r="VJU4" s="16"/>
      <c r="VJV4" s="16"/>
      <c r="VJW4" s="16"/>
      <c r="VJX4" s="16"/>
      <c r="VJY4" s="16"/>
      <c r="VJZ4" s="16"/>
      <c r="VKA4" s="16"/>
      <c r="VKB4" s="16"/>
      <c r="VKC4" s="16"/>
      <c r="VKD4" s="16"/>
      <c r="VKE4" s="16"/>
      <c r="VKF4" s="16"/>
      <c r="VKG4" s="16"/>
      <c r="VKH4" s="16"/>
      <c r="VKI4" s="16"/>
      <c r="VKJ4" s="16"/>
      <c r="VKK4" s="16"/>
      <c r="VKL4" s="16"/>
      <c r="VKM4" s="16"/>
      <c r="VKN4" s="16"/>
      <c r="VKO4" s="16"/>
      <c r="VKP4" s="16"/>
      <c r="VKQ4" s="16"/>
      <c r="VKR4" s="16"/>
      <c r="VKS4" s="16"/>
      <c r="VKT4" s="16"/>
      <c r="VKU4" s="16"/>
      <c r="VKV4" s="16"/>
      <c r="VKW4" s="16"/>
      <c r="VKX4" s="16"/>
      <c r="VKY4" s="16"/>
      <c r="VKZ4" s="16"/>
      <c r="VLA4" s="16"/>
      <c r="VLB4" s="16"/>
      <c r="VLC4" s="16"/>
      <c r="VLD4" s="16"/>
      <c r="VLE4" s="16"/>
      <c r="VLF4" s="16"/>
      <c r="VLG4" s="16"/>
      <c r="VLH4" s="16"/>
      <c r="VLI4" s="16"/>
      <c r="VLJ4" s="16"/>
      <c r="VLK4" s="16"/>
      <c r="VLL4" s="16"/>
      <c r="VLM4" s="16"/>
      <c r="VLN4" s="16"/>
      <c r="VLO4" s="16"/>
      <c r="VLP4" s="16"/>
      <c r="VLQ4" s="16"/>
      <c r="VLR4" s="16"/>
      <c r="VLS4" s="16"/>
      <c r="VLT4" s="16"/>
      <c r="VLU4" s="16"/>
      <c r="VLV4" s="16"/>
      <c r="VLW4" s="16"/>
      <c r="VLX4" s="16"/>
      <c r="VLY4" s="16"/>
      <c r="VLZ4" s="16"/>
      <c r="VMA4" s="16"/>
      <c r="VMB4" s="16"/>
      <c r="VMC4" s="16"/>
      <c r="VMD4" s="16"/>
      <c r="VME4" s="16"/>
      <c r="VMF4" s="16"/>
      <c r="VMG4" s="16"/>
      <c r="VMH4" s="16"/>
      <c r="VMI4" s="16"/>
      <c r="VMJ4" s="16"/>
      <c r="VMK4" s="16"/>
      <c r="VML4" s="16"/>
      <c r="VMM4" s="16"/>
      <c r="VMN4" s="16"/>
      <c r="VMO4" s="16"/>
      <c r="VMP4" s="16"/>
      <c r="VMQ4" s="16"/>
      <c r="VMR4" s="16"/>
      <c r="VMS4" s="16"/>
      <c r="VMT4" s="16"/>
      <c r="VMU4" s="16"/>
      <c r="VMV4" s="16"/>
      <c r="VMW4" s="16"/>
      <c r="VMX4" s="16"/>
      <c r="VMY4" s="16"/>
      <c r="VMZ4" s="16"/>
      <c r="VNA4" s="16"/>
      <c r="VNB4" s="16"/>
      <c r="VNC4" s="16"/>
      <c r="VND4" s="16"/>
      <c r="VNE4" s="16"/>
      <c r="VNF4" s="16"/>
      <c r="VNG4" s="16"/>
      <c r="VNH4" s="16"/>
      <c r="VNI4" s="16"/>
      <c r="VNJ4" s="16"/>
      <c r="VNK4" s="16"/>
      <c r="VNL4" s="16"/>
      <c r="VNM4" s="16"/>
      <c r="VNN4" s="16"/>
      <c r="VNO4" s="16"/>
      <c r="VNP4" s="16"/>
      <c r="VNQ4" s="16"/>
      <c r="VNR4" s="16"/>
      <c r="VNS4" s="16"/>
      <c r="VNT4" s="16"/>
      <c r="VNU4" s="16"/>
      <c r="VNV4" s="16"/>
      <c r="VNW4" s="16"/>
      <c r="VNX4" s="16"/>
      <c r="VNY4" s="16"/>
      <c r="VNZ4" s="16"/>
      <c r="VOA4" s="16"/>
      <c r="VOB4" s="16"/>
      <c r="VOC4" s="16"/>
      <c r="VOD4" s="16"/>
      <c r="VOE4" s="16"/>
      <c r="VOF4" s="16"/>
      <c r="VOG4" s="16"/>
      <c r="VOH4" s="16"/>
      <c r="VOI4" s="16"/>
      <c r="VOJ4" s="16"/>
      <c r="VOK4" s="16"/>
      <c r="VOL4" s="16"/>
      <c r="VOM4" s="16"/>
      <c r="VON4" s="16"/>
      <c r="VOO4" s="16"/>
      <c r="VOP4" s="16"/>
      <c r="VOQ4" s="16"/>
      <c r="VOR4" s="16"/>
      <c r="VOS4" s="16"/>
      <c r="VOT4" s="16"/>
      <c r="VOU4" s="16"/>
      <c r="VOV4" s="16"/>
      <c r="VOW4" s="16"/>
      <c r="VOX4" s="16"/>
      <c r="VOY4" s="16"/>
      <c r="VOZ4" s="16"/>
      <c r="VPA4" s="16"/>
      <c r="VPB4" s="16"/>
      <c r="VPC4" s="16"/>
      <c r="VPD4" s="16"/>
      <c r="VPE4" s="16"/>
      <c r="VPF4" s="16"/>
      <c r="VPG4" s="16"/>
      <c r="VPH4" s="16"/>
      <c r="VPI4" s="16"/>
      <c r="VPJ4" s="16"/>
      <c r="VPK4" s="16"/>
      <c r="VPL4" s="16"/>
      <c r="VPM4" s="16"/>
      <c r="VPN4" s="16"/>
      <c r="VPO4" s="16"/>
      <c r="VPP4" s="16"/>
      <c r="VPQ4" s="16"/>
      <c r="VPR4" s="16"/>
      <c r="VPS4" s="16"/>
      <c r="VPT4" s="16"/>
      <c r="VPU4" s="16"/>
      <c r="VPV4" s="16"/>
      <c r="VPW4" s="16"/>
      <c r="VPX4" s="16"/>
      <c r="VPY4" s="16"/>
      <c r="VPZ4" s="16"/>
      <c r="VQA4" s="16"/>
      <c r="VQB4" s="16"/>
      <c r="VQC4" s="16"/>
      <c r="VQD4" s="16"/>
      <c r="VQE4" s="16"/>
      <c r="VQF4" s="16"/>
      <c r="VQG4" s="16"/>
      <c r="VQH4" s="16"/>
      <c r="VQI4" s="16"/>
      <c r="VQJ4" s="16"/>
      <c r="VQK4" s="16"/>
      <c r="VQL4" s="16"/>
      <c r="VQM4" s="16"/>
      <c r="VQN4" s="16"/>
      <c r="VQO4" s="16"/>
      <c r="VQP4" s="16"/>
      <c r="VQQ4" s="16"/>
      <c r="VQR4" s="16"/>
      <c r="VQS4" s="16"/>
      <c r="VQT4" s="16"/>
      <c r="VQU4" s="16"/>
      <c r="VQV4" s="16"/>
      <c r="VQW4" s="16"/>
      <c r="VQX4" s="16"/>
      <c r="VQY4" s="16"/>
      <c r="VQZ4" s="16"/>
      <c r="VRA4" s="16"/>
      <c r="VRB4" s="16"/>
      <c r="VRC4" s="16"/>
      <c r="VRD4" s="16"/>
      <c r="VRE4" s="16"/>
      <c r="VRF4" s="16"/>
      <c r="VRG4" s="16"/>
      <c r="VRH4" s="16"/>
      <c r="VRI4" s="16"/>
      <c r="VRJ4" s="16"/>
      <c r="VRK4" s="16"/>
      <c r="VRL4" s="16"/>
      <c r="VRM4" s="16"/>
      <c r="VRN4" s="16"/>
      <c r="VRO4" s="16"/>
      <c r="VRP4" s="16"/>
      <c r="VRQ4" s="16"/>
      <c r="VRR4" s="16"/>
      <c r="VRS4" s="16"/>
      <c r="VRT4" s="16"/>
      <c r="VRU4" s="16"/>
      <c r="VRV4" s="16"/>
      <c r="VRW4" s="16"/>
      <c r="VRX4" s="16"/>
      <c r="VRY4" s="16"/>
      <c r="VRZ4" s="16"/>
      <c r="VSA4" s="16"/>
      <c r="VSB4" s="16"/>
      <c r="VSC4" s="16"/>
      <c r="VSD4" s="16"/>
      <c r="VSE4" s="16"/>
      <c r="VSF4" s="16"/>
      <c r="VSG4" s="16"/>
      <c r="VSH4" s="16"/>
      <c r="VSI4" s="16"/>
      <c r="VSJ4" s="16"/>
      <c r="VSK4" s="16"/>
      <c r="VSL4" s="16"/>
      <c r="VSM4" s="16"/>
      <c r="VSN4" s="16"/>
      <c r="VSO4" s="16"/>
      <c r="VSP4" s="16"/>
      <c r="VSQ4" s="16"/>
      <c r="VSR4" s="16"/>
      <c r="VSS4" s="16"/>
      <c r="VST4" s="16"/>
      <c r="VSU4" s="16"/>
      <c r="VSV4" s="16"/>
      <c r="VSW4" s="16"/>
      <c r="VSX4" s="16"/>
      <c r="VSY4" s="16"/>
      <c r="VSZ4" s="16"/>
      <c r="VTA4" s="16"/>
      <c r="VTB4" s="16"/>
      <c r="VTC4" s="16"/>
      <c r="VTD4" s="16"/>
      <c r="VTE4" s="16"/>
      <c r="VTF4" s="16"/>
      <c r="VTG4" s="16"/>
      <c r="VTH4" s="16"/>
      <c r="VTI4" s="16"/>
      <c r="VTJ4" s="16"/>
      <c r="VTK4" s="16"/>
      <c r="VTL4" s="16"/>
      <c r="VTM4" s="16"/>
      <c r="VTN4" s="16"/>
      <c r="VTO4" s="16"/>
      <c r="VTP4" s="16"/>
      <c r="VTQ4" s="16"/>
      <c r="VTR4" s="16"/>
      <c r="VTS4" s="16"/>
      <c r="VTT4" s="16"/>
      <c r="VTU4" s="16"/>
      <c r="VTV4" s="16"/>
      <c r="VTW4" s="16"/>
      <c r="VTX4" s="16"/>
      <c r="VTY4" s="16"/>
      <c r="VTZ4" s="16"/>
      <c r="VUA4" s="16"/>
      <c r="VUB4" s="16"/>
      <c r="VUC4" s="16"/>
      <c r="VUD4" s="16"/>
      <c r="VUE4" s="16"/>
      <c r="VUF4" s="16"/>
      <c r="VUG4" s="16"/>
      <c r="VUH4" s="16"/>
      <c r="VUI4" s="16"/>
      <c r="VUJ4" s="16"/>
      <c r="VUK4" s="16"/>
      <c r="VUL4" s="16"/>
      <c r="VUM4" s="16"/>
      <c r="VUN4" s="16"/>
      <c r="VUO4" s="16"/>
      <c r="VUP4" s="16"/>
      <c r="VUQ4" s="16"/>
      <c r="VUR4" s="16"/>
      <c r="VUS4" s="16"/>
      <c r="VUT4" s="16"/>
      <c r="VUU4" s="16"/>
      <c r="VUV4" s="16"/>
      <c r="VUW4" s="16"/>
      <c r="VUX4" s="16"/>
      <c r="VUY4" s="16"/>
      <c r="VUZ4" s="16"/>
      <c r="VVA4" s="16"/>
      <c r="VVB4" s="16"/>
      <c r="VVC4" s="16"/>
      <c r="VVD4" s="16"/>
      <c r="VVE4" s="16"/>
      <c r="VVF4" s="16"/>
      <c r="VVG4" s="16"/>
      <c r="VVH4" s="16"/>
      <c r="VVI4" s="16"/>
      <c r="VVJ4" s="16"/>
      <c r="VVK4" s="16"/>
      <c r="VVL4" s="16"/>
      <c r="VVM4" s="16"/>
      <c r="VVN4" s="16"/>
      <c r="VVO4" s="16"/>
      <c r="VVP4" s="16"/>
      <c r="VVQ4" s="16"/>
      <c r="VVR4" s="16"/>
      <c r="VVS4" s="16"/>
      <c r="VVT4" s="16"/>
      <c r="VVU4" s="16"/>
      <c r="VVV4" s="16"/>
      <c r="VVW4" s="16"/>
      <c r="VVX4" s="16"/>
      <c r="VVY4" s="16"/>
      <c r="VVZ4" s="16"/>
      <c r="VWA4" s="16"/>
      <c r="VWB4" s="16"/>
      <c r="VWC4" s="16"/>
      <c r="VWD4" s="16"/>
      <c r="VWE4" s="16"/>
      <c r="VWF4" s="16"/>
      <c r="VWG4" s="16"/>
      <c r="VWH4" s="16"/>
      <c r="VWI4" s="16"/>
      <c r="VWJ4" s="16"/>
      <c r="VWK4" s="16"/>
      <c r="VWL4" s="16"/>
      <c r="VWM4" s="16"/>
      <c r="VWN4" s="16"/>
      <c r="VWO4" s="16"/>
      <c r="VWP4" s="16"/>
      <c r="VWQ4" s="16"/>
      <c r="VWR4" s="16"/>
      <c r="VWS4" s="16"/>
      <c r="VWT4" s="16"/>
      <c r="VWU4" s="16"/>
      <c r="VWV4" s="16"/>
      <c r="VWW4" s="16"/>
      <c r="VWX4" s="16"/>
      <c r="VWY4" s="16"/>
      <c r="VWZ4" s="16"/>
      <c r="VXA4" s="16"/>
      <c r="VXB4" s="16"/>
      <c r="VXC4" s="16"/>
      <c r="VXD4" s="16"/>
      <c r="VXE4" s="16"/>
      <c r="VXF4" s="16"/>
      <c r="VXG4" s="16"/>
      <c r="VXH4" s="16"/>
      <c r="VXI4" s="16"/>
      <c r="VXJ4" s="16"/>
      <c r="VXK4" s="16"/>
      <c r="VXL4" s="16"/>
      <c r="VXM4" s="16"/>
      <c r="VXN4" s="16"/>
      <c r="VXO4" s="16"/>
      <c r="VXP4" s="16"/>
      <c r="VXQ4" s="16"/>
      <c r="VXR4" s="16"/>
      <c r="VXS4" s="16"/>
      <c r="VXT4" s="16"/>
      <c r="VXU4" s="16"/>
      <c r="VXV4" s="16"/>
      <c r="VXW4" s="16"/>
      <c r="VXX4" s="16"/>
      <c r="VXY4" s="16"/>
      <c r="VXZ4" s="16"/>
      <c r="VYA4" s="16"/>
      <c r="VYB4" s="16"/>
      <c r="VYC4" s="16"/>
      <c r="VYD4" s="16"/>
      <c r="VYE4" s="16"/>
      <c r="VYF4" s="16"/>
      <c r="VYG4" s="16"/>
      <c r="VYH4" s="16"/>
      <c r="VYI4" s="16"/>
      <c r="VYJ4" s="16"/>
      <c r="VYK4" s="16"/>
      <c r="VYL4" s="16"/>
      <c r="VYM4" s="16"/>
      <c r="VYN4" s="16"/>
      <c r="VYO4" s="16"/>
      <c r="VYP4" s="16"/>
      <c r="VYQ4" s="16"/>
      <c r="VYR4" s="16"/>
      <c r="VYS4" s="16"/>
      <c r="VYT4" s="16"/>
      <c r="VYU4" s="16"/>
      <c r="VYV4" s="16"/>
      <c r="VYW4" s="16"/>
      <c r="VYX4" s="16"/>
      <c r="VYY4" s="16"/>
      <c r="VYZ4" s="16"/>
      <c r="VZA4" s="16"/>
      <c r="VZB4" s="16"/>
      <c r="VZC4" s="16"/>
      <c r="VZD4" s="16"/>
      <c r="VZE4" s="16"/>
      <c r="VZF4" s="16"/>
      <c r="VZG4" s="16"/>
      <c r="VZH4" s="16"/>
      <c r="VZI4" s="16"/>
      <c r="VZJ4" s="16"/>
      <c r="VZK4" s="16"/>
      <c r="VZL4" s="16"/>
      <c r="VZM4" s="16"/>
      <c r="VZN4" s="16"/>
      <c r="VZO4" s="16"/>
      <c r="VZP4" s="16"/>
      <c r="VZQ4" s="16"/>
      <c r="VZR4" s="16"/>
      <c r="VZS4" s="16"/>
      <c r="VZT4" s="16"/>
      <c r="VZU4" s="16"/>
      <c r="VZV4" s="16"/>
      <c r="VZW4" s="16"/>
      <c r="VZX4" s="16"/>
      <c r="VZY4" s="16"/>
      <c r="VZZ4" s="16"/>
      <c r="WAA4" s="16"/>
      <c r="WAB4" s="16"/>
      <c r="WAC4" s="16"/>
      <c r="WAD4" s="16"/>
      <c r="WAE4" s="16"/>
      <c r="WAF4" s="16"/>
      <c r="WAG4" s="16"/>
      <c r="WAH4" s="16"/>
      <c r="WAI4" s="16"/>
      <c r="WAJ4" s="16"/>
      <c r="WAK4" s="16"/>
      <c r="WAL4" s="16"/>
      <c r="WAM4" s="16"/>
      <c r="WAN4" s="16"/>
      <c r="WAO4" s="16"/>
      <c r="WAP4" s="16"/>
      <c r="WAQ4" s="16"/>
      <c r="WAR4" s="16"/>
      <c r="WAS4" s="16"/>
      <c r="WAT4" s="16"/>
      <c r="WAU4" s="16"/>
      <c r="WAV4" s="16"/>
      <c r="WAW4" s="16"/>
      <c r="WAX4" s="16"/>
      <c r="WAY4" s="16"/>
      <c r="WAZ4" s="16"/>
      <c r="WBA4" s="16"/>
      <c r="WBB4" s="16"/>
      <c r="WBC4" s="16"/>
      <c r="WBD4" s="16"/>
      <c r="WBE4" s="16"/>
      <c r="WBF4" s="16"/>
      <c r="WBG4" s="16"/>
      <c r="WBH4" s="16"/>
      <c r="WBI4" s="16"/>
      <c r="WBJ4" s="16"/>
      <c r="WBK4" s="16"/>
      <c r="WBL4" s="16"/>
      <c r="WBM4" s="16"/>
      <c r="WBN4" s="16"/>
      <c r="WBO4" s="16"/>
      <c r="WBP4" s="16"/>
      <c r="WBQ4" s="16"/>
      <c r="WBR4" s="16"/>
      <c r="WBS4" s="16"/>
      <c r="WBT4" s="16"/>
      <c r="WBU4" s="16"/>
      <c r="WBV4" s="16"/>
      <c r="WBW4" s="16"/>
      <c r="WBX4" s="16"/>
      <c r="WBY4" s="16"/>
      <c r="WBZ4" s="16"/>
      <c r="WCA4" s="16"/>
      <c r="WCB4" s="16"/>
      <c r="WCC4" s="16"/>
      <c r="WCD4" s="16"/>
      <c r="WCE4" s="16"/>
      <c r="WCF4" s="16"/>
      <c r="WCG4" s="16"/>
      <c r="WCH4" s="16"/>
      <c r="WCI4" s="16"/>
      <c r="WCJ4" s="16"/>
      <c r="WCK4" s="16"/>
      <c r="WCL4" s="16"/>
      <c r="WCM4" s="16"/>
      <c r="WCN4" s="16"/>
      <c r="WCO4" s="16"/>
      <c r="WCP4" s="16"/>
      <c r="WCQ4" s="16"/>
      <c r="WCR4" s="16"/>
      <c r="WCS4" s="16"/>
      <c r="WCT4" s="16"/>
      <c r="WCU4" s="16"/>
      <c r="WCV4" s="16"/>
      <c r="WCW4" s="16"/>
      <c r="WCX4" s="16"/>
      <c r="WCY4" s="16"/>
      <c r="WCZ4" s="16"/>
      <c r="WDA4" s="16"/>
      <c r="WDB4" s="16"/>
      <c r="WDC4" s="16"/>
      <c r="WDD4" s="16"/>
      <c r="WDE4" s="16"/>
      <c r="WDF4" s="16"/>
      <c r="WDG4" s="16"/>
      <c r="WDH4" s="16"/>
      <c r="WDI4" s="16"/>
      <c r="WDJ4" s="16"/>
      <c r="WDK4" s="16"/>
      <c r="WDL4" s="16"/>
      <c r="WDM4" s="16"/>
      <c r="WDN4" s="16"/>
      <c r="WDO4" s="16"/>
      <c r="WDP4" s="16"/>
      <c r="WDQ4" s="16"/>
      <c r="WDR4" s="16"/>
      <c r="WDS4" s="16"/>
      <c r="WDT4" s="16"/>
      <c r="WDU4" s="16"/>
      <c r="WDV4" s="16"/>
      <c r="WDW4" s="16"/>
      <c r="WDX4" s="16"/>
      <c r="WDY4" s="16"/>
      <c r="WDZ4" s="16"/>
      <c r="WEA4" s="16"/>
      <c r="WEB4" s="16"/>
      <c r="WEC4" s="16"/>
      <c r="WED4" s="16"/>
      <c r="WEE4" s="16"/>
      <c r="WEF4" s="16"/>
      <c r="WEG4" s="16"/>
      <c r="WEH4" s="16"/>
      <c r="WEI4" s="16"/>
      <c r="WEJ4" s="16"/>
      <c r="WEK4" s="16"/>
      <c r="WEL4" s="16"/>
      <c r="WEM4" s="16"/>
      <c r="WEN4" s="16"/>
      <c r="WEO4" s="16"/>
      <c r="WEP4" s="16"/>
      <c r="WEQ4" s="16"/>
      <c r="WER4" s="16"/>
      <c r="WES4" s="16"/>
      <c r="WET4" s="16"/>
      <c r="WEU4" s="16"/>
      <c r="WEV4" s="16"/>
      <c r="WEW4" s="16"/>
      <c r="WEX4" s="16"/>
      <c r="WEY4" s="16"/>
      <c r="WEZ4" s="16"/>
      <c r="WFA4" s="16"/>
      <c r="WFB4" s="16"/>
      <c r="WFC4" s="16"/>
      <c r="WFD4" s="16"/>
      <c r="WFE4" s="16"/>
      <c r="WFF4" s="16"/>
      <c r="WFG4" s="16"/>
      <c r="WFH4" s="16"/>
      <c r="WFI4" s="16"/>
      <c r="WFJ4" s="16"/>
      <c r="WFK4" s="16"/>
      <c r="WFL4" s="16"/>
      <c r="WFM4" s="16"/>
      <c r="WFN4" s="16"/>
      <c r="WFO4" s="16"/>
      <c r="WFP4" s="16"/>
      <c r="WFQ4" s="16"/>
      <c r="WFR4" s="16"/>
      <c r="WFS4" s="16"/>
      <c r="WFT4" s="16"/>
      <c r="WFU4" s="16"/>
      <c r="WFV4" s="16"/>
      <c r="WFW4" s="16"/>
      <c r="WFX4" s="16"/>
      <c r="WFY4" s="16"/>
      <c r="WFZ4" s="16"/>
      <c r="WGA4" s="16"/>
      <c r="WGB4" s="16"/>
      <c r="WGC4" s="16"/>
      <c r="WGD4" s="16"/>
      <c r="WGE4" s="16"/>
      <c r="WGF4" s="16"/>
      <c r="WGG4" s="16"/>
      <c r="WGH4" s="16"/>
      <c r="WGI4" s="16"/>
      <c r="WGJ4" s="16"/>
      <c r="WGK4" s="16"/>
      <c r="WGL4" s="16"/>
      <c r="WGM4" s="16"/>
      <c r="WGN4" s="16"/>
      <c r="WGO4" s="16"/>
      <c r="WGP4" s="16"/>
      <c r="WGQ4" s="16"/>
      <c r="WGR4" s="16"/>
      <c r="WGS4" s="16"/>
      <c r="WGT4" s="16"/>
      <c r="WGU4" s="16"/>
      <c r="WGV4" s="16"/>
      <c r="WGW4" s="16"/>
      <c r="WGX4" s="16"/>
      <c r="WGY4" s="16"/>
      <c r="WGZ4" s="16"/>
      <c r="WHA4" s="16"/>
      <c r="WHB4" s="16"/>
      <c r="WHC4" s="16"/>
      <c r="WHD4" s="16"/>
      <c r="WHE4" s="16"/>
      <c r="WHF4" s="16"/>
      <c r="WHG4" s="16"/>
      <c r="WHH4" s="16"/>
      <c r="WHI4" s="16"/>
      <c r="WHJ4" s="16"/>
      <c r="WHK4" s="16"/>
      <c r="WHL4" s="16"/>
      <c r="WHM4" s="16"/>
      <c r="WHN4" s="16"/>
      <c r="WHO4" s="16"/>
      <c r="WHP4" s="16"/>
      <c r="WHQ4" s="16"/>
      <c r="WHR4" s="16"/>
      <c r="WHS4" s="16"/>
      <c r="WHT4" s="16"/>
      <c r="WHU4" s="16"/>
      <c r="WHV4" s="16"/>
      <c r="WHW4" s="16"/>
      <c r="WHX4" s="16"/>
      <c r="WHY4" s="16"/>
      <c r="WHZ4" s="16"/>
      <c r="WIA4" s="16"/>
      <c r="WIB4" s="16"/>
      <c r="WIC4" s="16"/>
      <c r="WID4" s="16"/>
      <c r="WIE4" s="16"/>
      <c r="WIF4" s="16"/>
      <c r="WIG4" s="16"/>
      <c r="WIH4" s="16"/>
      <c r="WII4" s="16"/>
      <c r="WIJ4" s="16"/>
      <c r="WIK4" s="16"/>
      <c r="WIL4" s="16"/>
      <c r="WIM4" s="16"/>
      <c r="WIN4" s="16"/>
      <c r="WIO4" s="16"/>
      <c r="WIP4" s="16"/>
      <c r="WIQ4" s="16"/>
      <c r="WIR4" s="16"/>
      <c r="WIS4" s="16"/>
      <c r="WIT4" s="16"/>
      <c r="WIU4" s="16"/>
      <c r="WIV4" s="16"/>
      <c r="WIW4" s="16"/>
      <c r="WIX4" s="16"/>
      <c r="WIY4" s="16"/>
      <c r="WIZ4" s="16"/>
      <c r="WJA4" s="16"/>
      <c r="WJB4" s="16"/>
      <c r="WJC4" s="16"/>
      <c r="WJD4" s="16"/>
      <c r="WJE4" s="16"/>
      <c r="WJF4" s="16"/>
      <c r="WJG4" s="16"/>
      <c r="WJH4" s="16"/>
      <c r="WJI4" s="16"/>
      <c r="WJJ4" s="16"/>
      <c r="WJK4" s="16"/>
      <c r="WJL4" s="16"/>
      <c r="WJM4" s="16"/>
      <c r="WJN4" s="16"/>
      <c r="WJO4" s="16"/>
      <c r="WJP4" s="16"/>
      <c r="WJQ4" s="16"/>
      <c r="WJR4" s="16"/>
      <c r="WJS4" s="16"/>
      <c r="WJT4" s="16"/>
      <c r="WJU4" s="16"/>
      <c r="WJV4" s="16"/>
      <c r="WJW4" s="16"/>
      <c r="WJX4" s="16"/>
      <c r="WJY4" s="16"/>
      <c r="WJZ4" s="16"/>
      <c r="WKA4" s="16"/>
      <c r="WKB4" s="16"/>
      <c r="WKC4" s="16"/>
      <c r="WKD4" s="16"/>
      <c r="WKE4" s="16"/>
      <c r="WKF4" s="16"/>
      <c r="WKG4" s="16"/>
      <c r="WKH4" s="16"/>
      <c r="WKI4" s="16"/>
      <c r="WKJ4" s="16"/>
      <c r="WKK4" s="16"/>
      <c r="WKL4" s="16"/>
      <c r="WKM4" s="16"/>
      <c r="WKN4" s="16"/>
      <c r="WKO4" s="16"/>
      <c r="WKP4" s="16"/>
      <c r="WKQ4" s="16"/>
      <c r="WKR4" s="16"/>
      <c r="WKS4" s="16"/>
      <c r="WKT4" s="16"/>
      <c r="WKU4" s="16"/>
      <c r="WKV4" s="16"/>
      <c r="WKW4" s="16"/>
      <c r="WKX4" s="16"/>
      <c r="WKY4" s="16"/>
      <c r="WKZ4" s="16"/>
      <c r="WLA4" s="16"/>
      <c r="WLB4" s="16"/>
      <c r="WLC4" s="16"/>
      <c r="WLD4" s="16"/>
      <c r="WLE4" s="16"/>
      <c r="WLF4" s="16"/>
      <c r="WLG4" s="16"/>
      <c r="WLH4" s="16"/>
      <c r="WLI4" s="16"/>
      <c r="WLJ4" s="16"/>
      <c r="WLK4" s="16"/>
      <c r="WLL4" s="16"/>
      <c r="WLM4" s="16"/>
      <c r="WLN4" s="16"/>
      <c r="WLO4" s="16"/>
      <c r="WLP4" s="16"/>
      <c r="WLQ4" s="16"/>
      <c r="WLR4" s="16"/>
      <c r="WLS4" s="16"/>
      <c r="WLT4" s="16"/>
      <c r="WLU4" s="16"/>
      <c r="WLV4" s="16"/>
      <c r="WLW4" s="16"/>
      <c r="WLX4" s="16"/>
      <c r="WLY4" s="16"/>
      <c r="WLZ4" s="16"/>
      <c r="WMA4" s="16"/>
      <c r="WMB4" s="16"/>
      <c r="WMC4" s="16"/>
      <c r="WMD4" s="16"/>
      <c r="WME4" s="16"/>
      <c r="WMF4" s="16"/>
      <c r="WMG4" s="16"/>
      <c r="WMH4" s="16"/>
      <c r="WMI4" s="16"/>
      <c r="WMJ4" s="16"/>
      <c r="WMK4" s="16"/>
      <c r="WML4" s="16"/>
      <c r="WMM4" s="16"/>
      <c r="WMN4" s="16"/>
      <c r="WMO4" s="16"/>
      <c r="WMP4" s="16"/>
      <c r="WMQ4" s="16"/>
      <c r="WMR4" s="16"/>
      <c r="WMS4" s="16"/>
      <c r="WMT4" s="16"/>
      <c r="WMU4" s="16"/>
      <c r="WMV4" s="16"/>
      <c r="WMW4" s="16"/>
      <c r="WMX4" s="16"/>
      <c r="WMY4" s="16"/>
      <c r="WMZ4" s="16"/>
      <c r="WNA4" s="16"/>
      <c r="WNB4" s="16"/>
      <c r="WNC4" s="16"/>
      <c r="WND4" s="16"/>
      <c r="WNE4" s="16"/>
      <c r="WNF4" s="16"/>
      <c r="WNG4" s="16"/>
      <c r="WNH4" s="16"/>
      <c r="WNI4" s="16"/>
      <c r="WNJ4" s="16"/>
      <c r="WNK4" s="16"/>
      <c r="WNL4" s="16"/>
      <c r="WNM4" s="16"/>
      <c r="WNN4" s="16"/>
      <c r="WNO4" s="16"/>
      <c r="WNP4" s="16"/>
      <c r="WNQ4" s="16"/>
      <c r="WNR4" s="16"/>
      <c r="WNS4" s="16"/>
      <c r="WNT4" s="16"/>
      <c r="WNU4" s="16"/>
      <c r="WNV4" s="16"/>
      <c r="WNW4" s="16"/>
      <c r="WNX4" s="16"/>
      <c r="WNY4" s="16"/>
      <c r="WNZ4" s="16"/>
      <c r="WOA4" s="16"/>
      <c r="WOB4" s="16"/>
      <c r="WOC4" s="16"/>
      <c r="WOD4" s="16"/>
      <c r="WOE4" s="16"/>
      <c r="WOF4" s="16"/>
      <c r="WOG4" s="16"/>
      <c r="WOH4" s="16"/>
      <c r="WOI4" s="16"/>
      <c r="WOJ4" s="16"/>
      <c r="WOK4" s="16"/>
      <c r="WOL4" s="16"/>
      <c r="WOM4" s="16"/>
      <c r="WON4" s="16"/>
      <c r="WOO4" s="16"/>
      <c r="WOP4" s="16"/>
      <c r="WOQ4" s="16"/>
      <c r="WOR4" s="16"/>
      <c r="WOS4" s="16"/>
      <c r="WOT4" s="16"/>
      <c r="WOU4" s="16"/>
      <c r="WOV4" s="16"/>
      <c r="WOW4" s="16"/>
      <c r="WOX4" s="16"/>
      <c r="WOY4" s="16"/>
      <c r="WOZ4" s="16"/>
      <c r="WPA4" s="16"/>
      <c r="WPB4" s="16"/>
      <c r="WPC4" s="16"/>
      <c r="WPD4" s="16"/>
      <c r="WPE4" s="16"/>
      <c r="WPF4" s="16"/>
      <c r="WPG4" s="16"/>
      <c r="WPH4" s="16"/>
      <c r="WPI4" s="16"/>
      <c r="WPJ4" s="16"/>
      <c r="WPK4" s="16"/>
      <c r="WPL4" s="16"/>
      <c r="WPM4" s="16"/>
      <c r="WPN4" s="16"/>
      <c r="WPO4" s="16"/>
      <c r="WPP4" s="16"/>
      <c r="WPQ4" s="16"/>
      <c r="WPR4" s="16"/>
      <c r="WPS4" s="16"/>
      <c r="WPT4" s="16"/>
      <c r="WPU4" s="16"/>
      <c r="WPV4" s="16"/>
      <c r="WPW4" s="16"/>
      <c r="WPX4" s="16"/>
      <c r="WPY4" s="16"/>
      <c r="WPZ4" s="16"/>
      <c r="WQA4" s="16"/>
      <c r="WQB4" s="16"/>
      <c r="WQC4" s="16"/>
      <c r="WQD4" s="16"/>
      <c r="WQE4" s="16"/>
      <c r="WQF4" s="16"/>
      <c r="WQG4" s="16"/>
      <c r="WQH4" s="16"/>
      <c r="WQI4" s="16"/>
      <c r="WQJ4" s="16"/>
      <c r="WQK4" s="16"/>
      <c r="WQL4" s="16"/>
      <c r="WQM4" s="16"/>
      <c r="WQN4" s="16"/>
      <c r="WQO4" s="16"/>
      <c r="WQP4" s="16"/>
      <c r="WQQ4" s="16"/>
      <c r="WQR4" s="16"/>
      <c r="WQS4" s="16"/>
      <c r="WQT4" s="16"/>
      <c r="WQU4" s="16"/>
      <c r="WQV4" s="16"/>
      <c r="WQW4" s="16"/>
      <c r="WQX4" s="16"/>
      <c r="WQY4" s="16"/>
      <c r="WQZ4" s="16"/>
      <c r="WRA4" s="16"/>
      <c r="WRB4" s="16"/>
      <c r="WRC4" s="16"/>
      <c r="WRD4" s="16"/>
      <c r="WRE4" s="16"/>
      <c r="WRF4" s="16"/>
      <c r="WRG4" s="16"/>
      <c r="WRH4" s="16"/>
      <c r="WRI4" s="16"/>
      <c r="WRJ4" s="16"/>
      <c r="WRK4" s="16"/>
      <c r="WRL4" s="16"/>
      <c r="WRM4" s="16"/>
      <c r="WRN4" s="16"/>
      <c r="WRO4" s="16"/>
      <c r="WRP4" s="16"/>
      <c r="WRQ4" s="16"/>
      <c r="WRR4" s="16"/>
      <c r="WRS4" s="16"/>
      <c r="WRT4" s="16"/>
      <c r="WRU4" s="16"/>
      <c r="WRV4" s="16"/>
      <c r="WRW4" s="16"/>
      <c r="WRX4" s="16"/>
      <c r="WRY4" s="16"/>
      <c r="WRZ4" s="16"/>
      <c r="WSA4" s="16"/>
      <c r="WSB4" s="16"/>
      <c r="WSC4" s="16"/>
      <c r="WSD4" s="16"/>
      <c r="WSE4" s="16"/>
      <c r="WSF4" s="16"/>
      <c r="WSG4" s="16"/>
      <c r="WSH4" s="16"/>
      <c r="WSI4" s="16"/>
      <c r="WSJ4" s="16"/>
      <c r="WSK4" s="16"/>
      <c r="WSL4" s="16"/>
      <c r="WSM4" s="16"/>
      <c r="WSN4" s="16"/>
      <c r="WSO4" s="16"/>
      <c r="WSP4" s="16"/>
      <c r="WSQ4" s="16"/>
      <c r="WSR4" s="16"/>
      <c r="WSS4" s="16"/>
      <c r="WST4" s="16"/>
      <c r="WSU4" s="16"/>
      <c r="WSV4" s="16"/>
      <c r="WSW4" s="16"/>
      <c r="WSX4" s="16"/>
      <c r="WSY4" s="16"/>
      <c r="WSZ4" s="16"/>
      <c r="WTA4" s="16"/>
      <c r="WTB4" s="16"/>
      <c r="WTC4" s="16"/>
      <c r="WTD4" s="16"/>
      <c r="WTE4" s="16"/>
      <c r="WTF4" s="16"/>
      <c r="WTG4" s="16"/>
      <c r="WTH4" s="16"/>
      <c r="WTI4" s="16"/>
      <c r="WTJ4" s="16"/>
      <c r="WTK4" s="16"/>
      <c r="WTL4" s="16"/>
      <c r="WTM4" s="16"/>
      <c r="WTN4" s="16"/>
      <c r="WTO4" s="16"/>
      <c r="WTP4" s="16"/>
      <c r="WTQ4" s="16"/>
      <c r="WTR4" s="16"/>
      <c r="WTS4" s="16"/>
      <c r="WTT4" s="16"/>
      <c r="WTU4" s="16"/>
      <c r="WTV4" s="16"/>
      <c r="WTW4" s="16"/>
      <c r="WTX4" s="16"/>
      <c r="WTY4" s="16"/>
      <c r="WTZ4" s="16"/>
      <c r="WUA4" s="16"/>
      <c r="WUB4" s="16"/>
      <c r="WUC4" s="16"/>
      <c r="WUD4" s="16"/>
      <c r="WUE4" s="16"/>
      <c r="WUF4" s="16"/>
      <c r="WUG4" s="16"/>
      <c r="WUH4" s="16"/>
      <c r="WUI4" s="16"/>
      <c r="WUJ4" s="16"/>
      <c r="WUK4" s="16"/>
      <c r="WUL4" s="16"/>
      <c r="WUM4" s="16"/>
      <c r="WUN4" s="16"/>
      <c r="WUO4" s="16"/>
      <c r="WUP4" s="16"/>
      <c r="WUQ4" s="16"/>
      <c r="WUR4" s="16"/>
      <c r="WUS4" s="16"/>
      <c r="WUT4" s="16"/>
      <c r="WUU4" s="16"/>
      <c r="WUV4" s="16"/>
      <c r="WUW4" s="16"/>
      <c r="WUX4" s="16"/>
      <c r="WUY4" s="16"/>
      <c r="WUZ4" s="16"/>
      <c r="WVA4" s="16"/>
      <c r="WVB4" s="16"/>
      <c r="WVC4" s="16"/>
      <c r="WVD4" s="16"/>
      <c r="WVE4" s="16"/>
      <c r="WVF4" s="16"/>
      <c r="WVG4" s="16"/>
      <c r="WVH4" s="16"/>
      <c r="WVI4" s="16"/>
      <c r="WVJ4" s="16"/>
      <c r="WVK4" s="16"/>
      <c r="WVL4" s="16"/>
      <c r="WVM4" s="16"/>
      <c r="WVN4" s="16"/>
      <c r="WVO4" s="16"/>
      <c r="WVP4" s="16"/>
      <c r="WVQ4" s="16"/>
      <c r="WVR4" s="16"/>
      <c r="WVS4" s="16"/>
      <c r="WVT4" s="16"/>
      <c r="WVU4" s="16"/>
      <c r="WVV4" s="16"/>
      <c r="WVW4" s="16"/>
      <c r="WVX4" s="16"/>
    </row>
    <row r="5" spans="1:16144" ht="15" thickTop="1">
      <c r="A5" s="3">
        <v>2.1</v>
      </c>
      <c r="B5" s="292" t="s">
        <v>335</v>
      </c>
      <c r="C5" s="4">
        <f>+F5</f>
        <v>0</v>
      </c>
      <c r="D5" s="4">
        <f>+F5</f>
        <v>0</v>
      </c>
      <c r="E5" s="5">
        <f>COUNTIFS(Probacionistas!$AR:$AR,"&lt;&gt;"" ",Probacionistas!$AT:$AT,"Si",Probacionistas!$AR:$AR,"Asistió",Probacionistas!$R:$R,"Inscrito nuevo",Probacionistas!$F:$F,"&gt;="&amp;DATEVALUE("01/"&amp;E3&amp;"/"&amp;$E$2),Probacionistas!$F:$F,"&lt;="&amp;EOMONTH(DATEVALUE("01/"&amp;E3&amp;"/"&amp;$E$2),0))</f>
        <v>0</v>
      </c>
      <c r="F5" s="293">
        <v>0</v>
      </c>
      <c r="G5" s="294">
        <f t="shared" ref="G5:Q5" si="0">+F12</f>
        <v>0</v>
      </c>
      <c r="H5" s="294">
        <f t="shared" si="0"/>
        <v>44</v>
      </c>
      <c r="I5" s="294">
        <f t="shared" si="0"/>
        <v>44</v>
      </c>
      <c r="J5" s="294">
        <f t="shared" si="0"/>
        <v>44</v>
      </c>
      <c r="K5" s="294">
        <f t="shared" si="0"/>
        <v>44</v>
      </c>
      <c r="L5" s="294">
        <f t="shared" si="0"/>
        <v>44</v>
      </c>
      <c r="M5" s="294">
        <f t="shared" si="0"/>
        <v>44</v>
      </c>
      <c r="N5" s="294">
        <f t="shared" si="0"/>
        <v>44</v>
      </c>
      <c r="O5" s="294">
        <f t="shared" si="0"/>
        <v>44</v>
      </c>
      <c r="P5" s="294">
        <f t="shared" si="0"/>
        <v>44</v>
      </c>
      <c r="Q5" s="294">
        <f t="shared" si="0"/>
        <v>44</v>
      </c>
      <c r="R5" s="56" t="str">
        <f>+Probacionistas!$B$1</f>
        <v>Cusco</v>
      </c>
    </row>
    <row r="6" spans="1:16144">
      <c r="A6" s="3"/>
      <c r="B6" s="9"/>
      <c r="C6" s="4"/>
      <c r="D6" s="4"/>
      <c r="E6" s="6"/>
      <c r="F6" s="6"/>
      <c r="G6" s="6"/>
      <c r="H6" s="6"/>
      <c r="I6" s="6"/>
      <c r="J6" s="6"/>
      <c r="K6" s="6"/>
      <c r="L6" s="6"/>
      <c r="M6" s="6"/>
      <c r="N6" s="6"/>
      <c r="O6" s="6"/>
      <c r="P6" s="6"/>
      <c r="Q6" s="6"/>
      <c r="R6" s="56" t="str">
        <f>+Probacionistas!$B$1</f>
        <v>Cusco</v>
      </c>
    </row>
    <row r="7" spans="1:16144">
      <c r="A7" s="3">
        <v>2.8</v>
      </c>
      <c r="B7" s="295" t="s">
        <v>336</v>
      </c>
      <c r="C7" s="4">
        <f>+SUM(F7:K7)</f>
        <v>47</v>
      </c>
      <c r="D7" s="4">
        <f>+SUM(F7:Q7)</f>
        <v>47</v>
      </c>
      <c r="E7" s="8">
        <v>0</v>
      </c>
      <c r="F7" s="294">
        <f>COUNTIFS(Probacionistas!$AP:$AP,"&lt;&gt;"" ",Probacionistas!$P:$P,"Inscrito nuevo",Probacionistas!$F:$F,"&gt;="&amp;DATEVALUE("01/"&amp;F3&amp;"/"&amp;$F$2),Probacionistas!$F:$F,"&lt;="&amp;EOMONTH(DATEVALUE("01/"&amp;F3&amp;"/"&amp;$F$2),0))</f>
        <v>47</v>
      </c>
      <c r="G7" s="294">
        <f>COUNTIFS(Probacionistas!$AP:$AP,"&lt;&gt;"" ",Probacionistas!$P:$P,"Inscrito nuevo",Probacionistas!$F:$F,"&gt;="&amp;DATEVALUE("01/"&amp;G3&amp;"/"&amp;$F$2),Probacionistas!$F:$F,"&lt;="&amp;EOMONTH(DATEVALUE("01/"&amp;G3&amp;"/"&amp;$F$2),0))</f>
        <v>0</v>
      </c>
      <c r="H7" s="294">
        <f>COUNTIFS(Probacionistas!$AP:$AP,"&lt;&gt;"" ",Probacionistas!$P:$P,"Inscrito nuevo",Probacionistas!$F:$F,"&gt;="&amp;DATEVALUE("01/"&amp;H3&amp;"/"&amp;$F$2),Probacionistas!$F:$F,"&lt;="&amp;EOMONTH(DATEVALUE("01/"&amp;H3&amp;"/"&amp;$F$2),0))</f>
        <v>0</v>
      </c>
      <c r="I7" s="294">
        <f>COUNTIFS(Probacionistas!$AP:$AP,"&lt;&gt;"" ",Probacionistas!$P:$P,"Inscrito nuevo",Probacionistas!$F:$F,"&gt;="&amp;DATEVALUE("01/"&amp;I3&amp;"/"&amp;$F$2),Probacionistas!$F:$F,"&lt;="&amp;EOMONTH(DATEVALUE("01/"&amp;I3&amp;"/"&amp;$F$2),0))</f>
        <v>0</v>
      </c>
      <c r="J7" s="294">
        <f>COUNTIFS(Probacionistas!$AP:$AP,"&lt;&gt;"" ",Probacionistas!$P:$P,"Inscrito nuevo",Probacionistas!$F:$F,"&gt;="&amp;DATEVALUE("01/"&amp;J3&amp;"/"&amp;$F$2),Probacionistas!$F:$F,"&lt;="&amp;EOMONTH(DATEVALUE("01/"&amp;J3&amp;"/"&amp;$F$2),0))</f>
        <v>0</v>
      </c>
      <c r="K7" s="294">
        <f>COUNTIFS(Probacionistas!$AP:$AP,"&lt;&gt;"" ",Probacionistas!$P:$P,"Inscrito nuevo",Probacionistas!$F:$F,"&gt;="&amp;DATEVALUE("01/"&amp;K3&amp;"/"&amp;$F$2),Probacionistas!$F:$F,"&lt;="&amp;EOMONTH(DATEVALUE("01/"&amp;K3&amp;"/"&amp;$F$2),0))</f>
        <v>0</v>
      </c>
      <c r="L7" s="294">
        <f>COUNTIFS(Probacionistas!$AP:$AP,"&lt;&gt;"" ",Probacionistas!$P:$P,"Inscrito nuevo",Probacionistas!$F:$F,"&gt;="&amp;DATEVALUE("01/"&amp;L3&amp;"/"&amp;$F$2),Probacionistas!$F:$F,"&lt;="&amp;EOMONTH(DATEVALUE("01/"&amp;L3&amp;"/"&amp;$F$2),0))</f>
        <v>0</v>
      </c>
      <c r="M7" s="294">
        <f>COUNTIFS(Probacionistas!$AP:$AP,"&lt;&gt;"" ",Probacionistas!$P:$P,"Inscrito nuevo",Probacionistas!$F:$F,"&gt;="&amp;DATEVALUE("01/"&amp;M3&amp;"/"&amp;$F$2),Probacionistas!$F:$F,"&lt;="&amp;EOMONTH(DATEVALUE("01/"&amp;M3&amp;"/"&amp;$F$2),0))</f>
        <v>0</v>
      </c>
      <c r="N7" s="294">
        <f>COUNTIFS(Probacionistas!$AP:$AP,"&lt;&gt;"" ",Probacionistas!$P:$P,"Inscrito nuevo",Probacionistas!$F:$F,"&gt;="&amp;DATEVALUE("01/"&amp;N3&amp;"/"&amp;$F$2),Probacionistas!$F:$F,"&lt;="&amp;EOMONTH(DATEVALUE("01/"&amp;N3&amp;"/"&amp;$F$2),0))</f>
        <v>0</v>
      </c>
      <c r="O7" s="294">
        <f>COUNTIFS(Probacionistas!$AP:$AP,"&lt;&gt;"" ",Probacionistas!$P:$P,"Inscrito nuevo",Probacionistas!$F:$F,"&gt;="&amp;DATEVALUE("01/"&amp;O3&amp;"/"&amp;$F$2),Probacionistas!$F:$F,"&lt;="&amp;EOMONTH(DATEVALUE("01/"&amp;O3&amp;"/"&amp;$F$2),0))</f>
        <v>0</v>
      </c>
      <c r="P7" s="294">
        <f>COUNTIFS(Probacionistas!$AP:$AP,"&lt;&gt;"" ",Probacionistas!$P:$P,"Inscrito nuevo",Probacionistas!$F:$F,"&gt;="&amp;DATEVALUE("01/"&amp;P3&amp;"/"&amp;$F$2),Probacionistas!$F:$F,"&lt;="&amp;EOMONTH(DATEVALUE("01/"&amp;P3&amp;"/"&amp;$F$2),0))</f>
        <v>0</v>
      </c>
      <c r="Q7" s="294">
        <f>COUNTIFS(Probacionistas!$AP:$AP,"&lt;&gt;"" ",Probacionistas!$P:$P,"Inscrito nuevo",Probacionistas!$F:$F,"&gt;="&amp;DATEVALUE("01/"&amp;Q3&amp;"/"&amp;$F$2),Probacionistas!$F:$F,"&lt;="&amp;EOMONTH(DATEVALUE("01/"&amp;Q3&amp;"/"&amp;$F$2),0))</f>
        <v>0</v>
      </c>
      <c r="R7" s="56" t="str">
        <f>+Probacionistas!$B$1</f>
        <v>Cusco</v>
      </c>
      <c r="S7" s="62"/>
    </row>
    <row r="8" spans="1:16144">
      <c r="A8" s="3">
        <v>2.82</v>
      </c>
      <c r="B8" s="295" t="s">
        <v>337</v>
      </c>
      <c r="C8" s="4">
        <f ca="1">+SUM(F8:K8)</f>
        <v>32</v>
      </c>
      <c r="D8" s="4">
        <f ca="1">+SUM(F8:Q8)</f>
        <v>32</v>
      </c>
      <c r="E8" s="22">
        <f>COUNTIFS(Probacionistas!$O:$O,"&lt;&gt;"" ",Probacionistas!$AR:$AR,"Asistió",Probacionistas!$X:$X,"&gt;="&amp;DATEVALUE("01/"&amp;E3&amp;"/"&amp;$E$2),Probacionistas!$W:$W,"&lt;="&amp;EOMONTH(DATEVALUE("01/"&amp;E3&amp;"/"&amp;$E$2),0) )</f>
        <v>0</v>
      </c>
      <c r="F8" s="294">
        <f ca="1">COUNTIFS(Probacionistas!$P:$P,"Inscrito nuevo",Probacionistas!$AP:$AP,"Asistió",Probacionistas!$F:$F,"&lt;="&amp;EOMONTH(DATEVALUE("01/"&amp;F3&amp;"/"&amp;$F$2),0),Probacionistas!$V:$V,"&gt;="&amp;DATEVALUE("01/"&amp;F3&amp;"/"&amp;$F$2),Probacionistas!$N:$N, "&lt;="&amp;"28")</f>
        <v>8</v>
      </c>
      <c r="G8" s="294">
        <f ca="1">COUNTIFS(Probacionistas!$P:$P,"Inscrito nuevo",Probacionistas!$AP:$AP,"Asistió",Probacionistas!$F:$F,"&lt;="&amp;EOMONTH(DATEVALUE("01/"&amp;G3&amp;"/"&amp;$F$2),0),Probacionistas!$V:$V,"&gt;="&amp;DATEVALUE("01/"&amp;G3&amp;"/"&amp;$F$2),Probacionistas!$N:$N, "&lt;="&amp;"28")</f>
        <v>8</v>
      </c>
      <c r="H8" s="294">
        <f ca="1">COUNTIFS(Probacionistas!$P:$P,"Inscrito nuevo",Probacionistas!$AP:$AP,"Asistió",Probacionistas!$F:$F,"&lt;="&amp;EOMONTH(DATEVALUE("01/"&amp;H3&amp;"/"&amp;$F$2),0),Probacionistas!$V:$V,"&gt;="&amp;DATEVALUE("01/"&amp;H3&amp;"/"&amp;$F$2),Probacionistas!$N:$N, "&lt;="&amp;"28")</f>
        <v>8</v>
      </c>
      <c r="I8" s="294">
        <f ca="1">COUNTIFS(Probacionistas!$P:$P,"Inscrito nuevo",Probacionistas!$AP:$AP,"Asistió",Probacionistas!$F:$F,"&lt;="&amp;EOMONTH(DATEVALUE("01/"&amp;I3&amp;"/"&amp;$F$2),0),Probacionistas!$V:$V,"&gt;="&amp;DATEVALUE("01/"&amp;I3&amp;"/"&amp;$F$2),Probacionistas!$N:$N, "&lt;="&amp;"28")</f>
        <v>8</v>
      </c>
      <c r="J8" s="294">
        <f>COUNTIFS(Probacionistas!$P:$P,"Inscrito nuevo",Probacionistas!$AP:$AP,"Asistió",Probacionistas!$F:$F,"&lt;="&amp;EOMONTH(DATEVALUE("01/"&amp;J3&amp;"/"&amp;$F$2),0),Probacionistas!$V:$V,"&gt;="&amp;DATEVALUE("01/"&amp;J3&amp;"/"&amp;$F$2),Probacionistas!$N:$N, "&lt;="&amp;"28")</f>
        <v>0</v>
      </c>
      <c r="K8" s="294">
        <f>COUNTIFS(Probacionistas!$P:$P,"Inscrito nuevo",Probacionistas!$AP:$AP,"Asistió",Probacionistas!$F:$F,"&lt;="&amp;EOMONTH(DATEVALUE("01/"&amp;K3&amp;"/"&amp;$F$2),0),Probacionistas!$V:$V,"&gt;="&amp;DATEVALUE("01/"&amp;K3&amp;"/"&amp;$F$2),Probacionistas!$N:$N, "&lt;="&amp;"28")</f>
        <v>0</v>
      </c>
      <c r="L8" s="294">
        <f>COUNTIFS(Probacionistas!$P:$P,"Inscrito nuevo",Probacionistas!$AP:$AP,"Asistió",Probacionistas!$F:$F,"&lt;="&amp;EOMONTH(DATEVALUE("01/"&amp;L3&amp;"/"&amp;$F$2),0),Probacionistas!$V:$V,"&gt;="&amp;DATEVALUE("01/"&amp;L3&amp;"/"&amp;$F$2),Probacionistas!$N:$N, "&lt;="&amp;"28")</f>
        <v>0</v>
      </c>
      <c r="M8" s="294">
        <f>COUNTIFS(Probacionistas!$P:$P,"Inscrito nuevo",Probacionistas!$AP:$AP,"Asistió",Probacionistas!$F:$F,"&lt;="&amp;EOMONTH(DATEVALUE("01/"&amp;M3&amp;"/"&amp;$F$2),0),Probacionistas!$V:$V,"&gt;="&amp;DATEVALUE("01/"&amp;M3&amp;"/"&amp;$F$2),Probacionistas!$N:$N, "&lt;="&amp;"28")</f>
        <v>0</v>
      </c>
      <c r="N8" s="294">
        <f>COUNTIFS(Probacionistas!$P:$P,"Inscrito nuevo",Probacionistas!$AP:$AP,"Asistió",Probacionistas!$F:$F,"&lt;="&amp;EOMONTH(DATEVALUE("01/"&amp;N3&amp;"/"&amp;$F$2),0),Probacionistas!$V:$V,"&gt;="&amp;DATEVALUE("01/"&amp;N3&amp;"/"&amp;$F$2),Probacionistas!$N:$N, "&lt;="&amp;"28")</f>
        <v>0</v>
      </c>
      <c r="O8" s="294">
        <f>COUNTIFS(Probacionistas!$P:$P,"Inscrito nuevo",Probacionistas!$AP:$AP,"Asistió",Probacionistas!$F:$F,"&lt;="&amp;EOMONTH(DATEVALUE("01/"&amp;O3&amp;"/"&amp;$F$2),0),Probacionistas!$V:$V,"&gt;="&amp;DATEVALUE("01/"&amp;O3&amp;"/"&amp;$F$2),Probacionistas!$N:$N, "&lt;="&amp;"28")</f>
        <v>0</v>
      </c>
      <c r="P8" s="294">
        <f>COUNTIFS(Probacionistas!$P:$P,"Inscrito nuevo",Probacionistas!$AP:$AP,"Asistió",Probacionistas!$F:$F,"&lt;="&amp;EOMONTH(DATEVALUE("01/"&amp;P3&amp;"/"&amp;$F$2),0),Probacionistas!$V:$V,"&gt;="&amp;DATEVALUE("01/"&amp;P3&amp;"/"&amp;$F$2),Probacionistas!$N:$N, "&lt;="&amp;"28")</f>
        <v>0</v>
      </c>
      <c r="Q8" s="294">
        <f>COUNTIFS(Probacionistas!$P:$P,"Inscrito nuevo",Probacionistas!$AP:$AP,"Asistió",Probacionistas!$F:$F,"&lt;="&amp;EOMONTH(DATEVALUE("01/"&amp;Q3&amp;"/"&amp;$F$2),0),Probacionistas!$V:$V,"&gt;="&amp;DATEVALUE("01/"&amp;Q3&amp;"/"&amp;$F$2),Probacionistas!$N:$N, "&lt;="&amp;"28")</f>
        <v>0</v>
      </c>
      <c r="R8" s="56" t="str">
        <f>+Probacionistas!$B$1</f>
        <v>Cusco</v>
      </c>
    </row>
    <row r="9" spans="1:16144">
      <c r="A9" s="305"/>
      <c r="B9" s="295"/>
      <c r="C9" s="306"/>
      <c r="D9" s="306"/>
      <c r="E9" s="294"/>
      <c r="F9" s="294"/>
      <c r="G9" s="294"/>
      <c r="H9" s="294"/>
      <c r="I9" s="294"/>
      <c r="J9" s="294"/>
      <c r="K9" s="294"/>
      <c r="L9" s="294"/>
      <c r="M9" s="294"/>
      <c r="N9" s="294"/>
      <c r="O9" s="294"/>
      <c r="P9" s="294"/>
      <c r="Q9" s="294"/>
      <c r="R9" s="56" t="str">
        <f>+Probacionistas!$B$1</f>
        <v>Cusco</v>
      </c>
    </row>
    <row r="10" spans="1:16144">
      <c r="A10" s="296">
        <v>2.101</v>
      </c>
      <c r="B10" s="297" t="s">
        <v>338</v>
      </c>
      <c r="C10" s="4">
        <f>+SUM(F10:K10)</f>
        <v>44</v>
      </c>
      <c r="D10" s="4">
        <f>+SUM(F10:Q10)</f>
        <v>44</v>
      </c>
      <c r="E10" s="22">
        <f>COUNTIFS(Probacionistas!$F$4:$F$584,"&lt;="&amp;EOMONTH(DATEVALUE("01/"&amp;E3&amp;"/"&amp;$E$2),0),Probacionistas!$V$4:$V$584,"&gt;="&amp;DATEVALUE("01/"&amp;E3&amp;"/"&amp;$E$2),Probacionistas!$N$4:$N$584, "&lt;"&amp;"28")</f>
        <v>0</v>
      </c>
      <c r="F10" s="294">
        <f>COUNTIFS(Probacionistas!$AP:$AP,"&lt;&gt;"" ",Probacionistas!$BJ:$BJ,"ALTA",Probacionistas!$BI:$BI,"&gt;="&amp;DATEVALUE("01/"&amp;F3&amp;"/"&amp;$F$2),Probacionistas!$BI:$BI,"&lt;="&amp;EOMONTH(DATEVALUE("01/"&amp;F3&amp;"/"&amp;$F$2),0),Probacionistas!$BH:$BH,"FALSO")</f>
        <v>0</v>
      </c>
      <c r="G10" s="294">
        <f>COUNTIFS(Probacionistas!$AP:$AP,"&lt;&gt;"" ",Probacionistas!$BJ:$BJ,"ALTA",Probacionistas!$BI:$BI,"&gt;="&amp;DATEVALUE("01/"&amp;G3&amp;"/"&amp;$F$2),Probacionistas!$BI:$BI,"&lt;="&amp;EOMONTH(DATEVALUE("01/"&amp;G3&amp;"/"&amp;$F$2),0),Probacionistas!$BH:$BH,"FALSO")</f>
        <v>44</v>
      </c>
      <c r="H10" s="294">
        <f>COUNTIFS(Probacionistas!$AP:$AP,"&lt;&gt;"" ",Probacionistas!$BJ:$BJ,"ALTA",Probacionistas!$BI:$BI,"&gt;="&amp;DATEVALUE("01/"&amp;H3&amp;"/"&amp;$F$2),Probacionistas!$BI:$BI,"&lt;="&amp;EOMONTH(DATEVALUE("01/"&amp;H3&amp;"/"&amp;$F$2),0),Probacionistas!$BH:$BH,"FALSO")</f>
        <v>0</v>
      </c>
      <c r="I10" s="294">
        <f>COUNTIFS(Probacionistas!$AP:$AP,"&lt;&gt;"" ",Probacionistas!$BJ:$BJ,"ALTA",Probacionistas!$BI:$BI,"&gt;="&amp;DATEVALUE("01/"&amp;I3&amp;"/"&amp;$F$2),Probacionistas!$BI:$BI,"&lt;="&amp;EOMONTH(DATEVALUE("01/"&amp;I3&amp;"/"&amp;$F$2),0),Probacionistas!$BH:$BH,"FALSO")</f>
        <v>0</v>
      </c>
      <c r="J10" s="294">
        <f>COUNTIFS(Probacionistas!$AP:$AP,"&lt;&gt;"" ",Probacionistas!$BJ:$BJ,"ALTA",Probacionistas!$BI:$BI,"&gt;="&amp;DATEVALUE("01/"&amp;J3&amp;"/"&amp;$F$2),Probacionistas!$BI:$BI,"&lt;="&amp;EOMONTH(DATEVALUE("01/"&amp;J3&amp;"/"&amp;$F$2),0),Probacionistas!$BH:$BH,"FALSO")</f>
        <v>0</v>
      </c>
      <c r="K10" s="294">
        <f>COUNTIFS(Probacionistas!$AP:$AP,"&lt;&gt;"" ",Probacionistas!$BJ:$BJ,"ALTA",Probacionistas!$BI:$BI,"&gt;="&amp;DATEVALUE("01/"&amp;K3&amp;"/"&amp;$F$2),Probacionistas!$BI:$BI,"&lt;="&amp;EOMONTH(DATEVALUE("01/"&amp;K3&amp;"/"&amp;$F$2),0),Probacionistas!$BH:$BH,"FALSO")</f>
        <v>0</v>
      </c>
      <c r="L10" s="294">
        <f>COUNTIFS(Probacionistas!$AP:$AP,"&lt;&gt;"" ",Probacionistas!$BJ:$BJ,"ALTA",Probacionistas!$BI:$BI,"&gt;="&amp;DATEVALUE("01/"&amp;L3&amp;"/"&amp;$F$2),Probacionistas!$BI:$BI,"&lt;="&amp;EOMONTH(DATEVALUE("01/"&amp;L3&amp;"/"&amp;$F$2),0),Probacionistas!$BH:$BH,"FALSO")</f>
        <v>0</v>
      </c>
      <c r="M10" s="294">
        <f>COUNTIFS(Probacionistas!$AP:$AP,"&lt;&gt;"" ",Probacionistas!$BJ:$BJ,"ALTA",Probacionistas!$BI:$BI,"&gt;="&amp;DATEVALUE("01/"&amp;M3&amp;"/"&amp;$F$2),Probacionistas!$BI:$BI,"&lt;="&amp;EOMONTH(DATEVALUE("01/"&amp;M3&amp;"/"&amp;$F$2),0),Probacionistas!$BH:$BH,"FALSO")</f>
        <v>0</v>
      </c>
      <c r="N10" s="294">
        <f>COUNTIFS(Probacionistas!$AP:$AP,"&lt;&gt;"" ",Probacionistas!$BJ:$BJ,"ALTA",Probacionistas!$BI:$BI,"&gt;="&amp;DATEVALUE("01/"&amp;N3&amp;"/"&amp;$F$2),Probacionistas!$BI:$BI,"&lt;="&amp;EOMONTH(DATEVALUE("01/"&amp;N3&amp;"/"&amp;$F$2),0),Probacionistas!$BH:$BH,"FALSO")</f>
        <v>0</v>
      </c>
      <c r="O10" s="294">
        <f>COUNTIFS(Probacionistas!$AP:$AP,"&lt;&gt;"" ",Probacionistas!$BJ:$BJ,"ALTA",Probacionistas!$BI:$BI,"&gt;="&amp;DATEVALUE("01/"&amp;O3&amp;"/"&amp;$F$2),Probacionistas!$BI:$BI,"&lt;="&amp;EOMONTH(DATEVALUE("01/"&amp;O3&amp;"/"&amp;$F$2),0),Probacionistas!$BH:$BH,"FALSO")</f>
        <v>0</v>
      </c>
      <c r="P10" s="294">
        <f>COUNTIFS(Probacionistas!$AP:$AP,"&lt;&gt;"" ",Probacionistas!$BJ:$BJ,"ALTA",Probacionistas!$BI:$BI,"&gt;="&amp;DATEVALUE("01/"&amp;P3&amp;"/"&amp;$F$2),Probacionistas!$BI:$BI,"&lt;="&amp;EOMONTH(DATEVALUE("01/"&amp;P3&amp;"/"&amp;$F$2),0),Probacionistas!$BH:$BH,"FALSO")</f>
        <v>0</v>
      </c>
      <c r="Q10" s="294">
        <f>COUNTIFS(Probacionistas!$AP:$AP,"&lt;&gt;"" ",Probacionistas!$BJ:$BJ,"ALTA",Probacionistas!$BI:$BI,"&gt;="&amp;DATEVALUE("01/"&amp;Q3&amp;"/"&amp;$F$2),Probacionistas!$BI:$BI,"&lt;="&amp;EOMONTH(DATEVALUE("01/"&amp;Q3&amp;"/"&amp;$F$2),0),Probacionistas!$BH:$BH,"FALSO")</f>
        <v>0</v>
      </c>
      <c r="R10" s="56" t="str">
        <f>+Probacionistas!$B$1</f>
        <v>Cusco</v>
      </c>
    </row>
    <row r="11" spans="1:16144">
      <c r="A11" s="296">
        <v>2.11</v>
      </c>
      <c r="B11" s="298" t="s">
        <v>339</v>
      </c>
      <c r="C11" s="4">
        <f>+SUM(F11:K11)</f>
        <v>0</v>
      </c>
      <c r="D11" s="4">
        <f>+SUM(F11:Q11)</f>
        <v>0</v>
      </c>
      <c r="E11" s="22"/>
      <c r="F11" s="294">
        <f>COUNTIFS(Probacionistas!$AP:$AP,"&lt;&gt;"" ",Probacionistas!$BH:$BH,"VERDADERO",Probacionistas!$AO:$AO,"&gt;="&amp;DATEVALUE("01/"&amp;F3&amp;"/"&amp;$F$2),Probacionistas!$AO:$AO,"&lt;="&amp;EOMONTH(DATEVALUE("01/"&amp;F3&amp;"/"&amp;$F$2),0))</f>
        <v>0</v>
      </c>
      <c r="G11" s="294">
        <f>COUNTIFS(Probacionistas!$AP:$AP,"&lt;&gt;"" ",Probacionistas!$BH:$BH,"VERDADERO",Probacionistas!$AO:$AO,"&gt;="&amp;DATEVALUE("01/"&amp;G3&amp;"/"&amp;$F$2),Probacionistas!$AO:$AO,"&lt;="&amp;EOMONTH(DATEVALUE("01/"&amp;G3&amp;"/"&amp;$F$2),0))</f>
        <v>0</v>
      </c>
      <c r="H11" s="294">
        <f>COUNTIFS(Probacionistas!$AP:$AP,"&lt;&gt;"" ",Probacionistas!$BH:$BH,"VERDADERO",Probacionistas!$AO:$AO,"&gt;="&amp;DATEVALUE("01/"&amp;H3&amp;"/"&amp;$F$2),Probacionistas!$AO:$AO,"&lt;="&amp;EOMONTH(DATEVALUE("01/"&amp;H3&amp;"/"&amp;$F$2),0))</f>
        <v>0</v>
      </c>
      <c r="I11" s="294">
        <f>COUNTIFS(Probacionistas!$AP:$AP,"&lt;&gt;"" ",Probacionistas!$BH:$BH,"VERDADERO",Probacionistas!$AO:$AO,"&gt;="&amp;DATEVALUE("01/"&amp;I3&amp;"/"&amp;$F$2),Probacionistas!$AO:$AO,"&lt;="&amp;EOMONTH(DATEVALUE("01/"&amp;I3&amp;"/"&amp;$F$2),0))</f>
        <v>0</v>
      </c>
      <c r="J11" s="294">
        <f>COUNTIFS(Probacionistas!$AP:$AP,"&lt;&gt;"" ",Probacionistas!$BH:$BH,"VERDADERO",Probacionistas!$AO:$AO,"&gt;="&amp;DATEVALUE("01/"&amp;J3&amp;"/"&amp;$F$2),Probacionistas!$AO:$AO,"&lt;="&amp;EOMONTH(DATEVALUE("01/"&amp;J3&amp;"/"&amp;$F$2),0))</f>
        <v>0</v>
      </c>
      <c r="K11" s="294">
        <f>COUNTIFS(Probacionistas!$AP:$AP,"&lt;&gt;"" ",Probacionistas!$BH:$BH,"VERDADERO",Probacionistas!$AO:$AO,"&gt;="&amp;DATEVALUE("01/"&amp;K3&amp;"/"&amp;$F$2),Probacionistas!$AO:$AO,"&lt;="&amp;EOMONTH(DATEVALUE("01/"&amp;K3&amp;"/"&amp;$F$2),0))</f>
        <v>0</v>
      </c>
      <c r="L11" s="294">
        <f>COUNTIFS(Probacionistas!$AP:$AP,"&lt;&gt;"" ",Probacionistas!$BH:$BH,"VERDADERO",Probacionistas!$AO:$AO,"&gt;="&amp;DATEVALUE("01/"&amp;L3&amp;"/"&amp;$F$2),Probacionistas!$AO:$AO,"&lt;="&amp;EOMONTH(DATEVALUE("01/"&amp;L3&amp;"/"&amp;$F$2),0))</f>
        <v>0</v>
      </c>
      <c r="M11" s="294">
        <f>COUNTIFS(Probacionistas!$AP:$AP,"&lt;&gt;"" ",Probacionistas!$BH:$BH,"VERDADERO",Probacionistas!$AO:$AO,"&gt;="&amp;DATEVALUE("01/"&amp;M3&amp;"/"&amp;$F$2),Probacionistas!$AO:$AO,"&lt;="&amp;EOMONTH(DATEVALUE("01/"&amp;M3&amp;"/"&amp;$F$2),0))</f>
        <v>0</v>
      </c>
      <c r="N11" s="294">
        <f>COUNTIFS(Probacionistas!$AP:$AP,"&lt;&gt;"" ",Probacionistas!$BH:$BH,"VERDADERO",Probacionistas!$AO:$AO,"&gt;="&amp;DATEVALUE("01/"&amp;N3&amp;"/"&amp;$F$2),Probacionistas!$AO:$AO,"&lt;="&amp;EOMONTH(DATEVALUE("01/"&amp;N3&amp;"/"&amp;$F$2),0))</f>
        <v>0</v>
      </c>
      <c r="O11" s="294">
        <f>COUNTIFS(Probacionistas!$AP:$AP,"&lt;&gt;"" ",Probacionistas!$BH:$BH,"VERDADERO",Probacionistas!$AO:$AO,"&gt;="&amp;DATEVALUE("01/"&amp;O3&amp;"/"&amp;$F$2),Probacionistas!$AO:$AO,"&lt;="&amp;EOMONTH(DATEVALUE("01/"&amp;O3&amp;"/"&amp;$F$2),0))</f>
        <v>0</v>
      </c>
      <c r="P11" s="294">
        <f>COUNTIFS(Probacionistas!$AP:$AP,"&lt;&gt;"" ",Probacionistas!$BH:$BH,"VERDADERO",Probacionistas!$AO:$AO,"&gt;="&amp;DATEVALUE("01/"&amp;P3&amp;"/"&amp;$F$2),Probacionistas!$AO:$AO,"&lt;="&amp;EOMONTH(DATEVALUE("01/"&amp;P3&amp;"/"&amp;$F$2),0))</f>
        <v>0</v>
      </c>
      <c r="Q11" s="294">
        <f>COUNTIFS(Probacionistas!$AP:$AP,"&lt;&gt;"" ",Probacionistas!$BH:$BH,"VERDADERO",Probacionistas!$AO:$AO,"&gt;="&amp;DATEVALUE("01/"&amp;Q3&amp;"/"&amp;$F$2),Probacionistas!$AO:$AO,"&lt;="&amp;EOMONTH(DATEVALUE("01/"&amp;Q3&amp;"/"&amp;$F$2),0))</f>
        <v>0</v>
      </c>
      <c r="R11" s="56" t="str">
        <f>+Probacionistas!$B$1</f>
        <v>Cusco</v>
      </c>
    </row>
    <row r="12" spans="1:16144">
      <c r="A12" s="296">
        <v>2.12</v>
      </c>
      <c r="B12" s="299" t="s">
        <v>340</v>
      </c>
      <c r="C12" s="4">
        <f>+C5+C10-C11-C13</f>
        <v>44</v>
      </c>
      <c r="D12" s="4">
        <f>+D5+D10-D11-D13</f>
        <v>44</v>
      </c>
      <c r="E12" s="22"/>
      <c r="F12" s="294">
        <f t="shared" ref="F12:Q12" si="1">+F5+F10-F11-F13</f>
        <v>0</v>
      </c>
      <c r="G12" s="294">
        <f t="shared" si="1"/>
        <v>44</v>
      </c>
      <c r="H12" s="294">
        <f t="shared" si="1"/>
        <v>44</v>
      </c>
      <c r="I12" s="294">
        <f t="shared" si="1"/>
        <v>44</v>
      </c>
      <c r="J12" s="294">
        <f t="shared" si="1"/>
        <v>44</v>
      </c>
      <c r="K12" s="294">
        <f t="shared" si="1"/>
        <v>44</v>
      </c>
      <c r="L12" s="294">
        <f t="shared" si="1"/>
        <v>44</v>
      </c>
      <c r="M12" s="294">
        <f t="shared" si="1"/>
        <v>44</v>
      </c>
      <c r="N12" s="294">
        <f t="shared" si="1"/>
        <v>44</v>
      </c>
      <c r="O12" s="294">
        <f t="shared" si="1"/>
        <v>44</v>
      </c>
      <c r="P12" s="294">
        <f t="shared" si="1"/>
        <v>44</v>
      </c>
      <c r="Q12" s="294">
        <f t="shared" si="1"/>
        <v>44</v>
      </c>
      <c r="R12" s="56" t="str">
        <f>+Probacionistas!$B$1</f>
        <v>Cusco</v>
      </c>
    </row>
    <row r="13" spans="1:16144">
      <c r="A13" s="296">
        <v>2.13</v>
      </c>
      <c r="B13" s="299" t="s">
        <v>341</v>
      </c>
      <c r="C13" s="4">
        <f>+SUM(F13:K13)</f>
        <v>0</v>
      </c>
      <c r="D13" s="4">
        <f>+SUM(F13:Q13)</f>
        <v>0</v>
      </c>
      <c r="E13" s="22"/>
      <c r="F13" s="294">
        <f>COUNTIFS(Probacionistas!$AR:$AR,"SI",Probacionistas!$BJ:$BJ,"ALTA",Probacionistas!$BK:$BK,"&gt;="&amp;DATEVALUE("01/"&amp;F3&amp;"/"&amp;$F$2),Probacionistas!$BK:$BK,"&lt;="&amp;EOMONTH(DATEVALUE("01/"&amp;F3&amp;"/"&amp;$F$2),0))</f>
        <v>0</v>
      </c>
      <c r="G13" s="294">
        <f>COUNTIFS(Probacionistas!$AR:$AR,"SI",Probacionistas!$BJ:$BJ,"ALTA",Probacionistas!$BK:$BK,"&gt;="&amp;DATEVALUE("01/"&amp;G3&amp;"/"&amp;$F$2),Probacionistas!$BK:$BK,"&lt;="&amp;EOMONTH(DATEVALUE("01/"&amp;G3&amp;"/"&amp;$F$2),0))</f>
        <v>0</v>
      </c>
      <c r="H13" s="294">
        <f>COUNTIFS(Probacionistas!$AR:$AR,"SI",Probacionistas!$BJ:$BJ,"ALTA",Probacionistas!$BK:$BK,"&gt;="&amp;DATEVALUE("01/"&amp;H3&amp;"/"&amp;$F$2),Probacionistas!$BK:$BK,"&lt;="&amp;EOMONTH(DATEVALUE("01/"&amp;H3&amp;"/"&amp;$F$2),0))</f>
        <v>0</v>
      </c>
      <c r="I13" s="294">
        <f>COUNTIFS(Probacionistas!$AR:$AR,"SI",Probacionistas!$BJ:$BJ,"ALTA",Probacionistas!$BK:$BK,"&gt;="&amp;DATEVALUE("01/"&amp;I3&amp;"/"&amp;$F$2),Probacionistas!$BK:$BK,"&lt;="&amp;EOMONTH(DATEVALUE("01/"&amp;I3&amp;"/"&amp;$F$2),0))</f>
        <v>0</v>
      </c>
      <c r="J13" s="294">
        <f>COUNTIFS(Probacionistas!$AR:$AR,"SI",Probacionistas!$BJ:$BJ,"ALTA",Probacionistas!$BK:$BK,"&gt;="&amp;DATEVALUE("01/"&amp;J3&amp;"/"&amp;$F$2),Probacionistas!$BK:$BK,"&lt;="&amp;EOMONTH(DATEVALUE("01/"&amp;J3&amp;"/"&amp;$F$2),0))</f>
        <v>0</v>
      </c>
      <c r="K13" s="294">
        <f>COUNTIFS(Probacionistas!$AR:$AR,"SI",Probacionistas!$BJ:$BJ,"ALTA",Probacionistas!$BK:$BK,"&gt;="&amp;DATEVALUE("01/"&amp;K3&amp;"/"&amp;$F$2),Probacionistas!$BK:$BK,"&lt;="&amp;EOMONTH(DATEVALUE("01/"&amp;K3&amp;"/"&amp;$F$2),0))</f>
        <v>0</v>
      </c>
      <c r="L13" s="294">
        <f>COUNTIFS(Probacionistas!$AR:$AR,"SI",Probacionistas!$BJ:$BJ,"ALTA",Probacionistas!$BK:$BK,"&gt;="&amp;DATEVALUE("01/"&amp;L3&amp;"/"&amp;$F$2),Probacionistas!$BK:$BK,"&lt;="&amp;EOMONTH(DATEVALUE("01/"&amp;L3&amp;"/"&amp;$F$2),0))</f>
        <v>0</v>
      </c>
      <c r="M13" s="294">
        <f>COUNTIFS(Probacionistas!$AR:$AR,"SI",Probacionistas!$BJ:$BJ,"ALTA",Probacionistas!$BK:$BK,"&gt;="&amp;DATEVALUE("01/"&amp;M3&amp;"/"&amp;$F$2),Probacionistas!$BK:$BK,"&lt;="&amp;EOMONTH(DATEVALUE("01/"&amp;M3&amp;"/"&amp;$F$2),0))</f>
        <v>0</v>
      </c>
      <c r="N13" s="294">
        <f>COUNTIFS(Probacionistas!$AR:$AR,"SI",Probacionistas!$BJ:$BJ,"ALTA",Probacionistas!$BK:$BK,"&gt;="&amp;DATEVALUE("01/"&amp;N3&amp;"/"&amp;$F$2),Probacionistas!$BK:$BK,"&lt;="&amp;EOMONTH(DATEVALUE("01/"&amp;N3&amp;"/"&amp;$F$2),0))</f>
        <v>0</v>
      </c>
      <c r="O13" s="294">
        <f>COUNTIFS(Probacionistas!$AR:$AR,"SI",Probacionistas!$BJ:$BJ,"ALTA",Probacionistas!$BK:$BK,"&gt;="&amp;DATEVALUE("01/"&amp;O3&amp;"/"&amp;$F$2),Probacionistas!$BK:$BK,"&lt;="&amp;EOMONTH(DATEVALUE("01/"&amp;O3&amp;"/"&amp;$F$2),0))</f>
        <v>0</v>
      </c>
      <c r="P13" s="294">
        <f>COUNTIFS(Probacionistas!$AR:$AR,"SI",Probacionistas!$BJ:$BJ,"ALTA",Probacionistas!$BK:$BK,"&gt;="&amp;DATEVALUE("01/"&amp;P3&amp;"/"&amp;$F$2),Probacionistas!$BK:$BK,"&lt;="&amp;EOMONTH(DATEVALUE("01/"&amp;P3&amp;"/"&amp;$F$2),0))</f>
        <v>0</v>
      </c>
      <c r="Q13" s="294">
        <f>COUNTIFS(Probacionistas!$AR:$AR,"SI",Probacionistas!$BJ:$BJ,"ALTA",Probacionistas!$BK:$BK,"&gt;="&amp;DATEVALUE("01/"&amp;Q3&amp;"/"&amp;$F$2),Probacionistas!$BK:$BK,"&lt;="&amp;EOMONTH(DATEVALUE("01/"&amp;Q3&amp;"/"&amp;$F$2),0))</f>
        <v>0</v>
      </c>
      <c r="R13" s="56" t="str">
        <f>+Probacionistas!$B$1</f>
        <v>Cusco</v>
      </c>
    </row>
    <row r="14" spans="1:16144">
      <c r="A14" s="296">
        <v>2.14</v>
      </c>
      <c r="B14" s="299" t="s">
        <v>342</v>
      </c>
      <c r="C14" s="300">
        <f>IFERROR(C13/(C5+C10),0)</f>
        <v>0</v>
      </c>
      <c r="D14" s="300">
        <f>IFERROR(D13/(D5+D10),0)</f>
        <v>0</v>
      </c>
      <c r="E14" s="22"/>
      <c r="F14" s="301">
        <f t="shared" ref="F14:Q14" si="2">IFERROR(F13/(F5+F10),0)</f>
        <v>0</v>
      </c>
      <c r="G14" s="301">
        <f t="shared" si="2"/>
        <v>0</v>
      </c>
      <c r="H14" s="301">
        <f t="shared" si="2"/>
        <v>0</v>
      </c>
      <c r="I14" s="301">
        <f t="shared" si="2"/>
        <v>0</v>
      </c>
      <c r="J14" s="301">
        <f t="shared" si="2"/>
        <v>0</v>
      </c>
      <c r="K14" s="301">
        <f t="shared" si="2"/>
        <v>0</v>
      </c>
      <c r="L14" s="301">
        <f t="shared" si="2"/>
        <v>0</v>
      </c>
      <c r="M14" s="301">
        <f t="shared" si="2"/>
        <v>0</v>
      </c>
      <c r="N14" s="301">
        <f t="shared" si="2"/>
        <v>0</v>
      </c>
      <c r="O14" s="301">
        <f t="shared" si="2"/>
        <v>0</v>
      </c>
      <c r="P14" s="301">
        <f t="shared" si="2"/>
        <v>0</v>
      </c>
      <c r="Q14" s="301">
        <f t="shared" si="2"/>
        <v>0</v>
      </c>
      <c r="R14" s="56" t="str">
        <f>+Probacionistas!$B$1</f>
        <v>Cusco</v>
      </c>
    </row>
    <row r="15" spans="1:16144">
      <c r="A15" s="296">
        <v>2.15</v>
      </c>
      <c r="B15" s="299" t="s">
        <v>343</v>
      </c>
      <c r="C15" s="300">
        <f>IFERROR(C11/(C5+C10),0)</f>
        <v>0</v>
      </c>
      <c r="D15" s="300">
        <f>IFERROR(D11/(D5+D10),0)</f>
        <v>0</v>
      </c>
      <c r="E15" s="22"/>
      <c r="F15" s="301">
        <f t="shared" ref="F15:Q15" si="3">IFERROR(F11/(F5+F10),0)</f>
        <v>0</v>
      </c>
      <c r="G15" s="301">
        <f t="shared" si="3"/>
        <v>0</v>
      </c>
      <c r="H15" s="301">
        <f t="shared" si="3"/>
        <v>0</v>
      </c>
      <c r="I15" s="301">
        <f t="shared" si="3"/>
        <v>0</v>
      </c>
      <c r="J15" s="301">
        <f t="shared" si="3"/>
        <v>0</v>
      </c>
      <c r="K15" s="301">
        <f t="shared" si="3"/>
        <v>0</v>
      </c>
      <c r="L15" s="301">
        <f t="shared" si="3"/>
        <v>0</v>
      </c>
      <c r="M15" s="301">
        <f t="shared" si="3"/>
        <v>0</v>
      </c>
      <c r="N15" s="301">
        <f t="shared" si="3"/>
        <v>0</v>
      </c>
      <c r="O15" s="301">
        <f t="shared" si="3"/>
        <v>0</v>
      </c>
      <c r="P15" s="301">
        <f t="shared" si="3"/>
        <v>0</v>
      </c>
      <c r="Q15" s="301">
        <f t="shared" si="3"/>
        <v>0</v>
      </c>
      <c r="R15" s="56" t="str">
        <f>+Probacionistas!$B$1</f>
        <v>Cusco</v>
      </c>
    </row>
    <row r="16" spans="1:16144">
      <c r="A16" s="296">
        <v>2.16</v>
      </c>
      <c r="B16" s="295" t="s">
        <v>344</v>
      </c>
      <c r="C16" s="4">
        <f>+SUM(E16:L16)</f>
        <v>24</v>
      </c>
      <c r="D16" s="4">
        <f>+SUM(E16:Q16)</f>
        <v>24</v>
      </c>
      <c r="E16" s="22"/>
      <c r="F16" s="294" cm="1">
        <f t="array" ref="F16">IF(SUM(IF(FREQUENCY(IF(Probacionistas!$F$4:$F$1205&lt;=EOMONTH(DATEVALUE("01/"&amp;F3&amp;"/"&amp;$F$2),0),IF(Probacionistas!$V$4:$V$1205&gt;=DATEVALUE("01/"&amp;F3&amp;"/"&amp;$F$2),MATCH(Probacionistas!$BE$4:$BE$1205,Probacionistas!$BE$4:$BE$1205,0))),ROW(Probacionistas!$BE$4:$BE$1205)-ROW(Probacionistas!$BE$3)+1),1))-1=-1,0,SUM(IF(FREQUENCY(IF(Probacionistas!$F$4:$F$1205&lt;=EOMONTH(DATEVALUE("01/"&amp;F3&amp;"/"&amp;$F$2),0),IF(Probacionistas!$V$4:$V$1205&gt;=DATEVALUE("01/"&amp;F3&amp;"/"&amp;$F$2),MATCH(Probacionistas!$BE$4:$BE$1205,Probacionistas!$BE$4:$BE$1205,0))),ROW(Probacionistas!$BE$4:$BE$1205)-ROW(Probacionistas!$BE$3)+1),1))-1)</f>
        <v>6</v>
      </c>
      <c r="G16" s="294" cm="1">
        <f t="array" ref="G16">IF(SUM(IF(FREQUENCY(IF(Probacionistas!$F$4:$F$1205&lt;=EOMONTH(DATEVALUE("01/"&amp;G3&amp;"/"&amp;$F$2),0),IF(Probacionistas!$V$4:$V$1205&gt;=DATEVALUE("01/"&amp;G3&amp;"/"&amp;$F$2),MATCH(Probacionistas!$BE$4:$BE$1205,Probacionistas!$BE$4:$BE$1205,0))),ROW(Probacionistas!$BE$4:$BE$1205)-ROW(Probacionistas!$BE$3)+1),1))-1=-1,0,SUM(IF(FREQUENCY(IF(Probacionistas!$F$4:$F$1205&lt;=EOMONTH(DATEVALUE("01/"&amp;G3&amp;"/"&amp;$F$2),0),IF(Probacionistas!$V$4:$V$1205&gt;=DATEVALUE("01/"&amp;G3&amp;"/"&amp;$F$2),MATCH(Probacionistas!$BE$4:$BE$1205,Probacionistas!$BE$4:$BE$1205,0))),ROW(Probacionistas!$BE$4:$BE$1205)-ROW(Probacionistas!$BE$3)+1),1))-1)</f>
        <v>6</v>
      </c>
      <c r="H16" s="294" cm="1">
        <f t="array" ref="H16">IF(SUM(IF(FREQUENCY(IF(Probacionistas!$F$4:$F$1205&lt;=EOMONTH(DATEVALUE("01/"&amp;H3&amp;"/"&amp;$F$2),0),IF(Probacionistas!$V$4:$V$1205&gt;=DATEVALUE("01/"&amp;H3&amp;"/"&amp;$F$2),MATCH(Probacionistas!$BE$4:$BE$1205,Probacionistas!$BE$4:$BE$1205,0))),ROW(Probacionistas!$BE$4:$BE$1205)-ROW(Probacionistas!$BE$3)+1),1))-1=-1,0,SUM(IF(FREQUENCY(IF(Probacionistas!$F$4:$F$1205&lt;=EOMONTH(DATEVALUE("01/"&amp;H3&amp;"/"&amp;$F$2),0),IF(Probacionistas!$V$4:$V$1205&gt;=DATEVALUE("01/"&amp;H3&amp;"/"&amp;$F$2),MATCH(Probacionistas!$BE$4:$BE$1205,Probacionistas!$BE$4:$BE$1205,0))),ROW(Probacionistas!$BE$4:$BE$1205)-ROW(Probacionistas!$BE$3)+1),1))-1)</f>
        <v>6</v>
      </c>
      <c r="I16" s="294" cm="1">
        <f t="array" ref="I16">IF(SUM(IF(FREQUENCY(IF(Probacionistas!$F$4:$F$1205&lt;=EOMONTH(DATEVALUE("01/"&amp;I3&amp;"/"&amp;$F$2),0),IF(Probacionistas!$V$4:$V$1205&gt;=DATEVALUE("01/"&amp;I3&amp;"/"&amp;$F$2),MATCH(Probacionistas!$BE$4:$BE$1205,Probacionistas!$BE$4:$BE$1205,0))),ROW(Probacionistas!$BE$4:$BE$1205)-ROW(Probacionistas!$BE$3)+1),1))-1=-1,0,SUM(IF(FREQUENCY(IF(Probacionistas!$F$4:$F$1205&lt;=EOMONTH(DATEVALUE("01/"&amp;I3&amp;"/"&amp;$F$2),0),IF(Probacionistas!$V$4:$V$1205&gt;=DATEVALUE("01/"&amp;I3&amp;"/"&amp;$F$2),MATCH(Probacionistas!$BE$4:$BE$1205,Probacionistas!$BE$4:$BE$1205,0))),ROW(Probacionistas!$BE$4:$BE$1205)-ROW(Probacionistas!$BE$3)+1),1))-1)</f>
        <v>6</v>
      </c>
      <c r="J16" s="294" cm="1">
        <f t="array" ref="J16">IF(SUM(IF(FREQUENCY(IF(Probacionistas!$F$4:$F$1205&lt;=EOMONTH(DATEVALUE("01/"&amp;J3&amp;"/"&amp;$F$2),0),IF(Probacionistas!$V$4:$V$1205&gt;=DATEVALUE("01/"&amp;J3&amp;"/"&amp;$F$2),MATCH(Probacionistas!$BE$4:$BE$1205,Probacionistas!$BE$4:$BE$1205,0))),ROW(Probacionistas!$BE$4:$BE$1205)-ROW(Probacionistas!$BE$3)+1),1))-1=-1,0,SUM(IF(FREQUENCY(IF(Probacionistas!$F$4:$F$1205&lt;=EOMONTH(DATEVALUE("01/"&amp;J3&amp;"/"&amp;$F$2),0),IF(Probacionistas!$V$4:$V$1205&gt;=DATEVALUE("01/"&amp;J3&amp;"/"&amp;$F$2),MATCH(Probacionistas!$BE$4:$BE$1205,Probacionistas!$BE$4:$BE$1205,0))),ROW(Probacionistas!$BE$4:$BE$1205)-ROW(Probacionistas!$BE$3)+1),1))-1)</f>
        <v>0</v>
      </c>
      <c r="K16" s="294" cm="1">
        <f t="array" ref="K16">IF(SUM(IF(FREQUENCY(IF(Probacionistas!$F$4:$F$1205&lt;=EOMONTH(DATEVALUE("01/"&amp;K3&amp;"/"&amp;$F$2),0),IF(Probacionistas!$V$4:$V$1205&gt;=DATEVALUE("01/"&amp;K3&amp;"/"&amp;$F$2),MATCH(Probacionistas!$BE$4:$BE$1205,Probacionistas!$BE$4:$BE$1205,0))),ROW(Probacionistas!$BE$4:$BE$1205)-ROW(Probacionistas!$BE$3)+1),1))-1=-1,0,SUM(IF(FREQUENCY(IF(Probacionistas!$F$4:$F$1205&lt;=EOMONTH(DATEVALUE("01/"&amp;K3&amp;"/"&amp;$F$2),0),IF(Probacionistas!$V$4:$V$1205&gt;=DATEVALUE("01/"&amp;K3&amp;"/"&amp;$F$2),MATCH(Probacionistas!$BE$4:$BE$1205,Probacionistas!$BE$4:$BE$1205,0))),ROW(Probacionistas!$BE$4:$BE$1205)-ROW(Probacionistas!$BE$3)+1),1))-1)</f>
        <v>0</v>
      </c>
      <c r="L16" s="294" cm="1">
        <f t="array" ref="L16">IF(SUM(IF(FREQUENCY(IF(Probacionistas!$F$4:$F$1205&lt;=EOMONTH(DATEVALUE("01/"&amp;L3&amp;"/"&amp;$F$2),0),IF(Probacionistas!$V$4:$V$1205&gt;=DATEVALUE("01/"&amp;L3&amp;"/"&amp;$F$2),MATCH(Probacionistas!$BE$4:$BE$1205,Probacionistas!$BE$4:$BE$1205,0))),ROW(Probacionistas!$BE$4:$BE$1205)-ROW(Probacionistas!$BE$3)+1),1))-1=-1,0,SUM(IF(FREQUENCY(IF(Probacionistas!$F$4:$F$1205&lt;=EOMONTH(DATEVALUE("01/"&amp;L3&amp;"/"&amp;$F$2),0),IF(Probacionistas!$V$4:$V$1205&gt;=DATEVALUE("01/"&amp;L3&amp;"/"&amp;$F$2),MATCH(Probacionistas!$BE$4:$BE$1205,Probacionistas!$BE$4:$BE$1205,0))),ROW(Probacionistas!$BE$4:$BE$1205)-ROW(Probacionistas!$BE$3)+1),1))-1)</f>
        <v>0</v>
      </c>
      <c r="M16" s="294" cm="1">
        <f t="array" ref="M16">IF(SUM(IF(FREQUENCY(IF(Probacionistas!$F$4:$F$1205&lt;=EOMONTH(DATEVALUE("01/"&amp;M3&amp;"/"&amp;$F$2),0),IF(Probacionistas!$V$4:$V$1205&gt;=DATEVALUE("01/"&amp;M3&amp;"/"&amp;$F$2),MATCH(Probacionistas!$BE$4:$BE$1205,Probacionistas!$BE$4:$BE$1205,0))),ROW(Probacionistas!$BE$4:$BE$1205)-ROW(Probacionistas!$BE$3)+1),1))-1=-1,0,SUM(IF(FREQUENCY(IF(Probacionistas!$F$4:$F$1205&lt;=EOMONTH(DATEVALUE("01/"&amp;M3&amp;"/"&amp;$F$2),0),IF(Probacionistas!$V$4:$V$1205&gt;=DATEVALUE("01/"&amp;M3&amp;"/"&amp;$F$2),MATCH(Probacionistas!$BE$4:$BE$1205,Probacionistas!$BE$4:$BE$1205,0))),ROW(Probacionistas!$BE$4:$BE$1205)-ROW(Probacionistas!$BE$3)+1),1))-1)</f>
        <v>0</v>
      </c>
      <c r="N16" s="294" cm="1">
        <f t="array" ref="N16">IF(SUM(IF(FREQUENCY(IF(Probacionistas!$F$4:$F$1205&lt;=EOMONTH(DATEVALUE("01/"&amp;N3&amp;"/"&amp;$F$2),0),IF(Probacionistas!$V$4:$V$1205&gt;=DATEVALUE("01/"&amp;N3&amp;"/"&amp;$F$2),MATCH(Probacionistas!$BE$4:$BE$1205,Probacionistas!$BE$4:$BE$1205,0))),ROW(Probacionistas!$BE$4:$BE$1205)-ROW(Probacionistas!$BE$3)+1),1))-1=-1,0,SUM(IF(FREQUENCY(IF(Probacionistas!$F$4:$F$1205&lt;=EOMONTH(DATEVALUE("01/"&amp;N3&amp;"/"&amp;$F$2),0),IF(Probacionistas!$V$4:$V$1205&gt;=DATEVALUE("01/"&amp;N3&amp;"/"&amp;$F$2),MATCH(Probacionistas!$BE$4:$BE$1205,Probacionistas!$BE$4:$BE$1205,0))),ROW(Probacionistas!$BE$4:$BE$1205)-ROW(Probacionistas!$BE$3)+1),1))-1)</f>
        <v>0</v>
      </c>
      <c r="O16" s="294" cm="1">
        <f t="array" ref="O16">IF(SUM(IF(FREQUENCY(IF(Probacionistas!$F$4:$F$1205&lt;=EOMONTH(DATEVALUE("01/"&amp;O3&amp;"/"&amp;$F$2),0),IF(Probacionistas!$V$4:$V$1205&gt;=DATEVALUE("01/"&amp;O3&amp;"/"&amp;$F$2),MATCH(Probacionistas!$BE$4:$BE$1205,Probacionistas!$BE$4:$BE$1205,0))),ROW(Probacionistas!$BE$4:$BE$1205)-ROW(Probacionistas!$BE$3)+1),1))-1=-1,0,SUM(IF(FREQUENCY(IF(Probacionistas!$F$4:$F$1205&lt;=EOMONTH(DATEVALUE("01/"&amp;O3&amp;"/"&amp;$F$2),0),IF(Probacionistas!$V$4:$V$1205&gt;=DATEVALUE("01/"&amp;O3&amp;"/"&amp;$F$2),MATCH(Probacionistas!$BE$4:$BE$1205,Probacionistas!$BE$4:$BE$1205,0))),ROW(Probacionistas!$BE$4:$BE$1205)-ROW(Probacionistas!$BE$3)+1),1))-1)</f>
        <v>0</v>
      </c>
      <c r="P16" s="294" cm="1">
        <f t="array" ref="P16">IF(SUM(IF(FREQUENCY(IF(Probacionistas!$F$4:$F$1205&lt;=EOMONTH(DATEVALUE("01/"&amp;P3&amp;"/"&amp;$F$2),0),IF(Probacionistas!$V$4:$V$1205&gt;=DATEVALUE("01/"&amp;P3&amp;"/"&amp;$F$2),MATCH(Probacionistas!$BE$4:$BE$1205,Probacionistas!$BE$4:$BE$1205,0))),ROW(Probacionistas!$BE$4:$BE$1205)-ROW(Probacionistas!$BE$3)+1),1))-1=-1,0,SUM(IF(FREQUENCY(IF(Probacionistas!$F$4:$F$1205&lt;=EOMONTH(DATEVALUE("01/"&amp;P3&amp;"/"&amp;$F$2),0),IF(Probacionistas!$V$4:$V$1205&gt;=DATEVALUE("01/"&amp;P3&amp;"/"&amp;$F$2),MATCH(Probacionistas!$BE$4:$BE$1205,Probacionistas!$BE$4:$BE$1205,0))),ROW(Probacionistas!$BE$4:$BE$1205)-ROW(Probacionistas!$BE$3)+1),1))-1)</f>
        <v>0</v>
      </c>
      <c r="Q16" s="294" cm="1">
        <f t="array" ref="Q16">IF(SUM(IF(FREQUENCY(IF(Probacionistas!$F$4:$F$1205&lt;=EOMONTH(DATEVALUE("01/"&amp;Q3&amp;"/"&amp;$F$2),0),IF(Probacionistas!$V$4:$V$1205&gt;=DATEVALUE("01/"&amp;Q3&amp;"/"&amp;$F$2),MATCH(Probacionistas!$BE$4:$BE$1205,Probacionistas!$BE$4:$BE$1205,0))),ROW(Probacionistas!$BE$4:$BE$1205)-ROW(Probacionistas!$BE$3)+1),1))-1=-1,0,SUM(IF(FREQUENCY(IF(Probacionistas!$F$4:$F$1205&lt;=EOMONTH(DATEVALUE("01/"&amp;Q3&amp;"/"&amp;$F$2),0),IF(Probacionistas!$V$4:$V$1205&gt;=DATEVALUE("01/"&amp;Q3&amp;"/"&amp;$F$2),MATCH(Probacionistas!$BE$4:$BE$1205,Probacionistas!$BE$4:$BE$1205,0))),ROW(Probacionistas!$BE$4:$BE$1205)-ROW(Probacionistas!$BE$3)+1),1))-1)</f>
        <v>0</v>
      </c>
      <c r="R16" s="56" t="str">
        <f>+Probacionistas!$B$1</f>
        <v>Cusco</v>
      </c>
    </row>
    <row r="17" spans="1:18">
      <c r="A17" s="302">
        <v>1</v>
      </c>
      <c r="B17" s="295" t="s">
        <v>345</v>
      </c>
      <c r="C17" s="4">
        <f>+SUM(F17:K17)</f>
        <v>6</v>
      </c>
      <c r="D17" s="4">
        <f>+SUM(F17:Q17)</f>
        <v>6</v>
      </c>
      <c r="E17" s="22"/>
      <c r="F17" s="294" cm="1">
        <f t="array" ref="F17">IF(SUM(IF(FREQUENCY(IF(Probacionistas!$F$4:$F$1205&lt;=EOMONTH(DATEVALUE("01/"&amp;F3&amp;"/"&amp;$F$2),0),IF(Probacionistas!$F$4:$F$1205&gt;=DATEVALUE("01/"&amp;F3&amp;"/"&amp;$F$2),MATCH(Probacionistas!$BE$4:$BE$1205,Probacionistas!$BE$4:$BE$1205,0))),ROW(Probacionistas!$BE$4:$BE$1205)-ROW(Probacionistas!$BE$3)+1),1))=-1,0,SUM(IF(FREQUENCY(IF(Probacionistas!$F$4:$F$1205&lt;=EOMONTH(DATEVALUE("01/"&amp;F3&amp;"/"&amp;$F$2),0),IF(Probacionistas!$F$4:$F$1205&gt;=DATEVALUE("01/"&amp;F3&amp;"/"&amp;$F$2),MATCH(Probacionistas!$BE$4:$BE$1205,Probacionistas!$BE$4:$BE$1205,0))),ROW(Probacionistas!$BE$4:$BE$1205)-ROW(Probacionistas!$BE$3)+1),1)))</f>
        <v>6</v>
      </c>
      <c r="G17" s="294" cm="1">
        <f t="array" ref="G17">IF(SUM(IF(FREQUENCY(IF(Probacionistas!$F$4:$F$1205&lt;=EOMONTH(DATEVALUE("01/"&amp;G3&amp;"/"&amp;$F$2),0),IF(Probacionistas!$F$4:$F$1205&gt;=DATEVALUE("01/"&amp;G3&amp;"/"&amp;$F$2),MATCH(Probacionistas!$BE$4:$BE$1205,Probacionistas!$BE$4:$BE$1205,0))),ROW(Probacionistas!$BE$4:$BE$1205)-ROW(Probacionistas!$BE$3)+1),1))=-1,0,SUM(IF(FREQUENCY(IF(Probacionistas!$F$4:$F$1205&lt;=EOMONTH(DATEVALUE("01/"&amp;G3&amp;"/"&amp;$F$2),0),IF(Probacionistas!$F$4:$F$1205&gt;=DATEVALUE("01/"&amp;G3&amp;"/"&amp;$F$2),MATCH(Probacionistas!$BE$4:$BE$1205,Probacionistas!$BE$4:$BE$1205,0))),ROW(Probacionistas!$BE$4:$BE$1205)-ROW(Probacionistas!$BE$3)+1),1)))</f>
        <v>0</v>
      </c>
      <c r="H17" s="294" cm="1">
        <f t="array" ref="H17">IF(SUM(IF(FREQUENCY(IF(Probacionistas!$F$4:$F$1205&lt;=EOMONTH(DATEVALUE("01/"&amp;H3&amp;"/"&amp;$F$2),0),IF(Probacionistas!$F$4:$F$1205&gt;=DATEVALUE("01/"&amp;H3&amp;"/"&amp;$F$2),MATCH(Probacionistas!$BE$4:$BE$1205,Probacionistas!$BE$4:$BE$1205,0))),ROW(Probacionistas!$BE$4:$BE$1205)-ROW(Probacionistas!$BE$3)+1),1))=-1,0,SUM(IF(FREQUENCY(IF(Probacionistas!$F$4:$F$1205&lt;=EOMONTH(DATEVALUE("01/"&amp;H3&amp;"/"&amp;$F$2),0),IF(Probacionistas!$F$4:$F$1205&gt;=DATEVALUE("01/"&amp;H3&amp;"/"&amp;$F$2),MATCH(Probacionistas!$BE$4:$BE$1205,Probacionistas!$BE$4:$BE$1205,0))),ROW(Probacionistas!$BE$4:$BE$1205)-ROW(Probacionistas!$BE$3)+1),1)))</f>
        <v>0</v>
      </c>
      <c r="I17" s="294" cm="1">
        <f t="array" ref="I17">IF(SUM(IF(FREQUENCY(IF(Probacionistas!$F$4:$F$1205&lt;=EOMONTH(DATEVALUE("01/"&amp;I3&amp;"/"&amp;$F$2),0),IF(Probacionistas!$F$4:$F$1205&gt;=DATEVALUE("01/"&amp;I3&amp;"/"&amp;$F$2),MATCH(Probacionistas!$BE$4:$BE$1205,Probacionistas!$BE$4:$BE$1205,0))),ROW(Probacionistas!$BE$4:$BE$1205)-ROW(Probacionistas!$BE$3)+1),1))=-1,0,SUM(IF(FREQUENCY(IF(Probacionistas!$F$4:$F$1205&lt;=EOMONTH(DATEVALUE("01/"&amp;I3&amp;"/"&amp;$F$2),0),IF(Probacionistas!$F$4:$F$1205&gt;=DATEVALUE("01/"&amp;I3&amp;"/"&amp;$F$2),MATCH(Probacionistas!$BE$4:$BE$1205,Probacionistas!$BE$4:$BE$1205,0))),ROW(Probacionistas!$BE$4:$BE$1205)-ROW(Probacionistas!$BE$3)+1),1)))</f>
        <v>0</v>
      </c>
      <c r="J17" s="294" cm="1">
        <f t="array" ref="J17">IF(SUM(IF(FREQUENCY(IF(Probacionistas!$F$4:$F$1205&lt;=EOMONTH(DATEVALUE("01/"&amp;J3&amp;"/"&amp;$F$2),0),IF(Probacionistas!$F$4:$F$1205&gt;=DATEVALUE("01/"&amp;J3&amp;"/"&amp;$F$2),MATCH(Probacionistas!$BE$4:$BE$1205,Probacionistas!$BE$4:$BE$1205,0))),ROW(Probacionistas!$BE$4:$BE$1205)-ROW(Probacionistas!$BE$3)+1),1))=-1,0,SUM(IF(FREQUENCY(IF(Probacionistas!$F$4:$F$1205&lt;=EOMONTH(DATEVALUE("01/"&amp;J3&amp;"/"&amp;$F$2),0),IF(Probacionistas!$F$4:$F$1205&gt;=DATEVALUE("01/"&amp;J3&amp;"/"&amp;$F$2),MATCH(Probacionistas!$BE$4:$BE$1205,Probacionistas!$BE$4:$BE$1205,0))),ROW(Probacionistas!$BE$4:$BE$1205)-ROW(Probacionistas!$BE$3)+1),1)))</f>
        <v>0</v>
      </c>
      <c r="K17" s="294" cm="1">
        <f t="array" ref="K17">IF(SUM(IF(FREQUENCY(IF(Probacionistas!$F$4:$F$1205&lt;=EOMONTH(DATEVALUE("01/"&amp;K3&amp;"/"&amp;$F$2),0),IF(Probacionistas!$F$4:$F$1205&gt;=DATEVALUE("01/"&amp;K3&amp;"/"&amp;$F$2),MATCH(Probacionistas!$BE$4:$BE$1205,Probacionistas!$BE$4:$BE$1205,0))),ROW(Probacionistas!$BE$4:$BE$1205)-ROW(Probacionistas!$BE$3)+1),1))=-1,0,SUM(IF(FREQUENCY(IF(Probacionistas!$F$4:$F$1205&lt;=EOMONTH(DATEVALUE("01/"&amp;K3&amp;"/"&amp;$F$2),0),IF(Probacionistas!$F$4:$F$1205&gt;=DATEVALUE("01/"&amp;K3&amp;"/"&amp;$F$2),MATCH(Probacionistas!$BE$4:$BE$1205,Probacionistas!$BE$4:$BE$1205,0))),ROW(Probacionistas!$BE$4:$BE$1205)-ROW(Probacionistas!$BE$3)+1),1)))</f>
        <v>0</v>
      </c>
      <c r="L17" s="294" cm="1">
        <f t="array" ref="L17">IF(SUM(IF(FREQUENCY(IF(Probacionistas!$F$4:$F$1205&lt;=EOMONTH(DATEVALUE("01/"&amp;L3&amp;"/"&amp;$F$2),0),IF(Probacionistas!$F$4:$F$1205&gt;=DATEVALUE("01/"&amp;L3&amp;"/"&amp;$F$2),MATCH(Probacionistas!$BE$4:$BE$1205,Probacionistas!$BE$4:$BE$1205,0))),ROW(Probacionistas!$BE$4:$BE$1205)-ROW(Probacionistas!$BE$3)+1),1))=-1,0,SUM(IF(FREQUENCY(IF(Probacionistas!$F$4:$F$1205&lt;=EOMONTH(DATEVALUE("01/"&amp;L3&amp;"/"&amp;$F$2),0),IF(Probacionistas!$F$4:$F$1205&gt;=DATEVALUE("01/"&amp;L3&amp;"/"&amp;$F$2),MATCH(Probacionistas!$BE$4:$BE$1205,Probacionistas!$BE$4:$BE$1205,0))),ROW(Probacionistas!$BE$4:$BE$1205)-ROW(Probacionistas!$BE$3)+1),1)))</f>
        <v>0</v>
      </c>
      <c r="M17" s="294" cm="1">
        <f t="array" ref="M17">IF(SUM(IF(FREQUENCY(IF(Probacionistas!$F$4:$F$1205&lt;=EOMONTH(DATEVALUE("01/"&amp;M3&amp;"/"&amp;$F$2),0),IF(Probacionistas!$F$4:$F$1205&gt;=DATEVALUE("01/"&amp;M3&amp;"/"&amp;$F$2),MATCH(Probacionistas!$BE$4:$BE$1205,Probacionistas!$BE$4:$BE$1205,0))),ROW(Probacionistas!$BE$4:$BE$1205)-ROW(Probacionistas!$BE$3)+1),1))=-1,0,SUM(IF(FREQUENCY(IF(Probacionistas!$F$4:$F$1205&lt;=EOMONTH(DATEVALUE("01/"&amp;M3&amp;"/"&amp;$F$2),0),IF(Probacionistas!$F$4:$F$1205&gt;=DATEVALUE("01/"&amp;M3&amp;"/"&amp;$F$2),MATCH(Probacionistas!$BE$4:$BE$1205,Probacionistas!$BE$4:$BE$1205,0))),ROW(Probacionistas!$BE$4:$BE$1205)-ROW(Probacionistas!$BE$3)+1),1)))</f>
        <v>0</v>
      </c>
      <c r="N17" s="294" cm="1">
        <f t="array" ref="N17">IF(SUM(IF(FREQUENCY(IF(Probacionistas!$F$4:$F$1205&lt;=EOMONTH(DATEVALUE("01/"&amp;N3&amp;"/"&amp;$F$2),0),IF(Probacionistas!$F$4:$F$1205&gt;=DATEVALUE("01/"&amp;N3&amp;"/"&amp;$F$2),MATCH(Probacionistas!$BE$4:$BE$1205,Probacionistas!$BE$4:$BE$1205,0))),ROW(Probacionistas!$BE$4:$BE$1205)-ROW(Probacionistas!$BE$3)+1),1))=-1,0,SUM(IF(FREQUENCY(IF(Probacionistas!$F$4:$F$1205&lt;=EOMONTH(DATEVALUE("01/"&amp;N3&amp;"/"&amp;$F$2),0),IF(Probacionistas!$F$4:$F$1205&gt;=DATEVALUE("01/"&amp;N3&amp;"/"&amp;$F$2),MATCH(Probacionistas!$BE$4:$BE$1205,Probacionistas!$BE$4:$BE$1205,0))),ROW(Probacionistas!$BE$4:$BE$1205)-ROW(Probacionistas!$BE$3)+1),1)))</f>
        <v>0</v>
      </c>
      <c r="O17" s="294" cm="1">
        <f t="array" ref="O17">IF(SUM(IF(FREQUENCY(IF(Probacionistas!$F$4:$F$1205&lt;=EOMONTH(DATEVALUE("01/"&amp;O3&amp;"/"&amp;$F$2),0),IF(Probacionistas!$F$4:$F$1205&gt;=DATEVALUE("01/"&amp;O3&amp;"/"&amp;$F$2),MATCH(Probacionistas!$BE$4:$BE$1205,Probacionistas!$BE$4:$BE$1205,0))),ROW(Probacionistas!$BE$4:$BE$1205)-ROW(Probacionistas!$BE$3)+1),1))=-1,0,SUM(IF(FREQUENCY(IF(Probacionistas!$F$4:$F$1205&lt;=EOMONTH(DATEVALUE("01/"&amp;O3&amp;"/"&amp;$F$2),0),IF(Probacionistas!$F$4:$F$1205&gt;=DATEVALUE("01/"&amp;O3&amp;"/"&amp;$F$2),MATCH(Probacionistas!$BE$4:$BE$1205,Probacionistas!$BE$4:$BE$1205,0))),ROW(Probacionistas!$BE$4:$BE$1205)-ROW(Probacionistas!$BE$3)+1),1)))</f>
        <v>0</v>
      </c>
      <c r="P17" s="294" cm="1">
        <f t="array" ref="P17">IF(SUM(IF(FREQUENCY(IF(Probacionistas!$F$4:$F$1205&lt;=EOMONTH(DATEVALUE("01/"&amp;P3&amp;"/"&amp;$F$2),0),IF(Probacionistas!$F$4:$F$1205&gt;=DATEVALUE("01/"&amp;P3&amp;"/"&amp;$F$2),MATCH(Probacionistas!$BE$4:$BE$1205,Probacionistas!$BE$4:$BE$1205,0))),ROW(Probacionistas!$BE$4:$BE$1205)-ROW(Probacionistas!$BE$3)+1),1))=-1,0,SUM(IF(FREQUENCY(IF(Probacionistas!$F$4:$F$1205&lt;=EOMONTH(DATEVALUE("01/"&amp;P3&amp;"/"&amp;$F$2),0),IF(Probacionistas!$F$4:$F$1205&gt;=DATEVALUE("01/"&amp;P3&amp;"/"&amp;$F$2),MATCH(Probacionistas!$BE$4:$BE$1205,Probacionistas!$BE$4:$BE$1205,0))),ROW(Probacionistas!$BE$4:$BE$1205)-ROW(Probacionistas!$BE$3)+1),1)))</f>
        <v>0</v>
      </c>
      <c r="Q17" s="294" cm="1">
        <f t="array" ref="Q17">IF(SUM(IF(FREQUENCY(IF(Probacionistas!$F$4:$F$1205&lt;=EOMONTH(DATEVALUE("01/"&amp;Q3&amp;"/"&amp;$F$2),0),IF(Probacionistas!$F$4:$F$1205&gt;=DATEVALUE("01/"&amp;Q3&amp;"/"&amp;$F$2),MATCH(Probacionistas!$BE$4:$BE$1205,Probacionistas!$BE$4:$BE$1205,0))),ROW(Probacionistas!$BE$4:$BE$1205)-ROW(Probacionistas!$BE$3)+1),1))=-1,0,SUM(IF(FREQUENCY(IF(Probacionistas!$F$4:$F$1205&lt;=EOMONTH(DATEVALUE("01/"&amp;Q3&amp;"/"&amp;$F$2),0),IF(Probacionistas!$F$4:$F$1205&gt;=DATEVALUE("01/"&amp;Q3&amp;"/"&amp;$F$2),MATCH(Probacionistas!$BE$4:$BE$1205,Probacionistas!$BE$4:$BE$1205,0))),ROW(Probacionistas!$BE$4:$BE$1205)-ROW(Probacionistas!$BE$3)+1),1)))</f>
        <v>0</v>
      </c>
      <c r="R17" s="56" t="str">
        <f>+Probacionistas!$B$1</f>
        <v>Cusco</v>
      </c>
    </row>
    <row r="18" spans="1:18">
      <c r="A18" s="296">
        <v>2.17</v>
      </c>
      <c r="B18" s="303" t="s">
        <v>346</v>
      </c>
      <c r="C18" s="4">
        <f>+SUM(F18:K18)</f>
        <v>7</v>
      </c>
      <c r="D18" s="4">
        <f>+SUM(F18:Q18)</f>
        <v>7</v>
      </c>
      <c r="E18" s="22" cm="1">
        <f t="array" ref="E18">IF(SUM(IF(FREQUENCY(IF(Probacionistas!$F$4:$F$1099&lt;=EOMONTH(DATEVALUE("01/"&amp;E3&amp;"/"&amp;$E$2),0),IF(Probacionistas!$V$4:$V$1099&gt;=DATEVALUE("01/"&amp;E3&amp;"/"&amp;$E$2),MATCH(Probacionistas!$BE$4:$BE$1099,Probacionistas!$BE$4:$BE$1099,0))),ROW(Probacionistas!$BE$4:$BE$1099)-ROW(Probacionistas!$BE$3)+1),1))-1=-1,0,SUM(IF(FREQUENCY(IF(Probacionistas!$F$4:$F$1099&lt;=EOMONTH(DATEVALUE("01/"&amp;E3&amp;"/"&amp;$E$2),0),IF(Probacionistas!$V$4:$V$1099&gt;=DATEVALUE("01/"&amp;E3&amp;"/"&amp;$E$2),MATCH(Probacionistas!$BE$4:$BE$1099,Probacionistas!$BE$4:$BE$1099,0))),ROW(Probacionistas!$BE$4:$BE$1099)-ROW(Probacionistas!$BE$3)+1),1))-1)</f>
        <v>0</v>
      </c>
      <c r="F18" s="294" cm="1">
        <f t="array" ref="F18">IFERROR(ROWS(_xlfn.UNIQUE(_xlfn._xlws.FILTER(_xlfn.VSTACK(Tabla1[Ética], Tabla1[Soc - FH]),
      (MONTH(_xlfn.VSTACK(Tabla1[Fecha Inicio grupo], Tabla1[Fecha Inicio grupo])) = MONTH(DATEVALUE("01/"&amp;F3&amp;"/"&amp;$F$2))    ) * (_xlfn.VSTACK(Tabla1[Ética], Tabla1[Soc - FH]) &lt;&gt; "")))),0)</f>
        <v>7</v>
      </c>
      <c r="G18" s="294" cm="1">
        <f t="array" ref="G18">IFERROR(ROWS(_xlfn.UNIQUE(_xlfn._xlws.FILTER(_xlfn.VSTACK(Tabla1[Ética], Tabla1[Soc - FH]),
      (MONTH(_xlfn.VSTACK(Tabla1[Fecha Inicio grupo], Tabla1[Fecha Inicio grupo])) = MONTH(DATEVALUE("01/"&amp;G3&amp;"/"&amp;$F$2))    ) * (_xlfn.VSTACK(Tabla1[Ética], Tabla1[Soc - FH]) &lt;&gt; "")))),0)</f>
        <v>0</v>
      </c>
      <c r="H18" s="294" cm="1">
        <f t="array" ref="H18">IFERROR(ROWS(_xlfn.UNIQUE(_xlfn._xlws.FILTER(_xlfn.VSTACK(Tabla1[Ética], Tabla1[Soc - FH]),
      (MONTH(_xlfn.VSTACK(Tabla1[Fecha Inicio grupo], Tabla1[Fecha Inicio grupo])) = MONTH(DATEVALUE("01/"&amp;H3&amp;"/"&amp;$F$2))    ) * (_xlfn.VSTACK(Tabla1[Ética], Tabla1[Soc - FH]) &lt;&gt; "")))),0)</f>
        <v>0</v>
      </c>
      <c r="I18" s="294" cm="1">
        <f t="array" ref="I18">IFERROR(ROWS(_xlfn.UNIQUE(_xlfn._xlws.FILTER(_xlfn.VSTACK(Tabla1[Ética], Tabla1[Soc - FH]),
      (MONTH(_xlfn.VSTACK(Tabla1[Fecha Inicio grupo], Tabla1[Fecha Inicio grupo])) = MONTH(DATEVALUE("01/"&amp;I3&amp;"/"&amp;$F$2))    ) * (_xlfn.VSTACK(Tabla1[Ética], Tabla1[Soc - FH]) &lt;&gt; "")))),0)</f>
        <v>0</v>
      </c>
      <c r="J18" s="294" cm="1">
        <f t="array" ref="J18">IFERROR(ROWS(_xlfn.UNIQUE(_xlfn._xlws.FILTER(_xlfn.VSTACK(Tabla1[Ética], Tabla1[Soc - FH]),
      (MONTH(_xlfn.VSTACK(Tabla1[Fecha Inicio grupo], Tabla1[Fecha Inicio grupo])) = MONTH(DATEVALUE("01/"&amp;J3&amp;"/"&amp;$F$2))    ) * (_xlfn.VSTACK(Tabla1[Ética], Tabla1[Soc - FH]) &lt;&gt; "")))),0)</f>
        <v>0</v>
      </c>
      <c r="K18" s="294" cm="1">
        <f t="array" ref="K18">IFERROR(ROWS(_xlfn.UNIQUE(_xlfn._xlws.FILTER(_xlfn.VSTACK(Tabla1[Ética], Tabla1[Soc - FH]),
      (MONTH(_xlfn.VSTACK(Tabla1[Fecha Inicio grupo], Tabla1[Fecha Inicio grupo])) = MONTH(DATEVALUE("01/"&amp;K3&amp;"/"&amp;$F$2))    ) * (_xlfn.VSTACK(Tabla1[Ética], Tabla1[Soc - FH]) &lt;&gt; "")))),0)</f>
        <v>0</v>
      </c>
      <c r="L18" s="294" cm="1">
        <f t="array" ref="L18">IFERROR(ROWS(_xlfn.UNIQUE(_xlfn._xlws.FILTER(_xlfn.VSTACK(Tabla1[Ética], Tabla1[Soc - FH]),
      (MONTH(_xlfn.VSTACK(Tabla1[Fecha Inicio grupo], Tabla1[Fecha Inicio grupo])) = MONTH(DATEVALUE("01/"&amp;L3&amp;"/"&amp;$F$2))    ) * (_xlfn.VSTACK(Tabla1[Ética], Tabla1[Soc - FH]) &lt;&gt; "")))),0)</f>
        <v>0</v>
      </c>
      <c r="M18" s="294" cm="1">
        <f t="array" ref="M18">IFERROR(ROWS(_xlfn.UNIQUE(_xlfn._xlws.FILTER(_xlfn.VSTACK(Tabla1[Ética], Tabla1[Soc - FH]),
      (MONTH(_xlfn.VSTACK(Tabla1[Fecha Inicio grupo], Tabla1[Fecha Inicio grupo])) = MONTH(DATEVALUE("01/"&amp;M3&amp;"/"&amp;$F$2))    ) * (_xlfn.VSTACK(Tabla1[Ética], Tabla1[Soc - FH]) &lt;&gt; "")))),0)</f>
        <v>0</v>
      </c>
      <c r="N18" s="294" cm="1">
        <f t="array" ref="N18">IFERROR(ROWS(_xlfn.UNIQUE(_xlfn._xlws.FILTER(_xlfn.VSTACK(Tabla1[Ética], Tabla1[Soc - FH]),
      (MONTH(_xlfn.VSTACK(Tabla1[Fecha Inicio grupo], Tabla1[Fecha Inicio grupo])) = MONTH(DATEVALUE("01/"&amp;N3&amp;"/"&amp;$F$2))    ) * (_xlfn.VSTACK(Tabla1[Ética], Tabla1[Soc - FH]) &lt;&gt; "")))),0)</f>
        <v>0</v>
      </c>
      <c r="O18" s="294" cm="1">
        <f t="array" ref="O18">IFERROR(ROWS(_xlfn.UNIQUE(_xlfn._xlws.FILTER(_xlfn.VSTACK(Tabla1[Ética], Tabla1[Soc - FH]),
      (MONTH(_xlfn.VSTACK(Tabla1[Fecha Inicio grupo], Tabla1[Fecha Inicio grupo])) = MONTH(DATEVALUE("01/"&amp;O3&amp;"/"&amp;$F$2))    ) * (_xlfn.VSTACK(Tabla1[Ética], Tabla1[Soc - FH]) &lt;&gt; "")))),0)</f>
        <v>0</v>
      </c>
      <c r="P18" s="294" cm="1">
        <f t="array" ref="P18">IFERROR(ROWS(_xlfn.UNIQUE(_xlfn._xlws.FILTER(_xlfn.VSTACK(Tabla1[Ética], Tabla1[Soc - FH]),
      (MONTH(_xlfn.VSTACK(Tabla1[Fecha Inicio grupo], Tabla1[Fecha Inicio grupo])) = MONTH(DATEVALUE("01/"&amp;P3&amp;"/"&amp;$F$2))    ) * (_xlfn.VSTACK(Tabla1[Ética], Tabla1[Soc - FH]) &lt;&gt; "")))),0)</f>
        <v>0</v>
      </c>
      <c r="Q18" s="294" cm="1">
        <f t="array" ref="Q18">IFERROR(ROWS(_xlfn.UNIQUE(_xlfn._xlws.FILTER(_xlfn.VSTACK(Tabla1[Ética], Tabla1[Soc - FH]),
      (MONTH(_xlfn.VSTACK(Tabla1[Fecha Inicio grupo], Tabla1[Fecha Inicio grupo])) = MONTH(DATEVALUE("01/"&amp;Q3&amp;"/"&amp;$F$2))    ) * (_xlfn.VSTACK(Tabla1[Ética], Tabla1[Soc - FH]) &lt;&gt; "")))),0)</f>
        <v>0</v>
      </c>
      <c r="R18" s="56" t="str">
        <f>+Probacionistas!$B$1</f>
        <v>Cusco</v>
      </c>
    </row>
    <row r="19" spans="1:18">
      <c r="A19" s="296"/>
      <c r="B19" s="3" t="s">
        <v>347</v>
      </c>
      <c r="C19" s="3"/>
      <c r="D19" s="3"/>
      <c r="E19" s="22" cm="1">
        <f t="array" ref="E19">IF(SUM(IF(FREQUENCY(IF(Probacionistas!$F$4:$F$1275&lt;=EOMONTH(DATEVALUE("01/"&amp;E3&amp;"/"&amp;$E$2),0),IF(Probacionistas!$F$4:$F$1275&gt;=DATEVALUE("01/"&amp;E3&amp;"/"&amp;$E$2),MATCH(Probacionistas!$BG$4:$BG$1275,Probacionistas!$BG$4:$BG$1275,0))),ROW(Probacionistas!$BG$4:$BG$1275)-ROW(Probacionistas!$BE$3)+1),1))=-1,0,SUM(IF(FREQUENCY(IF(Probacionistas!$F$4:$F$1275&lt;=EOMONTH(DATEVALUE("01/"&amp;E3&amp;"/"&amp;$E$2),0),IF(Probacionistas!$F$4:$F$1275&gt;=DATEVALUE("01/"&amp;E3&amp;"/"&amp;$E$2),MATCH(Probacionistas!$BG$4:$BG$1275,Probacionistas!$BG$4:$BG$1275,0))),ROW(Probacionistas!$BG$4:$BG$1275)-ROW(Probacionistas!$BE$3)+1),1)))</f>
        <v>0</v>
      </c>
      <c r="F19" s="3"/>
      <c r="G19" s="3"/>
      <c r="H19" s="3"/>
      <c r="I19" s="3"/>
      <c r="J19" s="3"/>
      <c r="K19" s="3"/>
      <c r="L19" s="3"/>
      <c r="M19" s="3"/>
      <c r="N19" s="3"/>
      <c r="O19" s="3"/>
      <c r="P19" s="3"/>
      <c r="Q19" s="3"/>
      <c r="R19" s="56" t="str">
        <f>+Probacionistas!$B$1</f>
        <v>Cusco</v>
      </c>
    </row>
    <row r="20" spans="1:18">
      <c r="A20" s="296">
        <v>2.1800000000000002</v>
      </c>
      <c r="B20" s="7" t="s">
        <v>348</v>
      </c>
      <c r="C20" s="4">
        <f t="shared" ref="C20:C27" si="4">+SUM(F20:K20)</f>
        <v>0</v>
      </c>
      <c r="D20" s="4">
        <f t="shared" ref="D20:D27" si="5">+SUM(F20:Q20)</f>
        <v>0</v>
      </c>
      <c r="E20" s="22">
        <f>COUNTIFS(Probacionistas!$AR:$AR,"&lt;&gt;"" ",Probacionistas!$AR:$AR,"Asistió",Probacionistas!$R:$R,"Inscrito nuevo",Probacionistas!$F:$F,"&gt;="&amp;DATEVALUE("01/"&amp;E3&amp;"/"&amp;$E$2),Probacionistas!$F:$F,"&lt;="&amp;EOMONTH(DATEVALUE("01/"&amp;E3&amp;"/"&amp;$E$2),0))</f>
        <v>0</v>
      </c>
      <c r="F20" s="294">
        <f>COUNTIFS(Probacionistas!$AP:$AP,"&lt;&gt;"" ",Probacionistas!$P:$P,"Inscrito nuevo",Probacionistas!$BC:$BC,"Redes sociales",Probacionistas!$F:$F,"&gt;="&amp;DATEVALUE("01/"&amp;F3&amp;"/"&amp;$F$2),Probacionistas!$F:$F,"&lt;="&amp;EOMONTH(DATEVALUE("01/"&amp;F3&amp;"/"&amp;$F$2),0))</f>
        <v>0</v>
      </c>
      <c r="G20" s="294">
        <f>COUNTIFS(Probacionistas!$AP:$AP,"&lt;&gt;"" ",Probacionistas!$P:$P,"Inscrito nuevo",Probacionistas!$BC:$BC,"Redes sociales",Probacionistas!$F:$F,"&gt;="&amp;DATEVALUE("01/"&amp;G3&amp;"/"&amp;$F$2),Probacionistas!$F:$F,"&lt;="&amp;EOMONTH(DATEVALUE("01/"&amp;G3&amp;"/"&amp;$F$2),0))</f>
        <v>0</v>
      </c>
      <c r="H20" s="294">
        <f>COUNTIFS(Probacionistas!$AP:$AP,"&lt;&gt;"" ",Probacionistas!$P:$P,"Inscrito nuevo",Probacionistas!$BC:$BC,"Redes sociales",Probacionistas!$F:$F,"&gt;="&amp;DATEVALUE("01/"&amp;H3&amp;"/"&amp;$F$2),Probacionistas!$F:$F,"&lt;="&amp;EOMONTH(DATEVALUE("01/"&amp;H3&amp;"/"&amp;$F$2),0))</f>
        <v>0</v>
      </c>
      <c r="I20" s="294">
        <f>COUNTIFS(Probacionistas!$AP:$AP,"&lt;&gt;"" ",Probacionistas!$P:$P,"Inscrito nuevo",Probacionistas!$BC:$BC,"Redes sociales",Probacionistas!$F:$F,"&gt;="&amp;DATEVALUE("01/"&amp;I3&amp;"/"&amp;$F$2),Probacionistas!$F:$F,"&lt;="&amp;EOMONTH(DATEVALUE("01/"&amp;I3&amp;"/"&amp;$F$2),0))</f>
        <v>0</v>
      </c>
      <c r="J20" s="294">
        <f>COUNTIFS(Probacionistas!$AP:$AP,"&lt;&gt;"" ",Probacionistas!$P:$P,"Inscrito nuevo",Probacionistas!$BC:$BC,"Redes sociales",Probacionistas!$F:$F,"&gt;="&amp;DATEVALUE("01/"&amp;J3&amp;"/"&amp;$F$2),Probacionistas!$F:$F,"&lt;="&amp;EOMONTH(DATEVALUE("01/"&amp;J3&amp;"/"&amp;$F$2),0))</f>
        <v>0</v>
      </c>
      <c r="K20" s="294">
        <f>COUNTIFS(Probacionistas!$AP:$AP,"&lt;&gt;"" ",Probacionistas!$P:$P,"Inscrito nuevo",Probacionistas!$BC:$BC,"Redes sociales",Probacionistas!$F:$F,"&gt;="&amp;DATEVALUE("01/"&amp;K3&amp;"/"&amp;$F$2),Probacionistas!$F:$F,"&lt;="&amp;EOMONTH(DATEVALUE("01/"&amp;K3&amp;"/"&amp;$F$2),0))</f>
        <v>0</v>
      </c>
      <c r="L20" s="294">
        <f>COUNTIFS(Probacionistas!$AP:$AP,"&lt;&gt;"" ",Probacionistas!$P:$P,"Inscrito nuevo",Probacionistas!$BC:$BC,"Redes sociales",Probacionistas!$F:$F,"&gt;="&amp;DATEVALUE("01/"&amp;L3&amp;"/"&amp;$F$2),Probacionistas!$F:$F,"&lt;="&amp;EOMONTH(DATEVALUE("01/"&amp;L3&amp;"/"&amp;$F$2),0))</f>
        <v>0</v>
      </c>
      <c r="M20" s="294">
        <f>COUNTIFS(Probacionistas!$AP:$AP,"&lt;&gt;"" ",Probacionistas!$P:$P,"Inscrito nuevo",Probacionistas!$BC:$BC,"Redes sociales",Probacionistas!$F:$F,"&gt;="&amp;DATEVALUE("01/"&amp;M3&amp;"/"&amp;$F$2),Probacionistas!$F:$F,"&lt;="&amp;EOMONTH(DATEVALUE("01/"&amp;M3&amp;"/"&amp;$F$2),0))</f>
        <v>0</v>
      </c>
      <c r="N20" s="294">
        <f>COUNTIFS(Probacionistas!$AP:$AP,"&lt;&gt;"" ",Probacionistas!$P:$P,"Inscrito nuevo",Probacionistas!$BC:$BC,"Redes sociales",Probacionistas!$F:$F,"&gt;="&amp;DATEVALUE("01/"&amp;N3&amp;"/"&amp;$F$2),Probacionistas!$F:$F,"&lt;="&amp;EOMONTH(DATEVALUE("01/"&amp;N3&amp;"/"&amp;$F$2),0))</f>
        <v>0</v>
      </c>
      <c r="O20" s="294">
        <f>COUNTIFS(Probacionistas!$AP:$AP,"&lt;&gt;"" ",Probacionistas!$P:$P,"Inscrito nuevo",Probacionistas!$BC:$BC,"Redes sociales",Probacionistas!$F:$F,"&gt;="&amp;DATEVALUE("01/"&amp;O3&amp;"/"&amp;$F$2),Probacionistas!$F:$F,"&lt;="&amp;EOMONTH(DATEVALUE("01/"&amp;O3&amp;"/"&amp;$F$2),0))</f>
        <v>0</v>
      </c>
      <c r="P20" s="294">
        <f>COUNTIFS(Probacionistas!$AP:$AP,"&lt;&gt;"" ",Probacionistas!$P:$P,"Inscrito nuevo",Probacionistas!$BC:$BC,"Redes sociales",Probacionistas!$F:$F,"&gt;="&amp;DATEVALUE("01/"&amp;P3&amp;"/"&amp;$F$2),Probacionistas!$F:$F,"&lt;="&amp;EOMONTH(DATEVALUE("01/"&amp;P3&amp;"/"&amp;$F$2),0))</f>
        <v>0</v>
      </c>
      <c r="Q20" s="294">
        <f>COUNTIFS(Probacionistas!$AP:$AP,"&lt;&gt;"" ",Probacionistas!$P:$P,"Inscrito nuevo",Probacionistas!$BC:$BC,"Redes sociales",Probacionistas!$F:$F,"&gt;="&amp;DATEVALUE("01/"&amp;Q3&amp;"/"&amp;$F$2),Probacionistas!$F:$F,"&lt;="&amp;EOMONTH(DATEVALUE("01/"&amp;Q3&amp;"/"&amp;$F$2),0))</f>
        <v>0</v>
      </c>
      <c r="R20" s="56" t="str">
        <f>+Probacionistas!$B$1</f>
        <v>Cusco</v>
      </c>
    </row>
    <row r="21" spans="1:18">
      <c r="A21" s="296">
        <v>2.19</v>
      </c>
      <c r="B21" s="165" t="s">
        <v>349</v>
      </c>
      <c r="C21" s="4">
        <f t="shared" si="4"/>
        <v>0</v>
      </c>
      <c r="D21" s="4">
        <f t="shared" si="5"/>
        <v>0</v>
      </c>
      <c r="E21" s="3"/>
      <c r="F21" s="294">
        <f>COUNTIFS(Probacionistas!$AP:$AP,"&lt;&gt;"" ",Probacionistas!$P:$P,"Inscrito nuevo",Probacionistas!$BC:$BC,"Propag.Impresa",Probacionistas!$F:$F,"&gt;="&amp;DATEVALUE("01/"&amp;F3&amp;"/"&amp;$F$2),Probacionistas!$F:$F,"&lt;="&amp;EOMONTH(DATEVALUE("01/"&amp;F3&amp;"/"&amp;$F$2),0))</f>
        <v>0</v>
      </c>
      <c r="G21" s="294">
        <f>COUNTIFS(Probacionistas!$AP:$AP,"&lt;&gt;"" ",Probacionistas!$P:$P,"Inscrito nuevo",Probacionistas!$BC:$BC,"Propag.Impresa",Probacionistas!$F:$F,"&gt;="&amp;DATEVALUE("01/"&amp;G3&amp;"/"&amp;$F$2),Probacionistas!$F:$F,"&lt;="&amp;EOMONTH(DATEVALUE("01/"&amp;G3&amp;"/"&amp;$F$2),0))</f>
        <v>0</v>
      </c>
      <c r="H21" s="294">
        <f>COUNTIFS(Probacionistas!$AP:$AP,"&lt;&gt;"" ",Probacionistas!$P:$P,"Inscrito nuevo",Probacionistas!$BC:$BC,"Propag.Impresa",Probacionistas!$F:$F,"&gt;="&amp;DATEVALUE("01/"&amp;H3&amp;"/"&amp;$F$2),Probacionistas!$F:$F,"&lt;="&amp;EOMONTH(DATEVALUE("01/"&amp;H3&amp;"/"&amp;$F$2),0))</f>
        <v>0</v>
      </c>
      <c r="I21" s="294">
        <f>COUNTIFS(Probacionistas!$AP:$AP,"&lt;&gt;"" ",Probacionistas!$P:$P,"Inscrito nuevo",Probacionistas!$BC:$BC,"Propag.Impresa",Probacionistas!$F:$F,"&gt;="&amp;DATEVALUE("01/"&amp;I3&amp;"/"&amp;$F$2),Probacionistas!$F:$F,"&lt;="&amp;EOMONTH(DATEVALUE("01/"&amp;I3&amp;"/"&amp;$F$2),0))</f>
        <v>0</v>
      </c>
      <c r="J21" s="294">
        <f>COUNTIFS(Probacionistas!$AP:$AP,"&lt;&gt;"" ",Probacionistas!$P:$P,"Inscrito nuevo",Probacionistas!$BC:$BC,"Propag.Impresa",Probacionistas!$F:$F,"&gt;="&amp;DATEVALUE("01/"&amp;J3&amp;"/"&amp;$F$2),Probacionistas!$F:$F,"&lt;="&amp;EOMONTH(DATEVALUE("01/"&amp;J3&amp;"/"&amp;$F$2),0))</f>
        <v>0</v>
      </c>
      <c r="K21" s="294">
        <f>COUNTIFS(Probacionistas!$AP:$AP,"&lt;&gt;"" ",Probacionistas!$P:$P,"Inscrito nuevo",Probacionistas!$BC:$BC,"Propag.Impresa",Probacionistas!$F:$F,"&gt;="&amp;DATEVALUE("01/"&amp;K3&amp;"/"&amp;$F$2),Probacionistas!$F:$F,"&lt;="&amp;EOMONTH(DATEVALUE("01/"&amp;K3&amp;"/"&amp;$F$2),0))</f>
        <v>0</v>
      </c>
      <c r="L21" s="294">
        <f>COUNTIFS(Probacionistas!$AP:$AP,"&lt;&gt;"" ",Probacionistas!$P:$P,"Inscrito nuevo",Probacionistas!$BC:$BC,"Propag.Impresa",Probacionistas!$F:$F,"&gt;="&amp;DATEVALUE("01/"&amp;L3&amp;"/"&amp;$F$2),Probacionistas!$F:$F,"&lt;="&amp;EOMONTH(DATEVALUE("01/"&amp;L3&amp;"/"&amp;$F$2),0))</f>
        <v>0</v>
      </c>
      <c r="M21" s="294">
        <f>COUNTIFS(Probacionistas!$AP:$AP,"&lt;&gt;"" ",Probacionistas!$P:$P,"Inscrito nuevo",Probacionistas!$BC:$BC,"Propag.Impresa",Probacionistas!$F:$F,"&gt;="&amp;DATEVALUE("01/"&amp;M3&amp;"/"&amp;$F$2),Probacionistas!$F:$F,"&lt;="&amp;EOMONTH(DATEVALUE("01/"&amp;M3&amp;"/"&amp;$F$2),0))</f>
        <v>0</v>
      </c>
      <c r="N21" s="294">
        <f>COUNTIFS(Probacionistas!$AP:$AP,"&lt;&gt;"" ",Probacionistas!$P:$P,"Inscrito nuevo",Probacionistas!$BC:$BC,"Propag.Impresa",Probacionistas!$F:$F,"&gt;="&amp;DATEVALUE("01/"&amp;N3&amp;"/"&amp;$F$2),Probacionistas!$F:$F,"&lt;="&amp;EOMONTH(DATEVALUE("01/"&amp;N3&amp;"/"&amp;$F$2),0))</f>
        <v>0</v>
      </c>
      <c r="O21" s="294">
        <f>COUNTIFS(Probacionistas!$AP:$AP,"&lt;&gt;"" ",Probacionistas!$P:$P,"Inscrito nuevo",Probacionistas!$BC:$BC,"Propag.Impresa",Probacionistas!$F:$F,"&gt;="&amp;DATEVALUE("01/"&amp;O3&amp;"/"&amp;$F$2),Probacionistas!$F:$F,"&lt;="&amp;EOMONTH(DATEVALUE("01/"&amp;O3&amp;"/"&amp;$F$2),0))</f>
        <v>0</v>
      </c>
      <c r="P21" s="294">
        <f>COUNTIFS(Probacionistas!$AP:$AP,"&lt;&gt;"" ",Probacionistas!$P:$P,"Inscrito nuevo",Probacionistas!$BC:$BC,"Propag.Impresa",Probacionistas!$F:$F,"&gt;="&amp;DATEVALUE("01/"&amp;P3&amp;"/"&amp;$F$2),Probacionistas!$F:$F,"&lt;="&amp;EOMONTH(DATEVALUE("01/"&amp;P3&amp;"/"&amp;$F$2),0))</f>
        <v>0</v>
      </c>
      <c r="Q21" s="294">
        <f>COUNTIFS(Probacionistas!$AP:$AP,"&lt;&gt;"" ",Probacionistas!$P:$P,"Inscrito nuevo",Probacionistas!$BC:$BC,"Propag.Impresa",Probacionistas!$F:$F,"&gt;="&amp;DATEVALUE("01/"&amp;Q3&amp;"/"&amp;$F$2),Probacionistas!$F:$F,"&lt;="&amp;EOMONTH(DATEVALUE("01/"&amp;Q3&amp;"/"&amp;$F$2),0))</f>
        <v>0</v>
      </c>
      <c r="R21" s="56" t="str">
        <f>+Probacionistas!$B$1</f>
        <v>Cusco</v>
      </c>
    </row>
    <row r="22" spans="1:18">
      <c r="A22" s="296">
        <v>2.2000000000000002</v>
      </c>
      <c r="B22" s="7" t="s">
        <v>350</v>
      </c>
      <c r="C22" s="4">
        <f t="shared" si="4"/>
        <v>0</v>
      </c>
      <c r="D22" s="4">
        <f t="shared" si="5"/>
        <v>0</v>
      </c>
      <c r="E22" s="80">
        <f>COUNTIFS(Probacionistas!$AR:$AR,"&lt;&gt;"" ",Probacionistas!$R:$R,"Inscrito nuevo",Probacionistas!$BE:$BE,"Redes sociales",Probacionistas!$F:$F,"&gt;="&amp;DATEVALUE("01/"&amp;E3&amp;"/"&amp;$E$2),Probacionistas!$F:$F,"&lt;="&amp;EOMONTH(DATEVALUE("01/"&amp;E3&amp;"/"&amp;$E$2),0))</f>
        <v>0</v>
      </c>
      <c r="F22" s="294">
        <f>COUNTIFS(Probacionistas!$AP:$AP,"&lt;&gt;"" ",Probacionistas!$P:$P,"Inscrito nuevo",Probacionistas!$BC:$BC,"Contacto Personal",Probacionistas!$F:$F,"&gt;="&amp;DATEVALUE("01/"&amp;F3&amp;"/"&amp;$F$2),Probacionistas!$F:$F,"&lt;="&amp;EOMONTH(DATEVALUE("01/"&amp;F3&amp;"/"&amp;$F$2),0))</f>
        <v>0</v>
      </c>
      <c r="G22" s="294">
        <f>COUNTIFS(Probacionistas!$AP:$AP,"&lt;&gt;"" ",Probacionistas!$P:$P,"Inscrito nuevo",Probacionistas!$BC:$BC,"Contacto Personal",Probacionistas!$F:$F,"&gt;="&amp;DATEVALUE("01/"&amp;G3&amp;"/"&amp;$F$2),Probacionistas!$F:$F,"&lt;="&amp;EOMONTH(DATEVALUE("01/"&amp;G3&amp;"/"&amp;$F$2),0))</f>
        <v>0</v>
      </c>
      <c r="H22" s="294">
        <f>COUNTIFS(Probacionistas!$AP:$AP,"&lt;&gt;"" ",Probacionistas!$P:$P,"Inscrito nuevo",Probacionistas!$BC:$BC,"Contacto Personal",Probacionistas!$F:$F,"&gt;="&amp;DATEVALUE("01/"&amp;H3&amp;"/"&amp;$F$2),Probacionistas!$F:$F,"&lt;="&amp;EOMONTH(DATEVALUE("01/"&amp;H3&amp;"/"&amp;$F$2),0))</f>
        <v>0</v>
      </c>
      <c r="I22" s="294">
        <f>COUNTIFS(Probacionistas!$AP:$AP,"&lt;&gt;"" ",Probacionistas!$P:$P,"Inscrito nuevo",Probacionistas!$BC:$BC,"Contacto Personal",Probacionistas!$F:$F,"&gt;="&amp;DATEVALUE("01/"&amp;I3&amp;"/"&amp;$F$2),Probacionistas!$F:$F,"&lt;="&amp;EOMONTH(DATEVALUE("01/"&amp;I3&amp;"/"&amp;$F$2),0))</f>
        <v>0</v>
      </c>
      <c r="J22" s="294">
        <f>COUNTIFS(Probacionistas!$AP:$AP,"&lt;&gt;"" ",Probacionistas!$P:$P,"Inscrito nuevo",Probacionistas!$BC:$BC,"Contacto Personal",Probacionistas!$F:$F,"&gt;="&amp;DATEVALUE("01/"&amp;J3&amp;"/"&amp;$F$2),Probacionistas!$F:$F,"&lt;="&amp;EOMONTH(DATEVALUE("01/"&amp;J3&amp;"/"&amp;$F$2),0))</f>
        <v>0</v>
      </c>
      <c r="K22" s="294">
        <f>COUNTIFS(Probacionistas!$AP:$AP,"&lt;&gt;"" ",Probacionistas!$P:$P,"Inscrito nuevo",Probacionistas!$BC:$BC,"Contacto Personal",Probacionistas!$F:$F,"&gt;="&amp;DATEVALUE("01/"&amp;K3&amp;"/"&amp;$F$2),Probacionistas!$F:$F,"&lt;="&amp;EOMONTH(DATEVALUE("01/"&amp;K3&amp;"/"&amp;$F$2),0))</f>
        <v>0</v>
      </c>
      <c r="L22" s="294">
        <f>COUNTIFS(Probacionistas!$AP:$AP,"&lt;&gt;"" ",Probacionistas!$P:$P,"Inscrito nuevo",Probacionistas!$BC:$BC,"Contacto Personal",Probacionistas!$F:$F,"&gt;="&amp;DATEVALUE("01/"&amp;L3&amp;"/"&amp;$F$2),Probacionistas!$F:$F,"&lt;="&amp;EOMONTH(DATEVALUE("01/"&amp;L3&amp;"/"&amp;$F$2),0))</f>
        <v>0</v>
      </c>
      <c r="M22" s="294">
        <f>COUNTIFS(Probacionistas!$AP:$AP,"&lt;&gt;"" ",Probacionistas!$P:$P,"Inscrito nuevo",Probacionistas!$BC:$BC,"Contacto Personal",Probacionistas!$F:$F,"&gt;="&amp;DATEVALUE("01/"&amp;M3&amp;"/"&amp;$F$2),Probacionistas!$F:$F,"&lt;="&amp;EOMONTH(DATEVALUE("01/"&amp;M3&amp;"/"&amp;$F$2),0))</f>
        <v>0</v>
      </c>
      <c r="N22" s="294">
        <f>COUNTIFS(Probacionistas!$AP:$AP,"&lt;&gt;"" ",Probacionistas!$P:$P,"Inscrito nuevo",Probacionistas!$BC:$BC,"Contacto Personal",Probacionistas!$F:$F,"&gt;="&amp;DATEVALUE("01/"&amp;N3&amp;"/"&amp;$F$2),Probacionistas!$F:$F,"&lt;="&amp;EOMONTH(DATEVALUE("01/"&amp;N3&amp;"/"&amp;$F$2),0))</f>
        <v>0</v>
      </c>
      <c r="O22" s="294">
        <f>COUNTIFS(Probacionistas!$AP:$AP,"&lt;&gt;"" ",Probacionistas!$P:$P,"Inscrito nuevo",Probacionistas!$BC:$BC,"Contacto Personal",Probacionistas!$F:$F,"&gt;="&amp;DATEVALUE("01/"&amp;O3&amp;"/"&amp;$F$2),Probacionistas!$F:$F,"&lt;="&amp;EOMONTH(DATEVALUE("01/"&amp;O3&amp;"/"&amp;$F$2),0))</f>
        <v>0</v>
      </c>
      <c r="P22" s="294">
        <f>COUNTIFS(Probacionistas!$AP:$AP,"&lt;&gt;"" ",Probacionistas!$P:$P,"Inscrito nuevo",Probacionistas!$BC:$BC,"Contacto Personal",Probacionistas!$F:$F,"&gt;="&amp;DATEVALUE("01/"&amp;P3&amp;"/"&amp;$F$2),Probacionistas!$F:$F,"&lt;="&amp;EOMONTH(DATEVALUE("01/"&amp;P3&amp;"/"&amp;$F$2),0))</f>
        <v>0</v>
      </c>
      <c r="Q22" s="294">
        <f>COUNTIFS(Probacionistas!$AP:$AP,"&lt;&gt;"" ",Probacionistas!$P:$P,"Inscrito nuevo",Probacionistas!$BC:$BC,"Contacto Personal",Probacionistas!$F:$F,"&gt;="&amp;DATEVALUE("01/"&amp;Q3&amp;"/"&amp;$F$2),Probacionistas!$F:$F,"&lt;="&amp;EOMONTH(DATEVALUE("01/"&amp;Q3&amp;"/"&amp;$F$2),0))</f>
        <v>0</v>
      </c>
      <c r="R22" s="56" t="str">
        <f>+Probacionistas!$B$1</f>
        <v>Cusco</v>
      </c>
    </row>
    <row r="23" spans="1:18">
      <c r="A23" s="296">
        <v>2.21</v>
      </c>
      <c r="B23" s="7" t="s">
        <v>351</v>
      </c>
      <c r="C23" s="4">
        <f t="shared" si="4"/>
        <v>0</v>
      </c>
      <c r="D23" s="4">
        <f t="shared" si="5"/>
        <v>0</v>
      </c>
      <c r="E23" s="79">
        <f>COUNTIFS(Probacionistas!$AR:$AR,"&lt;&gt;"" ",Probacionistas!$R:$R,"Inscrito nuevo",Probacionistas!$BE:$BE,"Propag.Impresa",Probacionistas!$F:$F,"&gt;="&amp;DATEVALUE("01/"&amp;E3&amp;"/"&amp;$E$2),Probacionistas!$F:$F,"&lt;="&amp;EOMONTH(DATEVALUE("01/"&amp;E3&amp;"/"&amp;$E$2),0))</f>
        <v>0</v>
      </c>
      <c r="F23" s="79">
        <f>COUNTIFS(Probacionistas!$AP:$AP,"&lt;&gt;"" ",Probacionistas!$P:$P,"Inscrito nuevo",Probacionistas!$BC:$BC,"Actividades",Probacionistas!$F:$F,"&gt;="&amp;DATEVALUE("01/"&amp;F3&amp;"/"&amp;$F$2),Probacionistas!$F:$F,"&lt;="&amp;EOMONTH(DATEVALUE("01/"&amp;F3&amp;"/"&amp;$F$2),0))</f>
        <v>0</v>
      </c>
      <c r="G23" s="79">
        <f>COUNTIFS(Probacionistas!$AP:$AP,"&lt;&gt;"" ",Probacionistas!$P:$P,"Inscrito nuevo",Probacionistas!$BC:$BC,"Actividades",Probacionistas!$F:$F,"&gt;="&amp;DATEVALUE("01/"&amp;G3&amp;"/"&amp;$F$2),Probacionistas!$F:$F,"&lt;="&amp;EOMONTH(DATEVALUE("01/"&amp;G3&amp;"/"&amp;$F$2),0))</f>
        <v>0</v>
      </c>
      <c r="H23" s="79">
        <f>COUNTIFS(Probacionistas!$AP:$AP,"&lt;&gt;"" ",Probacionistas!$P:$P,"Inscrito nuevo",Probacionistas!$BC:$BC,"Actividades",Probacionistas!$F:$F,"&gt;="&amp;DATEVALUE("01/"&amp;H3&amp;"/"&amp;$F$2),Probacionistas!$F:$F,"&lt;="&amp;EOMONTH(DATEVALUE("01/"&amp;H3&amp;"/"&amp;$F$2),0))</f>
        <v>0</v>
      </c>
      <c r="I23" s="79">
        <f>COUNTIFS(Probacionistas!$AP:$AP,"&lt;&gt;"" ",Probacionistas!$P:$P,"Inscrito nuevo",Probacionistas!$BC:$BC,"Actividades",Probacionistas!$F:$F,"&gt;="&amp;DATEVALUE("01/"&amp;I3&amp;"/"&amp;$F$2),Probacionistas!$F:$F,"&lt;="&amp;EOMONTH(DATEVALUE("01/"&amp;I3&amp;"/"&amp;$F$2),0))</f>
        <v>0</v>
      </c>
      <c r="J23" s="79">
        <f>COUNTIFS(Probacionistas!$AP:$AP,"&lt;&gt;"" ",Probacionistas!$P:$P,"Inscrito nuevo",Probacionistas!$BC:$BC,"Actividades",Probacionistas!$F:$F,"&gt;="&amp;DATEVALUE("01/"&amp;J3&amp;"/"&amp;$F$2),Probacionistas!$F:$F,"&lt;="&amp;EOMONTH(DATEVALUE("01/"&amp;J3&amp;"/"&amp;$F$2),0))</f>
        <v>0</v>
      </c>
      <c r="K23" s="79">
        <f>COUNTIFS(Probacionistas!$AP:$AP,"&lt;&gt;"" ",Probacionistas!$P:$P,"Inscrito nuevo",Probacionistas!$BC:$BC,"Actividades",Probacionistas!$F:$F,"&gt;="&amp;DATEVALUE("01/"&amp;K3&amp;"/"&amp;$F$2),Probacionistas!$F:$F,"&lt;="&amp;EOMONTH(DATEVALUE("01/"&amp;K3&amp;"/"&amp;$F$2),0))</f>
        <v>0</v>
      </c>
      <c r="L23" s="79">
        <f>COUNTIFS(Probacionistas!$AP:$AP,"&lt;&gt;"" ",Probacionistas!$P:$P,"Inscrito nuevo",Probacionistas!$BC:$BC,"Actividades",Probacionistas!$F:$F,"&gt;="&amp;DATEVALUE("01/"&amp;L3&amp;"/"&amp;$F$2),Probacionistas!$F:$F,"&lt;="&amp;EOMONTH(DATEVALUE("01/"&amp;L3&amp;"/"&amp;$F$2),0))</f>
        <v>0</v>
      </c>
      <c r="M23" s="79">
        <f>COUNTIFS(Probacionistas!$AP:$AP,"&lt;&gt;"" ",Probacionistas!$P:$P,"Inscrito nuevo",Probacionistas!$BC:$BC,"Actividades",Probacionistas!$F:$F,"&gt;="&amp;DATEVALUE("01/"&amp;M3&amp;"/"&amp;$F$2),Probacionistas!$F:$F,"&lt;="&amp;EOMONTH(DATEVALUE("01/"&amp;M3&amp;"/"&amp;$F$2),0))</f>
        <v>0</v>
      </c>
      <c r="N23" s="79">
        <f>COUNTIFS(Probacionistas!$AP:$AP,"&lt;&gt;"" ",Probacionistas!$P:$P,"Inscrito nuevo",Probacionistas!$BC:$BC,"Actividades",Probacionistas!$F:$F,"&gt;="&amp;DATEVALUE("01/"&amp;N3&amp;"/"&amp;$F$2),Probacionistas!$F:$F,"&lt;="&amp;EOMONTH(DATEVALUE("01/"&amp;N3&amp;"/"&amp;$F$2),0))</f>
        <v>0</v>
      </c>
      <c r="O23" s="79">
        <f>COUNTIFS(Probacionistas!$AP:$AP,"&lt;&gt;"" ",Probacionistas!$P:$P,"Inscrito nuevo",Probacionistas!$BC:$BC,"Actividades",Probacionistas!$F:$F,"&gt;="&amp;DATEVALUE("01/"&amp;O3&amp;"/"&amp;$F$2),Probacionistas!$F:$F,"&lt;="&amp;EOMONTH(DATEVALUE("01/"&amp;O3&amp;"/"&amp;$F$2),0))</f>
        <v>0</v>
      </c>
      <c r="P23" s="79">
        <f>COUNTIFS(Probacionistas!$AP:$AP,"&lt;&gt;"" ",Probacionistas!$P:$P,"Inscrito nuevo",Probacionistas!$BC:$BC,"Actividades",Probacionistas!$F:$F,"&gt;="&amp;DATEVALUE("01/"&amp;P3&amp;"/"&amp;$F$2),Probacionistas!$F:$F,"&lt;="&amp;EOMONTH(DATEVALUE("01/"&amp;P3&amp;"/"&amp;$F$2),0))</f>
        <v>0</v>
      </c>
      <c r="Q23" s="79">
        <f>COUNTIFS(Probacionistas!$AP:$AP,"&lt;&gt;"" ",Probacionistas!$P:$P,"Inscrito nuevo",Probacionistas!$BC:$BC,"Actividades",Probacionistas!$F:$F,"&gt;="&amp;DATEVALUE("01/"&amp;Q3&amp;"/"&amp;$F$2),Probacionistas!$F:$F,"&lt;="&amp;EOMONTH(DATEVALUE("01/"&amp;Q3&amp;"/"&amp;$F$2),0))</f>
        <v>0</v>
      </c>
      <c r="R23" s="56" t="str">
        <f>+Probacionistas!$B$1</f>
        <v>Cusco</v>
      </c>
    </row>
    <row r="24" spans="1:18">
      <c r="A24" s="296">
        <v>2.2200000000000002</v>
      </c>
      <c r="B24" s="7" t="s">
        <v>352</v>
      </c>
      <c r="C24" s="4">
        <f t="shared" si="4"/>
        <v>0</v>
      </c>
      <c r="D24" s="4">
        <f t="shared" si="5"/>
        <v>0</v>
      </c>
      <c r="E24" s="6">
        <f>COUNTIFS(Probacionistas!$AR:$AR,"&lt;&gt;"" ",Probacionistas!$R:$R,"Inscrito nuevo",Probacionistas!$BE:$BE,"Contacto Personal",Probacionistas!$F:$F,"&gt;="&amp;DATEVALUE("01/"&amp;E3&amp;"/"&amp;$E$2),Probacionistas!$F:$F,"&lt;="&amp;EOMONTH(DATEVALUE("01/"&amp;E3&amp;"/"&amp;$E$2),0))</f>
        <v>0</v>
      </c>
      <c r="F24" s="6">
        <f>COUNTIFS(Probacionistas!$AP:$AP,"&lt;&gt;"" ",Probacionistas!$P:$P,"Inscrito nuevo",Probacionistas!$BC:$BC,"Web",Probacionistas!$F:$F,"&gt;="&amp;DATEVALUE("01/"&amp;F3&amp;"/"&amp;$F$2),Probacionistas!$F:$F,"&lt;="&amp;EOMONTH(DATEVALUE("01/"&amp;F3&amp;"/"&amp;$F$2),0))</f>
        <v>0</v>
      </c>
      <c r="G24" s="6">
        <f>COUNTIFS(Probacionistas!$AP:$AP,"&lt;&gt;"" ",Probacionistas!$P:$P,"Inscrito nuevo",Probacionistas!$BC:$BC,"Web",Probacionistas!$F:$F,"&gt;="&amp;DATEVALUE("01/"&amp;G3&amp;"/"&amp;$F$2),Probacionistas!$F:$F,"&lt;="&amp;EOMONTH(DATEVALUE("01/"&amp;G3&amp;"/"&amp;$F$2),0))</f>
        <v>0</v>
      </c>
      <c r="H24" s="6">
        <f>COUNTIFS(Probacionistas!$AP:$AP,"&lt;&gt;"" ",Probacionistas!$P:$P,"Inscrito nuevo",Probacionistas!$BC:$BC,"Web",Probacionistas!$F:$F,"&gt;="&amp;DATEVALUE("01/"&amp;H3&amp;"/"&amp;$F$2),Probacionistas!$F:$F,"&lt;="&amp;EOMONTH(DATEVALUE("01/"&amp;H3&amp;"/"&amp;$F$2),0))</f>
        <v>0</v>
      </c>
      <c r="I24" s="6">
        <f>COUNTIFS(Probacionistas!$AP:$AP,"&lt;&gt;"" ",Probacionistas!$P:$P,"Inscrito nuevo",Probacionistas!$BC:$BC,"Web",Probacionistas!$F:$F,"&gt;="&amp;DATEVALUE("01/"&amp;I3&amp;"/"&amp;$F$2),Probacionistas!$F:$F,"&lt;="&amp;EOMONTH(DATEVALUE("01/"&amp;I3&amp;"/"&amp;$F$2),0))</f>
        <v>0</v>
      </c>
      <c r="J24" s="6">
        <f>COUNTIFS(Probacionistas!$AP:$AP,"&lt;&gt;"" ",Probacionistas!$P:$P,"Inscrito nuevo",Probacionistas!$BC:$BC,"Web",Probacionistas!$F:$F,"&gt;="&amp;DATEVALUE("01/"&amp;J3&amp;"/"&amp;$F$2),Probacionistas!$F:$F,"&lt;="&amp;EOMONTH(DATEVALUE("01/"&amp;J3&amp;"/"&amp;$F$2),0))</f>
        <v>0</v>
      </c>
      <c r="K24" s="6">
        <f>COUNTIFS(Probacionistas!$AP:$AP,"&lt;&gt;"" ",Probacionistas!$P:$P,"Inscrito nuevo",Probacionistas!$BC:$BC,"Web",Probacionistas!$F:$F,"&gt;="&amp;DATEVALUE("01/"&amp;K3&amp;"/"&amp;$F$2),Probacionistas!$F:$F,"&lt;="&amp;EOMONTH(DATEVALUE("01/"&amp;K3&amp;"/"&amp;$F$2),0))</f>
        <v>0</v>
      </c>
      <c r="L24" s="6">
        <f>COUNTIFS(Probacionistas!$AP:$AP,"&lt;&gt;"" ",Probacionistas!$P:$P,"Inscrito nuevo",Probacionistas!$BC:$BC,"Web",Probacionistas!$F:$F,"&gt;="&amp;DATEVALUE("01/"&amp;L3&amp;"/"&amp;$F$2),Probacionistas!$F:$F,"&lt;="&amp;EOMONTH(DATEVALUE("01/"&amp;L3&amp;"/"&amp;$F$2),0))</f>
        <v>0</v>
      </c>
      <c r="M24" s="6">
        <f>COUNTIFS(Probacionistas!$AP:$AP,"&lt;&gt;"" ",Probacionistas!$P:$P,"Inscrito nuevo",Probacionistas!$BC:$BC,"Web",Probacionistas!$F:$F,"&gt;="&amp;DATEVALUE("01/"&amp;M3&amp;"/"&amp;$F$2),Probacionistas!$F:$F,"&lt;="&amp;EOMONTH(DATEVALUE("01/"&amp;M3&amp;"/"&amp;$F$2),0))</f>
        <v>0</v>
      </c>
      <c r="N24" s="6">
        <f>COUNTIFS(Probacionistas!$AP:$AP,"&lt;&gt;"" ",Probacionistas!$P:$P,"Inscrito nuevo",Probacionistas!$BC:$BC,"Web",Probacionistas!$F:$F,"&gt;="&amp;DATEVALUE("01/"&amp;N3&amp;"/"&amp;$F$2),Probacionistas!$F:$F,"&lt;="&amp;EOMONTH(DATEVALUE("01/"&amp;N3&amp;"/"&amp;$F$2),0))</f>
        <v>0</v>
      </c>
      <c r="O24" s="6">
        <f>COUNTIFS(Probacionistas!$AP:$AP,"&lt;&gt;"" ",Probacionistas!$P:$P,"Inscrito nuevo",Probacionistas!$BC:$BC,"Web",Probacionistas!$F:$F,"&gt;="&amp;DATEVALUE("01/"&amp;O3&amp;"/"&amp;$F$2),Probacionistas!$F:$F,"&lt;="&amp;EOMONTH(DATEVALUE("01/"&amp;O3&amp;"/"&amp;$F$2),0))</f>
        <v>0</v>
      </c>
      <c r="P24" s="6">
        <f>COUNTIFS(Probacionistas!$AP:$AP,"&lt;&gt;"" ",Probacionistas!$P:$P,"Inscrito nuevo",Probacionistas!$BC:$BC,"Web",Probacionistas!$F:$F,"&gt;="&amp;DATEVALUE("01/"&amp;P3&amp;"/"&amp;$F$2),Probacionistas!$F:$F,"&lt;="&amp;EOMONTH(DATEVALUE("01/"&amp;P3&amp;"/"&amp;$F$2),0))</f>
        <v>0</v>
      </c>
      <c r="Q24" s="6">
        <f>COUNTIFS(Probacionistas!$AP:$AP,"&lt;&gt;"" ",Probacionistas!$P:$P,"Inscrito nuevo",Probacionistas!$BC:$BC,"Web",Probacionistas!$F:$F,"&gt;="&amp;DATEVALUE("01/"&amp;Q3&amp;"/"&amp;$F$2),Probacionistas!$F:$F,"&lt;="&amp;EOMONTH(DATEVALUE("01/"&amp;Q3&amp;"/"&amp;$F$2),0))</f>
        <v>0</v>
      </c>
      <c r="R24" s="56" t="str">
        <f>+Probacionistas!$B$1</f>
        <v>Cusco</v>
      </c>
    </row>
    <row r="25" spans="1:18">
      <c r="A25" s="296">
        <v>2.23</v>
      </c>
      <c r="B25" s="10" t="s">
        <v>353</v>
      </c>
      <c r="C25" s="4">
        <f t="shared" si="4"/>
        <v>0</v>
      </c>
      <c r="D25" s="4">
        <f t="shared" si="5"/>
        <v>0</v>
      </c>
      <c r="E25" s="6">
        <f>COUNTIFS(Probacionistas!$AR:$AR,"&lt;&gt;"" ",Probacionistas!$R:$R,"Inscrito nuevo",Probacionistas!$BE:$BE,"Actividades",Probacionistas!$F:$F,"&gt;="&amp;DATEVALUE("01/"&amp;E2&amp;"/"&amp;$E$2),Probacionistas!$F:$F,"&lt;="&amp;EOMONTH(DATEVALUE("01/"&amp;E2&amp;"/"&amp;$E$2),0))</f>
        <v>0</v>
      </c>
      <c r="F25" s="6">
        <f>COUNTIFS(Probacionistas!$AP:$AP,"&lt;&gt;"" ",Probacionistas!$P:$P,"Inscrito nuevo",Probacionistas!$BC:$BC,"Cursos",Probacionistas!$F:$F,"&gt;="&amp;DATEVALUE("01/"&amp;F3&amp;"/"&amp;$F$2),Probacionistas!$F:$F,"&lt;="&amp;EOMONTH(DATEVALUE("01/"&amp;F3&amp;"/"&amp;$F$2),0))</f>
        <v>0</v>
      </c>
      <c r="G25" s="6">
        <f>COUNTIFS(Probacionistas!$AP:$AP,"&lt;&gt;"" ",Probacionistas!$P:$P,"Inscrito nuevo",Probacionistas!$BC:$BC,"Cursos",Probacionistas!$F:$F,"&gt;="&amp;DATEVALUE("01/"&amp;G3&amp;"/"&amp;$F$2),Probacionistas!$F:$F,"&lt;="&amp;EOMONTH(DATEVALUE("01/"&amp;G3&amp;"/"&amp;$F$2),0))</f>
        <v>0</v>
      </c>
      <c r="H25" s="6">
        <f>COUNTIFS(Probacionistas!$AP:$AP,"&lt;&gt;"" ",Probacionistas!$P:$P,"Inscrito nuevo",Probacionistas!$BC:$BC,"Cursos",Probacionistas!$F:$F,"&gt;="&amp;DATEVALUE("01/"&amp;H3&amp;"/"&amp;$F$2),Probacionistas!$F:$F,"&lt;="&amp;EOMONTH(DATEVALUE("01/"&amp;H3&amp;"/"&amp;$F$2),0))</f>
        <v>0</v>
      </c>
      <c r="I25" s="6">
        <f>COUNTIFS(Probacionistas!$AP:$AP,"&lt;&gt;"" ",Probacionistas!$P:$P,"Inscrito nuevo",Probacionistas!$BC:$BC,"Cursos",Probacionistas!$F:$F,"&gt;="&amp;DATEVALUE("01/"&amp;I3&amp;"/"&amp;$F$2),Probacionistas!$F:$F,"&lt;="&amp;EOMONTH(DATEVALUE("01/"&amp;I3&amp;"/"&amp;$F$2),0))</f>
        <v>0</v>
      </c>
      <c r="J25" s="6">
        <f>COUNTIFS(Probacionistas!$AP:$AP,"&lt;&gt;"" ",Probacionistas!$P:$P,"Inscrito nuevo",Probacionistas!$BC:$BC,"Cursos",Probacionistas!$F:$F,"&gt;="&amp;DATEVALUE("01/"&amp;J3&amp;"/"&amp;$F$2),Probacionistas!$F:$F,"&lt;="&amp;EOMONTH(DATEVALUE("01/"&amp;J3&amp;"/"&amp;$F$2),0))</f>
        <v>0</v>
      </c>
      <c r="K25" s="6">
        <f>COUNTIFS(Probacionistas!$AP:$AP,"&lt;&gt;"" ",Probacionistas!$P:$P,"Inscrito nuevo",Probacionistas!$BC:$BC,"Cursos",Probacionistas!$F:$F,"&gt;="&amp;DATEVALUE("01/"&amp;K3&amp;"/"&amp;$F$2),Probacionistas!$F:$F,"&lt;="&amp;EOMONTH(DATEVALUE("01/"&amp;K3&amp;"/"&amp;$F$2),0))</f>
        <v>0</v>
      </c>
      <c r="L25" s="6">
        <f>COUNTIFS(Probacionistas!$AP:$AP,"&lt;&gt;"" ",Probacionistas!$P:$P,"Inscrito nuevo",Probacionistas!$BC:$BC,"Cursos",Probacionistas!$F:$F,"&gt;="&amp;DATEVALUE("01/"&amp;L3&amp;"/"&amp;$F$2),Probacionistas!$F:$F,"&lt;="&amp;EOMONTH(DATEVALUE("01/"&amp;L3&amp;"/"&amp;$F$2),0))</f>
        <v>0</v>
      </c>
      <c r="M25" s="6">
        <f>COUNTIFS(Probacionistas!$AP:$AP,"&lt;&gt;"" ",Probacionistas!$P:$P,"Inscrito nuevo",Probacionistas!$BC:$BC,"Cursos",Probacionistas!$F:$F,"&gt;="&amp;DATEVALUE("01/"&amp;M3&amp;"/"&amp;$F$2),Probacionistas!$F:$F,"&lt;="&amp;EOMONTH(DATEVALUE("01/"&amp;M3&amp;"/"&amp;$F$2),0))</f>
        <v>0</v>
      </c>
      <c r="N25" s="6">
        <f>COUNTIFS(Probacionistas!$AP:$AP,"&lt;&gt;"" ",Probacionistas!$P:$P,"Inscrito nuevo",Probacionistas!$BC:$BC,"Cursos",Probacionistas!$F:$F,"&gt;="&amp;DATEVALUE("01/"&amp;N3&amp;"/"&amp;$F$2),Probacionistas!$F:$F,"&lt;="&amp;EOMONTH(DATEVALUE("01/"&amp;N3&amp;"/"&amp;$F$2),0))</f>
        <v>0</v>
      </c>
      <c r="O25" s="6">
        <f>COUNTIFS(Probacionistas!$AP:$AP,"&lt;&gt;"" ",Probacionistas!$P:$P,"Inscrito nuevo",Probacionistas!$BC:$BC,"Cursos",Probacionistas!$F:$F,"&gt;="&amp;DATEVALUE("01/"&amp;O3&amp;"/"&amp;$F$2),Probacionistas!$F:$F,"&lt;="&amp;EOMONTH(DATEVALUE("01/"&amp;O3&amp;"/"&amp;$F$2),0))</f>
        <v>0</v>
      </c>
      <c r="P25" s="6">
        <f>COUNTIFS(Probacionistas!$AP:$AP,"&lt;&gt;"" ",Probacionistas!$P:$P,"Inscrito nuevo",Probacionistas!$BC:$BC,"Cursos",Probacionistas!$F:$F,"&gt;="&amp;DATEVALUE("01/"&amp;P3&amp;"/"&amp;$F$2),Probacionistas!$F:$F,"&lt;="&amp;EOMONTH(DATEVALUE("01/"&amp;P3&amp;"/"&amp;$F$2),0))</f>
        <v>0</v>
      </c>
      <c r="Q25" s="6">
        <f>COUNTIFS(Probacionistas!$AP:$AP,"&lt;&gt;"" ",Probacionistas!$P:$P,"Inscrito nuevo",Probacionistas!$BC:$BC,"Cursos",Probacionistas!$F:$F,"&gt;="&amp;DATEVALUE("01/"&amp;Q3&amp;"/"&amp;$F$2),Probacionistas!$F:$F,"&lt;="&amp;EOMONTH(DATEVALUE("01/"&amp;Q3&amp;"/"&amp;$F$2),0))</f>
        <v>0</v>
      </c>
      <c r="R25" s="56" t="str">
        <f>+Probacionistas!$B$1</f>
        <v>Cusco</v>
      </c>
    </row>
    <row r="26" spans="1:18">
      <c r="A26" s="296">
        <v>2.2400000000000002</v>
      </c>
      <c r="B26" s="10" t="s">
        <v>354</v>
      </c>
      <c r="C26" s="4">
        <f t="shared" si="4"/>
        <v>0</v>
      </c>
      <c r="D26" s="4">
        <f t="shared" si="5"/>
        <v>0</v>
      </c>
      <c r="E26" s="6">
        <f>COUNTIFS(Probacionistas!$AR:$AR,"&lt;&gt;"" ",Probacionistas!$R:$R,"Inscrito nuevo",Probacionistas!$BE:$BE,"Web",Probacionistas!$F:$F,"&gt;="&amp;DATEVALUE("01/"&amp;E3&amp;"/"&amp;$E$2),Probacionistas!$F:$F,"&lt;="&amp;EOMONTH(DATEVALUE("01/"&amp;E3&amp;"/"&amp;$E$2),0))</f>
        <v>0</v>
      </c>
      <c r="F26" s="6">
        <f>COUNTIFS(Probacionistas!$AP:$AP,"&lt;&gt;"" ",Probacionistas!$P:$P,"Inscrito nuevo",Probacionistas!$BC:$BC,"Llamadas",Probacionistas!$F:$F,"&gt;="&amp;DATEVALUE("01/"&amp;F3&amp;"/"&amp;$F$2),Probacionistas!$F:$F,"&lt;="&amp;EOMONTH(DATEVALUE("01/"&amp;F3&amp;"/"&amp;$F$2),0))</f>
        <v>0</v>
      </c>
      <c r="G26" s="6">
        <f>COUNTIFS(Probacionistas!$AP:$AP,"&lt;&gt;"" ",Probacionistas!$P:$P,"Inscrito nuevo",Probacionistas!$BC:$BC,"Llamadas",Probacionistas!$F:$F,"&gt;="&amp;DATEVALUE("01/"&amp;G3&amp;"/"&amp;$F$2),Probacionistas!$F:$F,"&lt;="&amp;EOMONTH(DATEVALUE("01/"&amp;G3&amp;"/"&amp;$F$2),0))</f>
        <v>0</v>
      </c>
      <c r="H26" s="6">
        <f>COUNTIFS(Probacionistas!$AP:$AP,"&lt;&gt;"" ",Probacionistas!$P:$P,"Inscrito nuevo",Probacionistas!$BC:$BC,"Llamadas",Probacionistas!$F:$F,"&gt;="&amp;DATEVALUE("01/"&amp;H3&amp;"/"&amp;$F$2),Probacionistas!$F:$F,"&lt;="&amp;EOMONTH(DATEVALUE("01/"&amp;H3&amp;"/"&amp;$F$2),0))</f>
        <v>0</v>
      </c>
      <c r="I26" s="6">
        <f>COUNTIFS(Probacionistas!$AP:$AP,"&lt;&gt;"" ",Probacionistas!$P:$P,"Inscrito nuevo",Probacionistas!$BC:$BC,"Llamadas",Probacionistas!$F:$F,"&gt;="&amp;DATEVALUE("01/"&amp;I3&amp;"/"&amp;$F$2),Probacionistas!$F:$F,"&lt;="&amp;EOMONTH(DATEVALUE("01/"&amp;I3&amp;"/"&amp;$F$2),0))</f>
        <v>0</v>
      </c>
      <c r="J26" s="6">
        <f>COUNTIFS(Probacionistas!$AP:$AP,"&lt;&gt;"" ",Probacionistas!$P:$P,"Inscrito nuevo",Probacionistas!$BC:$BC,"Llamadas",Probacionistas!$F:$F,"&gt;="&amp;DATEVALUE("01/"&amp;J3&amp;"/"&amp;$F$2),Probacionistas!$F:$F,"&lt;="&amp;EOMONTH(DATEVALUE("01/"&amp;J3&amp;"/"&amp;$F$2),0))</f>
        <v>0</v>
      </c>
      <c r="K26" s="6">
        <f>COUNTIFS(Probacionistas!$AP:$AP,"&lt;&gt;"" ",Probacionistas!$P:$P,"Inscrito nuevo",Probacionistas!$BC:$BC,"Llamadas",Probacionistas!$F:$F,"&gt;="&amp;DATEVALUE("01/"&amp;K3&amp;"/"&amp;$F$2),Probacionistas!$F:$F,"&lt;="&amp;EOMONTH(DATEVALUE("01/"&amp;K3&amp;"/"&amp;$F$2),0))</f>
        <v>0</v>
      </c>
      <c r="L26" s="6">
        <f>COUNTIFS(Probacionistas!$AP:$AP,"&lt;&gt;"" ",Probacionistas!$P:$P,"Inscrito nuevo",Probacionistas!$BC:$BC,"Llamadas",Probacionistas!$F:$F,"&gt;="&amp;DATEVALUE("01/"&amp;L3&amp;"/"&amp;$F$2),Probacionistas!$F:$F,"&lt;="&amp;EOMONTH(DATEVALUE("01/"&amp;L3&amp;"/"&amp;$F$2),0))</f>
        <v>0</v>
      </c>
      <c r="M26" s="6">
        <f>COUNTIFS(Probacionistas!$AP:$AP,"&lt;&gt;"" ",Probacionistas!$P:$P,"Inscrito nuevo",Probacionistas!$BC:$BC,"Llamadas",Probacionistas!$F:$F,"&gt;="&amp;DATEVALUE("01/"&amp;M3&amp;"/"&amp;$F$2),Probacionistas!$F:$F,"&lt;="&amp;EOMONTH(DATEVALUE("01/"&amp;M3&amp;"/"&amp;$F$2),0))</f>
        <v>0</v>
      </c>
      <c r="N26" s="6">
        <f>COUNTIFS(Probacionistas!$AP:$AP,"&lt;&gt;"" ",Probacionistas!$P:$P,"Inscrito nuevo",Probacionistas!$BC:$BC,"Llamadas",Probacionistas!$F:$F,"&gt;="&amp;DATEVALUE("01/"&amp;N3&amp;"/"&amp;$F$2),Probacionistas!$F:$F,"&lt;="&amp;EOMONTH(DATEVALUE("01/"&amp;N3&amp;"/"&amp;$F$2),0))</f>
        <v>0</v>
      </c>
      <c r="O26" s="6">
        <f>COUNTIFS(Probacionistas!$AP:$AP,"&lt;&gt;"" ",Probacionistas!$P:$P,"Inscrito nuevo",Probacionistas!$BC:$BC,"Llamadas",Probacionistas!$F:$F,"&gt;="&amp;DATEVALUE("01/"&amp;O3&amp;"/"&amp;$F$2),Probacionistas!$F:$F,"&lt;="&amp;EOMONTH(DATEVALUE("01/"&amp;O3&amp;"/"&amp;$F$2),0))</f>
        <v>0</v>
      </c>
      <c r="P26" s="6">
        <f>COUNTIFS(Probacionistas!$AP:$AP,"&lt;&gt;"" ",Probacionistas!$P:$P,"Inscrito nuevo",Probacionistas!$BC:$BC,"Llamadas",Probacionistas!$F:$F,"&gt;="&amp;DATEVALUE("01/"&amp;P3&amp;"/"&amp;$F$2),Probacionistas!$F:$F,"&lt;="&amp;EOMONTH(DATEVALUE("01/"&amp;P3&amp;"/"&amp;$F$2),0))</f>
        <v>0</v>
      </c>
      <c r="Q26" s="6">
        <f>COUNTIFS(Probacionistas!$AP:$AP,"&lt;&gt;"" ",Probacionistas!$P:$P,"Inscrito nuevo",Probacionistas!$BC:$BC,"Llamadas",Probacionistas!$F:$F,"&gt;="&amp;DATEVALUE("01/"&amp;Q3&amp;"/"&amp;$F$2),Probacionistas!$F:$F,"&lt;="&amp;EOMONTH(DATEVALUE("01/"&amp;Q3&amp;"/"&amp;$F$2),0))</f>
        <v>0</v>
      </c>
      <c r="R26" s="56" t="str">
        <f>+Probacionistas!$B$1</f>
        <v>Cusco</v>
      </c>
    </row>
    <row r="27" spans="1:18">
      <c r="A27" s="296">
        <v>2.25</v>
      </c>
      <c r="B27" s="166" t="s">
        <v>355</v>
      </c>
      <c r="C27" s="4">
        <f t="shared" si="4"/>
        <v>0</v>
      </c>
      <c r="D27" s="4">
        <f t="shared" si="5"/>
        <v>0</v>
      </c>
      <c r="E27" s="32"/>
      <c r="F27" s="6">
        <f>COUNTIFS(Probacionistas!$AP:$AP,"&lt;&gt;"" ",Probacionistas!$P:$P,"Inscrito nuevo",Probacionistas!$BC:$BC,"Mensajes de texto",Probacionistas!$F:$F,"&gt;="&amp;DATEVALUE("01/"&amp;F3&amp;"/"&amp;$F$2),Probacionistas!$F:$F,"&lt;="&amp;EOMONTH(DATEVALUE("01/"&amp;F3&amp;"/"&amp;$F$2),0))</f>
        <v>0</v>
      </c>
      <c r="G27" s="6">
        <f>COUNTIFS(Probacionistas!$AP:$AP,"&lt;&gt;"" ",Probacionistas!$P:$P,"Inscrito nuevo",Probacionistas!$BC:$BC,"Mensajes de texto",Probacionistas!$F:$F,"&gt;="&amp;DATEVALUE("01/"&amp;G3&amp;"/"&amp;$F$2),Probacionistas!$F:$F,"&lt;="&amp;EOMONTH(DATEVALUE("01/"&amp;G3&amp;"/"&amp;$F$2),0))</f>
        <v>0</v>
      </c>
      <c r="H27" s="6">
        <f>COUNTIFS(Probacionistas!$AP:$AP,"&lt;&gt;"" ",Probacionistas!$P:$P,"Inscrito nuevo",Probacionistas!$BC:$BC,"Mensajes de texto",Probacionistas!$F:$F,"&gt;="&amp;DATEVALUE("01/"&amp;H3&amp;"/"&amp;$F$2),Probacionistas!$F:$F,"&lt;="&amp;EOMONTH(DATEVALUE("01/"&amp;H3&amp;"/"&amp;$F$2),0))</f>
        <v>0</v>
      </c>
      <c r="I27" s="6">
        <f>COUNTIFS(Probacionistas!$AP:$AP,"&lt;&gt;"" ",Probacionistas!$P:$P,"Inscrito nuevo",Probacionistas!$BC:$BC,"Mensajes de texto",Probacionistas!$F:$F,"&gt;="&amp;DATEVALUE("01/"&amp;I3&amp;"/"&amp;$F$2),Probacionistas!$F:$F,"&lt;="&amp;EOMONTH(DATEVALUE("01/"&amp;I3&amp;"/"&amp;$F$2),0))</f>
        <v>0</v>
      </c>
      <c r="J27" s="6">
        <f>COUNTIFS(Probacionistas!$AP:$AP,"&lt;&gt;"" ",Probacionistas!$P:$P,"Inscrito nuevo",Probacionistas!$BC:$BC,"Mensajes de texto",Probacionistas!$F:$F,"&gt;="&amp;DATEVALUE("01/"&amp;J3&amp;"/"&amp;$F$2),Probacionistas!$F:$F,"&lt;="&amp;EOMONTH(DATEVALUE("01/"&amp;J3&amp;"/"&amp;$F$2),0))</f>
        <v>0</v>
      </c>
      <c r="K27" s="6">
        <f>COUNTIFS(Probacionistas!$AP:$AP,"&lt;&gt;"" ",Probacionistas!$P:$P,"Inscrito nuevo",Probacionistas!$BC:$BC,"Mensajes de texto",Probacionistas!$F:$F,"&gt;="&amp;DATEVALUE("01/"&amp;K3&amp;"/"&amp;$F$2),Probacionistas!$F:$F,"&lt;="&amp;EOMONTH(DATEVALUE("01/"&amp;K3&amp;"/"&amp;$F$2),0))</f>
        <v>0</v>
      </c>
      <c r="L27" s="6">
        <f>COUNTIFS(Probacionistas!$AP:$AP,"&lt;&gt;"" ",Probacionistas!$P:$P,"Inscrito nuevo",Probacionistas!$BC:$BC,"Mensajes de texto",Probacionistas!$F:$F,"&gt;="&amp;DATEVALUE("01/"&amp;L3&amp;"/"&amp;$F$2),Probacionistas!$F:$F,"&lt;="&amp;EOMONTH(DATEVALUE("01/"&amp;L3&amp;"/"&amp;$F$2),0))</f>
        <v>0</v>
      </c>
      <c r="M27" s="6">
        <f>COUNTIFS(Probacionistas!$AP:$AP,"&lt;&gt;"" ",Probacionistas!$P:$P,"Inscrito nuevo",Probacionistas!$BC:$BC,"Mensajes de texto",Probacionistas!$F:$F,"&gt;="&amp;DATEVALUE("01/"&amp;M3&amp;"/"&amp;$F$2),Probacionistas!$F:$F,"&lt;="&amp;EOMONTH(DATEVALUE("01/"&amp;M3&amp;"/"&amp;$F$2),0))</f>
        <v>0</v>
      </c>
      <c r="N27" s="6">
        <f>COUNTIFS(Probacionistas!$AP:$AP,"&lt;&gt;"" ",Probacionistas!$P:$P,"Inscrito nuevo",Probacionistas!$BC:$BC,"Mensajes de texto",Probacionistas!$F:$F,"&gt;="&amp;DATEVALUE("01/"&amp;N3&amp;"/"&amp;$F$2),Probacionistas!$F:$F,"&lt;="&amp;EOMONTH(DATEVALUE("01/"&amp;N3&amp;"/"&amp;$F$2),0))</f>
        <v>0</v>
      </c>
      <c r="O27" s="6">
        <f>COUNTIFS(Probacionistas!$AP:$AP,"&lt;&gt;"" ",Probacionistas!$P:$P,"Inscrito nuevo",Probacionistas!$BC:$BC,"Mensajes de texto",Probacionistas!$F:$F,"&gt;="&amp;DATEVALUE("01/"&amp;O3&amp;"/"&amp;$F$2),Probacionistas!$F:$F,"&lt;="&amp;EOMONTH(DATEVALUE("01/"&amp;O3&amp;"/"&amp;$F$2),0))</f>
        <v>0</v>
      </c>
      <c r="P27" s="6">
        <f>COUNTIFS(Probacionistas!$AP:$AP,"&lt;&gt;"" ",Probacionistas!$P:$P,"Inscrito nuevo",Probacionistas!$BC:$BC,"Mensajes de texto",Probacionistas!$F:$F,"&gt;="&amp;DATEVALUE("01/"&amp;P3&amp;"/"&amp;$F$2),Probacionistas!$F:$F,"&lt;="&amp;EOMONTH(DATEVALUE("01/"&amp;P3&amp;"/"&amp;$F$2),0))</f>
        <v>0</v>
      </c>
      <c r="Q27" s="6">
        <f>COUNTIFS(Probacionistas!$AP:$AP,"&lt;&gt;"" ",Probacionistas!$P:$P,"Inscrito nuevo",Probacionistas!$BC:$BC,"Mensajes de texto",Probacionistas!$F:$F,"&gt;="&amp;DATEVALUE("01/"&amp;Q3&amp;"/"&amp;$F$2),Probacionistas!$F:$F,"&lt;="&amp;EOMONTH(DATEVALUE("01/"&amp;Q3&amp;"/"&amp;$F$2),0))</f>
        <v>0</v>
      </c>
      <c r="R27" s="56" t="str">
        <f>+Probacionistas!$B$1</f>
        <v>Cusco</v>
      </c>
    </row>
  </sheetData>
  <sheetProtection algorithmName="SHA-512" hashValue="iP3tR2KbHOj+iZGYE6w6fQGdLUWO9mQ2xv+ZfGA6q2ryd9VQ0n9fY5OJqFV93/E3EQZd/e640/w7kCk5imKy5Q==" saltValue="IEiIuLRak/Onso830L6m1A==" spinCount="100000" sheet="1" objects="1" scenarios="1"/>
  <protectedRanges>
    <protectedRange sqref="F5" name="Rango1"/>
  </protectedRanges>
  <mergeCells count="5164">
    <mergeCell ref="WSB1:WSC1"/>
    <mergeCell ref="WSD1:WSE1"/>
    <mergeCell ref="WSF1:WSG1"/>
    <mergeCell ref="WSH1:WSI1"/>
    <mergeCell ref="WRP1:WRQ1"/>
    <mergeCell ref="WRR1:WRS1"/>
    <mergeCell ref="WRT1:WRU1"/>
    <mergeCell ref="WRV1:WRW1"/>
    <mergeCell ref="WRX1:WRY1"/>
    <mergeCell ref="WRZ1:WSA1"/>
    <mergeCell ref="WRD1:WRE1"/>
    <mergeCell ref="WRF1:WRG1"/>
    <mergeCell ref="WRH1:WRI1"/>
    <mergeCell ref="WRJ1:WRK1"/>
    <mergeCell ref="WRL1:WRM1"/>
    <mergeCell ref="WRN1:WRO1"/>
    <mergeCell ref="WQR1:WQS1"/>
    <mergeCell ref="WQT1:WQU1"/>
    <mergeCell ref="WQV1:WQW1"/>
    <mergeCell ref="WQX1:WQY1"/>
    <mergeCell ref="WQZ1:WRA1"/>
    <mergeCell ref="WRB1:WRC1"/>
    <mergeCell ref="WQF1:WQG1"/>
    <mergeCell ref="WQH1:WQI1"/>
    <mergeCell ref="WQJ1:WQK1"/>
    <mergeCell ref="WQL1:WQM1"/>
    <mergeCell ref="WQN1:WQO1"/>
    <mergeCell ref="WQP1:WQQ1"/>
    <mergeCell ref="WPT1:WPU1"/>
    <mergeCell ref="WPV1:WPW1"/>
    <mergeCell ref="WPX1:WPY1"/>
    <mergeCell ref="WPZ1:WQA1"/>
    <mergeCell ref="WQB1:WQC1"/>
    <mergeCell ref="WQD1:WQE1"/>
    <mergeCell ref="WPH1:WPI1"/>
    <mergeCell ref="WPJ1:WPK1"/>
    <mergeCell ref="WPL1:WPM1"/>
    <mergeCell ref="WPN1:WPO1"/>
    <mergeCell ref="WPP1:WPQ1"/>
    <mergeCell ref="WPR1:WPS1"/>
    <mergeCell ref="WOV1:WOW1"/>
    <mergeCell ref="WOX1:WOY1"/>
    <mergeCell ref="WOZ1:WPA1"/>
    <mergeCell ref="WPB1:WPC1"/>
    <mergeCell ref="WPD1:WPE1"/>
    <mergeCell ref="WPF1:WPG1"/>
    <mergeCell ref="WOJ1:WOK1"/>
    <mergeCell ref="WOL1:WOM1"/>
    <mergeCell ref="WON1:WOO1"/>
    <mergeCell ref="WOP1:WOQ1"/>
    <mergeCell ref="WOR1:WOS1"/>
    <mergeCell ref="WOT1:WOU1"/>
    <mergeCell ref="WNX1:WNY1"/>
    <mergeCell ref="WNZ1:WOA1"/>
    <mergeCell ref="WOB1:WOC1"/>
    <mergeCell ref="WOD1:WOE1"/>
    <mergeCell ref="WOF1:WOG1"/>
    <mergeCell ref="WOH1:WOI1"/>
    <mergeCell ref="WNL1:WNM1"/>
    <mergeCell ref="WNN1:WNO1"/>
    <mergeCell ref="WNP1:WNQ1"/>
    <mergeCell ref="WNR1:WNS1"/>
    <mergeCell ref="WNT1:WNU1"/>
    <mergeCell ref="WNV1:WNW1"/>
    <mergeCell ref="WMZ1:WNA1"/>
    <mergeCell ref="WNB1:WNC1"/>
    <mergeCell ref="WND1:WNE1"/>
    <mergeCell ref="WNF1:WNG1"/>
    <mergeCell ref="WNH1:WNI1"/>
    <mergeCell ref="WNJ1:WNK1"/>
    <mergeCell ref="WMN1:WMO1"/>
    <mergeCell ref="WMP1:WMQ1"/>
    <mergeCell ref="WMR1:WMS1"/>
    <mergeCell ref="WMT1:WMU1"/>
    <mergeCell ref="WMV1:WMW1"/>
    <mergeCell ref="WMX1:WMY1"/>
    <mergeCell ref="WMB1:WMC1"/>
    <mergeCell ref="WMD1:WME1"/>
    <mergeCell ref="WMF1:WMG1"/>
    <mergeCell ref="WMH1:WMI1"/>
    <mergeCell ref="WMJ1:WMK1"/>
    <mergeCell ref="WML1:WMM1"/>
    <mergeCell ref="WIB1:WIC1"/>
    <mergeCell ref="WID1:WIE1"/>
    <mergeCell ref="WIF1:WIG1"/>
    <mergeCell ref="WIH1:WII1"/>
    <mergeCell ref="WIJ1:WIK1"/>
    <mergeCell ref="WIL1:WIM1"/>
    <mergeCell ref="WHP1:WHQ1"/>
    <mergeCell ref="WHR1:WHS1"/>
    <mergeCell ref="WHT1:WHU1"/>
    <mergeCell ref="WHV1:WHW1"/>
    <mergeCell ref="WHX1:WHY1"/>
    <mergeCell ref="WHZ1:WIA1"/>
    <mergeCell ref="WHD1:WHE1"/>
    <mergeCell ref="WHF1:WHG1"/>
    <mergeCell ref="WHH1:WHI1"/>
    <mergeCell ref="WHJ1:WHK1"/>
    <mergeCell ref="WHL1:WHM1"/>
    <mergeCell ref="WHN1:WHO1"/>
    <mergeCell ref="WGR1:WGS1"/>
    <mergeCell ref="WGT1:WGU1"/>
    <mergeCell ref="WGV1:WGW1"/>
    <mergeCell ref="WGX1:WGY1"/>
    <mergeCell ref="WGZ1:WHA1"/>
    <mergeCell ref="WHB1:WHC1"/>
    <mergeCell ref="WGF1:WGG1"/>
    <mergeCell ref="WGH1:WGI1"/>
    <mergeCell ref="WGJ1:WGK1"/>
    <mergeCell ref="WGL1:WGM1"/>
    <mergeCell ref="WGN1:WGO1"/>
    <mergeCell ref="WGP1:WGQ1"/>
    <mergeCell ref="WFT1:WFU1"/>
    <mergeCell ref="WFV1:WFW1"/>
    <mergeCell ref="WFX1:WFY1"/>
    <mergeCell ref="WFZ1:WGA1"/>
    <mergeCell ref="WGB1:WGC1"/>
    <mergeCell ref="WGD1:WGE1"/>
    <mergeCell ref="WFH1:WFI1"/>
    <mergeCell ref="WFJ1:WFK1"/>
    <mergeCell ref="WFL1:WFM1"/>
    <mergeCell ref="WFN1:WFO1"/>
    <mergeCell ref="WFP1:WFQ1"/>
    <mergeCell ref="WFR1:WFS1"/>
    <mergeCell ref="WEV1:WEW1"/>
    <mergeCell ref="WEX1:WEY1"/>
    <mergeCell ref="WEZ1:WFA1"/>
    <mergeCell ref="WFB1:WFC1"/>
    <mergeCell ref="WFD1:WFE1"/>
    <mergeCell ref="WFF1:WFG1"/>
    <mergeCell ref="WEJ1:WEK1"/>
    <mergeCell ref="WEL1:WEM1"/>
    <mergeCell ref="WEN1:WEO1"/>
    <mergeCell ref="WEP1:WEQ1"/>
    <mergeCell ref="WER1:WES1"/>
    <mergeCell ref="WET1:WEU1"/>
    <mergeCell ref="WDX1:WDY1"/>
    <mergeCell ref="WDZ1:WEA1"/>
    <mergeCell ref="WEB1:WEC1"/>
    <mergeCell ref="WED1:WEE1"/>
    <mergeCell ref="WEF1:WEG1"/>
    <mergeCell ref="WEH1:WEI1"/>
    <mergeCell ref="WDL1:WDM1"/>
    <mergeCell ref="WDN1:WDO1"/>
    <mergeCell ref="WDP1:WDQ1"/>
    <mergeCell ref="WDR1:WDS1"/>
    <mergeCell ref="WDT1:WDU1"/>
    <mergeCell ref="WDV1:WDW1"/>
    <mergeCell ref="WCZ1:WDA1"/>
    <mergeCell ref="WDB1:WDC1"/>
    <mergeCell ref="WDD1:WDE1"/>
    <mergeCell ref="WDF1:WDG1"/>
    <mergeCell ref="WDH1:WDI1"/>
    <mergeCell ref="WDJ1:WDK1"/>
    <mergeCell ref="WCN1:WCO1"/>
    <mergeCell ref="WCP1:WCQ1"/>
    <mergeCell ref="WCR1:WCS1"/>
    <mergeCell ref="WCT1:WCU1"/>
    <mergeCell ref="WCV1:WCW1"/>
    <mergeCell ref="WCX1:WCY1"/>
    <mergeCell ref="VYN1:VYO1"/>
    <mergeCell ref="VYP1:VYQ1"/>
    <mergeCell ref="WCF1:WCG1"/>
    <mergeCell ref="WCH1:WCI1"/>
    <mergeCell ref="WCJ1:WCK1"/>
    <mergeCell ref="WCL1:WCM1"/>
    <mergeCell ref="VYB1:VYC1"/>
    <mergeCell ref="VYD1:VYE1"/>
    <mergeCell ref="VYF1:VYG1"/>
    <mergeCell ref="VYH1:VYI1"/>
    <mergeCell ref="VYJ1:VYK1"/>
    <mergeCell ref="VYL1:VYM1"/>
    <mergeCell ref="VXP1:VXQ1"/>
    <mergeCell ref="VXR1:VXS1"/>
    <mergeCell ref="VXT1:VXU1"/>
    <mergeCell ref="VXV1:VXW1"/>
    <mergeCell ref="VXX1:VXY1"/>
    <mergeCell ref="VXZ1:VYA1"/>
    <mergeCell ref="VXD1:VXE1"/>
    <mergeCell ref="VXF1:VXG1"/>
    <mergeCell ref="VXH1:VXI1"/>
    <mergeCell ref="VXJ1:VXK1"/>
    <mergeCell ref="VXL1:VXM1"/>
    <mergeCell ref="VXN1:VXO1"/>
    <mergeCell ref="VWR1:VWS1"/>
    <mergeCell ref="VWT1:VWU1"/>
    <mergeCell ref="VWV1:VWW1"/>
    <mergeCell ref="VWX1:VWY1"/>
    <mergeCell ref="VWZ1:VXA1"/>
    <mergeCell ref="VXB1:VXC1"/>
    <mergeCell ref="VWF1:VWG1"/>
    <mergeCell ref="VWH1:VWI1"/>
    <mergeCell ref="VWJ1:VWK1"/>
    <mergeCell ref="VWL1:VWM1"/>
    <mergeCell ref="VWN1:VWO1"/>
    <mergeCell ref="VWP1:VWQ1"/>
    <mergeCell ref="VVT1:VVU1"/>
    <mergeCell ref="VVV1:VVW1"/>
    <mergeCell ref="VVX1:VVY1"/>
    <mergeCell ref="VVZ1:VWA1"/>
    <mergeCell ref="VWB1:VWC1"/>
    <mergeCell ref="VWD1:VWE1"/>
    <mergeCell ref="VVH1:VVI1"/>
    <mergeCell ref="VVJ1:VVK1"/>
    <mergeCell ref="VVL1:VVM1"/>
    <mergeCell ref="VVN1:VVO1"/>
    <mergeCell ref="VVP1:VVQ1"/>
    <mergeCell ref="VVR1:VVS1"/>
    <mergeCell ref="VUV1:VUW1"/>
    <mergeCell ref="VUX1:VUY1"/>
    <mergeCell ref="VUZ1:VVA1"/>
    <mergeCell ref="VVB1:VVC1"/>
    <mergeCell ref="VVD1:VVE1"/>
    <mergeCell ref="VVF1:VVG1"/>
    <mergeCell ref="VUJ1:VUK1"/>
    <mergeCell ref="VUL1:VUM1"/>
    <mergeCell ref="VUN1:VUO1"/>
    <mergeCell ref="VUP1:VUQ1"/>
    <mergeCell ref="VUR1:VUS1"/>
    <mergeCell ref="VUT1:VUU1"/>
    <mergeCell ref="VTX1:VTY1"/>
    <mergeCell ref="VTZ1:VUA1"/>
    <mergeCell ref="VUB1:VUC1"/>
    <mergeCell ref="VUD1:VUE1"/>
    <mergeCell ref="VUF1:VUG1"/>
    <mergeCell ref="VUH1:VUI1"/>
    <mergeCell ref="VTL1:VTM1"/>
    <mergeCell ref="VTN1:VTO1"/>
    <mergeCell ref="VTP1:VTQ1"/>
    <mergeCell ref="VTR1:VTS1"/>
    <mergeCell ref="VTT1:VTU1"/>
    <mergeCell ref="VTV1:VTW1"/>
    <mergeCell ref="VSZ1:VTA1"/>
    <mergeCell ref="VTB1:VTC1"/>
    <mergeCell ref="VTD1:VTE1"/>
    <mergeCell ref="VTF1:VTG1"/>
    <mergeCell ref="VTH1:VTI1"/>
    <mergeCell ref="VTJ1:VTK1"/>
    <mergeCell ref="VSN1:VSO1"/>
    <mergeCell ref="VSP1:VSQ1"/>
    <mergeCell ref="VSR1:VSS1"/>
    <mergeCell ref="VST1:VSU1"/>
    <mergeCell ref="VSV1:VSW1"/>
    <mergeCell ref="VSX1:VSY1"/>
    <mergeCell ref="VON1:VOO1"/>
    <mergeCell ref="VOP1:VOQ1"/>
    <mergeCell ref="VOR1:VOS1"/>
    <mergeCell ref="VOT1:VOU1"/>
    <mergeCell ref="VSJ1:VSK1"/>
    <mergeCell ref="VSL1:VSM1"/>
    <mergeCell ref="VOB1:VOC1"/>
    <mergeCell ref="VOD1:VOE1"/>
    <mergeCell ref="VOF1:VOG1"/>
    <mergeCell ref="VOH1:VOI1"/>
    <mergeCell ref="VOJ1:VOK1"/>
    <mergeCell ref="VOL1:VOM1"/>
    <mergeCell ref="VNP1:VNQ1"/>
    <mergeCell ref="VNR1:VNS1"/>
    <mergeCell ref="VNT1:VNU1"/>
    <mergeCell ref="VNV1:VNW1"/>
    <mergeCell ref="VNX1:VNY1"/>
    <mergeCell ref="VNZ1:VOA1"/>
    <mergeCell ref="VND1:VNE1"/>
    <mergeCell ref="VNF1:VNG1"/>
    <mergeCell ref="VNH1:VNI1"/>
    <mergeCell ref="VNJ1:VNK1"/>
    <mergeCell ref="VNL1:VNM1"/>
    <mergeCell ref="VNN1:VNO1"/>
    <mergeCell ref="VMR1:VMS1"/>
    <mergeCell ref="VMT1:VMU1"/>
    <mergeCell ref="VMV1:VMW1"/>
    <mergeCell ref="VMX1:VMY1"/>
    <mergeCell ref="VMZ1:VNA1"/>
    <mergeCell ref="VNB1:VNC1"/>
    <mergeCell ref="VMF1:VMG1"/>
    <mergeCell ref="VMH1:VMI1"/>
    <mergeCell ref="VMJ1:VMK1"/>
    <mergeCell ref="VML1:VMM1"/>
    <mergeCell ref="VMN1:VMO1"/>
    <mergeCell ref="VMP1:VMQ1"/>
    <mergeCell ref="VLT1:VLU1"/>
    <mergeCell ref="VLV1:VLW1"/>
    <mergeCell ref="VLX1:VLY1"/>
    <mergeCell ref="VLZ1:VMA1"/>
    <mergeCell ref="VMB1:VMC1"/>
    <mergeCell ref="VMD1:VME1"/>
    <mergeCell ref="VLH1:VLI1"/>
    <mergeCell ref="VLJ1:VLK1"/>
    <mergeCell ref="VLL1:VLM1"/>
    <mergeCell ref="VLN1:VLO1"/>
    <mergeCell ref="VLP1:VLQ1"/>
    <mergeCell ref="VLR1:VLS1"/>
    <mergeCell ref="VKV1:VKW1"/>
    <mergeCell ref="VKX1:VKY1"/>
    <mergeCell ref="VKZ1:VLA1"/>
    <mergeCell ref="VLB1:VLC1"/>
    <mergeCell ref="VLD1:VLE1"/>
    <mergeCell ref="VLF1:VLG1"/>
    <mergeCell ref="VKJ1:VKK1"/>
    <mergeCell ref="VKL1:VKM1"/>
    <mergeCell ref="VKN1:VKO1"/>
    <mergeCell ref="VKP1:VKQ1"/>
    <mergeCell ref="VKR1:VKS1"/>
    <mergeCell ref="VKT1:VKU1"/>
    <mergeCell ref="VJX1:VJY1"/>
    <mergeCell ref="VJZ1:VKA1"/>
    <mergeCell ref="VKB1:VKC1"/>
    <mergeCell ref="VKD1:VKE1"/>
    <mergeCell ref="VKF1:VKG1"/>
    <mergeCell ref="VKH1:VKI1"/>
    <mergeCell ref="VJL1:VJM1"/>
    <mergeCell ref="VJN1:VJO1"/>
    <mergeCell ref="VJP1:VJQ1"/>
    <mergeCell ref="VJR1:VJS1"/>
    <mergeCell ref="VJT1:VJU1"/>
    <mergeCell ref="VJV1:VJW1"/>
    <mergeCell ref="VIZ1:VJA1"/>
    <mergeCell ref="VJB1:VJC1"/>
    <mergeCell ref="VJD1:VJE1"/>
    <mergeCell ref="VJF1:VJG1"/>
    <mergeCell ref="VJH1:VJI1"/>
    <mergeCell ref="VJJ1:VJK1"/>
    <mergeCell ref="VIN1:VIO1"/>
    <mergeCell ref="VIP1:VIQ1"/>
    <mergeCell ref="VIR1:VIS1"/>
    <mergeCell ref="VIT1:VIU1"/>
    <mergeCell ref="VIV1:VIW1"/>
    <mergeCell ref="VIX1:VIY1"/>
    <mergeCell ref="VEN1:VEO1"/>
    <mergeCell ref="VEP1:VEQ1"/>
    <mergeCell ref="VER1:VES1"/>
    <mergeCell ref="VET1:VEU1"/>
    <mergeCell ref="VEV1:VEW1"/>
    <mergeCell ref="VEX1:VEY1"/>
    <mergeCell ref="VEB1:VEC1"/>
    <mergeCell ref="VED1:VEE1"/>
    <mergeCell ref="VEF1:VEG1"/>
    <mergeCell ref="VEH1:VEI1"/>
    <mergeCell ref="VEJ1:VEK1"/>
    <mergeCell ref="VEL1:VEM1"/>
    <mergeCell ref="VDP1:VDQ1"/>
    <mergeCell ref="VDR1:VDS1"/>
    <mergeCell ref="VDT1:VDU1"/>
    <mergeCell ref="VDV1:VDW1"/>
    <mergeCell ref="VDX1:VDY1"/>
    <mergeCell ref="VDZ1:VEA1"/>
    <mergeCell ref="VDD1:VDE1"/>
    <mergeCell ref="VDF1:VDG1"/>
    <mergeCell ref="VDH1:VDI1"/>
    <mergeCell ref="VDJ1:VDK1"/>
    <mergeCell ref="VDL1:VDM1"/>
    <mergeCell ref="VDN1:VDO1"/>
    <mergeCell ref="VCR1:VCS1"/>
    <mergeCell ref="VCT1:VCU1"/>
    <mergeCell ref="VCV1:VCW1"/>
    <mergeCell ref="VCX1:VCY1"/>
    <mergeCell ref="VCZ1:VDA1"/>
    <mergeCell ref="VDB1:VDC1"/>
    <mergeCell ref="VCF1:VCG1"/>
    <mergeCell ref="VCH1:VCI1"/>
    <mergeCell ref="VCJ1:VCK1"/>
    <mergeCell ref="VCL1:VCM1"/>
    <mergeCell ref="VCN1:VCO1"/>
    <mergeCell ref="VCP1:VCQ1"/>
    <mergeCell ref="VBT1:VBU1"/>
    <mergeCell ref="VBV1:VBW1"/>
    <mergeCell ref="VBX1:VBY1"/>
    <mergeCell ref="VBZ1:VCA1"/>
    <mergeCell ref="VCB1:VCC1"/>
    <mergeCell ref="VCD1:VCE1"/>
    <mergeCell ref="VBH1:VBI1"/>
    <mergeCell ref="VBJ1:VBK1"/>
    <mergeCell ref="VBL1:VBM1"/>
    <mergeCell ref="VBN1:VBO1"/>
    <mergeCell ref="VBP1:VBQ1"/>
    <mergeCell ref="VBR1:VBS1"/>
    <mergeCell ref="VAV1:VAW1"/>
    <mergeCell ref="VAX1:VAY1"/>
    <mergeCell ref="VAZ1:VBA1"/>
    <mergeCell ref="VBB1:VBC1"/>
    <mergeCell ref="VBD1:VBE1"/>
    <mergeCell ref="VBF1:VBG1"/>
    <mergeCell ref="VAJ1:VAK1"/>
    <mergeCell ref="VAL1:VAM1"/>
    <mergeCell ref="VAN1:VAO1"/>
    <mergeCell ref="VAP1:VAQ1"/>
    <mergeCell ref="VAR1:VAS1"/>
    <mergeCell ref="VAT1:VAU1"/>
    <mergeCell ref="UZX1:UZY1"/>
    <mergeCell ref="UZZ1:VAA1"/>
    <mergeCell ref="VAB1:VAC1"/>
    <mergeCell ref="VAD1:VAE1"/>
    <mergeCell ref="VAF1:VAG1"/>
    <mergeCell ref="VAH1:VAI1"/>
    <mergeCell ref="UZL1:UZM1"/>
    <mergeCell ref="UZN1:UZO1"/>
    <mergeCell ref="UZP1:UZQ1"/>
    <mergeCell ref="UZR1:UZS1"/>
    <mergeCell ref="UZT1:UZU1"/>
    <mergeCell ref="UZV1:UZW1"/>
    <mergeCell ref="UYZ1:UZA1"/>
    <mergeCell ref="UZB1:UZC1"/>
    <mergeCell ref="UZD1:UZE1"/>
    <mergeCell ref="UZF1:UZG1"/>
    <mergeCell ref="UZH1:UZI1"/>
    <mergeCell ref="UZJ1:UZK1"/>
    <mergeCell ref="UUZ1:UVA1"/>
    <mergeCell ref="UVB1:UVC1"/>
    <mergeCell ref="UYR1:UYS1"/>
    <mergeCell ref="UYT1:UYU1"/>
    <mergeCell ref="UYV1:UYW1"/>
    <mergeCell ref="UYX1:UYY1"/>
    <mergeCell ref="UUN1:UUO1"/>
    <mergeCell ref="UUP1:UUQ1"/>
    <mergeCell ref="UUR1:UUS1"/>
    <mergeCell ref="UUT1:UUU1"/>
    <mergeCell ref="UUV1:UUW1"/>
    <mergeCell ref="UUX1:UUY1"/>
    <mergeCell ref="UUB1:UUC1"/>
    <mergeCell ref="UUD1:UUE1"/>
    <mergeCell ref="UUF1:UUG1"/>
    <mergeCell ref="UUH1:UUI1"/>
    <mergeCell ref="UUJ1:UUK1"/>
    <mergeCell ref="UUL1:UUM1"/>
    <mergeCell ref="UTP1:UTQ1"/>
    <mergeCell ref="UTR1:UTS1"/>
    <mergeCell ref="UTT1:UTU1"/>
    <mergeCell ref="UTV1:UTW1"/>
    <mergeCell ref="UTX1:UTY1"/>
    <mergeCell ref="UTZ1:UUA1"/>
    <mergeCell ref="UTD1:UTE1"/>
    <mergeCell ref="UTF1:UTG1"/>
    <mergeCell ref="UTH1:UTI1"/>
    <mergeCell ref="UTJ1:UTK1"/>
    <mergeCell ref="UTL1:UTM1"/>
    <mergeCell ref="UTN1:UTO1"/>
    <mergeCell ref="USR1:USS1"/>
    <mergeCell ref="UST1:USU1"/>
    <mergeCell ref="USV1:USW1"/>
    <mergeCell ref="USX1:USY1"/>
    <mergeCell ref="USZ1:UTA1"/>
    <mergeCell ref="UTB1:UTC1"/>
    <mergeCell ref="USF1:USG1"/>
    <mergeCell ref="USH1:USI1"/>
    <mergeCell ref="USJ1:USK1"/>
    <mergeCell ref="USL1:USM1"/>
    <mergeCell ref="USN1:USO1"/>
    <mergeCell ref="USP1:USQ1"/>
    <mergeCell ref="URT1:URU1"/>
    <mergeCell ref="URV1:URW1"/>
    <mergeCell ref="URX1:URY1"/>
    <mergeCell ref="URZ1:USA1"/>
    <mergeCell ref="USB1:USC1"/>
    <mergeCell ref="USD1:USE1"/>
    <mergeCell ref="URH1:URI1"/>
    <mergeCell ref="URJ1:URK1"/>
    <mergeCell ref="URL1:URM1"/>
    <mergeCell ref="URN1:URO1"/>
    <mergeCell ref="URP1:URQ1"/>
    <mergeCell ref="URR1:URS1"/>
    <mergeCell ref="UQV1:UQW1"/>
    <mergeCell ref="UQX1:UQY1"/>
    <mergeCell ref="UQZ1:URA1"/>
    <mergeCell ref="URB1:URC1"/>
    <mergeCell ref="URD1:URE1"/>
    <mergeCell ref="URF1:URG1"/>
    <mergeCell ref="UQJ1:UQK1"/>
    <mergeCell ref="UQL1:UQM1"/>
    <mergeCell ref="UQN1:UQO1"/>
    <mergeCell ref="UQP1:UQQ1"/>
    <mergeCell ref="UQR1:UQS1"/>
    <mergeCell ref="UQT1:UQU1"/>
    <mergeCell ref="UPX1:UPY1"/>
    <mergeCell ref="UPZ1:UQA1"/>
    <mergeCell ref="UQB1:UQC1"/>
    <mergeCell ref="UQD1:UQE1"/>
    <mergeCell ref="UQF1:UQG1"/>
    <mergeCell ref="UQH1:UQI1"/>
    <mergeCell ref="UPL1:UPM1"/>
    <mergeCell ref="UPN1:UPO1"/>
    <mergeCell ref="UPP1:UPQ1"/>
    <mergeCell ref="UPR1:UPS1"/>
    <mergeCell ref="UPT1:UPU1"/>
    <mergeCell ref="UPV1:UPW1"/>
    <mergeCell ref="UOZ1:UPA1"/>
    <mergeCell ref="UPB1:UPC1"/>
    <mergeCell ref="UPD1:UPE1"/>
    <mergeCell ref="UPF1:UPG1"/>
    <mergeCell ref="UPH1:UPI1"/>
    <mergeCell ref="UPJ1:UPK1"/>
    <mergeCell ref="UKZ1:ULA1"/>
    <mergeCell ref="ULB1:ULC1"/>
    <mergeCell ref="ULD1:ULE1"/>
    <mergeCell ref="ULF1:ULG1"/>
    <mergeCell ref="UOV1:UOW1"/>
    <mergeCell ref="UOX1:UOY1"/>
    <mergeCell ref="UKN1:UKO1"/>
    <mergeCell ref="UKP1:UKQ1"/>
    <mergeCell ref="UKR1:UKS1"/>
    <mergeCell ref="UKT1:UKU1"/>
    <mergeCell ref="UKV1:UKW1"/>
    <mergeCell ref="UKX1:UKY1"/>
    <mergeCell ref="UKB1:UKC1"/>
    <mergeCell ref="UKD1:UKE1"/>
    <mergeCell ref="UKF1:UKG1"/>
    <mergeCell ref="UKH1:UKI1"/>
    <mergeCell ref="UKJ1:UKK1"/>
    <mergeCell ref="UKL1:UKM1"/>
    <mergeCell ref="UJP1:UJQ1"/>
    <mergeCell ref="UJR1:UJS1"/>
    <mergeCell ref="UJT1:UJU1"/>
    <mergeCell ref="UJV1:UJW1"/>
    <mergeCell ref="UJX1:UJY1"/>
    <mergeCell ref="UJZ1:UKA1"/>
    <mergeCell ref="UJD1:UJE1"/>
    <mergeCell ref="UJF1:UJG1"/>
    <mergeCell ref="UJH1:UJI1"/>
    <mergeCell ref="UJJ1:UJK1"/>
    <mergeCell ref="UJL1:UJM1"/>
    <mergeCell ref="UJN1:UJO1"/>
    <mergeCell ref="UIR1:UIS1"/>
    <mergeCell ref="UIT1:UIU1"/>
    <mergeCell ref="UIV1:UIW1"/>
    <mergeCell ref="UIX1:UIY1"/>
    <mergeCell ref="UIZ1:UJA1"/>
    <mergeCell ref="UJB1:UJC1"/>
    <mergeCell ref="UIF1:UIG1"/>
    <mergeCell ref="UIH1:UII1"/>
    <mergeCell ref="UIJ1:UIK1"/>
    <mergeCell ref="UIL1:UIM1"/>
    <mergeCell ref="UIN1:UIO1"/>
    <mergeCell ref="UIP1:UIQ1"/>
    <mergeCell ref="UHT1:UHU1"/>
    <mergeCell ref="UHV1:UHW1"/>
    <mergeCell ref="UHX1:UHY1"/>
    <mergeCell ref="UHZ1:UIA1"/>
    <mergeCell ref="UIB1:UIC1"/>
    <mergeCell ref="UID1:UIE1"/>
    <mergeCell ref="UHH1:UHI1"/>
    <mergeCell ref="UHJ1:UHK1"/>
    <mergeCell ref="UHL1:UHM1"/>
    <mergeCell ref="UHN1:UHO1"/>
    <mergeCell ref="UHP1:UHQ1"/>
    <mergeCell ref="UHR1:UHS1"/>
    <mergeCell ref="UGV1:UGW1"/>
    <mergeCell ref="UGX1:UGY1"/>
    <mergeCell ref="UGZ1:UHA1"/>
    <mergeCell ref="UHB1:UHC1"/>
    <mergeCell ref="UHD1:UHE1"/>
    <mergeCell ref="UHF1:UHG1"/>
    <mergeCell ref="UGJ1:UGK1"/>
    <mergeCell ref="UGL1:UGM1"/>
    <mergeCell ref="UGN1:UGO1"/>
    <mergeCell ref="UGP1:UGQ1"/>
    <mergeCell ref="UGR1:UGS1"/>
    <mergeCell ref="UGT1:UGU1"/>
    <mergeCell ref="UFX1:UFY1"/>
    <mergeCell ref="UFZ1:UGA1"/>
    <mergeCell ref="UGB1:UGC1"/>
    <mergeCell ref="UGD1:UGE1"/>
    <mergeCell ref="UGF1:UGG1"/>
    <mergeCell ref="UGH1:UGI1"/>
    <mergeCell ref="UFL1:UFM1"/>
    <mergeCell ref="UFN1:UFO1"/>
    <mergeCell ref="UFP1:UFQ1"/>
    <mergeCell ref="UFR1:UFS1"/>
    <mergeCell ref="UFT1:UFU1"/>
    <mergeCell ref="UFV1:UFW1"/>
    <mergeCell ref="UEZ1:UFA1"/>
    <mergeCell ref="UFB1:UFC1"/>
    <mergeCell ref="UFD1:UFE1"/>
    <mergeCell ref="UFF1:UFG1"/>
    <mergeCell ref="UFH1:UFI1"/>
    <mergeCell ref="UFJ1:UFK1"/>
    <mergeCell ref="UAZ1:UBA1"/>
    <mergeCell ref="UBB1:UBC1"/>
    <mergeCell ref="UBD1:UBE1"/>
    <mergeCell ref="UBF1:UBG1"/>
    <mergeCell ref="UBH1:UBI1"/>
    <mergeCell ref="UBJ1:UBK1"/>
    <mergeCell ref="UAN1:UAO1"/>
    <mergeCell ref="UAP1:UAQ1"/>
    <mergeCell ref="UAR1:UAS1"/>
    <mergeCell ref="UAT1:UAU1"/>
    <mergeCell ref="UAV1:UAW1"/>
    <mergeCell ref="UAX1:UAY1"/>
    <mergeCell ref="UAB1:UAC1"/>
    <mergeCell ref="UAD1:UAE1"/>
    <mergeCell ref="UAF1:UAG1"/>
    <mergeCell ref="UAH1:UAI1"/>
    <mergeCell ref="UAJ1:UAK1"/>
    <mergeCell ref="UAL1:UAM1"/>
    <mergeCell ref="TZP1:TZQ1"/>
    <mergeCell ref="TZR1:TZS1"/>
    <mergeCell ref="TZT1:TZU1"/>
    <mergeCell ref="TZV1:TZW1"/>
    <mergeCell ref="TZX1:TZY1"/>
    <mergeCell ref="TZZ1:UAA1"/>
    <mergeCell ref="TZD1:TZE1"/>
    <mergeCell ref="TZF1:TZG1"/>
    <mergeCell ref="TZH1:TZI1"/>
    <mergeCell ref="TZJ1:TZK1"/>
    <mergeCell ref="TZL1:TZM1"/>
    <mergeCell ref="TZN1:TZO1"/>
    <mergeCell ref="TYR1:TYS1"/>
    <mergeCell ref="TYT1:TYU1"/>
    <mergeCell ref="TYV1:TYW1"/>
    <mergeCell ref="TYX1:TYY1"/>
    <mergeCell ref="TYZ1:TZA1"/>
    <mergeCell ref="TZB1:TZC1"/>
    <mergeCell ref="TYF1:TYG1"/>
    <mergeCell ref="TYH1:TYI1"/>
    <mergeCell ref="TYJ1:TYK1"/>
    <mergeCell ref="TYL1:TYM1"/>
    <mergeCell ref="TYN1:TYO1"/>
    <mergeCell ref="TYP1:TYQ1"/>
    <mergeCell ref="TXT1:TXU1"/>
    <mergeCell ref="TXV1:TXW1"/>
    <mergeCell ref="TXX1:TXY1"/>
    <mergeCell ref="TXZ1:TYA1"/>
    <mergeCell ref="TYB1:TYC1"/>
    <mergeCell ref="TYD1:TYE1"/>
    <mergeCell ref="TXH1:TXI1"/>
    <mergeCell ref="TXJ1:TXK1"/>
    <mergeCell ref="TXL1:TXM1"/>
    <mergeCell ref="TXN1:TXO1"/>
    <mergeCell ref="TXP1:TXQ1"/>
    <mergeCell ref="TXR1:TXS1"/>
    <mergeCell ref="TWV1:TWW1"/>
    <mergeCell ref="TWX1:TWY1"/>
    <mergeCell ref="TWZ1:TXA1"/>
    <mergeCell ref="TXB1:TXC1"/>
    <mergeCell ref="TXD1:TXE1"/>
    <mergeCell ref="TXF1:TXG1"/>
    <mergeCell ref="TWJ1:TWK1"/>
    <mergeCell ref="TWL1:TWM1"/>
    <mergeCell ref="TWN1:TWO1"/>
    <mergeCell ref="TWP1:TWQ1"/>
    <mergeCell ref="TWR1:TWS1"/>
    <mergeCell ref="TWT1:TWU1"/>
    <mergeCell ref="TVX1:TVY1"/>
    <mergeCell ref="TVZ1:TWA1"/>
    <mergeCell ref="TWB1:TWC1"/>
    <mergeCell ref="TWD1:TWE1"/>
    <mergeCell ref="TWF1:TWG1"/>
    <mergeCell ref="TWH1:TWI1"/>
    <mergeCell ref="TVL1:TVM1"/>
    <mergeCell ref="TVN1:TVO1"/>
    <mergeCell ref="TVP1:TVQ1"/>
    <mergeCell ref="TVR1:TVS1"/>
    <mergeCell ref="TVT1:TVU1"/>
    <mergeCell ref="TVV1:TVW1"/>
    <mergeCell ref="TRL1:TRM1"/>
    <mergeCell ref="TRN1:TRO1"/>
    <mergeCell ref="TVD1:TVE1"/>
    <mergeCell ref="TVF1:TVG1"/>
    <mergeCell ref="TVH1:TVI1"/>
    <mergeCell ref="TVJ1:TVK1"/>
    <mergeCell ref="TQZ1:TRA1"/>
    <mergeCell ref="TRB1:TRC1"/>
    <mergeCell ref="TRD1:TRE1"/>
    <mergeCell ref="TRF1:TRG1"/>
    <mergeCell ref="TRH1:TRI1"/>
    <mergeCell ref="TRJ1:TRK1"/>
    <mergeCell ref="TQN1:TQO1"/>
    <mergeCell ref="TQP1:TQQ1"/>
    <mergeCell ref="TQR1:TQS1"/>
    <mergeCell ref="TQT1:TQU1"/>
    <mergeCell ref="TQV1:TQW1"/>
    <mergeCell ref="TQX1:TQY1"/>
    <mergeCell ref="TQB1:TQC1"/>
    <mergeCell ref="TQD1:TQE1"/>
    <mergeCell ref="TQF1:TQG1"/>
    <mergeCell ref="TQH1:TQI1"/>
    <mergeCell ref="TQJ1:TQK1"/>
    <mergeCell ref="TQL1:TQM1"/>
    <mergeCell ref="TPP1:TPQ1"/>
    <mergeCell ref="TPR1:TPS1"/>
    <mergeCell ref="TPT1:TPU1"/>
    <mergeCell ref="TPV1:TPW1"/>
    <mergeCell ref="TPX1:TPY1"/>
    <mergeCell ref="TPZ1:TQA1"/>
    <mergeCell ref="TPD1:TPE1"/>
    <mergeCell ref="TPF1:TPG1"/>
    <mergeCell ref="TPH1:TPI1"/>
    <mergeCell ref="TPJ1:TPK1"/>
    <mergeCell ref="TPL1:TPM1"/>
    <mergeCell ref="TPN1:TPO1"/>
    <mergeCell ref="TOR1:TOS1"/>
    <mergeCell ref="TOT1:TOU1"/>
    <mergeCell ref="TOV1:TOW1"/>
    <mergeCell ref="TOX1:TOY1"/>
    <mergeCell ref="TOZ1:TPA1"/>
    <mergeCell ref="TPB1:TPC1"/>
    <mergeCell ref="TOF1:TOG1"/>
    <mergeCell ref="TOH1:TOI1"/>
    <mergeCell ref="TOJ1:TOK1"/>
    <mergeCell ref="TOL1:TOM1"/>
    <mergeCell ref="TON1:TOO1"/>
    <mergeCell ref="TOP1:TOQ1"/>
    <mergeCell ref="TNT1:TNU1"/>
    <mergeCell ref="TNV1:TNW1"/>
    <mergeCell ref="TNX1:TNY1"/>
    <mergeCell ref="TNZ1:TOA1"/>
    <mergeCell ref="TOB1:TOC1"/>
    <mergeCell ref="TOD1:TOE1"/>
    <mergeCell ref="TNH1:TNI1"/>
    <mergeCell ref="TNJ1:TNK1"/>
    <mergeCell ref="TNL1:TNM1"/>
    <mergeCell ref="TNN1:TNO1"/>
    <mergeCell ref="TNP1:TNQ1"/>
    <mergeCell ref="TNR1:TNS1"/>
    <mergeCell ref="TMV1:TMW1"/>
    <mergeCell ref="TMX1:TMY1"/>
    <mergeCell ref="TMZ1:TNA1"/>
    <mergeCell ref="TNB1:TNC1"/>
    <mergeCell ref="TND1:TNE1"/>
    <mergeCell ref="TNF1:TNG1"/>
    <mergeCell ref="TMJ1:TMK1"/>
    <mergeCell ref="TML1:TMM1"/>
    <mergeCell ref="TMN1:TMO1"/>
    <mergeCell ref="TMP1:TMQ1"/>
    <mergeCell ref="TMR1:TMS1"/>
    <mergeCell ref="TMT1:TMU1"/>
    <mergeCell ref="TLX1:TLY1"/>
    <mergeCell ref="TLZ1:TMA1"/>
    <mergeCell ref="TMB1:TMC1"/>
    <mergeCell ref="TMD1:TME1"/>
    <mergeCell ref="TMF1:TMG1"/>
    <mergeCell ref="TMH1:TMI1"/>
    <mergeCell ref="TLL1:TLM1"/>
    <mergeCell ref="TLN1:TLO1"/>
    <mergeCell ref="TLP1:TLQ1"/>
    <mergeCell ref="TLR1:TLS1"/>
    <mergeCell ref="TLT1:TLU1"/>
    <mergeCell ref="TLV1:TLW1"/>
    <mergeCell ref="THL1:THM1"/>
    <mergeCell ref="THN1:THO1"/>
    <mergeCell ref="THP1:THQ1"/>
    <mergeCell ref="THR1:THS1"/>
    <mergeCell ref="TLH1:TLI1"/>
    <mergeCell ref="TLJ1:TLK1"/>
    <mergeCell ref="TGZ1:THA1"/>
    <mergeCell ref="THB1:THC1"/>
    <mergeCell ref="THD1:THE1"/>
    <mergeCell ref="THF1:THG1"/>
    <mergeCell ref="THH1:THI1"/>
    <mergeCell ref="THJ1:THK1"/>
    <mergeCell ref="TGN1:TGO1"/>
    <mergeCell ref="TGP1:TGQ1"/>
    <mergeCell ref="TGR1:TGS1"/>
    <mergeCell ref="TGT1:TGU1"/>
    <mergeCell ref="TGV1:TGW1"/>
    <mergeCell ref="TGX1:TGY1"/>
    <mergeCell ref="TGB1:TGC1"/>
    <mergeCell ref="TGD1:TGE1"/>
    <mergeCell ref="TGF1:TGG1"/>
    <mergeCell ref="TGH1:TGI1"/>
    <mergeCell ref="TGJ1:TGK1"/>
    <mergeCell ref="TGL1:TGM1"/>
    <mergeCell ref="TFP1:TFQ1"/>
    <mergeCell ref="TFR1:TFS1"/>
    <mergeCell ref="TFT1:TFU1"/>
    <mergeCell ref="TFV1:TFW1"/>
    <mergeCell ref="TFX1:TFY1"/>
    <mergeCell ref="TFZ1:TGA1"/>
    <mergeCell ref="TFD1:TFE1"/>
    <mergeCell ref="TFF1:TFG1"/>
    <mergeCell ref="TFH1:TFI1"/>
    <mergeCell ref="TFJ1:TFK1"/>
    <mergeCell ref="TFL1:TFM1"/>
    <mergeCell ref="TFN1:TFO1"/>
    <mergeCell ref="TER1:TES1"/>
    <mergeCell ref="TET1:TEU1"/>
    <mergeCell ref="TEV1:TEW1"/>
    <mergeCell ref="TEX1:TEY1"/>
    <mergeCell ref="TEZ1:TFA1"/>
    <mergeCell ref="TFB1:TFC1"/>
    <mergeCell ref="TEF1:TEG1"/>
    <mergeCell ref="TEH1:TEI1"/>
    <mergeCell ref="TEJ1:TEK1"/>
    <mergeCell ref="TEL1:TEM1"/>
    <mergeCell ref="TEN1:TEO1"/>
    <mergeCell ref="TEP1:TEQ1"/>
    <mergeCell ref="TDT1:TDU1"/>
    <mergeCell ref="TDV1:TDW1"/>
    <mergeCell ref="TDX1:TDY1"/>
    <mergeCell ref="TDZ1:TEA1"/>
    <mergeCell ref="TEB1:TEC1"/>
    <mergeCell ref="TED1:TEE1"/>
    <mergeCell ref="TDH1:TDI1"/>
    <mergeCell ref="TDJ1:TDK1"/>
    <mergeCell ref="TDL1:TDM1"/>
    <mergeCell ref="TDN1:TDO1"/>
    <mergeCell ref="TDP1:TDQ1"/>
    <mergeCell ref="TDR1:TDS1"/>
    <mergeCell ref="TCV1:TCW1"/>
    <mergeCell ref="TCX1:TCY1"/>
    <mergeCell ref="TCZ1:TDA1"/>
    <mergeCell ref="TDB1:TDC1"/>
    <mergeCell ref="TDD1:TDE1"/>
    <mergeCell ref="TDF1:TDG1"/>
    <mergeCell ref="TCJ1:TCK1"/>
    <mergeCell ref="TCL1:TCM1"/>
    <mergeCell ref="TCN1:TCO1"/>
    <mergeCell ref="TCP1:TCQ1"/>
    <mergeCell ref="TCR1:TCS1"/>
    <mergeCell ref="TCT1:TCU1"/>
    <mergeCell ref="TBX1:TBY1"/>
    <mergeCell ref="TBZ1:TCA1"/>
    <mergeCell ref="TCB1:TCC1"/>
    <mergeCell ref="TCD1:TCE1"/>
    <mergeCell ref="TCF1:TCG1"/>
    <mergeCell ref="TCH1:TCI1"/>
    <mergeCell ref="TBL1:TBM1"/>
    <mergeCell ref="TBN1:TBO1"/>
    <mergeCell ref="TBP1:TBQ1"/>
    <mergeCell ref="TBR1:TBS1"/>
    <mergeCell ref="TBT1:TBU1"/>
    <mergeCell ref="TBV1:TBW1"/>
    <mergeCell ref="SXL1:SXM1"/>
    <mergeCell ref="SXN1:SXO1"/>
    <mergeCell ref="SXP1:SXQ1"/>
    <mergeCell ref="SXR1:SXS1"/>
    <mergeCell ref="SXT1:SXU1"/>
    <mergeCell ref="SXV1:SXW1"/>
    <mergeCell ref="SWZ1:SXA1"/>
    <mergeCell ref="SXB1:SXC1"/>
    <mergeCell ref="SXD1:SXE1"/>
    <mergeCell ref="SXF1:SXG1"/>
    <mergeCell ref="SXH1:SXI1"/>
    <mergeCell ref="SXJ1:SXK1"/>
    <mergeCell ref="SWN1:SWO1"/>
    <mergeCell ref="SWP1:SWQ1"/>
    <mergeCell ref="SWR1:SWS1"/>
    <mergeCell ref="SWT1:SWU1"/>
    <mergeCell ref="SWV1:SWW1"/>
    <mergeCell ref="SWX1:SWY1"/>
    <mergeCell ref="SWB1:SWC1"/>
    <mergeCell ref="SWD1:SWE1"/>
    <mergeCell ref="SWF1:SWG1"/>
    <mergeCell ref="SWH1:SWI1"/>
    <mergeCell ref="SWJ1:SWK1"/>
    <mergeCell ref="SWL1:SWM1"/>
    <mergeCell ref="SVP1:SVQ1"/>
    <mergeCell ref="SVR1:SVS1"/>
    <mergeCell ref="SVT1:SVU1"/>
    <mergeCell ref="SVV1:SVW1"/>
    <mergeCell ref="SVX1:SVY1"/>
    <mergeCell ref="SVZ1:SWA1"/>
    <mergeCell ref="SVD1:SVE1"/>
    <mergeCell ref="SVF1:SVG1"/>
    <mergeCell ref="SVH1:SVI1"/>
    <mergeCell ref="SVJ1:SVK1"/>
    <mergeCell ref="SVL1:SVM1"/>
    <mergeCell ref="SVN1:SVO1"/>
    <mergeCell ref="SUR1:SUS1"/>
    <mergeCell ref="SUT1:SUU1"/>
    <mergeCell ref="SUV1:SUW1"/>
    <mergeCell ref="SUX1:SUY1"/>
    <mergeCell ref="SUZ1:SVA1"/>
    <mergeCell ref="SVB1:SVC1"/>
    <mergeCell ref="SUF1:SUG1"/>
    <mergeCell ref="SUH1:SUI1"/>
    <mergeCell ref="SUJ1:SUK1"/>
    <mergeCell ref="SUL1:SUM1"/>
    <mergeCell ref="SUN1:SUO1"/>
    <mergeCell ref="SUP1:SUQ1"/>
    <mergeCell ref="STT1:STU1"/>
    <mergeCell ref="STV1:STW1"/>
    <mergeCell ref="STX1:STY1"/>
    <mergeCell ref="STZ1:SUA1"/>
    <mergeCell ref="SUB1:SUC1"/>
    <mergeCell ref="SUD1:SUE1"/>
    <mergeCell ref="STH1:STI1"/>
    <mergeCell ref="STJ1:STK1"/>
    <mergeCell ref="STL1:STM1"/>
    <mergeCell ref="STN1:STO1"/>
    <mergeCell ref="STP1:STQ1"/>
    <mergeCell ref="STR1:STS1"/>
    <mergeCell ref="SSV1:SSW1"/>
    <mergeCell ref="SSX1:SSY1"/>
    <mergeCell ref="SSZ1:STA1"/>
    <mergeCell ref="STB1:STC1"/>
    <mergeCell ref="STD1:STE1"/>
    <mergeCell ref="STF1:STG1"/>
    <mergeCell ref="SSJ1:SSK1"/>
    <mergeCell ref="SSL1:SSM1"/>
    <mergeCell ref="SSN1:SSO1"/>
    <mergeCell ref="SSP1:SSQ1"/>
    <mergeCell ref="SSR1:SSS1"/>
    <mergeCell ref="SST1:SSU1"/>
    <mergeCell ref="SRX1:SRY1"/>
    <mergeCell ref="SRZ1:SSA1"/>
    <mergeCell ref="SSB1:SSC1"/>
    <mergeCell ref="SSD1:SSE1"/>
    <mergeCell ref="SSF1:SSG1"/>
    <mergeCell ref="SSH1:SSI1"/>
    <mergeCell ref="SNX1:SNY1"/>
    <mergeCell ref="SNZ1:SOA1"/>
    <mergeCell ref="SRP1:SRQ1"/>
    <mergeCell ref="SRR1:SRS1"/>
    <mergeCell ref="SRT1:SRU1"/>
    <mergeCell ref="SRV1:SRW1"/>
    <mergeCell ref="SNL1:SNM1"/>
    <mergeCell ref="SNN1:SNO1"/>
    <mergeCell ref="SNP1:SNQ1"/>
    <mergeCell ref="SNR1:SNS1"/>
    <mergeCell ref="SNT1:SNU1"/>
    <mergeCell ref="SNV1:SNW1"/>
    <mergeCell ref="SMZ1:SNA1"/>
    <mergeCell ref="SNB1:SNC1"/>
    <mergeCell ref="SND1:SNE1"/>
    <mergeCell ref="SNF1:SNG1"/>
    <mergeCell ref="SNH1:SNI1"/>
    <mergeCell ref="SNJ1:SNK1"/>
    <mergeCell ref="SMN1:SMO1"/>
    <mergeCell ref="SMP1:SMQ1"/>
    <mergeCell ref="SMR1:SMS1"/>
    <mergeCell ref="SMT1:SMU1"/>
    <mergeCell ref="SMV1:SMW1"/>
    <mergeCell ref="SMX1:SMY1"/>
    <mergeCell ref="SMB1:SMC1"/>
    <mergeCell ref="SMD1:SME1"/>
    <mergeCell ref="SMF1:SMG1"/>
    <mergeCell ref="SMH1:SMI1"/>
    <mergeCell ref="SMJ1:SMK1"/>
    <mergeCell ref="SML1:SMM1"/>
    <mergeCell ref="SLP1:SLQ1"/>
    <mergeCell ref="SLR1:SLS1"/>
    <mergeCell ref="SLT1:SLU1"/>
    <mergeCell ref="SLV1:SLW1"/>
    <mergeCell ref="SLX1:SLY1"/>
    <mergeCell ref="SLZ1:SMA1"/>
    <mergeCell ref="SLD1:SLE1"/>
    <mergeCell ref="SLF1:SLG1"/>
    <mergeCell ref="SLH1:SLI1"/>
    <mergeCell ref="SLJ1:SLK1"/>
    <mergeCell ref="SLL1:SLM1"/>
    <mergeCell ref="SLN1:SLO1"/>
    <mergeCell ref="SKR1:SKS1"/>
    <mergeCell ref="SKT1:SKU1"/>
    <mergeCell ref="SKV1:SKW1"/>
    <mergeCell ref="SKX1:SKY1"/>
    <mergeCell ref="SKZ1:SLA1"/>
    <mergeCell ref="SLB1:SLC1"/>
    <mergeCell ref="SKF1:SKG1"/>
    <mergeCell ref="SKH1:SKI1"/>
    <mergeCell ref="SKJ1:SKK1"/>
    <mergeCell ref="SKL1:SKM1"/>
    <mergeCell ref="SKN1:SKO1"/>
    <mergeCell ref="SKP1:SKQ1"/>
    <mergeCell ref="SJT1:SJU1"/>
    <mergeCell ref="SJV1:SJW1"/>
    <mergeCell ref="SJX1:SJY1"/>
    <mergeCell ref="SJZ1:SKA1"/>
    <mergeCell ref="SKB1:SKC1"/>
    <mergeCell ref="SKD1:SKE1"/>
    <mergeCell ref="SJH1:SJI1"/>
    <mergeCell ref="SJJ1:SJK1"/>
    <mergeCell ref="SJL1:SJM1"/>
    <mergeCell ref="SJN1:SJO1"/>
    <mergeCell ref="SJP1:SJQ1"/>
    <mergeCell ref="SJR1:SJS1"/>
    <mergeCell ref="SIV1:SIW1"/>
    <mergeCell ref="SIX1:SIY1"/>
    <mergeCell ref="SIZ1:SJA1"/>
    <mergeCell ref="SJB1:SJC1"/>
    <mergeCell ref="SJD1:SJE1"/>
    <mergeCell ref="SJF1:SJG1"/>
    <mergeCell ref="SIJ1:SIK1"/>
    <mergeCell ref="SIL1:SIM1"/>
    <mergeCell ref="SIN1:SIO1"/>
    <mergeCell ref="SIP1:SIQ1"/>
    <mergeCell ref="SIR1:SIS1"/>
    <mergeCell ref="SIT1:SIU1"/>
    <mergeCell ref="SHX1:SHY1"/>
    <mergeCell ref="SHZ1:SIA1"/>
    <mergeCell ref="SIB1:SIC1"/>
    <mergeCell ref="SID1:SIE1"/>
    <mergeCell ref="SIF1:SIG1"/>
    <mergeCell ref="SIH1:SII1"/>
    <mergeCell ref="SDX1:SDY1"/>
    <mergeCell ref="SDZ1:SEA1"/>
    <mergeCell ref="SEB1:SEC1"/>
    <mergeCell ref="SED1:SEE1"/>
    <mergeCell ref="SHT1:SHU1"/>
    <mergeCell ref="SHV1:SHW1"/>
    <mergeCell ref="SDL1:SDM1"/>
    <mergeCell ref="SDN1:SDO1"/>
    <mergeCell ref="SDP1:SDQ1"/>
    <mergeCell ref="SDR1:SDS1"/>
    <mergeCell ref="SDT1:SDU1"/>
    <mergeCell ref="SDV1:SDW1"/>
    <mergeCell ref="SCZ1:SDA1"/>
    <mergeCell ref="SDB1:SDC1"/>
    <mergeCell ref="SDD1:SDE1"/>
    <mergeCell ref="SDF1:SDG1"/>
    <mergeCell ref="SDH1:SDI1"/>
    <mergeCell ref="SDJ1:SDK1"/>
    <mergeCell ref="SCN1:SCO1"/>
    <mergeCell ref="SCP1:SCQ1"/>
    <mergeCell ref="SCR1:SCS1"/>
    <mergeCell ref="SCT1:SCU1"/>
    <mergeCell ref="SCV1:SCW1"/>
    <mergeCell ref="SCX1:SCY1"/>
    <mergeCell ref="SCB1:SCC1"/>
    <mergeCell ref="SCD1:SCE1"/>
    <mergeCell ref="SCF1:SCG1"/>
    <mergeCell ref="SCH1:SCI1"/>
    <mergeCell ref="SCJ1:SCK1"/>
    <mergeCell ref="SCL1:SCM1"/>
    <mergeCell ref="SBP1:SBQ1"/>
    <mergeCell ref="SBR1:SBS1"/>
    <mergeCell ref="SBT1:SBU1"/>
    <mergeCell ref="SBV1:SBW1"/>
    <mergeCell ref="SBX1:SBY1"/>
    <mergeCell ref="SBZ1:SCA1"/>
    <mergeCell ref="SBD1:SBE1"/>
    <mergeCell ref="SBF1:SBG1"/>
    <mergeCell ref="SBH1:SBI1"/>
    <mergeCell ref="SBJ1:SBK1"/>
    <mergeCell ref="SBL1:SBM1"/>
    <mergeCell ref="SBN1:SBO1"/>
    <mergeCell ref="SAR1:SAS1"/>
    <mergeCell ref="SAT1:SAU1"/>
    <mergeCell ref="SAV1:SAW1"/>
    <mergeCell ref="SAX1:SAY1"/>
    <mergeCell ref="SAZ1:SBA1"/>
    <mergeCell ref="SBB1:SBC1"/>
    <mergeCell ref="SAF1:SAG1"/>
    <mergeCell ref="SAH1:SAI1"/>
    <mergeCell ref="SAJ1:SAK1"/>
    <mergeCell ref="SAL1:SAM1"/>
    <mergeCell ref="SAN1:SAO1"/>
    <mergeCell ref="SAP1:SAQ1"/>
    <mergeCell ref="RZT1:RZU1"/>
    <mergeCell ref="RZV1:RZW1"/>
    <mergeCell ref="RZX1:RZY1"/>
    <mergeCell ref="RZZ1:SAA1"/>
    <mergeCell ref="SAB1:SAC1"/>
    <mergeCell ref="SAD1:SAE1"/>
    <mergeCell ref="RZH1:RZI1"/>
    <mergeCell ref="RZJ1:RZK1"/>
    <mergeCell ref="RZL1:RZM1"/>
    <mergeCell ref="RZN1:RZO1"/>
    <mergeCell ref="RZP1:RZQ1"/>
    <mergeCell ref="RZR1:RZS1"/>
    <mergeCell ref="RYV1:RYW1"/>
    <mergeCell ref="RYX1:RYY1"/>
    <mergeCell ref="RYZ1:RZA1"/>
    <mergeCell ref="RZB1:RZC1"/>
    <mergeCell ref="RZD1:RZE1"/>
    <mergeCell ref="RZF1:RZG1"/>
    <mergeCell ref="RYJ1:RYK1"/>
    <mergeCell ref="RYL1:RYM1"/>
    <mergeCell ref="RYN1:RYO1"/>
    <mergeCell ref="RYP1:RYQ1"/>
    <mergeCell ref="RYR1:RYS1"/>
    <mergeCell ref="RYT1:RYU1"/>
    <mergeCell ref="RXX1:RXY1"/>
    <mergeCell ref="RXZ1:RYA1"/>
    <mergeCell ref="RYB1:RYC1"/>
    <mergeCell ref="RYD1:RYE1"/>
    <mergeCell ref="RYF1:RYG1"/>
    <mergeCell ref="RYH1:RYI1"/>
    <mergeCell ref="RTX1:RTY1"/>
    <mergeCell ref="RTZ1:RUA1"/>
    <mergeCell ref="RUB1:RUC1"/>
    <mergeCell ref="RUD1:RUE1"/>
    <mergeCell ref="RUF1:RUG1"/>
    <mergeCell ref="RUH1:RUI1"/>
    <mergeCell ref="RTL1:RTM1"/>
    <mergeCell ref="RTN1:RTO1"/>
    <mergeCell ref="RTP1:RTQ1"/>
    <mergeCell ref="RTR1:RTS1"/>
    <mergeCell ref="RTT1:RTU1"/>
    <mergeCell ref="RTV1:RTW1"/>
    <mergeCell ref="RSZ1:RTA1"/>
    <mergeCell ref="RTB1:RTC1"/>
    <mergeCell ref="RTD1:RTE1"/>
    <mergeCell ref="RTF1:RTG1"/>
    <mergeCell ref="RTH1:RTI1"/>
    <mergeCell ref="RTJ1:RTK1"/>
    <mergeCell ref="RSN1:RSO1"/>
    <mergeCell ref="RSP1:RSQ1"/>
    <mergeCell ref="RSR1:RSS1"/>
    <mergeCell ref="RST1:RSU1"/>
    <mergeCell ref="RSV1:RSW1"/>
    <mergeCell ref="RSX1:RSY1"/>
    <mergeCell ref="RSB1:RSC1"/>
    <mergeCell ref="RSD1:RSE1"/>
    <mergeCell ref="RSF1:RSG1"/>
    <mergeCell ref="RSH1:RSI1"/>
    <mergeCell ref="RSJ1:RSK1"/>
    <mergeCell ref="RSL1:RSM1"/>
    <mergeCell ref="RRP1:RRQ1"/>
    <mergeCell ref="RRR1:RRS1"/>
    <mergeCell ref="RRT1:RRU1"/>
    <mergeCell ref="RRV1:RRW1"/>
    <mergeCell ref="RRX1:RRY1"/>
    <mergeCell ref="RRZ1:RSA1"/>
    <mergeCell ref="RRD1:RRE1"/>
    <mergeCell ref="RRF1:RRG1"/>
    <mergeCell ref="RRH1:RRI1"/>
    <mergeCell ref="RRJ1:RRK1"/>
    <mergeCell ref="RRL1:RRM1"/>
    <mergeCell ref="RRN1:RRO1"/>
    <mergeCell ref="RQR1:RQS1"/>
    <mergeCell ref="RQT1:RQU1"/>
    <mergeCell ref="RQV1:RQW1"/>
    <mergeCell ref="RQX1:RQY1"/>
    <mergeCell ref="RQZ1:RRA1"/>
    <mergeCell ref="RRB1:RRC1"/>
    <mergeCell ref="RQF1:RQG1"/>
    <mergeCell ref="RQH1:RQI1"/>
    <mergeCell ref="RQJ1:RQK1"/>
    <mergeCell ref="RQL1:RQM1"/>
    <mergeCell ref="RQN1:RQO1"/>
    <mergeCell ref="RQP1:RQQ1"/>
    <mergeCell ref="RPT1:RPU1"/>
    <mergeCell ref="RPV1:RPW1"/>
    <mergeCell ref="RPX1:RPY1"/>
    <mergeCell ref="RPZ1:RQA1"/>
    <mergeCell ref="RQB1:RQC1"/>
    <mergeCell ref="RQD1:RQE1"/>
    <mergeCell ref="RPH1:RPI1"/>
    <mergeCell ref="RPJ1:RPK1"/>
    <mergeCell ref="RPL1:RPM1"/>
    <mergeCell ref="RPN1:RPO1"/>
    <mergeCell ref="RPP1:RPQ1"/>
    <mergeCell ref="RPR1:RPS1"/>
    <mergeCell ref="ROV1:ROW1"/>
    <mergeCell ref="ROX1:ROY1"/>
    <mergeCell ref="ROZ1:RPA1"/>
    <mergeCell ref="RPB1:RPC1"/>
    <mergeCell ref="RPD1:RPE1"/>
    <mergeCell ref="RPF1:RPG1"/>
    <mergeCell ref="ROJ1:ROK1"/>
    <mergeCell ref="ROL1:ROM1"/>
    <mergeCell ref="RON1:ROO1"/>
    <mergeCell ref="ROP1:ROQ1"/>
    <mergeCell ref="ROR1:ROS1"/>
    <mergeCell ref="ROT1:ROU1"/>
    <mergeCell ref="RKJ1:RKK1"/>
    <mergeCell ref="RKL1:RKM1"/>
    <mergeCell ref="ROB1:ROC1"/>
    <mergeCell ref="ROD1:ROE1"/>
    <mergeCell ref="ROF1:ROG1"/>
    <mergeCell ref="ROH1:ROI1"/>
    <mergeCell ref="RJX1:RJY1"/>
    <mergeCell ref="RJZ1:RKA1"/>
    <mergeCell ref="RKB1:RKC1"/>
    <mergeCell ref="RKD1:RKE1"/>
    <mergeCell ref="RKF1:RKG1"/>
    <mergeCell ref="RKH1:RKI1"/>
    <mergeCell ref="RJL1:RJM1"/>
    <mergeCell ref="RJN1:RJO1"/>
    <mergeCell ref="RJP1:RJQ1"/>
    <mergeCell ref="RJR1:RJS1"/>
    <mergeCell ref="RJT1:RJU1"/>
    <mergeCell ref="RJV1:RJW1"/>
    <mergeCell ref="RIZ1:RJA1"/>
    <mergeCell ref="RJB1:RJC1"/>
    <mergeCell ref="RJD1:RJE1"/>
    <mergeCell ref="RJF1:RJG1"/>
    <mergeCell ref="RJH1:RJI1"/>
    <mergeCell ref="RJJ1:RJK1"/>
    <mergeCell ref="RIN1:RIO1"/>
    <mergeCell ref="RIP1:RIQ1"/>
    <mergeCell ref="RIR1:RIS1"/>
    <mergeCell ref="RIT1:RIU1"/>
    <mergeCell ref="RIV1:RIW1"/>
    <mergeCell ref="RIX1:RIY1"/>
    <mergeCell ref="RIB1:RIC1"/>
    <mergeCell ref="RID1:RIE1"/>
    <mergeCell ref="RIF1:RIG1"/>
    <mergeCell ref="RIH1:RII1"/>
    <mergeCell ref="RIJ1:RIK1"/>
    <mergeCell ref="RIL1:RIM1"/>
    <mergeCell ref="RHP1:RHQ1"/>
    <mergeCell ref="RHR1:RHS1"/>
    <mergeCell ref="RHT1:RHU1"/>
    <mergeCell ref="RHV1:RHW1"/>
    <mergeCell ref="RHX1:RHY1"/>
    <mergeCell ref="RHZ1:RIA1"/>
    <mergeCell ref="RHD1:RHE1"/>
    <mergeCell ref="RHF1:RHG1"/>
    <mergeCell ref="RHH1:RHI1"/>
    <mergeCell ref="RHJ1:RHK1"/>
    <mergeCell ref="RHL1:RHM1"/>
    <mergeCell ref="RHN1:RHO1"/>
    <mergeCell ref="RGR1:RGS1"/>
    <mergeCell ref="RGT1:RGU1"/>
    <mergeCell ref="RGV1:RGW1"/>
    <mergeCell ref="RGX1:RGY1"/>
    <mergeCell ref="RGZ1:RHA1"/>
    <mergeCell ref="RHB1:RHC1"/>
    <mergeCell ref="RGF1:RGG1"/>
    <mergeCell ref="RGH1:RGI1"/>
    <mergeCell ref="RGJ1:RGK1"/>
    <mergeCell ref="RGL1:RGM1"/>
    <mergeCell ref="RGN1:RGO1"/>
    <mergeCell ref="RGP1:RGQ1"/>
    <mergeCell ref="RFT1:RFU1"/>
    <mergeCell ref="RFV1:RFW1"/>
    <mergeCell ref="RFX1:RFY1"/>
    <mergeCell ref="RFZ1:RGA1"/>
    <mergeCell ref="RGB1:RGC1"/>
    <mergeCell ref="RGD1:RGE1"/>
    <mergeCell ref="RFH1:RFI1"/>
    <mergeCell ref="RFJ1:RFK1"/>
    <mergeCell ref="RFL1:RFM1"/>
    <mergeCell ref="RFN1:RFO1"/>
    <mergeCell ref="RFP1:RFQ1"/>
    <mergeCell ref="RFR1:RFS1"/>
    <mergeCell ref="REV1:REW1"/>
    <mergeCell ref="REX1:REY1"/>
    <mergeCell ref="REZ1:RFA1"/>
    <mergeCell ref="RFB1:RFC1"/>
    <mergeCell ref="RFD1:RFE1"/>
    <mergeCell ref="RFF1:RFG1"/>
    <mergeCell ref="REJ1:REK1"/>
    <mergeCell ref="REL1:REM1"/>
    <mergeCell ref="REN1:REO1"/>
    <mergeCell ref="REP1:REQ1"/>
    <mergeCell ref="RER1:RES1"/>
    <mergeCell ref="RET1:REU1"/>
    <mergeCell ref="RAJ1:RAK1"/>
    <mergeCell ref="RAL1:RAM1"/>
    <mergeCell ref="RAN1:RAO1"/>
    <mergeCell ref="RAP1:RAQ1"/>
    <mergeCell ref="REF1:REG1"/>
    <mergeCell ref="REH1:REI1"/>
    <mergeCell ref="QZX1:QZY1"/>
    <mergeCell ref="QZZ1:RAA1"/>
    <mergeCell ref="RAB1:RAC1"/>
    <mergeCell ref="RAD1:RAE1"/>
    <mergeCell ref="RAF1:RAG1"/>
    <mergeCell ref="RAH1:RAI1"/>
    <mergeCell ref="QZL1:QZM1"/>
    <mergeCell ref="QZN1:QZO1"/>
    <mergeCell ref="QZP1:QZQ1"/>
    <mergeCell ref="QZR1:QZS1"/>
    <mergeCell ref="QZT1:QZU1"/>
    <mergeCell ref="QZV1:QZW1"/>
    <mergeCell ref="QYZ1:QZA1"/>
    <mergeCell ref="QZB1:QZC1"/>
    <mergeCell ref="QZD1:QZE1"/>
    <mergeCell ref="QZF1:QZG1"/>
    <mergeCell ref="QZH1:QZI1"/>
    <mergeCell ref="QZJ1:QZK1"/>
    <mergeCell ref="QYN1:QYO1"/>
    <mergeCell ref="QYP1:QYQ1"/>
    <mergeCell ref="QYR1:QYS1"/>
    <mergeCell ref="QYT1:QYU1"/>
    <mergeCell ref="QYV1:QYW1"/>
    <mergeCell ref="QYX1:QYY1"/>
    <mergeCell ref="QYB1:QYC1"/>
    <mergeCell ref="QYD1:QYE1"/>
    <mergeCell ref="QYF1:QYG1"/>
    <mergeCell ref="QYH1:QYI1"/>
    <mergeCell ref="QYJ1:QYK1"/>
    <mergeCell ref="QYL1:QYM1"/>
    <mergeCell ref="QXP1:QXQ1"/>
    <mergeCell ref="QXR1:QXS1"/>
    <mergeCell ref="QXT1:QXU1"/>
    <mergeCell ref="QXV1:QXW1"/>
    <mergeCell ref="QXX1:QXY1"/>
    <mergeCell ref="QXZ1:QYA1"/>
    <mergeCell ref="QXD1:QXE1"/>
    <mergeCell ref="QXF1:QXG1"/>
    <mergeCell ref="QXH1:QXI1"/>
    <mergeCell ref="QXJ1:QXK1"/>
    <mergeCell ref="QXL1:QXM1"/>
    <mergeCell ref="QXN1:QXO1"/>
    <mergeCell ref="QWR1:QWS1"/>
    <mergeCell ref="QWT1:QWU1"/>
    <mergeCell ref="QWV1:QWW1"/>
    <mergeCell ref="QWX1:QWY1"/>
    <mergeCell ref="QWZ1:QXA1"/>
    <mergeCell ref="QXB1:QXC1"/>
    <mergeCell ref="QWF1:QWG1"/>
    <mergeCell ref="QWH1:QWI1"/>
    <mergeCell ref="QWJ1:QWK1"/>
    <mergeCell ref="QWL1:QWM1"/>
    <mergeCell ref="QWN1:QWO1"/>
    <mergeCell ref="QWP1:QWQ1"/>
    <mergeCell ref="QVT1:QVU1"/>
    <mergeCell ref="QVV1:QVW1"/>
    <mergeCell ref="QVX1:QVY1"/>
    <mergeCell ref="QVZ1:QWA1"/>
    <mergeCell ref="QWB1:QWC1"/>
    <mergeCell ref="QWD1:QWE1"/>
    <mergeCell ref="QVH1:QVI1"/>
    <mergeCell ref="QVJ1:QVK1"/>
    <mergeCell ref="QVL1:QVM1"/>
    <mergeCell ref="QVN1:QVO1"/>
    <mergeCell ref="QVP1:QVQ1"/>
    <mergeCell ref="QVR1:QVS1"/>
    <mergeCell ref="QUV1:QUW1"/>
    <mergeCell ref="QUX1:QUY1"/>
    <mergeCell ref="QUZ1:QVA1"/>
    <mergeCell ref="QVB1:QVC1"/>
    <mergeCell ref="QVD1:QVE1"/>
    <mergeCell ref="QVF1:QVG1"/>
    <mergeCell ref="QUJ1:QUK1"/>
    <mergeCell ref="QUL1:QUM1"/>
    <mergeCell ref="QUN1:QUO1"/>
    <mergeCell ref="QUP1:QUQ1"/>
    <mergeCell ref="QUR1:QUS1"/>
    <mergeCell ref="QUT1:QUU1"/>
    <mergeCell ref="QQJ1:QQK1"/>
    <mergeCell ref="QQL1:QQM1"/>
    <mergeCell ref="QQN1:QQO1"/>
    <mergeCell ref="QQP1:QQQ1"/>
    <mergeCell ref="QQR1:QQS1"/>
    <mergeCell ref="QQT1:QQU1"/>
    <mergeCell ref="QPX1:QPY1"/>
    <mergeCell ref="QPZ1:QQA1"/>
    <mergeCell ref="QQB1:QQC1"/>
    <mergeCell ref="QQD1:QQE1"/>
    <mergeCell ref="QQF1:QQG1"/>
    <mergeCell ref="QQH1:QQI1"/>
    <mergeCell ref="QPL1:QPM1"/>
    <mergeCell ref="QPN1:QPO1"/>
    <mergeCell ref="QPP1:QPQ1"/>
    <mergeCell ref="QPR1:QPS1"/>
    <mergeCell ref="QPT1:QPU1"/>
    <mergeCell ref="QPV1:QPW1"/>
    <mergeCell ref="QOZ1:QPA1"/>
    <mergeCell ref="QPB1:QPC1"/>
    <mergeCell ref="QPD1:QPE1"/>
    <mergeCell ref="QPF1:QPG1"/>
    <mergeCell ref="QPH1:QPI1"/>
    <mergeCell ref="QPJ1:QPK1"/>
    <mergeCell ref="QON1:QOO1"/>
    <mergeCell ref="QOP1:QOQ1"/>
    <mergeCell ref="QOR1:QOS1"/>
    <mergeCell ref="QOT1:QOU1"/>
    <mergeCell ref="QOV1:QOW1"/>
    <mergeCell ref="QOX1:QOY1"/>
    <mergeCell ref="QOB1:QOC1"/>
    <mergeCell ref="QOD1:QOE1"/>
    <mergeCell ref="QOF1:QOG1"/>
    <mergeCell ref="QOH1:QOI1"/>
    <mergeCell ref="QOJ1:QOK1"/>
    <mergeCell ref="QOL1:QOM1"/>
    <mergeCell ref="QNP1:QNQ1"/>
    <mergeCell ref="QNR1:QNS1"/>
    <mergeCell ref="QNT1:QNU1"/>
    <mergeCell ref="QNV1:QNW1"/>
    <mergeCell ref="QNX1:QNY1"/>
    <mergeCell ref="QNZ1:QOA1"/>
    <mergeCell ref="QND1:QNE1"/>
    <mergeCell ref="QNF1:QNG1"/>
    <mergeCell ref="QNH1:QNI1"/>
    <mergeCell ref="QNJ1:QNK1"/>
    <mergeCell ref="QNL1:QNM1"/>
    <mergeCell ref="QNN1:QNO1"/>
    <mergeCell ref="QMR1:QMS1"/>
    <mergeCell ref="QMT1:QMU1"/>
    <mergeCell ref="QMV1:QMW1"/>
    <mergeCell ref="QMX1:QMY1"/>
    <mergeCell ref="QMZ1:QNA1"/>
    <mergeCell ref="QNB1:QNC1"/>
    <mergeCell ref="QMF1:QMG1"/>
    <mergeCell ref="QMH1:QMI1"/>
    <mergeCell ref="QMJ1:QMK1"/>
    <mergeCell ref="QML1:QMM1"/>
    <mergeCell ref="QMN1:QMO1"/>
    <mergeCell ref="QMP1:QMQ1"/>
    <mergeCell ref="QLT1:QLU1"/>
    <mergeCell ref="QLV1:QLW1"/>
    <mergeCell ref="QLX1:QLY1"/>
    <mergeCell ref="QLZ1:QMA1"/>
    <mergeCell ref="QMB1:QMC1"/>
    <mergeCell ref="QMD1:QME1"/>
    <mergeCell ref="QLH1:QLI1"/>
    <mergeCell ref="QLJ1:QLK1"/>
    <mergeCell ref="QLL1:QLM1"/>
    <mergeCell ref="QLN1:QLO1"/>
    <mergeCell ref="QLP1:QLQ1"/>
    <mergeCell ref="QLR1:QLS1"/>
    <mergeCell ref="QKV1:QKW1"/>
    <mergeCell ref="QKX1:QKY1"/>
    <mergeCell ref="QKZ1:QLA1"/>
    <mergeCell ref="QLB1:QLC1"/>
    <mergeCell ref="QLD1:QLE1"/>
    <mergeCell ref="QLF1:QLG1"/>
    <mergeCell ref="QGV1:QGW1"/>
    <mergeCell ref="QGX1:QGY1"/>
    <mergeCell ref="QKN1:QKO1"/>
    <mergeCell ref="QKP1:QKQ1"/>
    <mergeCell ref="QKR1:QKS1"/>
    <mergeCell ref="QKT1:QKU1"/>
    <mergeCell ref="QGJ1:QGK1"/>
    <mergeCell ref="QGL1:QGM1"/>
    <mergeCell ref="QGN1:QGO1"/>
    <mergeCell ref="QGP1:QGQ1"/>
    <mergeCell ref="QGR1:QGS1"/>
    <mergeCell ref="QGT1:QGU1"/>
    <mergeCell ref="QFX1:QFY1"/>
    <mergeCell ref="QFZ1:QGA1"/>
    <mergeCell ref="QGB1:QGC1"/>
    <mergeCell ref="QGD1:QGE1"/>
    <mergeCell ref="QGF1:QGG1"/>
    <mergeCell ref="QGH1:QGI1"/>
    <mergeCell ref="QFL1:QFM1"/>
    <mergeCell ref="QFN1:QFO1"/>
    <mergeCell ref="QFP1:QFQ1"/>
    <mergeCell ref="QFR1:QFS1"/>
    <mergeCell ref="QFT1:QFU1"/>
    <mergeCell ref="QFV1:QFW1"/>
    <mergeCell ref="QEZ1:QFA1"/>
    <mergeCell ref="QFB1:QFC1"/>
    <mergeCell ref="QFD1:QFE1"/>
    <mergeCell ref="QFF1:QFG1"/>
    <mergeCell ref="QFH1:QFI1"/>
    <mergeCell ref="QFJ1:QFK1"/>
    <mergeCell ref="QEN1:QEO1"/>
    <mergeCell ref="QEP1:QEQ1"/>
    <mergeCell ref="QER1:QES1"/>
    <mergeCell ref="QET1:QEU1"/>
    <mergeCell ref="QEV1:QEW1"/>
    <mergeCell ref="QEX1:QEY1"/>
    <mergeCell ref="QEB1:QEC1"/>
    <mergeCell ref="QED1:QEE1"/>
    <mergeCell ref="QEF1:QEG1"/>
    <mergeCell ref="QEH1:QEI1"/>
    <mergeCell ref="QEJ1:QEK1"/>
    <mergeCell ref="QEL1:QEM1"/>
    <mergeCell ref="QDP1:QDQ1"/>
    <mergeCell ref="QDR1:QDS1"/>
    <mergeCell ref="QDT1:QDU1"/>
    <mergeCell ref="QDV1:QDW1"/>
    <mergeCell ref="QDX1:QDY1"/>
    <mergeCell ref="QDZ1:QEA1"/>
    <mergeCell ref="QDD1:QDE1"/>
    <mergeCell ref="QDF1:QDG1"/>
    <mergeCell ref="QDH1:QDI1"/>
    <mergeCell ref="QDJ1:QDK1"/>
    <mergeCell ref="QDL1:QDM1"/>
    <mergeCell ref="QDN1:QDO1"/>
    <mergeCell ref="QCR1:QCS1"/>
    <mergeCell ref="QCT1:QCU1"/>
    <mergeCell ref="QCV1:QCW1"/>
    <mergeCell ref="QCX1:QCY1"/>
    <mergeCell ref="QCZ1:QDA1"/>
    <mergeCell ref="QDB1:QDC1"/>
    <mergeCell ref="QCF1:QCG1"/>
    <mergeCell ref="QCH1:QCI1"/>
    <mergeCell ref="QCJ1:QCK1"/>
    <mergeCell ref="QCL1:QCM1"/>
    <mergeCell ref="QCN1:QCO1"/>
    <mergeCell ref="QCP1:QCQ1"/>
    <mergeCell ref="QBT1:QBU1"/>
    <mergeCell ref="QBV1:QBW1"/>
    <mergeCell ref="QBX1:QBY1"/>
    <mergeCell ref="QBZ1:QCA1"/>
    <mergeCell ref="QCB1:QCC1"/>
    <mergeCell ref="QCD1:QCE1"/>
    <mergeCell ref="QBH1:QBI1"/>
    <mergeCell ref="QBJ1:QBK1"/>
    <mergeCell ref="QBL1:QBM1"/>
    <mergeCell ref="QBN1:QBO1"/>
    <mergeCell ref="QBP1:QBQ1"/>
    <mergeCell ref="QBR1:QBS1"/>
    <mergeCell ref="QAV1:QAW1"/>
    <mergeCell ref="QAX1:QAY1"/>
    <mergeCell ref="QAZ1:QBA1"/>
    <mergeCell ref="QBB1:QBC1"/>
    <mergeCell ref="QBD1:QBE1"/>
    <mergeCell ref="QBF1:QBG1"/>
    <mergeCell ref="PWV1:PWW1"/>
    <mergeCell ref="PWX1:PWY1"/>
    <mergeCell ref="PWZ1:PXA1"/>
    <mergeCell ref="PXB1:PXC1"/>
    <mergeCell ref="QAR1:QAS1"/>
    <mergeCell ref="QAT1:QAU1"/>
    <mergeCell ref="PWJ1:PWK1"/>
    <mergeCell ref="PWL1:PWM1"/>
    <mergeCell ref="PWN1:PWO1"/>
    <mergeCell ref="PWP1:PWQ1"/>
    <mergeCell ref="PWR1:PWS1"/>
    <mergeCell ref="PWT1:PWU1"/>
    <mergeCell ref="PVX1:PVY1"/>
    <mergeCell ref="PVZ1:PWA1"/>
    <mergeCell ref="PWB1:PWC1"/>
    <mergeCell ref="PWD1:PWE1"/>
    <mergeCell ref="PWF1:PWG1"/>
    <mergeCell ref="PWH1:PWI1"/>
    <mergeCell ref="PVL1:PVM1"/>
    <mergeCell ref="PVN1:PVO1"/>
    <mergeCell ref="PVP1:PVQ1"/>
    <mergeCell ref="PVR1:PVS1"/>
    <mergeCell ref="PVT1:PVU1"/>
    <mergeCell ref="PVV1:PVW1"/>
    <mergeCell ref="PUZ1:PVA1"/>
    <mergeCell ref="PVB1:PVC1"/>
    <mergeCell ref="PVD1:PVE1"/>
    <mergeCell ref="PVF1:PVG1"/>
    <mergeCell ref="PVH1:PVI1"/>
    <mergeCell ref="PVJ1:PVK1"/>
    <mergeCell ref="PUN1:PUO1"/>
    <mergeCell ref="PUP1:PUQ1"/>
    <mergeCell ref="PUR1:PUS1"/>
    <mergeCell ref="PUT1:PUU1"/>
    <mergeCell ref="PUV1:PUW1"/>
    <mergeCell ref="PUX1:PUY1"/>
    <mergeCell ref="PUB1:PUC1"/>
    <mergeCell ref="PUD1:PUE1"/>
    <mergeCell ref="PUF1:PUG1"/>
    <mergeCell ref="PUH1:PUI1"/>
    <mergeCell ref="PUJ1:PUK1"/>
    <mergeCell ref="PUL1:PUM1"/>
    <mergeCell ref="PTP1:PTQ1"/>
    <mergeCell ref="PTR1:PTS1"/>
    <mergeCell ref="PTT1:PTU1"/>
    <mergeCell ref="PTV1:PTW1"/>
    <mergeCell ref="PTX1:PTY1"/>
    <mergeCell ref="PTZ1:PUA1"/>
    <mergeCell ref="PTD1:PTE1"/>
    <mergeCell ref="PTF1:PTG1"/>
    <mergeCell ref="PTH1:PTI1"/>
    <mergeCell ref="PTJ1:PTK1"/>
    <mergeCell ref="PTL1:PTM1"/>
    <mergeCell ref="PTN1:PTO1"/>
    <mergeCell ref="PSR1:PSS1"/>
    <mergeCell ref="PST1:PSU1"/>
    <mergeCell ref="PSV1:PSW1"/>
    <mergeCell ref="PSX1:PSY1"/>
    <mergeCell ref="PSZ1:PTA1"/>
    <mergeCell ref="PTB1:PTC1"/>
    <mergeCell ref="PSF1:PSG1"/>
    <mergeCell ref="PSH1:PSI1"/>
    <mergeCell ref="PSJ1:PSK1"/>
    <mergeCell ref="PSL1:PSM1"/>
    <mergeCell ref="PSN1:PSO1"/>
    <mergeCell ref="PSP1:PSQ1"/>
    <mergeCell ref="PRT1:PRU1"/>
    <mergeCell ref="PRV1:PRW1"/>
    <mergeCell ref="PRX1:PRY1"/>
    <mergeCell ref="PRZ1:PSA1"/>
    <mergeCell ref="PSB1:PSC1"/>
    <mergeCell ref="PSD1:PSE1"/>
    <mergeCell ref="PRH1:PRI1"/>
    <mergeCell ref="PRJ1:PRK1"/>
    <mergeCell ref="PRL1:PRM1"/>
    <mergeCell ref="PRN1:PRO1"/>
    <mergeCell ref="PRP1:PRQ1"/>
    <mergeCell ref="PRR1:PRS1"/>
    <mergeCell ref="PQV1:PQW1"/>
    <mergeCell ref="PQX1:PQY1"/>
    <mergeCell ref="PQZ1:PRA1"/>
    <mergeCell ref="PRB1:PRC1"/>
    <mergeCell ref="PRD1:PRE1"/>
    <mergeCell ref="PRF1:PRG1"/>
    <mergeCell ref="PMV1:PMW1"/>
    <mergeCell ref="PMX1:PMY1"/>
    <mergeCell ref="PMZ1:PNA1"/>
    <mergeCell ref="PNB1:PNC1"/>
    <mergeCell ref="PND1:PNE1"/>
    <mergeCell ref="PNF1:PNG1"/>
    <mergeCell ref="PMJ1:PMK1"/>
    <mergeCell ref="PML1:PMM1"/>
    <mergeCell ref="PMN1:PMO1"/>
    <mergeCell ref="PMP1:PMQ1"/>
    <mergeCell ref="PMR1:PMS1"/>
    <mergeCell ref="PMT1:PMU1"/>
    <mergeCell ref="PLX1:PLY1"/>
    <mergeCell ref="PLZ1:PMA1"/>
    <mergeCell ref="PMB1:PMC1"/>
    <mergeCell ref="PMD1:PME1"/>
    <mergeCell ref="PMF1:PMG1"/>
    <mergeCell ref="PMH1:PMI1"/>
    <mergeCell ref="PLL1:PLM1"/>
    <mergeCell ref="PLN1:PLO1"/>
    <mergeCell ref="PLP1:PLQ1"/>
    <mergeCell ref="PLR1:PLS1"/>
    <mergeCell ref="PLT1:PLU1"/>
    <mergeCell ref="PLV1:PLW1"/>
    <mergeCell ref="PKZ1:PLA1"/>
    <mergeCell ref="PLB1:PLC1"/>
    <mergeCell ref="PLD1:PLE1"/>
    <mergeCell ref="PLF1:PLG1"/>
    <mergeCell ref="PLH1:PLI1"/>
    <mergeCell ref="PLJ1:PLK1"/>
    <mergeCell ref="PKN1:PKO1"/>
    <mergeCell ref="PKP1:PKQ1"/>
    <mergeCell ref="PKR1:PKS1"/>
    <mergeCell ref="PKT1:PKU1"/>
    <mergeCell ref="PKV1:PKW1"/>
    <mergeCell ref="PKX1:PKY1"/>
    <mergeCell ref="PKB1:PKC1"/>
    <mergeCell ref="PKD1:PKE1"/>
    <mergeCell ref="PKF1:PKG1"/>
    <mergeCell ref="PKH1:PKI1"/>
    <mergeCell ref="PKJ1:PKK1"/>
    <mergeCell ref="PKL1:PKM1"/>
    <mergeCell ref="PJP1:PJQ1"/>
    <mergeCell ref="PJR1:PJS1"/>
    <mergeCell ref="PJT1:PJU1"/>
    <mergeCell ref="PJV1:PJW1"/>
    <mergeCell ref="PJX1:PJY1"/>
    <mergeCell ref="PJZ1:PKA1"/>
    <mergeCell ref="PJD1:PJE1"/>
    <mergeCell ref="PJF1:PJG1"/>
    <mergeCell ref="PJH1:PJI1"/>
    <mergeCell ref="PJJ1:PJK1"/>
    <mergeCell ref="PJL1:PJM1"/>
    <mergeCell ref="PJN1:PJO1"/>
    <mergeCell ref="PIR1:PIS1"/>
    <mergeCell ref="PIT1:PIU1"/>
    <mergeCell ref="PIV1:PIW1"/>
    <mergeCell ref="PIX1:PIY1"/>
    <mergeCell ref="PIZ1:PJA1"/>
    <mergeCell ref="PJB1:PJC1"/>
    <mergeCell ref="PIF1:PIG1"/>
    <mergeCell ref="PIH1:PII1"/>
    <mergeCell ref="PIJ1:PIK1"/>
    <mergeCell ref="PIL1:PIM1"/>
    <mergeCell ref="PIN1:PIO1"/>
    <mergeCell ref="PIP1:PIQ1"/>
    <mergeCell ref="PHT1:PHU1"/>
    <mergeCell ref="PHV1:PHW1"/>
    <mergeCell ref="PHX1:PHY1"/>
    <mergeCell ref="PHZ1:PIA1"/>
    <mergeCell ref="PIB1:PIC1"/>
    <mergeCell ref="PID1:PIE1"/>
    <mergeCell ref="PHH1:PHI1"/>
    <mergeCell ref="PHJ1:PHK1"/>
    <mergeCell ref="PHL1:PHM1"/>
    <mergeCell ref="PHN1:PHO1"/>
    <mergeCell ref="PHP1:PHQ1"/>
    <mergeCell ref="PHR1:PHS1"/>
    <mergeCell ref="PDH1:PDI1"/>
    <mergeCell ref="PDJ1:PDK1"/>
    <mergeCell ref="PGZ1:PHA1"/>
    <mergeCell ref="PHB1:PHC1"/>
    <mergeCell ref="PHD1:PHE1"/>
    <mergeCell ref="PHF1:PHG1"/>
    <mergeCell ref="PCV1:PCW1"/>
    <mergeCell ref="PCX1:PCY1"/>
    <mergeCell ref="PCZ1:PDA1"/>
    <mergeCell ref="PDB1:PDC1"/>
    <mergeCell ref="PDD1:PDE1"/>
    <mergeCell ref="PDF1:PDG1"/>
    <mergeCell ref="PCJ1:PCK1"/>
    <mergeCell ref="PCL1:PCM1"/>
    <mergeCell ref="PCN1:PCO1"/>
    <mergeCell ref="PCP1:PCQ1"/>
    <mergeCell ref="PCR1:PCS1"/>
    <mergeCell ref="PCT1:PCU1"/>
    <mergeCell ref="PBX1:PBY1"/>
    <mergeCell ref="PBZ1:PCA1"/>
    <mergeCell ref="PCB1:PCC1"/>
    <mergeCell ref="PCD1:PCE1"/>
    <mergeCell ref="PCF1:PCG1"/>
    <mergeCell ref="PCH1:PCI1"/>
    <mergeCell ref="PBL1:PBM1"/>
    <mergeCell ref="PBN1:PBO1"/>
    <mergeCell ref="PBP1:PBQ1"/>
    <mergeCell ref="PBR1:PBS1"/>
    <mergeCell ref="PBT1:PBU1"/>
    <mergeCell ref="PBV1:PBW1"/>
    <mergeCell ref="PAZ1:PBA1"/>
    <mergeCell ref="PBB1:PBC1"/>
    <mergeCell ref="PBD1:PBE1"/>
    <mergeCell ref="PBF1:PBG1"/>
    <mergeCell ref="PBH1:PBI1"/>
    <mergeCell ref="PBJ1:PBK1"/>
    <mergeCell ref="PAN1:PAO1"/>
    <mergeCell ref="PAP1:PAQ1"/>
    <mergeCell ref="PAR1:PAS1"/>
    <mergeCell ref="PAT1:PAU1"/>
    <mergeCell ref="PAV1:PAW1"/>
    <mergeCell ref="PAX1:PAY1"/>
    <mergeCell ref="PAB1:PAC1"/>
    <mergeCell ref="PAD1:PAE1"/>
    <mergeCell ref="PAF1:PAG1"/>
    <mergeCell ref="PAH1:PAI1"/>
    <mergeCell ref="PAJ1:PAK1"/>
    <mergeCell ref="PAL1:PAM1"/>
    <mergeCell ref="OZP1:OZQ1"/>
    <mergeCell ref="OZR1:OZS1"/>
    <mergeCell ref="OZT1:OZU1"/>
    <mergeCell ref="OZV1:OZW1"/>
    <mergeCell ref="OZX1:OZY1"/>
    <mergeCell ref="OZZ1:PAA1"/>
    <mergeCell ref="OZD1:OZE1"/>
    <mergeCell ref="OZF1:OZG1"/>
    <mergeCell ref="OZH1:OZI1"/>
    <mergeCell ref="OZJ1:OZK1"/>
    <mergeCell ref="OZL1:OZM1"/>
    <mergeCell ref="OZN1:OZO1"/>
    <mergeCell ref="OYR1:OYS1"/>
    <mergeCell ref="OYT1:OYU1"/>
    <mergeCell ref="OYV1:OYW1"/>
    <mergeCell ref="OYX1:OYY1"/>
    <mergeCell ref="OYZ1:OZA1"/>
    <mergeCell ref="OZB1:OZC1"/>
    <mergeCell ref="OYF1:OYG1"/>
    <mergeCell ref="OYH1:OYI1"/>
    <mergeCell ref="OYJ1:OYK1"/>
    <mergeCell ref="OYL1:OYM1"/>
    <mergeCell ref="OYN1:OYO1"/>
    <mergeCell ref="OYP1:OYQ1"/>
    <mergeCell ref="OXT1:OXU1"/>
    <mergeCell ref="OXV1:OXW1"/>
    <mergeCell ref="OXX1:OXY1"/>
    <mergeCell ref="OXZ1:OYA1"/>
    <mergeCell ref="OYB1:OYC1"/>
    <mergeCell ref="OYD1:OYE1"/>
    <mergeCell ref="OXH1:OXI1"/>
    <mergeCell ref="OXJ1:OXK1"/>
    <mergeCell ref="OXL1:OXM1"/>
    <mergeCell ref="OXN1:OXO1"/>
    <mergeCell ref="OXP1:OXQ1"/>
    <mergeCell ref="OXR1:OXS1"/>
    <mergeCell ref="OTH1:OTI1"/>
    <mergeCell ref="OTJ1:OTK1"/>
    <mergeCell ref="OTL1:OTM1"/>
    <mergeCell ref="OTN1:OTO1"/>
    <mergeCell ref="OXD1:OXE1"/>
    <mergeCell ref="OXF1:OXG1"/>
    <mergeCell ref="OSV1:OSW1"/>
    <mergeCell ref="OSX1:OSY1"/>
    <mergeCell ref="OSZ1:OTA1"/>
    <mergeCell ref="OTB1:OTC1"/>
    <mergeCell ref="OTD1:OTE1"/>
    <mergeCell ref="OTF1:OTG1"/>
    <mergeCell ref="OSJ1:OSK1"/>
    <mergeCell ref="OSL1:OSM1"/>
    <mergeCell ref="OSN1:OSO1"/>
    <mergeCell ref="OSP1:OSQ1"/>
    <mergeCell ref="OSR1:OSS1"/>
    <mergeCell ref="OST1:OSU1"/>
    <mergeCell ref="ORX1:ORY1"/>
    <mergeCell ref="ORZ1:OSA1"/>
    <mergeCell ref="OSB1:OSC1"/>
    <mergeCell ref="OSD1:OSE1"/>
    <mergeCell ref="OSF1:OSG1"/>
    <mergeCell ref="OSH1:OSI1"/>
    <mergeCell ref="ORL1:ORM1"/>
    <mergeCell ref="ORN1:ORO1"/>
    <mergeCell ref="ORP1:ORQ1"/>
    <mergeCell ref="ORR1:ORS1"/>
    <mergeCell ref="ORT1:ORU1"/>
    <mergeCell ref="ORV1:ORW1"/>
    <mergeCell ref="OQZ1:ORA1"/>
    <mergeCell ref="ORB1:ORC1"/>
    <mergeCell ref="ORD1:ORE1"/>
    <mergeCell ref="ORF1:ORG1"/>
    <mergeCell ref="ORH1:ORI1"/>
    <mergeCell ref="ORJ1:ORK1"/>
    <mergeCell ref="OQN1:OQO1"/>
    <mergeCell ref="OQP1:OQQ1"/>
    <mergeCell ref="OQR1:OQS1"/>
    <mergeCell ref="OQT1:OQU1"/>
    <mergeCell ref="OQV1:OQW1"/>
    <mergeCell ref="OQX1:OQY1"/>
    <mergeCell ref="OQB1:OQC1"/>
    <mergeCell ref="OQD1:OQE1"/>
    <mergeCell ref="OQF1:OQG1"/>
    <mergeCell ref="OQH1:OQI1"/>
    <mergeCell ref="OQJ1:OQK1"/>
    <mergeCell ref="OQL1:OQM1"/>
    <mergeCell ref="OPP1:OPQ1"/>
    <mergeCell ref="OPR1:OPS1"/>
    <mergeCell ref="OPT1:OPU1"/>
    <mergeCell ref="OPV1:OPW1"/>
    <mergeCell ref="OPX1:OPY1"/>
    <mergeCell ref="OPZ1:OQA1"/>
    <mergeCell ref="OPD1:OPE1"/>
    <mergeCell ref="OPF1:OPG1"/>
    <mergeCell ref="OPH1:OPI1"/>
    <mergeCell ref="OPJ1:OPK1"/>
    <mergeCell ref="OPL1:OPM1"/>
    <mergeCell ref="OPN1:OPO1"/>
    <mergeCell ref="OOR1:OOS1"/>
    <mergeCell ref="OOT1:OOU1"/>
    <mergeCell ref="OOV1:OOW1"/>
    <mergeCell ref="OOX1:OOY1"/>
    <mergeCell ref="OOZ1:OPA1"/>
    <mergeCell ref="OPB1:OPC1"/>
    <mergeCell ref="OOF1:OOG1"/>
    <mergeCell ref="OOH1:OOI1"/>
    <mergeCell ref="OOJ1:OOK1"/>
    <mergeCell ref="OOL1:OOM1"/>
    <mergeCell ref="OON1:OOO1"/>
    <mergeCell ref="OOP1:OOQ1"/>
    <mergeCell ref="ONT1:ONU1"/>
    <mergeCell ref="ONV1:ONW1"/>
    <mergeCell ref="ONX1:ONY1"/>
    <mergeCell ref="ONZ1:OOA1"/>
    <mergeCell ref="OOB1:OOC1"/>
    <mergeCell ref="OOD1:OOE1"/>
    <mergeCell ref="ONH1:ONI1"/>
    <mergeCell ref="ONJ1:ONK1"/>
    <mergeCell ref="ONL1:ONM1"/>
    <mergeCell ref="ONN1:ONO1"/>
    <mergeCell ref="ONP1:ONQ1"/>
    <mergeCell ref="ONR1:ONS1"/>
    <mergeCell ref="OJH1:OJI1"/>
    <mergeCell ref="OJJ1:OJK1"/>
    <mergeCell ref="OJL1:OJM1"/>
    <mergeCell ref="OJN1:OJO1"/>
    <mergeCell ref="OJP1:OJQ1"/>
    <mergeCell ref="OJR1:OJS1"/>
    <mergeCell ref="OIV1:OIW1"/>
    <mergeCell ref="OIX1:OIY1"/>
    <mergeCell ref="OIZ1:OJA1"/>
    <mergeCell ref="OJB1:OJC1"/>
    <mergeCell ref="OJD1:OJE1"/>
    <mergeCell ref="OJF1:OJG1"/>
    <mergeCell ref="OIJ1:OIK1"/>
    <mergeCell ref="OIL1:OIM1"/>
    <mergeCell ref="OIN1:OIO1"/>
    <mergeCell ref="OIP1:OIQ1"/>
    <mergeCell ref="OIR1:OIS1"/>
    <mergeCell ref="OIT1:OIU1"/>
    <mergeCell ref="OHX1:OHY1"/>
    <mergeCell ref="OHZ1:OIA1"/>
    <mergeCell ref="OIB1:OIC1"/>
    <mergeCell ref="OID1:OIE1"/>
    <mergeCell ref="OIF1:OIG1"/>
    <mergeCell ref="OIH1:OII1"/>
    <mergeCell ref="OHL1:OHM1"/>
    <mergeCell ref="OHN1:OHO1"/>
    <mergeCell ref="OHP1:OHQ1"/>
    <mergeCell ref="OHR1:OHS1"/>
    <mergeCell ref="OHT1:OHU1"/>
    <mergeCell ref="OHV1:OHW1"/>
    <mergeCell ref="OGZ1:OHA1"/>
    <mergeCell ref="OHB1:OHC1"/>
    <mergeCell ref="OHD1:OHE1"/>
    <mergeCell ref="OHF1:OHG1"/>
    <mergeCell ref="OHH1:OHI1"/>
    <mergeCell ref="OHJ1:OHK1"/>
    <mergeCell ref="OGN1:OGO1"/>
    <mergeCell ref="OGP1:OGQ1"/>
    <mergeCell ref="OGR1:OGS1"/>
    <mergeCell ref="OGT1:OGU1"/>
    <mergeCell ref="OGV1:OGW1"/>
    <mergeCell ref="OGX1:OGY1"/>
    <mergeCell ref="OGB1:OGC1"/>
    <mergeCell ref="OGD1:OGE1"/>
    <mergeCell ref="OGF1:OGG1"/>
    <mergeCell ref="OGH1:OGI1"/>
    <mergeCell ref="OGJ1:OGK1"/>
    <mergeCell ref="OGL1:OGM1"/>
    <mergeCell ref="OFP1:OFQ1"/>
    <mergeCell ref="OFR1:OFS1"/>
    <mergeCell ref="OFT1:OFU1"/>
    <mergeCell ref="OFV1:OFW1"/>
    <mergeCell ref="OFX1:OFY1"/>
    <mergeCell ref="OFZ1:OGA1"/>
    <mergeCell ref="OFD1:OFE1"/>
    <mergeCell ref="OFF1:OFG1"/>
    <mergeCell ref="OFH1:OFI1"/>
    <mergeCell ref="OFJ1:OFK1"/>
    <mergeCell ref="OFL1:OFM1"/>
    <mergeCell ref="OFN1:OFO1"/>
    <mergeCell ref="OER1:OES1"/>
    <mergeCell ref="OET1:OEU1"/>
    <mergeCell ref="OEV1:OEW1"/>
    <mergeCell ref="OEX1:OEY1"/>
    <mergeCell ref="OEZ1:OFA1"/>
    <mergeCell ref="OFB1:OFC1"/>
    <mergeCell ref="OEF1:OEG1"/>
    <mergeCell ref="OEH1:OEI1"/>
    <mergeCell ref="OEJ1:OEK1"/>
    <mergeCell ref="OEL1:OEM1"/>
    <mergeCell ref="OEN1:OEO1"/>
    <mergeCell ref="OEP1:OEQ1"/>
    <mergeCell ref="ODT1:ODU1"/>
    <mergeCell ref="ODV1:ODW1"/>
    <mergeCell ref="ODX1:ODY1"/>
    <mergeCell ref="ODZ1:OEA1"/>
    <mergeCell ref="OEB1:OEC1"/>
    <mergeCell ref="OED1:OEE1"/>
    <mergeCell ref="NZT1:NZU1"/>
    <mergeCell ref="NZV1:NZW1"/>
    <mergeCell ref="ODL1:ODM1"/>
    <mergeCell ref="ODN1:ODO1"/>
    <mergeCell ref="ODP1:ODQ1"/>
    <mergeCell ref="ODR1:ODS1"/>
    <mergeCell ref="NZH1:NZI1"/>
    <mergeCell ref="NZJ1:NZK1"/>
    <mergeCell ref="NZL1:NZM1"/>
    <mergeCell ref="NZN1:NZO1"/>
    <mergeCell ref="NZP1:NZQ1"/>
    <mergeCell ref="NZR1:NZS1"/>
    <mergeCell ref="NYV1:NYW1"/>
    <mergeCell ref="NYX1:NYY1"/>
    <mergeCell ref="NYZ1:NZA1"/>
    <mergeCell ref="NZB1:NZC1"/>
    <mergeCell ref="NZD1:NZE1"/>
    <mergeCell ref="NZF1:NZG1"/>
    <mergeCell ref="NYJ1:NYK1"/>
    <mergeCell ref="NYL1:NYM1"/>
    <mergeCell ref="NYN1:NYO1"/>
    <mergeCell ref="NYP1:NYQ1"/>
    <mergeCell ref="NYR1:NYS1"/>
    <mergeCell ref="NYT1:NYU1"/>
    <mergeCell ref="NXX1:NXY1"/>
    <mergeCell ref="NXZ1:NYA1"/>
    <mergeCell ref="NYB1:NYC1"/>
    <mergeCell ref="NYD1:NYE1"/>
    <mergeCell ref="NYF1:NYG1"/>
    <mergeCell ref="NYH1:NYI1"/>
    <mergeCell ref="NXL1:NXM1"/>
    <mergeCell ref="NXN1:NXO1"/>
    <mergeCell ref="NXP1:NXQ1"/>
    <mergeCell ref="NXR1:NXS1"/>
    <mergeCell ref="NXT1:NXU1"/>
    <mergeCell ref="NXV1:NXW1"/>
    <mergeCell ref="NWZ1:NXA1"/>
    <mergeCell ref="NXB1:NXC1"/>
    <mergeCell ref="NXD1:NXE1"/>
    <mergeCell ref="NXF1:NXG1"/>
    <mergeCell ref="NXH1:NXI1"/>
    <mergeCell ref="NXJ1:NXK1"/>
    <mergeCell ref="NWN1:NWO1"/>
    <mergeCell ref="NWP1:NWQ1"/>
    <mergeCell ref="NWR1:NWS1"/>
    <mergeCell ref="NWT1:NWU1"/>
    <mergeCell ref="NWV1:NWW1"/>
    <mergeCell ref="NWX1:NWY1"/>
    <mergeCell ref="NWB1:NWC1"/>
    <mergeCell ref="NWD1:NWE1"/>
    <mergeCell ref="NWF1:NWG1"/>
    <mergeCell ref="NWH1:NWI1"/>
    <mergeCell ref="NWJ1:NWK1"/>
    <mergeCell ref="NWL1:NWM1"/>
    <mergeCell ref="NVP1:NVQ1"/>
    <mergeCell ref="NVR1:NVS1"/>
    <mergeCell ref="NVT1:NVU1"/>
    <mergeCell ref="NVV1:NVW1"/>
    <mergeCell ref="NVX1:NVY1"/>
    <mergeCell ref="NVZ1:NWA1"/>
    <mergeCell ref="NVD1:NVE1"/>
    <mergeCell ref="NVF1:NVG1"/>
    <mergeCell ref="NVH1:NVI1"/>
    <mergeCell ref="NVJ1:NVK1"/>
    <mergeCell ref="NVL1:NVM1"/>
    <mergeCell ref="NVN1:NVO1"/>
    <mergeCell ref="NUR1:NUS1"/>
    <mergeCell ref="NUT1:NUU1"/>
    <mergeCell ref="NUV1:NUW1"/>
    <mergeCell ref="NUX1:NUY1"/>
    <mergeCell ref="NUZ1:NVA1"/>
    <mergeCell ref="NVB1:NVC1"/>
    <mergeCell ref="NUF1:NUG1"/>
    <mergeCell ref="NUH1:NUI1"/>
    <mergeCell ref="NUJ1:NUK1"/>
    <mergeCell ref="NUL1:NUM1"/>
    <mergeCell ref="NUN1:NUO1"/>
    <mergeCell ref="NUP1:NUQ1"/>
    <mergeCell ref="NTT1:NTU1"/>
    <mergeCell ref="NTV1:NTW1"/>
    <mergeCell ref="NTX1:NTY1"/>
    <mergeCell ref="NTZ1:NUA1"/>
    <mergeCell ref="NUB1:NUC1"/>
    <mergeCell ref="NUD1:NUE1"/>
    <mergeCell ref="NPT1:NPU1"/>
    <mergeCell ref="NPV1:NPW1"/>
    <mergeCell ref="NPX1:NPY1"/>
    <mergeCell ref="NPZ1:NQA1"/>
    <mergeCell ref="NTP1:NTQ1"/>
    <mergeCell ref="NTR1:NTS1"/>
    <mergeCell ref="NPH1:NPI1"/>
    <mergeCell ref="NPJ1:NPK1"/>
    <mergeCell ref="NPL1:NPM1"/>
    <mergeCell ref="NPN1:NPO1"/>
    <mergeCell ref="NPP1:NPQ1"/>
    <mergeCell ref="NPR1:NPS1"/>
    <mergeCell ref="NOV1:NOW1"/>
    <mergeCell ref="NOX1:NOY1"/>
    <mergeCell ref="NOZ1:NPA1"/>
    <mergeCell ref="NPB1:NPC1"/>
    <mergeCell ref="NPD1:NPE1"/>
    <mergeCell ref="NPF1:NPG1"/>
    <mergeCell ref="NOJ1:NOK1"/>
    <mergeCell ref="NOL1:NOM1"/>
    <mergeCell ref="NON1:NOO1"/>
    <mergeCell ref="NOP1:NOQ1"/>
    <mergeCell ref="NOR1:NOS1"/>
    <mergeCell ref="NOT1:NOU1"/>
    <mergeCell ref="NNX1:NNY1"/>
    <mergeCell ref="NNZ1:NOA1"/>
    <mergeCell ref="NOB1:NOC1"/>
    <mergeCell ref="NOD1:NOE1"/>
    <mergeCell ref="NOF1:NOG1"/>
    <mergeCell ref="NOH1:NOI1"/>
    <mergeCell ref="NNL1:NNM1"/>
    <mergeCell ref="NNN1:NNO1"/>
    <mergeCell ref="NNP1:NNQ1"/>
    <mergeCell ref="NNR1:NNS1"/>
    <mergeCell ref="NNT1:NNU1"/>
    <mergeCell ref="NNV1:NNW1"/>
    <mergeCell ref="NMZ1:NNA1"/>
    <mergeCell ref="NNB1:NNC1"/>
    <mergeCell ref="NND1:NNE1"/>
    <mergeCell ref="NNF1:NNG1"/>
    <mergeCell ref="NNH1:NNI1"/>
    <mergeCell ref="NNJ1:NNK1"/>
    <mergeCell ref="NMN1:NMO1"/>
    <mergeCell ref="NMP1:NMQ1"/>
    <mergeCell ref="NMR1:NMS1"/>
    <mergeCell ref="NMT1:NMU1"/>
    <mergeCell ref="NMV1:NMW1"/>
    <mergeCell ref="NMX1:NMY1"/>
    <mergeCell ref="NMB1:NMC1"/>
    <mergeCell ref="NMD1:NME1"/>
    <mergeCell ref="NMF1:NMG1"/>
    <mergeCell ref="NMH1:NMI1"/>
    <mergeCell ref="NMJ1:NMK1"/>
    <mergeCell ref="NML1:NMM1"/>
    <mergeCell ref="NLP1:NLQ1"/>
    <mergeCell ref="NLR1:NLS1"/>
    <mergeCell ref="NLT1:NLU1"/>
    <mergeCell ref="NLV1:NLW1"/>
    <mergeCell ref="NLX1:NLY1"/>
    <mergeCell ref="NLZ1:NMA1"/>
    <mergeCell ref="NLD1:NLE1"/>
    <mergeCell ref="NLF1:NLG1"/>
    <mergeCell ref="NLH1:NLI1"/>
    <mergeCell ref="NLJ1:NLK1"/>
    <mergeCell ref="NLL1:NLM1"/>
    <mergeCell ref="NLN1:NLO1"/>
    <mergeCell ref="NKR1:NKS1"/>
    <mergeCell ref="NKT1:NKU1"/>
    <mergeCell ref="NKV1:NKW1"/>
    <mergeCell ref="NKX1:NKY1"/>
    <mergeCell ref="NKZ1:NLA1"/>
    <mergeCell ref="NLB1:NLC1"/>
    <mergeCell ref="NKF1:NKG1"/>
    <mergeCell ref="NKH1:NKI1"/>
    <mergeCell ref="NKJ1:NKK1"/>
    <mergeCell ref="NKL1:NKM1"/>
    <mergeCell ref="NKN1:NKO1"/>
    <mergeCell ref="NKP1:NKQ1"/>
    <mergeCell ref="NJT1:NJU1"/>
    <mergeCell ref="NJV1:NJW1"/>
    <mergeCell ref="NJX1:NJY1"/>
    <mergeCell ref="NJZ1:NKA1"/>
    <mergeCell ref="NKB1:NKC1"/>
    <mergeCell ref="NKD1:NKE1"/>
    <mergeCell ref="NFT1:NFU1"/>
    <mergeCell ref="NFV1:NFW1"/>
    <mergeCell ref="NFX1:NFY1"/>
    <mergeCell ref="NFZ1:NGA1"/>
    <mergeCell ref="NGB1:NGC1"/>
    <mergeCell ref="NGD1:NGE1"/>
    <mergeCell ref="NFH1:NFI1"/>
    <mergeCell ref="NFJ1:NFK1"/>
    <mergeCell ref="NFL1:NFM1"/>
    <mergeCell ref="NFN1:NFO1"/>
    <mergeCell ref="NFP1:NFQ1"/>
    <mergeCell ref="NFR1:NFS1"/>
    <mergeCell ref="NEV1:NEW1"/>
    <mergeCell ref="NEX1:NEY1"/>
    <mergeCell ref="NEZ1:NFA1"/>
    <mergeCell ref="NFB1:NFC1"/>
    <mergeCell ref="NFD1:NFE1"/>
    <mergeCell ref="NFF1:NFG1"/>
    <mergeCell ref="NEJ1:NEK1"/>
    <mergeCell ref="NEL1:NEM1"/>
    <mergeCell ref="NEN1:NEO1"/>
    <mergeCell ref="NEP1:NEQ1"/>
    <mergeCell ref="NER1:NES1"/>
    <mergeCell ref="NET1:NEU1"/>
    <mergeCell ref="NDX1:NDY1"/>
    <mergeCell ref="NDZ1:NEA1"/>
    <mergeCell ref="NEB1:NEC1"/>
    <mergeCell ref="NED1:NEE1"/>
    <mergeCell ref="NEF1:NEG1"/>
    <mergeCell ref="NEH1:NEI1"/>
    <mergeCell ref="NDL1:NDM1"/>
    <mergeCell ref="NDN1:NDO1"/>
    <mergeCell ref="NDP1:NDQ1"/>
    <mergeCell ref="NDR1:NDS1"/>
    <mergeCell ref="NDT1:NDU1"/>
    <mergeCell ref="NDV1:NDW1"/>
    <mergeCell ref="NCZ1:NDA1"/>
    <mergeCell ref="NDB1:NDC1"/>
    <mergeCell ref="NDD1:NDE1"/>
    <mergeCell ref="NDF1:NDG1"/>
    <mergeCell ref="NDH1:NDI1"/>
    <mergeCell ref="NDJ1:NDK1"/>
    <mergeCell ref="NCN1:NCO1"/>
    <mergeCell ref="NCP1:NCQ1"/>
    <mergeCell ref="NCR1:NCS1"/>
    <mergeCell ref="NCT1:NCU1"/>
    <mergeCell ref="NCV1:NCW1"/>
    <mergeCell ref="NCX1:NCY1"/>
    <mergeCell ref="NCB1:NCC1"/>
    <mergeCell ref="NCD1:NCE1"/>
    <mergeCell ref="NCF1:NCG1"/>
    <mergeCell ref="NCH1:NCI1"/>
    <mergeCell ref="NCJ1:NCK1"/>
    <mergeCell ref="NCL1:NCM1"/>
    <mergeCell ref="NBP1:NBQ1"/>
    <mergeCell ref="NBR1:NBS1"/>
    <mergeCell ref="NBT1:NBU1"/>
    <mergeCell ref="NBV1:NBW1"/>
    <mergeCell ref="NBX1:NBY1"/>
    <mergeCell ref="NBZ1:NCA1"/>
    <mergeCell ref="NBD1:NBE1"/>
    <mergeCell ref="NBF1:NBG1"/>
    <mergeCell ref="NBH1:NBI1"/>
    <mergeCell ref="NBJ1:NBK1"/>
    <mergeCell ref="NBL1:NBM1"/>
    <mergeCell ref="NBN1:NBO1"/>
    <mergeCell ref="NAR1:NAS1"/>
    <mergeCell ref="NAT1:NAU1"/>
    <mergeCell ref="NAV1:NAW1"/>
    <mergeCell ref="NAX1:NAY1"/>
    <mergeCell ref="NAZ1:NBA1"/>
    <mergeCell ref="NBB1:NBC1"/>
    <mergeCell ref="NAF1:NAG1"/>
    <mergeCell ref="NAH1:NAI1"/>
    <mergeCell ref="NAJ1:NAK1"/>
    <mergeCell ref="NAL1:NAM1"/>
    <mergeCell ref="NAN1:NAO1"/>
    <mergeCell ref="NAP1:NAQ1"/>
    <mergeCell ref="MWF1:MWG1"/>
    <mergeCell ref="MWH1:MWI1"/>
    <mergeCell ref="MZX1:MZY1"/>
    <mergeCell ref="MZZ1:NAA1"/>
    <mergeCell ref="NAB1:NAC1"/>
    <mergeCell ref="NAD1:NAE1"/>
    <mergeCell ref="MVT1:MVU1"/>
    <mergeCell ref="MVV1:MVW1"/>
    <mergeCell ref="MVX1:MVY1"/>
    <mergeCell ref="MVZ1:MWA1"/>
    <mergeCell ref="MWB1:MWC1"/>
    <mergeCell ref="MWD1:MWE1"/>
    <mergeCell ref="MVH1:MVI1"/>
    <mergeCell ref="MVJ1:MVK1"/>
    <mergeCell ref="MVL1:MVM1"/>
    <mergeCell ref="MVN1:MVO1"/>
    <mergeCell ref="MVP1:MVQ1"/>
    <mergeCell ref="MVR1:MVS1"/>
    <mergeCell ref="MUV1:MUW1"/>
    <mergeCell ref="MUX1:MUY1"/>
    <mergeCell ref="MUZ1:MVA1"/>
    <mergeCell ref="MVB1:MVC1"/>
    <mergeCell ref="MVD1:MVE1"/>
    <mergeCell ref="MVF1:MVG1"/>
    <mergeCell ref="MUJ1:MUK1"/>
    <mergeCell ref="MUL1:MUM1"/>
    <mergeCell ref="MUN1:MUO1"/>
    <mergeCell ref="MUP1:MUQ1"/>
    <mergeCell ref="MUR1:MUS1"/>
    <mergeCell ref="MUT1:MUU1"/>
    <mergeCell ref="MTX1:MTY1"/>
    <mergeCell ref="MTZ1:MUA1"/>
    <mergeCell ref="MUB1:MUC1"/>
    <mergeCell ref="MUD1:MUE1"/>
    <mergeCell ref="MUF1:MUG1"/>
    <mergeCell ref="MUH1:MUI1"/>
    <mergeCell ref="MTL1:MTM1"/>
    <mergeCell ref="MTN1:MTO1"/>
    <mergeCell ref="MTP1:MTQ1"/>
    <mergeCell ref="MTR1:MTS1"/>
    <mergeCell ref="MTT1:MTU1"/>
    <mergeCell ref="MTV1:MTW1"/>
    <mergeCell ref="MSZ1:MTA1"/>
    <mergeCell ref="MTB1:MTC1"/>
    <mergeCell ref="MTD1:MTE1"/>
    <mergeCell ref="MTF1:MTG1"/>
    <mergeCell ref="MTH1:MTI1"/>
    <mergeCell ref="MTJ1:MTK1"/>
    <mergeCell ref="MSN1:MSO1"/>
    <mergeCell ref="MSP1:MSQ1"/>
    <mergeCell ref="MSR1:MSS1"/>
    <mergeCell ref="MST1:MSU1"/>
    <mergeCell ref="MSV1:MSW1"/>
    <mergeCell ref="MSX1:MSY1"/>
    <mergeCell ref="MSB1:MSC1"/>
    <mergeCell ref="MSD1:MSE1"/>
    <mergeCell ref="MSF1:MSG1"/>
    <mergeCell ref="MSH1:MSI1"/>
    <mergeCell ref="MSJ1:MSK1"/>
    <mergeCell ref="MSL1:MSM1"/>
    <mergeCell ref="MRP1:MRQ1"/>
    <mergeCell ref="MRR1:MRS1"/>
    <mergeCell ref="MRT1:MRU1"/>
    <mergeCell ref="MRV1:MRW1"/>
    <mergeCell ref="MRX1:MRY1"/>
    <mergeCell ref="MRZ1:MSA1"/>
    <mergeCell ref="MRD1:MRE1"/>
    <mergeCell ref="MRF1:MRG1"/>
    <mergeCell ref="MRH1:MRI1"/>
    <mergeCell ref="MRJ1:MRK1"/>
    <mergeCell ref="MRL1:MRM1"/>
    <mergeCell ref="MRN1:MRO1"/>
    <mergeCell ref="MQR1:MQS1"/>
    <mergeCell ref="MQT1:MQU1"/>
    <mergeCell ref="MQV1:MQW1"/>
    <mergeCell ref="MQX1:MQY1"/>
    <mergeCell ref="MQZ1:MRA1"/>
    <mergeCell ref="MRB1:MRC1"/>
    <mergeCell ref="MQF1:MQG1"/>
    <mergeCell ref="MQH1:MQI1"/>
    <mergeCell ref="MQJ1:MQK1"/>
    <mergeCell ref="MQL1:MQM1"/>
    <mergeCell ref="MQN1:MQO1"/>
    <mergeCell ref="MQP1:MQQ1"/>
    <mergeCell ref="MMF1:MMG1"/>
    <mergeCell ref="MMH1:MMI1"/>
    <mergeCell ref="MMJ1:MMK1"/>
    <mergeCell ref="MML1:MMM1"/>
    <mergeCell ref="MQB1:MQC1"/>
    <mergeCell ref="MQD1:MQE1"/>
    <mergeCell ref="MLT1:MLU1"/>
    <mergeCell ref="MLV1:MLW1"/>
    <mergeCell ref="MLX1:MLY1"/>
    <mergeCell ref="MLZ1:MMA1"/>
    <mergeCell ref="MMB1:MMC1"/>
    <mergeCell ref="MMD1:MME1"/>
    <mergeCell ref="MLH1:MLI1"/>
    <mergeCell ref="MLJ1:MLK1"/>
    <mergeCell ref="MLL1:MLM1"/>
    <mergeCell ref="MLN1:MLO1"/>
    <mergeCell ref="MLP1:MLQ1"/>
    <mergeCell ref="MLR1:MLS1"/>
    <mergeCell ref="MKV1:MKW1"/>
    <mergeCell ref="MKX1:MKY1"/>
    <mergeCell ref="MKZ1:MLA1"/>
    <mergeCell ref="MLB1:MLC1"/>
    <mergeCell ref="MLD1:MLE1"/>
    <mergeCell ref="MLF1:MLG1"/>
    <mergeCell ref="MKJ1:MKK1"/>
    <mergeCell ref="MKL1:MKM1"/>
    <mergeCell ref="MKN1:MKO1"/>
    <mergeCell ref="MKP1:MKQ1"/>
    <mergeCell ref="MKR1:MKS1"/>
    <mergeCell ref="MKT1:MKU1"/>
    <mergeCell ref="MJX1:MJY1"/>
    <mergeCell ref="MJZ1:MKA1"/>
    <mergeCell ref="MKB1:MKC1"/>
    <mergeCell ref="MKD1:MKE1"/>
    <mergeCell ref="MKF1:MKG1"/>
    <mergeCell ref="MKH1:MKI1"/>
    <mergeCell ref="MJL1:MJM1"/>
    <mergeCell ref="MJN1:MJO1"/>
    <mergeCell ref="MJP1:MJQ1"/>
    <mergeCell ref="MJR1:MJS1"/>
    <mergeCell ref="MJT1:MJU1"/>
    <mergeCell ref="MJV1:MJW1"/>
    <mergeCell ref="MIZ1:MJA1"/>
    <mergeCell ref="MJB1:MJC1"/>
    <mergeCell ref="MJD1:MJE1"/>
    <mergeCell ref="MJF1:MJG1"/>
    <mergeCell ref="MJH1:MJI1"/>
    <mergeCell ref="MJJ1:MJK1"/>
    <mergeCell ref="MIN1:MIO1"/>
    <mergeCell ref="MIP1:MIQ1"/>
    <mergeCell ref="MIR1:MIS1"/>
    <mergeCell ref="MIT1:MIU1"/>
    <mergeCell ref="MIV1:MIW1"/>
    <mergeCell ref="MIX1:MIY1"/>
    <mergeCell ref="MIB1:MIC1"/>
    <mergeCell ref="MID1:MIE1"/>
    <mergeCell ref="MIF1:MIG1"/>
    <mergeCell ref="MIH1:MII1"/>
    <mergeCell ref="MIJ1:MIK1"/>
    <mergeCell ref="MIL1:MIM1"/>
    <mergeCell ref="MHP1:MHQ1"/>
    <mergeCell ref="MHR1:MHS1"/>
    <mergeCell ref="MHT1:MHU1"/>
    <mergeCell ref="MHV1:MHW1"/>
    <mergeCell ref="MHX1:MHY1"/>
    <mergeCell ref="MHZ1:MIA1"/>
    <mergeCell ref="MHD1:MHE1"/>
    <mergeCell ref="MHF1:MHG1"/>
    <mergeCell ref="MHH1:MHI1"/>
    <mergeCell ref="MHJ1:MHK1"/>
    <mergeCell ref="MHL1:MHM1"/>
    <mergeCell ref="MHN1:MHO1"/>
    <mergeCell ref="MGR1:MGS1"/>
    <mergeCell ref="MGT1:MGU1"/>
    <mergeCell ref="MGV1:MGW1"/>
    <mergeCell ref="MGX1:MGY1"/>
    <mergeCell ref="MGZ1:MHA1"/>
    <mergeCell ref="MHB1:MHC1"/>
    <mergeCell ref="MGF1:MGG1"/>
    <mergeCell ref="MGH1:MGI1"/>
    <mergeCell ref="MGJ1:MGK1"/>
    <mergeCell ref="MGL1:MGM1"/>
    <mergeCell ref="MGN1:MGO1"/>
    <mergeCell ref="MGP1:MGQ1"/>
    <mergeCell ref="MCF1:MCG1"/>
    <mergeCell ref="MCH1:MCI1"/>
    <mergeCell ref="MCJ1:MCK1"/>
    <mergeCell ref="MCL1:MCM1"/>
    <mergeCell ref="MCN1:MCO1"/>
    <mergeCell ref="MCP1:MCQ1"/>
    <mergeCell ref="MBT1:MBU1"/>
    <mergeCell ref="MBV1:MBW1"/>
    <mergeCell ref="MBX1:MBY1"/>
    <mergeCell ref="MBZ1:MCA1"/>
    <mergeCell ref="MCB1:MCC1"/>
    <mergeCell ref="MCD1:MCE1"/>
    <mergeCell ref="MBH1:MBI1"/>
    <mergeCell ref="MBJ1:MBK1"/>
    <mergeCell ref="MBL1:MBM1"/>
    <mergeCell ref="MBN1:MBO1"/>
    <mergeCell ref="MBP1:MBQ1"/>
    <mergeCell ref="MBR1:MBS1"/>
    <mergeCell ref="MAV1:MAW1"/>
    <mergeCell ref="MAX1:MAY1"/>
    <mergeCell ref="MAZ1:MBA1"/>
    <mergeCell ref="MBB1:MBC1"/>
    <mergeCell ref="MBD1:MBE1"/>
    <mergeCell ref="MBF1:MBG1"/>
    <mergeCell ref="MAJ1:MAK1"/>
    <mergeCell ref="MAL1:MAM1"/>
    <mergeCell ref="MAN1:MAO1"/>
    <mergeCell ref="MAP1:MAQ1"/>
    <mergeCell ref="MAR1:MAS1"/>
    <mergeCell ref="MAT1:MAU1"/>
    <mergeCell ref="LZX1:LZY1"/>
    <mergeCell ref="LZZ1:MAA1"/>
    <mergeCell ref="MAB1:MAC1"/>
    <mergeCell ref="MAD1:MAE1"/>
    <mergeCell ref="MAF1:MAG1"/>
    <mergeCell ref="MAH1:MAI1"/>
    <mergeCell ref="LZL1:LZM1"/>
    <mergeCell ref="LZN1:LZO1"/>
    <mergeCell ref="LZP1:LZQ1"/>
    <mergeCell ref="LZR1:LZS1"/>
    <mergeCell ref="LZT1:LZU1"/>
    <mergeCell ref="LZV1:LZW1"/>
    <mergeCell ref="LYZ1:LZA1"/>
    <mergeCell ref="LZB1:LZC1"/>
    <mergeCell ref="LZD1:LZE1"/>
    <mergeCell ref="LZF1:LZG1"/>
    <mergeCell ref="LZH1:LZI1"/>
    <mergeCell ref="LZJ1:LZK1"/>
    <mergeCell ref="LYN1:LYO1"/>
    <mergeCell ref="LYP1:LYQ1"/>
    <mergeCell ref="LYR1:LYS1"/>
    <mergeCell ref="LYT1:LYU1"/>
    <mergeCell ref="LYV1:LYW1"/>
    <mergeCell ref="LYX1:LYY1"/>
    <mergeCell ref="LYB1:LYC1"/>
    <mergeCell ref="LYD1:LYE1"/>
    <mergeCell ref="LYF1:LYG1"/>
    <mergeCell ref="LYH1:LYI1"/>
    <mergeCell ref="LYJ1:LYK1"/>
    <mergeCell ref="LYL1:LYM1"/>
    <mergeCell ref="LXP1:LXQ1"/>
    <mergeCell ref="LXR1:LXS1"/>
    <mergeCell ref="LXT1:LXU1"/>
    <mergeCell ref="LXV1:LXW1"/>
    <mergeCell ref="LXX1:LXY1"/>
    <mergeCell ref="LXZ1:LYA1"/>
    <mergeCell ref="LXD1:LXE1"/>
    <mergeCell ref="LXF1:LXG1"/>
    <mergeCell ref="LXH1:LXI1"/>
    <mergeCell ref="LXJ1:LXK1"/>
    <mergeCell ref="LXL1:LXM1"/>
    <mergeCell ref="LXN1:LXO1"/>
    <mergeCell ref="LWR1:LWS1"/>
    <mergeCell ref="LWT1:LWU1"/>
    <mergeCell ref="LWV1:LWW1"/>
    <mergeCell ref="LWX1:LWY1"/>
    <mergeCell ref="LWZ1:LXA1"/>
    <mergeCell ref="LXB1:LXC1"/>
    <mergeCell ref="LSR1:LSS1"/>
    <mergeCell ref="LST1:LSU1"/>
    <mergeCell ref="LWJ1:LWK1"/>
    <mergeCell ref="LWL1:LWM1"/>
    <mergeCell ref="LWN1:LWO1"/>
    <mergeCell ref="LWP1:LWQ1"/>
    <mergeCell ref="LSF1:LSG1"/>
    <mergeCell ref="LSH1:LSI1"/>
    <mergeCell ref="LSJ1:LSK1"/>
    <mergeCell ref="LSL1:LSM1"/>
    <mergeCell ref="LSN1:LSO1"/>
    <mergeCell ref="LSP1:LSQ1"/>
    <mergeCell ref="LRT1:LRU1"/>
    <mergeCell ref="LRV1:LRW1"/>
    <mergeCell ref="LRX1:LRY1"/>
    <mergeCell ref="LRZ1:LSA1"/>
    <mergeCell ref="LSB1:LSC1"/>
    <mergeCell ref="LSD1:LSE1"/>
    <mergeCell ref="LRH1:LRI1"/>
    <mergeCell ref="LRJ1:LRK1"/>
    <mergeCell ref="LRL1:LRM1"/>
    <mergeCell ref="LRN1:LRO1"/>
    <mergeCell ref="LRP1:LRQ1"/>
    <mergeCell ref="LRR1:LRS1"/>
    <mergeCell ref="LQV1:LQW1"/>
    <mergeCell ref="LQX1:LQY1"/>
    <mergeCell ref="LQZ1:LRA1"/>
    <mergeCell ref="LRB1:LRC1"/>
    <mergeCell ref="LRD1:LRE1"/>
    <mergeCell ref="LRF1:LRG1"/>
    <mergeCell ref="LQJ1:LQK1"/>
    <mergeCell ref="LQL1:LQM1"/>
    <mergeCell ref="LQN1:LQO1"/>
    <mergeCell ref="LQP1:LQQ1"/>
    <mergeCell ref="LQR1:LQS1"/>
    <mergeCell ref="LQT1:LQU1"/>
    <mergeCell ref="LPX1:LPY1"/>
    <mergeCell ref="LPZ1:LQA1"/>
    <mergeCell ref="LQB1:LQC1"/>
    <mergeCell ref="LQD1:LQE1"/>
    <mergeCell ref="LQF1:LQG1"/>
    <mergeCell ref="LQH1:LQI1"/>
    <mergeCell ref="LPL1:LPM1"/>
    <mergeCell ref="LPN1:LPO1"/>
    <mergeCell ref="LPP1:LPQ1"/>
    <mergeCell ref="LPR1:LPS1"/>
    <mergeCell ref="LPT1:LPU1"/>
    <mergeCell ref="LPV1:LPW1"/>
    <mergeCell ref="LOZ1:LPA1"/>
    <mergeCell ref="LPB1:LPC1"/>
    <mergeCell ref="LPD1:LPE1"/>
    <mergeCell ref="LPF1:LPG1"/>
    <mergeCell ref="LPH1:LPI1"/>
    <mergeCell ref="LPJ1:LPK1"/>
    <mergeCell ref="LON1:LOO1"/>
    <mergeCell ref="LOP1:LOQ1"/>
    <mergeCell ref="LOR1:LOS1"/>
    <mergeCell ref="LOT1:LOU1"/>
    <mergeCell ref="LOV1:LOW1"/>
    <mergeCell ref="LOX1:LOY1"/>
    <mergeCell ref="LOB1:LOC1"/>
    <mergeCell ref="LOD1:LOE1"/>
    <mergeCell ref="LOF1:LOG1"/>
    <mergeCell ref="LOH1:LOI1"/>
    <mergeCell ref="LOJ1:LOK1"/>
    <mergeCell ref="LOL1:LOM1"/>
    <mergeCell ref="LNP1:LNQ1"/>
    <mergeCell ref="LNR1:LNS1"/>
    <mergeCell ref="LNT1:LNU1"/>
    <mergeCell ref="LNV1:LNW1"/>
    <mergeCell ref="LNX1:LNY1"/>
    <mergeCell ref="LNZ1:LOA1"/>
    <mergeCell ref="LND1:LNE1"/>
    <mergeCell ref="LNF1:LNG1"/>
    <mergeCell ref="LNH1:LNI1"/>
    <mergeCell ref="LNJ1:LNK1"/>
    <mergeCell ref="LNL1:LNM1"/>
    <mergeCell ref="LNN1:LNO1"/>
    <mergeCell ref="LMR1:LMS1"/>
    <mergeCell ref="LMT1:LMU1"/>
    <mergeCell ref="LMV1:LMW1"/>
    <mergeCell ref="LMX1:LMY1"/>
    <mergeCell ref="LMZ1:LNA1"/>
    <mergeCell ref="LNB1:LNC1"/>
    <mergeCell ref="LIR1:LIS1"/>
    <mergeCell ref="LIT1:LIU1"/>
    <mergeCell ref="LIV1:LIW1"/>
    <mergeCell ref="LIX1:LIY1"/>
    <mergeCell ref="LMN1:LMO1"/>
    <mergeCell ref="LMP1:LMQ1"/>
    <mergeCell ref="LIF1:LIG1"/>
    <mergeCell ref="LIH1:LII1"/>
    <mergeCell ref="LIJ1:LIK1"/>
    <mergeCell ref="LIL1:LIM1"/>
    <mergeCell ref="LIN1:LIO1"/>
    <mergeCell ref="LIP1:LIQ1"/>
    <mergeCell ref="LHT1:LHU1"/>
    <mergeCell ref="LHV1:LHW1"/>
    <mergeCell ref="LHX1:LHY1"/>
    <mergeCell ref="LHZ1:LIA1"/>
    <mergeCell ref="LIB1:LIC1"/>
    <mergeCell ref="LID1:LIE1"/>
    <mergeCell ref="LHH1:LHI1"/>
    <mergeCell ref="LHJ1:LHK1"/>
    <mergeCell ref="LHL1:LHM1"/>
    <mergeCell ref="LHN1:LHO1"/>
    <mergeCell ref="LHP1:LHQ1"/>
    <mergeCell ref="LHR1:LHS1"/>
    <mergeCell ref="LGV1:LGW1"/>
    <mergeCell ref="LGX1:LGY1"/>
    <mergeCell ref="LGZ1:LHA1"/>
    <mergeCell ref="LHB1:LHC1"/>
    <mergeCell ref="LHD1:LHE1"/>
    <mergeCell ref="LHF1:LHG1"/>
    <mergeCell ref="LGJ1:LGK1"/>
    <mergeCell ref="LGL1:LGM1"/>
    <mergeCell ref="LGN1:LGO1"/>
    <mergeCell ref="LGP1:LGQ1"/>
    <mergeCell ref="LGR1:LGS1"/>
    <mergeCell ref="LGT1:LGU1"/>
    <mergeCell ref="LFX1:LFY1"/>
    <mergeCell ref="LFZ1:LGA1"/>
    <mergeCell ref="LGB1:LGC1"/>
    <mergeCell ref="LGD1:LGE1"/>
    <mergeCell ref="LGF1:LGG1"/>
    <mergeCell ref="LGH1:LGI1"/>
    <mergeCell ref="LFL1:LFM1"/>
    <mergeCell ref="LFN1:LFO1"/>
    <mergeCell ref="LFP1:LFQ1"/>
    <mergeCell ref="LFR1:LFS1"/>
    <mergeCell ref="LFT1:LFU1"/>
    <mergeCell ref="LFV1:LFW1"/>
    <mergeCell ref="LEZ1:LFA1"/>
    <mergeCell ref="LFB1:LFC1"/>
    <mergeCell ref="LFD1:LFE1"/>
    <mergeCell ref="LFF1:LFG1"/>
    <mergeCell ref="LFH1:LFI1"/>
    <mergeCell ref="LFJ1:LFK1"/>
    <mergeCell ref="LEN1:LEO1"/>
    <mergeCell ref="LEP1:LEQ1"/>
    <mergeCell ref="LER1:LES1"/>
    <mergeCell ref="LET1:LEU1"/>
    <mergeCell ref="LEV1:LEW1"/>
    <mergeCell ref="LEX1:LEY1"/>
    <mergeCell ref="LEB1:LEC1"/>
    <mergeCell ref="LED1:LEE1"/>
    <mergeCell ref="LEF1:LEG1"/>
    <mergeCell ref="LEH1:LEI1"/>
    <mergeCell ref="LEJ1:LEK1"/>
    <mergeCell ref="LEL1:LEM1"/>
    <mergeCell ref="LDP1:LDQ1"/>
    <mergeCell ref="LDR1:LDS1"/>
    <mergeCell ref="LDT1:LDU1"/>
    <mergeCell ref="LDV1:LDW1"/>
    <mergeCell ref="LDX1:LDY1"/>
    <mergeCell ref="LDZ1:LEA1"/>
    <mergeCell ref="LDD1:LDE1"/>
    <mergeCell ref="LDF1:LDG1"/>
    <mergeCell ref="LDH1:LDI1"/>
    <mergeCell ref="LDJ1:LDK1"/>
    <mergeCell ref="LDL1:LDM1"/>
    <mergeCell ref="LDN1:LDO1"/>
    <mergeCell ref="LCR1:LCS1"/>
    <mergeCell ref="LCT1:LCU1"/>
    <mergeCell ref="LCV1:LCW1"/>
    <mergeCell ref="LCX1:LCY1"/>
    <mergeCell ref="LCZ1:LDA1"/>
    <mergeCell ref="LDB1:LDC1"/>
    <mergeCell ref="KYR1:KYS1"/>
    <mergeCell ref="KYT1:KYU1"/>
    <mergeCell ref="KYV1:KYW1"/>
    <mergeCell ref="KYX1:KYY1"/>
    <mergeCell ref="KYZ1:KZA1"/>
    <mergeCell ref="KZB1:KZC1"/>
    <mergeCell ref="KYF1:KYG1"/>
    <mergeCell ref="KYH1:KYI1"/>
    <mergeCell ref="KYJ1:KYK1"/>
    <mergeCell ref="KYL1:KYM1"/>
    <mergeCell ref="KYN1:KYO1"/>
    <mergeCell ref="KYP1:KYQ1"/>
    <mergeCell ref="KXT1:KXU1"/>
    <mergeCell ref="KXV1:KXW1"/>
    <mergeCell ref="KXX1:KXY1"/>
    <mergeCell ref="KXZ1:KYA1"/>
    <mergeCell ref="KYB1:KYC1"/>
    <mergeCell ref="KYD1:KYE1"/>
    <mergeCell ref="KXH1:KXI1"/>
    <mergeCell ref="KXJ1:KXK1"/>
    <mergeCell ref="KXL1:KXM1"/>
    <mergeCell ref="KXN1:KXO1"/>
    <mergeCell ref="KXP1:KXQ1"/>
    <mergeCell ref="KXR1:KXS1"/>
    <mergeCell ref="KWV1:KWW1"/>
    <mergeCell ref="KWX1:KWY1"/>
    <mergeCell ref="KWZ1:KXA1"/>
    <mergeCell ref="KXB1:KXC1"/>
    <mergeCell ref="KXD1:KXE1"/>
    <mergeCell ref="KXF1:KXG1"/>
    <mergeCell ref="KWJ1:KWK1"/>
    <mergeCell ref="KWL1:KWM1"/>
    <mergeCell ref="KWN1:KWO1"/>
    <mergeCell ref="KWP1:KWQ1"/>
    <mergeCell ref="KWR1:KWS1"/>
    <mergeCell ref="KWT1:KWU1"/>
    <mergeCell ref="KVX1:KVY1"/>
    <mergeCell ref="KVZ1:KWA1"/>
    <mergeCell ref="KWB1:KWC1"/>
    <mergeCell ref="KWD1:KWE1"/>
    <mergeCell ref="KWF1:KWG1"/>
    <mergeCell ref="KWH1:KWI1"/>
    <mergeCell ref="KVL1:KVM1"/>
    <mergeCell ref="KVN1:KVO1"/>
    <mergeCell ref="KVP1:KVQ1"/>
    <mergeCell ref="KVR1:KVS1"/>
    <mergeCell ref="KVT1:KVU1"/>
    <mergeCell ref="KVV1:KVW1"/>
    <mergeCell ref="KUZ1:KVA1"/>
    <mergeCell ref="KVB1:KVC1"/>
    <mergeCell ref="KVD1:KVE1"/>
    <mergeCell ref="KVF1:KVG1"/>
    <mergeCell ref="KVH1:KVI1"/>
    <mergeCell ref="KVJ1:KVK1"/>
    <mergeCell ref="KUN1:KUO1"/>
    <mergeCell ref="KUP1:KUQ1"/>
    <mergeCell ref="KUR1:KUS1"/>
    <mergeCell ref="KUT1:KUU1"/>
    <mergeCell ref="KUV1:KUW1"/>
    <mergeCell ref="KUX1:KUY1"/>
    <mergeCell ref="KUB1:KUC1"/>
    <mergeCell ref="KUD1:KUE1"/>
    <mergeCell ref="KUF1:KUG1"/>
    <mergeCell ref="KUH1:KUI1"/>
    <mergeCell ref="KUJ1:KUK1"/>
    <mergeCell ref="KUL1:KUM1"/>
    <mergeCell ref="KTP1:KTQ1"/>
    <mergeCell ref="KTR1:KTS1"/>
    <mergeCell ref="KTT1:KTU1"/>
    <mergeCell ref="KTV1:KTW1"/>
    <mergeCell ref="KTX1:KTY1"/>
    <mergeCell ref="KTZ1:KUA1"/>
    <mergeCell ref="KTD1:KTE1"/>
    <mergeCell ref="KTF1:KTG1"/>
    <mergeCell ref="KTH1:KTI1"/>
    <mergeCell ref="KTJ1:KTK1"/>
    <mergeCell ref="KTL1:KTM1"/>
    <mergeCell ref="KTN1:KTO1"/>
    <mergeCell ref="KPD1:KPE1"/>
    <mergeCell ref="KPF1:KPG1"/>
    <mergeCell ref="KSV1:KSW1"/>
    <mergeCell ref="KSX1:KSY1"/>
    <mergeCell ref="KSZ1:KTA1"/>
    <mergeCell ref="KTB1:KTC1"/>
    <mergeCell ref="KOR1:KOS1"/>
    <mergeCell ref="KOT1:KOU1"/>
    <mergeCell ref="KOV1:KOW1"/>
    <mergeCell ref="KOX1:KOY1"/>
    <mergeCell ref="KOZ1:KPA1"/>
    <mergeCell ref="KPB1:KPC1"/>
    <mergeCell ref="KOF1:KOG1"/>
    <mergeCell ref="KOH1:KOI1"/>
    <mergeCell ref="KOJ1:KOK1"/>
    <mergeCell ref="KOL1:KOM1"/>
    <mergeCell ref="KON1:KOO1"/>
    <mergeCell ref="KOP1:KOQ1"/>
    <mergeCell ref="KNT1:KNU1"/>
    <mergeCell ref="KNV1:KNW1"/>
    <mergeCell ref="KNX1:KNY1"/>
    <mergeCell ref="KNZ1:KOA1"/>
    <mergeCell ref="KOB1:KOC1"/>
    <mergeCell ref="KOD1:KOE1"/>
    <mergeCell ref="KNH1:KNI1"/>
    <mergeCell ref="KNJ1:KNK1"/>
    <mergeCell ref="KNL1:KNM1"/>
    <mergeCell ref="KNN1:KNO1"/>
    <mergeCell ref="KNP1:KNQ1"/>
    <mergeCell ref="KNR1:KNS1"/>
    <mergeCell ref="KMV1:KMW1"/>
    <mergeCell ref="KMX1:KMY1"/>
    <mergeCell ref="KMZ1:KNA1"/>
    <mergeCell ref="KNB1:KNC1"/>
    <mergeCell ref="KND1:KNE1"/>
    <mergeCell ref="KNF1:KNG1"/>
    <mergeCell ref="KMJ1:KMK1"/>
    <mergeCell ref="KML1:KMM1"/>
    <mergeCell ref="KMN1:KMO1"/>
    <mergeCell ref="KMP1:KMQ1"/>
    <mergeCell ref="KMR1:KMS1"/>
    <mergeCell ref="KMT1:KMU1"/>
    <mergeCell ref="KLX1:KLY1"/>
    <mergeCell ref="KLZ1:KMA1"/>
    <mergeCell ref="KMB1:KMC1"/>
    <mergeCell ref="KMD1:KME1"/>
    <mergeCell ref="KMF1:KMG1"/>
    <mergeCell ref="KMH1:KMI1"/>
    <mergeCell ref="KLL1:KLM1"/>
    <mergeCell ref="KLN1:KLO1"/>
    <mergeCell ref="KLP1:KLQ1"/>
    <mergeCell ref="KLR1:KLS1"/>
    <mergeCell ref="KLT1:KLU1"/>
    <mergeCell ref="KLV1:KLW1"/>
    <mergeCell ref="KKZ1:KLA1"/>
    <mergeCell ref="KLB1:KLC1"/>
    <mergeCell ref="KLD1:KLE1"/>
    <mergeCell ref="KLF1:KLG1"/>
    <mergeCell ref="KLH1:KLI1"/>
    <mergeCell ref="KLJ1:KLK1"/>
    <mergeCell ref="KKN1:KKO1"/>
    <mergeCell ref="KKP1:KKQ1"/>
    <mergeCell ref="KKR1:KKS1"/>
    <mergeCell ref="KKT1:KKU1"/>
    <mergeCell ref="KKV1:KKW1"/>
    <mergeCell ref="KKX1:KKY1"/>
    <mergeCell ref="KKB1:KKC1"/>
    <mergeCell ref="KKD1:KKE1"/>
    <mergeCell ref="KKF1:KKG1"/>
    <mergeCell ref="KKH1:KKI1"/>
    <mergeCell ref="KKJ1:KKK1"/>
    <mergeCell ref="KKL1:KKM1"/>
    <mergeCell ref="KJP1:KJQ1"/>
    <mergeCell ref="KJR1:KJS1"/>
    <mergeCell ref="KJT1:KJU1"/>
    <mergeCell ref="KJV1:KJW1"/>
    <mergeCell ref="KJX1:KJY1"/>
    <mergeCell ref="KJZ1:KKA1"/>
    <mergeCell ref="KJD1:KJE1"/>
    <mergeCell ref="KJF1:KJG1"/>
    <mergeCell ref="KJH1:KJI1"/>
    <mergeCell ref="KJJ1:KJK1"/>
    <mergeCell ref="KJL1:KJM1"/>
    <mergeCell ref="KJN1:KJO1"/>
    <mergeCell ref="KFD1:KFE1"/>
    <mergeCell ref="KFF1:KFG1"/>
    <mergeCell ref="KFH1:KFI1"/>
    <mergeCell ref="KFJ1:KFK1"/>
    <mergeCell ref="KIZ1:KJA1"/>
    <mergeCell ref="KJB1:KJC1"/>
    <mergeCell ref="KER1:KES1"/>
    <mergeCell ref="KET1:KEU1"/>
    <mergeCell ref="KEV1:KEW1"/>
    <mergeCell ref="KEX1:KEY1"/>
    <mergeCell ref="KEZ1:KFA1"/>
    <mergeCell ref="KFB1:KFC1"/>
    <mergeCell ref="KEF1:KEG1"/>
    <mergeCell ref="KEH1:KEI1"/>
    <mergeCell ref="KEJ1:KEK1"/>
    <mergeCell ref="KEL1:KEM1"/>
    <mergeCell ref="KEN1:KEO1"/>
    <mergeCell ref="KEP1:KEQ1"/>
    <mergeCell ref="KDT1:KDU1"/>
    <mergeCell ref="KDV1:KDW1"/>
    <mergeCell ref="KDX1:KDY1"/>
    <mergeCell ref="KDZ1:KEA1"/>
    <mergeCell ref="KEB1:KEC1"/>
    <mergeCell ref="KED1:KEE1"/>
    <mergeCell ref="KDH1:KDI1"/>
    <mergeCell ref="KDJ1:KDK1"/>
    <mergeCell ref="KDL1:KDM1"/>
    <mergeCell ref="KDN1:KDO1"/>
    <mergeCell ref="KDP1:KDQ1"/>
    <mergeCell ref="KDR1:KDS1"/>
    <mergeCell ref="KCV1:KCW1"/>
    <mergeCell ref="KCX1:KCY1"/>
    <mergeCell ref="KCZ1:KDA1"/>
    <mergeCell ref="KDB1:KDC1"/>
    <mergeCell ref="KDD1:KDE1"/>
    <mergeCell ref="KDF1:KDG1"/>
    <mergeCell ref="KCJ1:KCK1"/>
    <mergeCell ref="KCL1:KCM1"/>
    <mergeCell ref="KCN1:KCO1"/>
    <mergeCell ref="KCP1:KCQ1"/>
    <mergeCell ref="KCR1:KCS1"/>
    <mergeCell ref="KCT1:KCU1"/>
    <mergeCell ref="KBX1:KBY1"/>
    <mergeCell ref="KBZ1:KCA1"/>
    <mergeCell ref="KCB1:KCC1"/>
    <mergeCell ref="KCD1:KCE1"/>
    <mergeCell ref="KCF1:KCG1"/>
    <mergeCell ref="KCH1:KCI1"/>
    <mergeCell ref="KBL1:KBM1"/>
    <mergeCell ref="KBN1:KBO1"/>
    <mergeCell ref="KBP1:KBQ1"/>
    <mergeCell ref="KBR1:KBS1"/>
    <mergeCell ref="KBT1:KBU1"/>
    <mergeCell ref="KBV1:KBW1"/>
    <mergeCell ref="KAZ1:KBA1"/>
    <mergeCell ref="KBB1:KBC1"/>
    <mergeCell ref="KBD1:KBE1"/>
    <mergeCell ref="KBF1:KBG1"/>
    <mergeCell ref="KBH1:KBI1"/>
    <mergeCell ref="KBJ1:KBK1"/>
    <mergeCell ref="KAN1:KAO1"/>
    <mergeCell ref="KAP1:KAQ1"/>
    <mergeCell ref="KAR1:KAS1"/>
    <mergeCell ref="KAT1:KAU1"/>
    <mergeCell ref="KAV1:KAW1"/>
    <mergeCell ref="KAX1:KAY1"/>
    <mergeCell ref="KAB1:KAC1"/>
    <mergeCell ref="KAD1:KAE1"/>
    <mergeCell ref="KAF1:KAG1"/>
    <mergeCell ref="KAH1:KAI1"/>
    <mergeCell ref="KAJ1:KAK1"/>
    <mergeCell ref="KAL1:KAM1"/>
    <mergeCell ref="JZP1:JZQ1"/>
    <mergeCell ref="JZR1:JZS1"/>
    <mergeCell ref="JZT1:JZU1"/>
    <mergeCell ref="JZV1:JZW1"/>
    <mergeCell ref="JZX1:JZY1"/>
    <mergeCell ref="JZZ1:KAA1"/>
    <mergeCell ref="JZD1:JZE1"/>
    <mergeCell ref="JZF1:JZG1"/>
    <mergeCell ref="JZH1:JZI1"/>
    <mergeCell ref="JZJ1:JZK1"/>
    <mergeCell ref="JZL1:JZM1"/>
    <mergeCell ref="JZN1:JZO1"/>
    <mergeCell ref="JVD1:JVE1"/>
    <mergeCell ref="JVF1:JVG1"/>
    <mergeCell ref="JVH1:JVI1"/>
    <mergeCell ref="JVJ1:JVK1"/>
    <mergeCell ref="JVL1:JVM1"/>
    <mergeCell ref="JVN1:JVO1"/>
    <mergeCell ref="JUR1:JUS1"/>
    <mergeCell ref="JUT1:JUU1"/>
    <mergeCell ref="JUV1:JUW1"/>
    <mergeCell ref="JUX1:JUY1"/>
    <mergeCell ref="JUZ1:JVA1"/>
    <mergeCell ref="JVB1:JVC1"/>
    <mergeCell ref="JUF1:JUG1"/>
    <mergeCell ref="JUH1:JUI1"/>
    <mergeCell ref="JUJ1:JUK1"/>
    <mergeCell ref="JUL1:JUM1"/>
    <mergeCell ref="JUN1:JUO1"/>
    <mergeCell ref="JUP1:JUQ1"/>
    <mergeCell ref="JTT1:JTU1"/>
    <mergeCell ref="JTV1:JTW1"/>
    <mergeCell ref="JTX1:JTY1"/>
    <mergeCell ref="JTZ1:JUA1"/>
    <mergeCell ref="JUB1:JUC1"/>
    <mergeCell ref="JUD1:JUE1"/>
    <mergeCell ref="JTH1:JTI1"/>
    <mergeCell ref="JTJ1:JTK1"/>
    <mergeCell ref="JTL1:JTM1"/>
    <mergeCell ref="JTN1:JTO1"/>
    <mergeCell ref="JTP1:JTQ1"/>
    <mergeCell ref="JTR1:JTS1"/>
    <mergeCell ref="JSV1:JSW1"/>
    <mergeCell ref="JSX1:JSY1"/>
    <mergeCell ref="JSZ1:JTA1"/>
    <mergeCell ref="JTB1:JTC1"/>
    <mergeCell ref="JTD1:JTE1"/>
    <mergeCell ref="JTF1:JTG1"/>
    <mergeCell ref="JSJ1:JSK1"/>
    <mergeCell ref="JSL1:JSM1"/>
    <mergeCell ref="JSN1:JSO1"/>
    <mergeCell ref="JSP1:JSQ1"/>
    <mergeCell ref="JSR1:JSS1"/>
    <mergeCell ref="JST1:JSU1"/>
    <mergeCell ref="JRX1:JRY1"/>
    <mergeCell ref="JRZ1:JSA1"/>
    <mergeCell ref="JSB1:JSC1"/>
    <mergeCell ref="JSD1:JSE1"/>
    <mergeCell ref="JSF1:JSG1"/>
    <mergeCell ref="JSH1:JSI1"/>
    <mergeCell ref="JRL1:JRM1"/>
    <mergeCell ref="JRN1:JRO1"/>
    <mergeCell ref="JRP1:JRQ1"/>
    <mergeCell ref="JRR1:JRS1"/>
    <mergeCell ref="JRT1:JRU1"/>
    <mergeCell ref="JRV1:JRW1"/>
    <mergeCell ref="JQZ1:JRA1"/>
    <mergeCell ref="JRB1:JRC1"/>
    <mergeCell ref="JRD1:JRE1"/>
    <mergeCell ref="JRF1:JRG1"/>
    <mergeCell ref="JRH1:JRI1"/>
    <mergeCell ref="JRJ1:JRK1"/>
    <mergeCell ref="JQN1:JQO1"/>
    <mergeCell ref="JQP1:JQQ1"/>
    <mergeCell ref="JQR1:JQS1"/>
    <mergeCell ref="JQT1:JQU1"/>
    <mergeCell ref="JQV1:JQW1"/>
    <mergeCell ref="JQX1:JQY1"/>
    <mergeCell ref="JQB1:JQC1"/>
    <mergeCell ref="JQD1:JQE1"/>
    <mergeCell ref="JQF1:JQG1"/>
    <mergeCell ref="JQH1:JQI1"/>
    <mergeCell ref="JQJ1:JQK1"/>
    <mergeCell ref="JQL1:JQM1"/>
    <mergeCell ref="JPP1:JPQ1"/>
    <mergeCell ref="JPR1:JPS1"/>
    <mergeCell ref="JPT1:JPU1"/>
    <mergeCell ref="JPV1:JPW1"/>
    <mergeCell ref="JPX1:JPY1"/>
    <mergeCell ref="JPZ1:JQA1"/>
    <mergeCell ref="JLP1:JLQ1"/>
    <mergeCell ref="JLR1:JLS1"/>
    <mergeCell ref="JPH1:JPI1"/>
    <mergeCell ref="JPJ1:JPK1"/>
    <mergeCell ref="JPL1:JPM1"/>
    <mergeCell ref="JPN1:JPO1"/>
    <mergeCell ref="JLD1:JLE1"/>
    <mergeCell ref="JLF1:JLG1"/>
    <mergeCell ref="JLH1:JLI1"/>
    <mergeCell ref="JLJ1:JLK1"/>
    <mergeCell ref="JLL1:JLM1"/>
    <mergeCell ref="JLN1:JLO1"/>
    <mergeCell ref="JKR1:JKS1"/>
    <mergeCell ref="JKT1:JKU1"/>
    <mergeCell ref="JKV1:JKW1"/>
    <mergeCell ref="JKX1:JKY1"/>
    <mergeCell ref="JKZ1:JLA1"/>
    <mergeCell ref="JLB1:JLC1"/>
    <mergeCell ref="JKF1:JKG1"/>
    <mergeCell ref="JKH1:JKI1"/>
    <mergeCell ref="JKJ1:JKK1"/>
    <mergeCell ref="JKL1:JKM1"/>
    <mergeCell ref="JKN1:JKO1"/>
    <mergeCell ref="JKP1:JKQ1"/>
    <mergeCell ref="JJT1:JJU1"/>
    <mergeCell ref="JJV1:JJW1"/>
    <mergeCell ref="JJX1:JJY1"/>
    <mergeCell ref="JJZ1:JKA1"/>
    <mergeCell ref="JKB1:JKC1"/>
    <mergeCell ref="JKD1:JKE1"/>
    <mergeCell ref="JJH1:JJI1"/>
    <mergeCell ref="JJJ1:JJK1"/>
    <mergeCell ref="JJL1:JJM1"/>
    <mergeCell ref="JJN1:JJO1"/>
    <mergeCell ref="JJP1:JJQ1"/>
    <mergeCell ref="JJR1:JJS1"/>
    <mergeCell ref="JIV1:JIW1"/>
    <mergeCell ref="JIX1:JIY1"/>
    <mergeCell ref="JIZ1:JJA1"/>
    <mergeCell ref="JJB1:JJC1"/>
    <mergeCell ref="JJD1:JJE1"/>
    <mergeCell ref="JJF1:JJG1"/>
    <mergeCell ref="JIJ1:JIK1"/>
    <mergeCell ref="JIL1:JIM1"/>
    <mergeCell ref="JIN1:JIO1"/>
    <mergeCell ref="JIP1:JIQ1"/>
    <mergeCell ref="JIR1:JIS1"/>
    <mergeCell ref="JIT1:JIU1"/>
    <mergeCell ref="JHX1:JHY1"/>
    <mergeCell ref="JHZ1:JIA1"/>
    <mergeCell ref="JIB1:JIC1"/>
    <mergeCell ref="JID1:JIE1"/>
    <mergeCell ref="JIF1:JIG1"/>
    <mergeCell ref="JIH1:JII1"/>
    <mergeCell ref="JHL1:JHM1"/>
    <mergeCell ref="JHN1:JHO1"/>
    <mergeCell ref="JHP1:JHQ1"/>
    <mergeCell ref="JHR1:JHS1"/>
    <mergeCell ref="JHT1:JHU1"/>
    <mergeCell ref="JHV1:JHW1"/>
    <mergeCell ref="JGZ1:JHA1"/>
    <mergeCell ref="JHB1:JHC1"/>
    <mergeCell ref="JHD1:JHE1"/>
    <mergeCell ref="JHF1:JHG1"/>
    <mergeCell ref="JHH1:JHI1"/>
    <mergeCell ref="JHJ1:JHK1"/>
    <mergeCell ref="JGN1:JGO1"/>
    <mergeCell ref="JGP1:JGQ1"/>
    <mergeCell ref="JGR1:JGS1"/>
    <mergeCell ref="JGT1:JGU1"/>
    <mergeCell ref="JGV1:JGW1"/>
    <mergeCell ref="JGX1:JGY1"/>
    <mergeCell ref="JGB1:JGC1"/>
    <mergeCell ref="JGD1:JGE1"/>
    <mergeCell ref="JGF1:JGG1"/>
    <mergeCell ref="JGH1:JGI1"/>
    <mergeCell ref="JGJ1:JGK1"/>
    <mergeCell ref="JGL1:JGM1"/>
    <mergeCell ref="JFP1:JFQ1"/>
    <mergeCell ref="JFR1:JFS1"/>
    <mergeCell ref="JFT1:JFU1"/>
    <mergeCell ref="JFV1:JFW1"/>
    <mergeCell ref="JFX1:JFY1"/>
    <mergeCell ref="JFZ1:JGA1"/>
    <mergeCell ref="JBP1:JBQ1"/>
    <mergeCell ref="JBR1:JBS1"/>
    <mergeCell ref="JBT1:JBU1"/>
    <mergeCell ref="JBV1:JBW1"/>
    <mergeCell ref="JFL1:JFM1"/>
    <mergeCell ref="JFN1:JFO1"/>
    <mergeCell ref="JBD1:JBE1"/>
    <mergeCell ref="JBF1:JBG1"/>
    <mergeCell ref="JBH1:JBI1"/>
    <mergeCell ref="JBJ1:JBK1"/>
    <mergeCell ref="JBL1:JBM1"/>
    <mergeCell ref="JBN1:JBO1"/>
    <mergeCell ref="JAR1:JAS1"/>
    <mergeCell ref="JAT1:JAU1"/>
    <mergeCell ref="JAV1:JAW1"/>
    <mergeCell ref="JAX1:JAY1"/>
    <mergeCell ref="JAZ1:JBA1"/>
    <mergeCell ref="JBB1:JBC1"/>
    <mergeCell ref="JAF1:JAG1"/>
    <mergeCell ref="JAH1:JAI1"/>
    <mergeCell ref="JAJ1:JAK1"/>
    <mergeCell ref="JAL1:JAM1"/>
    <mergeCell ref="JAN1:JAO1"/>
    <mergeCell ref="JAP1:JAQ1"/>
    <mergeCell ref="IZT1:IZU1"/>
    <mergeCell ref="IZV1:IZW1"/>
    <mergeCell ref="IZX1:IZY1"/>
    <mergeCell ref="IZZ1:JAA1"/>
    <mergeCell ref="JAB1:JAC1"/>
    <mergeCell ref="JAD1:JAE1"/>
    <mergeCell ref="IZH1:IZI1"/>
    <mergeCell ref="IZJ1:IZK1"/>
    <mergeCell ref="IZL1:IZM1"/>
    <mergeCell ref="IZN1:IZO1"/>
    <mergeCell ref="IZP1:IZQ1"/>
    <mergeCell ref="IZR1:IZS1"/>
    <mergeCell ref="IYV1:IYW1"/>
    <mergeCell ref="IYX1:IYY1"/>
    <mergeCell ref="IYZ1:IZA1"/>
    <mergeCell ref="IZB1:IZC1"/>
    <mergeCell ref="IZD1:IZE1"/>
    <mergeCell ref="IZF1:IZG1"/>
    <mergeCell ref="IYJ1:IYK1"/>
    <mergeCell ref="IYL1:IYM1"/>
    <mergeCell ref="IYN1:IYO1"/>
    <mergeCell ref="IYP1:IYQ1"/>
    <mergeCell ref="IYR1:IYS1"/>
    <mergeCell ref="IYT1:IYU1"/>
    <mergeCell ref="IXX1:IXY1"/>
    <mergeCell ref="IXZ1:IYA1"/>
    <mergeCell ref="IYB1:IYC1"/>
    <mergeCell ref="IYD1:IYE1"/>
    <mergeCell ref="IYF1:IYG1"/>
    <mergeCell ref="IYH1:IYI1"/>
    <mergeCell ref="IXL1:IXM1"/>
    <mergeCell ref="IXN1:IXO1"/>
    <mergeCell ref="IXP1:IXQ1"/>
    <mergeCell ref="IXR1:IXS1"/>
    <mergeCell ref="IXT1:IXU1"/>
    <mergeCell ref="IXV1:IXW1"/>
    <mergeCell ref="IWZ1:IXA1"/>
    <mergeCell ref="IXB1:IXC1"/>
    <mergeCell ref="IXD1:IXE1"/>
    <mergeCell ref="IXF1:IXG1"/>
    <mergeCell ref="IXH1:IXI1"/>
    <mergeCell ref="IXJ1:IXK1"/>
    <mergeCell ref="IWN1:IWO1"/>
    <mergeCell ref="IWP1:IWQ1"/>
    <mergeCell ref="IWR1:IWS1"/>
    <mergeCell ref="IWT1:IWU1"/>
    <mergeCell ref="IWV1:IWW1"/>
    <mergeCell ref="IWX1:IWY1"/>
    <mergeCell ref="IWB1:IWC1"/>
    <mergeCell ref="IWD1:IWE1"/>
    <mergeCell ref="IWF1:IWG1"/>
    <mergeCell ref="IWH1:IWI1"/>
    <mergeCell ref="IWJ1:IWK1"/>
    <mergeCell ref="IWL1:IWM1"/>
    <mergeCell ref="IVP1:IVQ1"/>
    <mergeCell ref="IVR1:IVS1"/>
    <mergeCell ref="IVT1:IVU1"/>
    <mergeCell ref="IVV1:IVW1"/>
    <mergeCell ref="IVX1:IVY1"/>
    <mergeCell ref="IVZ1:IWA1"/>
    <mergeCell ref="IRP1:IRQ1"/>
    <mergeCell ref="IRR1:IRS1"/>
    <mergeCell ref="IRT1:IRU1"/>
    <mergeCell ref="IRV1:IRW1"/>
    <mergeCell ref="IRX1:IRY1"/>
    <mergeCell ref="IRZ1:ISA1"/>
    <mergeCell ref="IRD1:IRE1"/>
    <mergeCell ref="IRF1:IRG1"/>
    <mergeCell ref="IRH1:IRI1"/>
    <mergeCell ref="IRJ1:IRK1"/>
    <mergeCell ref="IRL1:IRM1"/>
    <mergeCell ref="IRN1:IRO1"/>
    <mergeCell ref="IQR1:IQS1"/>
    <mergeCell ref="IQT1:IQU1"/>
    <mergeCell ref="IQV1:IQW1"/>
    <mergeCell ref="IQX1:IQY1"/>
    <mergeCell ref="IQZ1:IRA1"/>
    <mergeCell ref="IRB1:IRC1"/>
    <mergeCell ref="IQF1:IQG1"/>
    <mergeCell ref="IQH1:IQI1"/>
    <mergeCell ref="IQJ1:IQK1"/>
    <mergeCell ref="IQL1:IQM1"/>
    <mergeCell ref="IQN1:IQO1"/>
    <mergeCell ref="IQP1:IQQ1"/>
    <mergeCell ref="IPT1:IPU1"/>
    <mergeCell ref="IPV1:IPW1"/>
    <mergeCell ref="IPX1:IPY1"/>
    <mergeCell ref="IPZ1:IQA1"/>
    <mergeCell ref="IQB1:IQC1"/>
    <mergeCell ref="IQD1:IQE1"/>
    <mergeCell ref="IPH1:IPI1"/>
    <mergeCell ref="IPJ1:IPK1"/>
    <mergeCell ref="IPL1:IPM1"/>
    <mergeCell ref="IPN1:IPO1"/>
    <mergeCell ref="IPP1:IPQ1"/>
    <mergeCell ref="IPR1:IPS1"/>
    <mergeCell ref="IOV1:IOW1"/>
    <mergeCell ref="IOX1:IOY1"/>
    <mergeCell ref="IOZ1:IPA1"/>
    <mergeCell ref="IPB1:IPC1"/>
    <mergeCell ref="IPD1:IPE1"/>
    <mergeCell ref="IPF1:IPG1"/>
    <mergeCell ref="IOJ1:IOK1"/>
    <mergeCell ref="IOL1:IOM1"/>
    <mergeCell ref="ION1:IOO1"/>
    <mergeCell ref="IOP1:IOQ1"/>
    <mergeCell ref="IOR1:IOS1"/>
    <mergeCell ref="IOT1:IOU1"/>
    <mergeCell ref="INX1:INY1"/>
    <mergeCell ref="INZ1:IOA1"/>
    <mergeCell ref="IOB1:IOC1"/>
    <mergeCell ref="IOD1:IOE1"/>
    <mergeCell ref="IOF1:IOG1"/>
    <mergeCell ref="IOH1:IOI1"/>
    <mergeCell ref="INL1:INM1"/>
    <mergeCell ref="INN1:INO1"/>
    <mergeCell ref="INP1:INQ1"/>
    <mergeCell ref="INR1:INS1"/>
    <mergeCell ref="INT1:INU1"/>
    <mergeCell ref="INV1:INW1"/>
    <mergeCell ref="IMZ1:INA1"/>
    <mergeCell ref="INB1:INC1"/>
    <mergeCell ref="IND1:INE1"/>
    <mergeCell ref="INF1:ING1"/>
    <mergeCell ref="INH1:INI1"/>
    <mergeCell ref="INJ1:INK1"/>
    <mergeCell ref="IMN1:IMO1"/>
    <mergeCell ref="IMP1:IMQ1"/>
    <mergeCell ref="IMR1:IMS1"/>
    <mergeCell ref="IMT1:IMU1"/>
    <mergeCell ref="IMV1:IMW1"/>
    <mergeCell ref="IMX1:IMY1"/>
    <mergeCell ref="IMB1:IMC1"/>
    <mergeCell ref="IMD1:IME1"/>
    <mergeCell ref="IMF1:IMG1"/>
    <mergeCell ref="IMH1:IMI1"/>
    <mergeCell ref="IMJ1:IMK1"/>
    <mergeCell ref="IML1:IMM1"/>
    <mergeCell ref="IIB1:IIC1"/>
    <mergeCell ref="IID1:IIE1"/>
    <mergeCell ref="ILT1:ILU1"/>
    <mergeCell ref="ILV1:ILW1"/>
    <mergeCell ref="ILX1:ILY1"/>
    <mergeCell ref="ILZ1:IMA1"/>
    <mergeCell ref="IHP1:IHQ1"/>
    <mergeCell ref="IHR1:IHS1"/>
    <mergeCell ref="IHT1:IHU1"/>
    <mergeCell ref="IHV1:IHW1"/>
    <mergeCell ref="IHX1:IHY1"/>
    <mergeCell ref="IHZ1:IIA1"/>
    <mergeCell ref="IHD1:IHE1"/>
    <mergeCell ref="IHF1:IHG1"/>
    <mergeCell ref="IHH1:IHI1"/>
    <mergeCell ref="IHJ1:IHK1"/>
    <mergeCell ref="IHL1:IHM1"/>
    <mergeCell ref="IHN1:IHO1"/>
    <mergeCell ref="IGR1:IGS1"/>
    <mergeCell ref="IGT1:IGU1"/>
    <mergeCell ref="IGV1:IGW1"/>
    <mergeCell ref="IGX1:IGY1"/>
    <mergeCell ref="IGZ1:IHA1"/>
    <mergeCell ref="IHB1:IHC1"/>
    <mergeCell ref="IGF1:IGG1"/>
    <mergeCell ref="IGH1:IGI1"/>
    <mergeCell ref="IGJ1:IGK1"/>
    <mergeCell ref="IGL1:IGM1"/>
    <mergeCell ref="IGN1:IGO1"/>
    <mergeCell ref="IGP1:IGQ1"/>
    <mergeCell ref="IFT1:IFU1"/>
    <mergeCell ref="IFV1:IFW1"/>
    <mergeCell ref="IFX1:IFY1"/>
    <mergeCell ref="IFZ1:IGA1"/>
    <mergeCell ref="IGB1:IGC1"/>
    <mergeCell ref="IGD1:IGE1"/>
    <mergeCell ref="IFH1:IFI1"/>
    <mergeCell ref="IFJ1:IFK1"/>
    <mergeCell ref="IFL1:IFM1"/>
    <mergeCell ref="IFN1:IFO1"/>
    <mergeCell ref="IFP1:IFQ1"/>
    <mergeCell ref="IFR1:IFS1"/>
    <mergeCell ref="IEV1:IEW1"/>
    <mergeCell ref="IEX1:IEY1"/>
    <mergeCell ref="IEZ1:IFA1"/>
    <mergeCell ref="IFB1:IFC1"/>
    <mergeCell ref="IFD1:IFE1"/>
    <mergeCell ref="IFF1:IFG1"/>
    <mergeCell ref="IEJ1:IEK1"/>
    <mergeCell ref="IEL1:IEM1"/>
    <mergeCell ref="IEN1:IEO1"/>
    <mergeCell ref="IEP1:IEQ1"/>
    <mergeCell ref="IER1:IES1"/>
    <mergeCell ref="IET1:IEU1"/>
    <mergeCell ref="IDX1:IDY1"/>
    <mergeCell ref="IDZ1:IEA1"/>
    <mergeCell ref="IEB1:IEC1"/>
    <mergeCell ref="IED1:IEE1"/>
    <mergeCell ref="IEF1:IEG1"/>
    <mergeCell ref="IEH1:IEI1"/>
    <mergeCell ref="IDL1:IDM1"/>
    <mergeCell ref="IDN1:IDO1"/>
    <mergeCell ref="IDP1:IDQ1"/>
    <mergeCell ref="IDR1:IDS1"/>
    <mergeCell ref="IDT1:IDU1"/>
    <mergeCell ref="IDV1:IDW1"/>
    <mergeCell ref="ICZ1:IDA1"/>
    <mergeCell ref="IDB1:IDC1"/>
    <mergeCell ref="IDD1:IDE1"/>
    <mergeCell ref="IDF1:IDG1"/>
    <mergeCell ref="IDH1:IDI1"/>
    <mergeCell ref="IDJ1:IDK1"/>
    <mergeCell ref="ICN1:ICO1"/>
    <mergeCell ref="ICP1:ICQ1"/>
    <mergeCell ref="ICR1:ICS1"/>
    <mergeCell ref="ICT1:ICU1"/>
    <mergeCell ref="ICV1:ICW1"/>
    <mergeCell ref="ICX1:ICY1"/>
    <mergeCell ref="ICB1:ICC1"/>
    <mergeCell ref="ICD1:ICE1"/>
    <mergeCell ref="ICF1:ICG1"/>
    <mergeCell ref="ICH1:ICI1"/>
    <mergeCell ref="ICJ1:ICK1"/>
    <mergeCell ref="ICL1:ICM1"/>
    <mergeCell ref="HYB1:HYC1"/>
    <mergeCell ref="HYD1:HYE1"/>
    <mergeCell ref="HYF1:HYG1"/>
    <mergeCell ref="HYH1:HYI1"/>
    <mergeCell ref="IBX1:IBY1"/>
    <mergeCell ref="IBZ1:ICA1"/>
    <mergeCell ref="HXP1:HXQ1"/>
    <mergeCell ref="HXR1:HXS1"/>
    <mergeCell ref="HXT1:HXU1"/>
    <mergeCell ref="HXV1:HXW1"/>
    <mergeCell ref="HXX1:HXY1"/>
    <mergeCell ref="HXZ1:HYA1"/>
    <mergeCell ref="HXD1:HXE1"/>
    <mergeCell ref="HXF1:HXG1"/>
    <mergeCell ref="HXH1:HXI1"/>
    <mergeCell ref="HXJ1:HXK1"/>
    <mergeCell ref="HXL1:HXM1"/>
    <mergeCell ref="HXN1:HXO1"/>
    <mergeCell ref="HWR1:HWS1"/>
    <mergeCell ref="HWT1:HWU1"/>
    <mergeCell ref="HWV1:HWW1"/>
    <mergeCell ref="HWX1:HWY1"/>
    <mergeCell ref="HWZ1:HXA1"/>
    <mergeCell ref="HXB1:HXC1"/>
    <mergeCell ref="HWF1:HWG1"/>
    <mergeCell ref="HWH1:HWI1"/>
    <mergeCell ref="HWJ1:HWK1"/>
    <mergeCell ref="HWL1:HWM1"/>
    <mergeCell ref="HWN1:HWO1"/>
    <mergeCell ref="HWP1:HWQ1"/>
    <mergeCell ref="HVT1:HVU1"/>
    <mergeCell ref="HVV1:HVW1"/>
    <mergeCell ref="HVX1:HVY1"/>
    <mergeCell ref="HVZ1:HWA1"/>
    <mergeCell ref="HWB1:HWC1"/>
    <mergeCell ref="HWD1:HWE1"/>
    <mergeCell ref="HVH1:HVI1"/>
    <mergeCell ref="HVJ1:HVK1"/>
    <mergeCell ref="HVL1:HVM1"/>
    <mergeCell ref="HVN1:HVO1"/>
    <mergeCell ref="HVP1:HVQ1"/>
    <mergeCell ref="HVR1:HVS1"/>
    <mergeCell ref="HUV1:HUW1"/>
    <mergeCell ref="HUX1:HUY1"/>
    <mergeCell ref="HUZ1:HVA1"/>
    <mergeCell ref="HVB1:HVC1"/>
    <mergeCell ref="HVD1:HVE1"/>
    <mergeCell ref="HVF1:HVG1"/>
    <mergeCell ref="HUJ1:HUK1"/>
    <mergeCell ref="HUL1:HUM1"/>
    <mergeCell ref="HUN1:HUO1"/>
    <mergeCell ref="HUP1:HUQ1"/>
    <mergeCell ref="HUR1:HUS1"/>
    <mergeCell ref="HUT1:HUU1"/>
    <mergeCell ref="HTX1:HTY1"/>
    <mergeCell ref="HTZ1:HUA1"/>
    <mergeCell ref="HUB1:HUC1"/>
    <mergeCell ref="HUD1:HUE1"/>
    <mergeCell ref="HUF1:HUG1"/>
    <mergeCell ref="HUH1:HUI1"/>
    <mergeCell ref="HTL1:HTM1"/>
    <mergeCell ref="HTN1:HTO1"/>
    <mergeCell ref="HTP1:HTQ1"/>
    <mergeCell ref="HTR1:HTS1"/>
    <mergeCell ref="HTT1:HTU1"/>
    <mergeCell ref="HTV1:HTW1"/>
    <mergeCell ref="HSZ1:HTA1"/>
    <mergeCell ref="HTB1:HTC1"/>
    <mergeCell ref="HTD1:HTE1"/>
    <mergeCell ref="HTF1:HTG1"/>
    <mergeCell ref="HTH1:HTI1"/>
    <mergeCell ref="HTJ1:HTK1"/>
    <mergeCell ref="HSN1:HSO1"/>
    <mergeCell ref="HSP1:HSQ1"/>
    <mergeCell ref="HSR1:HSS1"/>
    <mergeCell ref="HST1:HSU1"/>
    <mergeCell ref="HSV1:HSW1"/>
    <mergeCell ref="HSX1:HSY1"/>
    <mergeCell ref="HSB1:HSC1"/>
    <mergeCell ref="HSD1:HSE1"/>
    <mergeCell ref="HSF1:HSG1"/>
    <mergeCell ref="HSH1:HSI1"/>
    <mergeCell ref="HSJ1:HSK1"/>
    <mergeCell ref="HSL1:HSM1"/>
    <mergeCell ref="HOB1:HOC1"/>
    <mergeCell ref="HOD1:HOE1"/>
    <mergeCell ref="HOF1:HOG1"/>
    <mergeCell ref="HOH1:HOI1"/>
    <mergeCell ref="HOJ1:HOK1"/>
    <mergeCell ref="HOL1:HOM1"/>
    <mergeCell ref="HNP1:HNQ1"/>
    <mergeCell ref="HNR1:HNS1"/>
    <mergeCell ref="HNT1:HNU1"/>
    <mergeCell ref="HNV1:HNW1"/>
    <mergeCell ref="HNX1:HNY1"/>
    <mergeCell ref="HNZ1:HOA1"/>
    <mergeCell ref="HND1:HNE1"/>
    <mergeCell ref="HNF1:HNG1"/>
    <mergeCell ref="HNH1:HNI1"/>
    <mergeCell ref="HNJ1:HNK1"/>
    <mergeCell ref="HNL1:HNM1"/>
    <mergeCell ref="HNN1:HNO1"/>
    <mergeCell ref="HMR1:HMS1"/>
    <mergeCell ref="HMT1:HMU1"/>
    <mergeCell ref="HMV1:HMW1"/>
    <mergeCell ref="HMX1:HMY1"/>
    <mergeCell ref="HMZ1:HNA1"/>
    <mergeCell ref="HNB1:HNC1"/>
    <mergeCell ref="HMF1:HMG1"/>
    <mergeCell ref="HMH1:HMI1"/>
    <mergeCell ref="HMJ1:HMK1"/>
    <mergeCell ref="HML1:HMM1"/>
    <mergeCell ref="HMN1:HMO1"/>
    <mergeCell ref="HMP1:HMQ1"/>
    <mergeCell ref="HLT1:HLU1"/>
    <mergeCell ref="HLV1:HLW1"/>
    <mergeCell ref="HLX1:HLY1"/>
    <mergeCell ref="HLZ1:HMA1"/>
    <mergeCell ref="HMB1:HMC1"/>
    <mergeCell ref="HMD1:HME1"/>
    <mergeCell ref="HLH1:HLI1"/>
    <mergeCell ref="HLJ1:HLK1"/>
    <mergeCell ref="HLL1:HLM1"/>
    <mergeCell ref="HLN1:HLO1"/>
    <mergeCell ref="HLP1:HLQ1"/>
    <mergeCell ref="HLR1:HLS1"/>
    <mergeCell ref="HKV1:HKW1"/>
    <mergeCell ref="HKX1:HKY1"/>
    <mergeCell ref="HKZ1:HLA1"/>
    <mergeCell ref="HLB1:HLC1"/>
    <mergeCell ref="HLD1:HLE1"/>
    <mergeCell ref="HLF1:HLG1"/>
    <mergeCell ref="HKJ1:HKK1"/>
    <mergeCell ref="HKL1:HKM1"/>
    <mergeCell ref="HKN1:HKO1"/>
    <mergeCell ref="HKP1:HKQ1"/>
    <mergeCell ref="HKR1:HKS1"/>
    <mergeCell ref="HKT1:HKU1"/>
    <mergeCell ref="HJX1:HJY1"/>
    <mergeCell ref="HJZ1:HKA1"/>
    <mergeCell ref="HKB1:HKC1"/>
    <mergeCell ref="HKD1:HKE1"/>
    <mergeCell ref="HKF1:HKG1"/>
    <mergeCell ref="HKH1:HKI1"/>
    <mergeCell ref="HJL1:HJM1"/>
    <mergeCell ref="HJN1:HJO1"/>
    <mergeCell ref="HJP1:HJQ1"/>
    <mergeCell ref="HJR1:HJS1"/>
    <mergeCell ref="HJT1:HJU1"/>
    <mergeCell ref="HJV1:HJW1"/>
    <mergeCell ref="HIZ1:HJA1"/>
    <mergeCell ref="HJB1:HJC1"/>
    <mergeCell ref="HJD1:HJE1"/>
    <mergeCell ref="HJF1:HJG1"/>
    <mergeCell ref="HJH1:HJI1"/>
    <mergeCell ref="HJJ1:HJK1"/>
    <mergeCell ref="HIN1:HIO1"/>
    <mergeCell ref="HIP1:HIQ1"/>
    <mergeCell ref="HIR1:HIS1"/>
    <mergeCell ref="HIT1:HIU1"/>
    <mergeCell ref="HIV1:HIW1"/>
    <mergeCell ref="HIX1:HIY1"/>
    <mergeCell ref="HEN1:HEO1"/>
    <mergeCell ref="HEP1:HEQ1"/>
    <mergeCell ref="HIF1:HIG1"/>
    <mergeCell ref="HIH1:HII1"/>
    <mergeCell ref="HIJ1:HIK1"/>
    <mergeCell ref="HIL1:HIM1"/>
    <mergeCell ref="HEB1:HEC1"/>
    <mergeCell ref="HED1:HEE1"/>
    <mergeCell ref="HEF1:HEG1"/>
    <mergeCell ref="HEH1:HEI1"/>
    <mergeCell ref="HEJ1:HEK1"/>
    <mergeCell ref="HEL1:HEM1"/>
    <mergeCell ref="HDP1:HDQ1"/>
    <mergeCell ref="HDR1:HDS1"/>
    <mergeCell ref="HDT1:HDU1"/>
    <mergeCell ref="HDV1:HDW1"/>
    <mergeCell ref="HDX1:HDY1"/>
    <mergeCell ref="HDZ1:HEA1"/>
    <mergeCell ref="HDD1:HDE1"/>
    <mergeCell ref="HDF1:HDG1"/>
    <mergeCell ref="HDH1:HDI1"/>
    <mergeCell ref="HDJ1:HDK1"/>
    <mergeCell ref="HDL1:HDM1"/>
    <mergeCell ref="HDN1:HDO1"/>
    <mergeCell ref="HCR1:HCS1"/>
    <mergeCell ref="HCT1:HCU1"/>
    <mergeCell ref="HCV1:HCW1"/>
    <mergeCell ref="HCX1:HCY1"/>
    <mergeCell ref="HCZ1:HDA1"/>
    <mergeCell ref="HDB1:HDC1"/>
    <mergeCell ref="HCF1:HCG1"/>
    <mergeCell ref="HCH1:HCI1"/>
    <mergeCell ref="HCJ1:HCK1"/>
    <mergeCell ref="HCL1:HCM1"/>
    <mergeCell ref="HCN1:HCO1"/>
    <mergeCell ref="HCP1:HCQ1"/>
    <mergeCell ref="HBT1:HBU1"/>
    <mergeCell ref="HBV1:HBW1"/>
    <mergeCell ref="HBX1:HBY1"/>
    <mergeCell ref="HBZ1:HCA1"/>
    <mergeCell ref="HCB1:HCC1"/>
    <mergeCell ref="HCD1:HCE1"/>
    <mergeCell ref="HBH1:HBI1"/>
    <mergeCell ref="HBJ1:HBK1"/>
    <mergeCell ref="HBL1:HBM1"/>
    <mergeCell ref="HBN1:HBO1"/>
    <mergeCell ref="HBP1:HBQ1"/>
    <mergeCell ref="HBR1:HBS1"/>
    <mergeCell ref="HAV1:HAW1"/>
    <mergeCell ref="HAX1:HAY1"/>
    <mergeCell ref="HAZ1:HBA1"/>
    <mergeCell ref="HBB1:HBC1"/>
    <mergeCell ref="HBD1:HBE1"/>
    <mergeCell ref="HBF1:HBG1"/>
    <mergeCell ref="HAJ1:HAK1"/>
    <mergeCell ref="HAL1:HAM1"/>
    <mergeCell ref="HAN1:HAO1"/>
    <mergeCell ref="HAP1:HAQ1"/>
    <mergeCell ref="HAR1:HAS1"/>
    <mergeCell ref="HAT1:HAU1"/>
    <mergeCell ref="GZX1:GZY1"/>
    <mergeCell ref="GZZ1:HAA1"/>
    <mergeCell ref="HAB1:HAC1"/>
    <mergeCell ref="HAD1:HAE1"/>
    <mergeCell ref="HAF1:HAG1"/>
    <mergeCell ref="HAH1:HAI1"/>
    <mergeCell ref="GZL1:GZM1"/>
    <mergeCell ref="GZN1:GZO1"/>
    <mergeCell ref="GZP1:GZQ1"/>
    <mergeCell ref="GZR1:GZS1"/>
    <mergeCell ref="GZT1:GZU1"/>
    <mergeCell ref="GZV1:GZW1"/>
    <mergeCell ref="GYZ1:GZA1"/>
    <mergeCell ref="GZB1:GZC1"/>
    <mergeCell ref="GZD1:GZE1"/>
    <mergeCell ref="GZF1:GZG1"/>
    <mergeCell ref="GZH1:GZI1"/>
    <mergeCell ref="GZJ1:GZK1"/>
    <mergeCell ref="GYN1:GYO1"/>
    <mergeCell ref="GYP1:GYQ1"/>
    <mergeCell ref="GYR1:GYS1"/>
    <mergeCell ref="GYT1:GYU1"/>
    <mergeCell ref="GYV1:GYW1"/>
    <mergeCell ref="GYX1:GYY1"/>
    <mergeCell ref="GUN1:GUO1"/>
    <mergeCell ref="GUP1:GUQ1"/>
    <mergeCell ref="GUR1:GUS1"/>
    <mergeCell ref="GUT1:GUU1"/>
    <mergeCell ref="GYJ1:GYK1"/>
    <mergeCell ref="GYL1:GYM1"/>
    <mergeCell ref="GUB1:GUC1"/>
    <mergeCell ref="GUD1:GUE1"/>
    <mergeCell ref="GUF1:GUG1"/>
    <mergeCell ref="GUH1:GUI1"/>
    <mergeCell ref="GUJ1:GUK1"/>
    <mergeCell ref="GUL1:GUM1"/>
    <mergeCell ref="GTP1:GTQ1"/>
    <mergeCell ref="GTR1:GTS1"/>
    <mergeCell ref="GTT1:GTU1"/>
    <mergeCell ref="GTV1:GTW1"/>
    <mergeCell ref="GTX1:GTY1"/>
    <mergeCell ref="GTZ1:GUA1"/>
    <mergeCell ref="GTD1:GTE1"/>
    <mergeCell ref="GTF1:GTG1"/>
    <mergeCell ref="GTH1:GTI1"/>
    <mergeCell ref="GTJ1:GTK1"/>
    <mergeCell ref="GTL1:GTM1"/>
    <mergeCell ref="GTN1:GTO1"/>
    <mergeCell ref="GSR1:GSS1"/>
    <mergeCell ref="GST1:GSU1"/>
    <mergeCell ref="GSV1:GSW1"/>
    <mergeCell ref="GSX1:GSY1"/>
    <mergeCell ref="GSZ1:GTA1"/>
    <mergeCell ref="GTB1:GTC1"/>
    <mergeCell ref="GSF1:GSG1"/>
    <mergeCell ref="GSH1:GSI1"/>
    <mergeCell ref="GSJ1:GSK1"/>
    <mergeCell ref="GSL1:GSM1"/>
    <mergeCell ref="GSN1:GSO1"/>
    <mergeCell ref="GSP1:GSQ1"/>
    <mergeCell ref="GRT1:GRU1"/>
    <mergeCell ref="GRV1:GRW1"/>
    <mergeCell ref="GRX1:GRY1"/>
    <mergeCell ref="GRZ1:GSA1"/>
    <mergeCell ref="GSB1:GSC1"/>
    <mergeCell ref="GSD1:GSE1"/>
    <mergeCell ref="GRH1:GRI1"/>
    <mergeCell ref="GRJ1:GRK1"/>
    <mergeCell ref="GRL1:GRM1"/>
    <mergeCell ref="GRN1:GRO1"/>
    <mergeCell ref="GRP1:GRQ1"/>
    <mergeCell ref="GRR1:GRS1"/>
    <mergeCell ref="GQV1:GQW1"/>
    <mergeCell ref="GQX1:GQY1"/>
    <mergeCell ref="GQZ1:GRA1"/>
    <mergeCell ref="GRB1:GRC1"/>
    <mergeCell ref="GRD1:GRE1"/>
    <mergeCell ref="GRF1:GRG1"/>
    <mergeCell ref="GQJ1:GQK1"/>
    <mergeCell ref="GQL1:GQM1"/>
    <mergeCell ref="GQN1:GQO1"/>
    <mergeCell ref="GQP1:GQQ1"/>
    <mergeCell ref="GQR1:GQS1"/>
    <mergeCell ref="GQT1:GQU1"/>
    <mergeCell ref="GPX1:GPY1"/>
    <mergeCell ref="GPZ1:GQA1"/>
    <mergeCell ref="GQB1:GQC1"/>
    <mergeCell ref="GQD1:GQE1"/>
    <mergeCell ref="GQF1:GQG1"/>
    <mergeCell ref="GQH1:GQI1"/>
    <mergeCell ref="GPL1:GPM1"/>
    <mergeCell ref="GPN1:GPO1"/>
    <mergeCell ref="GPP1:GPQ1"/>
    <mergeCell ref="GPR1:GPS1"/>
    <mergeCell ref="GPT1:GPU1"/>
    <mergeCell ref="GPV1:GPW1"/>
    <mergeCell ref="GOZ1:GPA1"/>
    <mergeCell ref="GPB1:GPC1"/>
    <mergeCell ref="GPD1:GPE1"/>
    <mergeCell ref="GPF1:GPG1"/>
    <mergeCell ref="GPH1:GPI1"/>
    <mergeCell ref="GPJ1:GPK1"/>
    <mergeCell ref="GON1:GOO1"/>
    <mergeCell ref="GOP1:GOQ1"/>
    <mergeCell ref="GOR1:GOS1"/>
    <mergeCell ref="GOT1:GOU1"/>
    <mergeCell ref="GOV1:GOW1"/>
    <mergeCell ref="GOX1:GOY1"/>
    <mergeCell ref="GKN1:GKO1"/>
    <mergeCell ref="GKP1:GKQ1"/>
    <mergeCell ref="GKR1:GKS1"/>
    <mergeCell ref="GKT1:GKU1"/>
    <mergeCell ref="GKV1:GKW1"/>
    <mergeCell ref="GKX1:GKY1"/>
    <mergeCell ref="GKB1:GKC1"/>
    <mergeCell ref="GKD1:GKE1"/>
    <mergeCell ref="GKF1:GKG1"/>
    <mergeCell ref="GKH1:GKI1"/>
    <mergeCell ref="GKJ1:GKK1"/>
    <mergeCell ref="GKL1:GKM1"/>
    <mergeCell ref="GJP1:GJQ1"/>
    <mergeCell ref="GJR1:GJS1"/>
    <mergeCell ref="GJT1:GJU1"/>
    <mergeCell ref="GJV1:GJW1"/>
    <mergeCell ref="GJX1:GJY1"/>
    <mergeCell ref="GJZ1:GKA1"/>
    <mergeCell ref="GJD1:GJE1"/>
    <mergeCell ref="GJF1:GJG1"/>
    <mergeCell ref="GJH1:GJI1"/>
    <mergeCell ref="GJJ1:GJK1"/>
    <mergeCell ref="GJL1:GJM1"/>
    <mergeCell ref="GJN1:GJO1"/>
    <mergeCell ref="GIR1:GIS1"/>
    <mergeCell ref="GIT1:GIU1"/>
    <mergeCell ref="GIV1:GIW1"/>
    <mergeCell ref="GIX1:GIY1"/>
    <mergeCell ref="GIZ1:GJA1"/>
    <mergeCell ref="GJB1:GJC1"/>
    <mergeCell ref="GIF1:GIG1"/>
    <mergeCell ref="GIH1:GII1"/>
    <mergeCell ref="GIJ1:GIK1"/>
    <mergeCell ref="GIL1:GIM1"/>
    <mergeCell ref="GIN1:GIO1"/>
    <mergeCell ref="GIP1:GIQ1"/>
    <mergeCell ref="GHT1:GHU1"/>
    <mergeCell ref="GHV1:GHW1"/>
    <mergeCell ref="GHX1:GHY1"/>
    <mergeCell ref="GHZ1:GIA1"/>
    <mergeCell ref="GIB1:GIC1"/>
    <mergeCell ref="GID1:GIE1"/>
    <mergeCell ref="GHH1:GHI1"/>
    <mergeCell ref="GHJ1:GHK1"/>
    <mergeCell ref="GHL1:GHM1"/>
    <mergeCell ref="GHN1:GHO1"/>
    <mergeCell ref="GHP1:GHQ1"/>
    <mergeCell ref="GHR1:GHS1"/>
    <mergeCell ref="GGV1:GGW1"/>
    <mergeCell ref="GGX1:GGY1"/>
    <mergeCell ref="GGZ1:GHA1"/>
    <mergeCell ref="GHB1:GHC1"/>
    <mergeCell ref="GHD1:GHE1"/>
    <mergeCell ref="GHF1:GHG1"/>
    <mergeCell ref="GGJ1:GGK1"/>
    <mergeCell ref="GGL1:GGM1"/>
    <mergeCell ref="GGN1:GGO1"/>
    <mergeCell ref="GGP1:GGQ1"/>
    <mergeCell ref="GGR1:GGS1"/>
    <mergeCell ref="GGT1:GGU1"/>
    <mergeCell ref="GFX1:GFY1"/>
    <mergeCell ref="GFZ1:GGA1"/>
    <mergeCell ref="GGB1:GGC1"/>
    <mergeCell ref="GGD1:GGE1"/>
    <mergeCell ref="GGF1:GGG1"/>
    <mergeCell ref="GGH1:GGI1"/>
    <mergeCell ref="GFL1:GFM1"/>
    <mergeCell ref="GFN1:GFO1"/>
    <mergeCell ref="GFP1:GFQ1"/>
    <mergeCell ref="GFR1:GFS1"/>
    <mergeCell ref="GFT1:GFU1"/>
    <mergeCell ref="GFV1:GFW1"/>
    <mergeCell ref="GEZ1:GFA1"/>
    <mergeCell ref="GFB1:GFC1"/>
    <mergeCell ref="GFD1:GFE1"/>
    <mergeCell ref="GFF1:GFG1"/>
    <mergeCell ref="GFH1:GFI1"/>
    <mergeCell ref="GFJ1:GFK1"/>
    <mergeCell ref="GAZ1:GBA1"/>
    <mergeCell ref="GBB1:GBC1"/>
    <mergeCell ref="GER1:GES1"/>
    <mergeCell ref="GET1:GEU1"/>
    <mergeCell ref="GEV1:GEW1"/>
    <mergeCell ref="GEX1:GEY1"/>
    <mergeCell ref="GAN1:GAO1"/>
    <mergeCell ref="GAP1:GAQ1"/>
    <mergeCell ref="GAR1:GAS1"/>
    <mergeCell ref="GAT1:GAU1"/>
    <mergeCell ref="GAV1:GAW1"/>
    <mergeCell ref="GAX1:GAY1"/>
    <mergeCell ref="GAB1:GAC1"/>
    <mergeCell ref="GAD1:GAE1"/>
    <mergeCell ref="GAF1:GAG1"/>
    <mergeCell ref="GAH1:GAI1"/>
    <mergeCell ref="GAJ1:GAK1"/>
    <mergeCell ref="GAL1:GAM1"/>
    <mergeCell ref="FZP1:FZQ1"/>
    <mergeCell ref="FZR1:FZS1"/>
    <mergeCell ref="FZT1:FZU1"/>
    <mergeCell ref="FZV1:FZW1"/>
    <mergeCell ref="FZX1:FZY1"/>
    <mergeCell ref="FZZ1:GAA1"/>
    <mergeCell ref="FZD1:FZE1"/>
    <mergeCell ref="FZF1:FZG1"/>
    <mergeCell ref="FZH1:FZI1"/>
    <mergeCell ref="FZJ1:FZK1"/>
    <mergeCell ref="FZL1:FZM1"/>
    <mergeCell ref="FZN1:FZO1"/>
    <mergeCell ref="FYR1:FYS1"/>
    <mergeCell ref="FYT1:FYU1"/>
    <mergeCell ref="FYV1:FYW1"/>
    <mergeCell ref="FYX1:FYY1"/>
    <mergeCell ref="FYZ1:FZA1"/>
    <mergeCell ref="FZB1:FZC1"/>
    <mergeCell ref="FYF1:FYG1"/>
    <mergeCell ref="FYH1:FYI1"/>
    <mergeCell ref="FYJ1:FYK1"/>
    <mergeCell ref="FYL1:FYM1"/>
    <mergeCell ref="FYN1:FYO1"/>
    <mergeCell ref="FYP1:FYQ1"/>
    <mergeCell ref="FXT1:FXU1"/>
    <mergeCell ref="FXV1:FXW1"/>
    <mergeCell ref="FXX1:FXY1"/>
    <mergeCell ref="FXZ1:FYA1"/>
    <mergeCell ref="FYB1:FYC1"/>
    <mergeCell ref="FYD1:FYE1"/>
    <mergeCell ref="FXH1:FXI1"/>
    <mergeCell ref="FXJ1:FXK1"/>
    <mergeCell ref="FXL1:FXM1"/>
    <mergeCell ref="FXN1:FXO1"/>
    <mergeCell ref="FXP1:FXQ1"/>
    <mergeCell ref="FXR1:FXS1"/>
    <mergeCell ref="FWV1:FWW1"/>
    <mergeCell ref="FWX1:FWY1"/>
    <mergeCell ref="FWZ1:FXA1"/>
    <mergeCell ref="FXB1:FXC1"/>
    <mergeCell ref="FXD1:FXE1"/>
    <mergeCell ref="FXF1:FXG1"/>
    <mergeCell ref="FWJ1:FWK1"/>
    <mergeCell ref="FWL1:FWM1"/>
    <mergeCell ref="FWN1:FWO1"/>
    <mergeCell ref="FWP1:FWQ1"/>
    <mergeCell ref="FWR1:FWS1"/>
    <mergeCell ref="FWT1:FWU1"/>
    <mergeCell ref="FVX1:FVY1"/>
    <mergeCell ref="FVZ1:FWA1"/>
    <mergeCell ref="FWB1:FWC1"/>
    <mergeCell ref="FWD1:FWE1"/>
    <mergeCell ref="FWF1:FWG1"/>
    <mergeCell ref="FWH1:FWI1"/>
    <mergeCell ref="FVL1:FVM1"/>
    <mergeCell ref="FVN1:FVO1"/>
    <mergeCell ref="FVP1:FVQ1"/>
    <mergeCell ref="FVR1:FVS1"/>
    <mergeCell ref="FVT1:FVU1"/>
    <mergeCell ref="FVV1:FVW1"/>
    <mergeCell ref="FUZ1:FVA1"/>
    <mergeCell ref="FVB1:FVC1"/>
    <mergeCell ref="FVD1:FVE1"/>
    <mergeCell ref="FVF1:FVG1"/>
    <mergeCell ref="FVH1:FVI1"/>
    <mergeCell ref="FVJ1:FVK1"/>
    <mergeCell ref="FQZ1:FRA1"/>
    <mergeCell ref="FRB1:FRC1"/>
    <mergeCell ref="FRD1:FRE1"/>
    <mergeCell ref="FRF1:FRG1"/>
    <mergeCell ref="FUV1:FUW1"/>
    <mergeCell ref="FUX1:FUY1"/>
    <mergeCell ref="FQN1:FQO1"/>
    <mergeCell ref="FQP1:FQQ1"/>
    <mergeCell ref="FQR1:FQS1"/>
    <mergeCell ref="FQT1:FQU1"/>
    <mergeCell ref="FQV1:FQW1"/>
    <mergeCell ref="FQX1:FQY1"/>
    <mergeCell ref="FQB1:FQC1"/>
    <mergeCell ref="FQD1:FQE1"/>
    <mergeCell ref="FQF1:FQG1"/>
    <mergeCell ref="FQH1:FQI1"/>
    <mergeCell ref="FQJ1:FQK1"/>
    <mergeCell ref="FQL1:FQM1"/>
    <mergeCell ref="FPP1:FPQ1"/>
    <mergeCell ref="FPR1:FPS1"/>
    <mergeCell ref="FPT1:FPU1"/>
    <mergeCell ref="FPV1:FPW1"/>
    <mergeCell ref="FPX1:FPY1"/>
    <mergeCell ref="FPZ1:FQA1"/>
    <mergeCell ref="FPD1:FPE1"/>
    <mergeCell ref="FPF1:FPG1"/>
    <mergeCell ref="FPH1:FPI1"/>
    <mergeCell ref="FPJ1:FPK1"/>
    <mergeCell ref="FPL1:FPM1"/>
    <mergeCell ref="FPN1:FPO1"/>
    <mergeCell ref="FOR1:FOS1"/>
    <mergeCell ref="FOT1:FOU1"/>
    <mergeCell ref="FOV1:FOW1"/>
    <mergeCell ref="FOX1:FOY1"/>
    <mergeCell ref="FOZ1:FPA1"/>
    <mergeCell ref="FPB1:FPC1"/>
    <mergeCell ref="FOF1:FOG1"/>
    <mergeCell ref="FOH1:FOI1"/>
    <mergeCell ref="FOJ1:FOK1"/>
    <mergeCell ref="FOL1:FOM1"/>
    <mergeCell ref="FON1:FOO1"/>
    <mergeCell ref="FOP1:FOQ1"/>
    <mergeCell ref="FNT1:FNU1"/>
    <mergeCell ref="FNV1:FNW1"/>
    <mergeCell ref="FNX1:FNY1"/>
    <mergeCell ref="FNZ1:FOA1"/>
    <mergeCell ref="FOB1:FOC1"/>
    <mergeCell ref="FOD1:FOE1"/>
    <mergeCell ref="FNH1:FNI1"/>
    <mergeCell ref="FNJ1:FNK1"/>
    <mergeCell ref="FNL1:FNM1"/>
    <mergeCell ref="FNN1:FNO1"/>
    <mergeCell ref="FNP1:FNQ1"/>
    <mergeCell ref="FNR1:FNS1"/>
    <mergeCell ref="FMV1:FMW1"/>
    <mergeCell ref="FMX1:FMY1"/>
    <mergeCell ref="FMZ1:FNA1"/>
    <mergeCell ref="FNB1:FNC1"/>
    <mergeCell ref="FND1:FNE1"/>
    <mergeCell ref="FNF1:FNG1"/>
    <mergeCell ref="FMJ1:FMK1"/>
    <mergeCell ref="FML1:FMM1"/>
    <mergeCell ref="FMN1:FMO1"/>
    <mergeCell ref="FMP1:FMQ1"/>
    <mergeCell ref="FMR1:FMS1"/>
    <mergeCell ref="FMT1:FMU1"/>
    <mergeCell ref="FLX1:FLY1"/>
    <mergeCell ref="FLZ1:FMA1"/>
    <mergeCell ref="FMB1:FMC1"/>
    <mergeCell ref="FMD1:FME1"/>
    <mergeCell ref="FMF1:FMG1"/>
    <mergeCell ref="FMH1:FMI1"/>
    <mergeCell ref="FLL1:FLM1"/>
    <mergeCell ref="FLN1:FLO1"/>
    <mergeCell ref="FLP1:FLQ1"/>
    <mergeCell ref="FLR1:FLS1"/>
    <mergeCell ref="FLT1:FLU1"/>
    <mergeCell ref="FLV1:FLW1"/>
    <mergeCell ref="FKZ1:FLA1"/>
    <mergeCell ref="FLB1:FLC1"/>
    <mergeCell ref="FLD1:FLE1"/>
    <mergeCell ref="FLF1:FLG1"/>
    <mergeCell ref="FLH1:FLI1"/>
    <mergeCell ref="FLJ1:FLK1"/>
    <mergeCell ref="FGZ1:FHA1"/>
    <mergeCell ref="FHB1:FHC1"/>
    <mergeCell ref="FHD1:FHE1"/>
    <mergeCell ref="FHF1:FHG1"/>
    <mergeCell ref="FHH1:FHI1"/>
    <mergeCell ref="FHJ1:FHK1"/>
    <mergeCell ref="FGN1:FGO1"/>
    <mergeCell ref="FGP1:FGQ1"/>
    <mergeCell ref="FGR1:FGS1"/>
    <mergeCell ref="FGT1:FGU1"/>
    <mergeCell ref="FGV1:FGW1"/>
    <mergeCell ref="FGX1:FGY1"/>
    <mergeCell ref="FGB1:FGC1"/>
    <mergeCell ref="FGD1:FGE1"/>
    <mergeCell ref="FGF1:FGG1"/>
    <mergeCell ref="FGH1:FGI1"/>
    <mergeCell ref="FGJ1:FGK1"/>
    <mergeCell ref="FGL1:FGM1"/>
    <mergeCell ref="FFP1:FFQ1"/>
    <mergeCell ref="FFR1:FFS1"/>
    <mergeCell ref="FFT1:FFU1"/>
    <mergeCell ref="FFV1:FFW1"/>
    <mergeCell ref="FFX1:FFY1"/>
    <mergeCell ref="FFZ1:FGA1"/>
    <mergeCell ref="FFD1:FFE1"/>
    <mergeCell ref="FFF1:FFG1"/>
    <mergeCell ref="FFH1:FFI1"/>
    <mergeCell ref="FFJ1:FFK1"/>
    <mergeCell ref="FFL1:FFM1"/>
    <mergeCell ref="FFN1:FFO1"/>
    <mergeCell ref="FER1:FES1"/>
    <mergeCell ref="FET1:FEU1"/>
    <mergeCell ref="FEV1:FEW1"/>
    <mergeCell ref="FEX1:FEY1"/>
    <mergeCell ref="FEZ1:FFA1"/>
    <mergeCell ref="FFB1:FFC1"/>
    <mergeCell ref="FEF1:FEG1"/>
    <mergeCell ref="FEH1:FEI1"/>
    <mergeCell ref="FEJ1:FEK1"/>
    <mergeCell ref="FEL1:FEM1"/>
    <mergeCell ref="FEN1:FEO1"/>
    <mergeCell ref="FEP1:FEQ1"/>
    <mergeCell ref="FDT1:FDU1"/>
    <mergeCell ref="FDV1:FDW1"/>
    <mergeCell ref="FDX1:FDY1"/>
    <mergeCell ref="FDZ1:FEA1"/>
    <mergeCell ref="FEB1:FEC1"/>
    <mergeCell ref="FED1:FEE1"/>
    <mergeCell ref="FDH1:FDI1"/>
    <mergeCell ref="FDJ1:FDK1"/>
    <mergeCell ref="FDL1:FDM1"/>
    <mergeCell ref="FDN1:FDO1"/>
    <mergeCell ref="FDP1:FDQ1"/>
    <mergeCell ref="FDR1:FDS1"/>
    <mergeCell ref="FCV1:FCW1"/>
    <mergeCell ref="FCX1:FCY1"/>
    <mergeCell ref="FCZ1:FDA1"/>
    <mergeCell ref="FDB1:FDC1"/>
    <mergeCell ref="FDD1:FDE1"/>
    <mergeCell ref="FDF1:FDG1"/>
    <mergeCell ref="FCJ1:FCK1"/>
    <mergeCell ref="FCL1:FCM1"/>
    <mergeCell ref="FCN1:FCO1"/>
    <mergeCell ref="FCP1:FCQ1"/>
    <mergeCell ref="FCR1:FCS1"/>
    <mergeCell ref="FCT1:FCU1"/>
    <mergeCell ref="FBX1:FBY1"/>
    <mergeCell ref="FBZ1:FCA1"/>
    <mergeCell ref="FCB1:FCC1"/>
    <mergeCell ref="FCD1:FCE1"/>
    <mergeCell ref="FCF1:FCG1"/>
    <mergeCell ref="FCH1:FCI1"/>
    <mergeCell ref="FBL1:FBM1"/>
    <mergeCell ref="FBN1:FBO1"/>
    <mergeCell ref="FBP1:FBQ1"/>
    <mergeCell ref="FBR1:FBS1"/>
    <mergeCell ref="FBT1:FBU1"/>
    <mergeCell ref="FBV1:FBW1"/>
    <mergeCell ref="EXL1:EXM1"/>
    <mergeCell ref="EXN1:EXO1"/>
    <mergeCell ref="FBD1:FBE1"/>
    <mergeCell ref="FBF1:FBG1"/>
    <mergeCell ref="FBH1:FBI1"/>
    <mergeCell ref="FBJ1:FBK1"/>
    <mergeCell ref="EWZ1:EXA1"/>
    <mergeCell ref="EXB1:EXC1"/>
    <mergeCell ref="EXD1:EXE1"/>
    <mergeCell ref="EXF1:EXG1"/>
    <mergeCell ref="EXH1:EXI1"/>
    <mergeCell ref="EXJ1:EXK1"/>
    <mergeCell ref="EWN1:EWO1"/>
    <mergeCell ref="EWP1:EWQ1"/>
    <mergeCell ref="EWR1:EWS1"/>
    <mergeCell ref="EWT1:EWU1"/>
    <mergeCell ref="EWV1:EWW1"/>
    <mergeCell ref="EWX1:EWY1"/>
    <mergeCell ref="EWB1:EWC1"/>
    <mergeCell ref="EWD1:EWE1"/>
    <mergeCell ref="EWF1:EWG1"/>
    <mergeCell ref="EWH1:EWI1"/>
    <mergeCell ref="EWJ1:EWK1"/>
    <mergeCell ref="EWL1:EWM1"/>
    <mergeCell ref="EVP1:EVQ1"/>
    <mergeCell ref="EVR1:EVS1"/>
    <mergeCell ref="EVT1:EVU1"/>
    <mergeCell ref="EVV1:EVW1"/>
    <mergeCell ref="EVX1:EVY1"/>
    <mergeCell ref="EVZ1:EWA1"/>
    <mergeCell ref="EVD1:EVE1"/>
    <mergeCell ref="EVF1:EVG1"/>
    <mergeCell ref="EVH1:EVI1"/>
    <mergeCell ref="EVJ1:EVK1"/>
    <mergeCell ref="EVL1:EVM1"/>
    <mergeCell ref="EVN1:EVO1"/>
    <mergeCell ref="EUR1:EUS1"/>
    <mergeCell ref="EUT1:EUU1"/>
    <mergeCell ref="EUV1:EUW1"/>
    <mergeCell ref="EUX1:EUY1"/>
    <mergeCell ref="EUZ1:EVA1"/>
    <mergeCell ref="EVB1:EVC1"/>
    <mergeCell ref="EUF1:EUG1"/>
    <mergeCell ref="EUH1:EUI1"/>
    <mergeCell ref="EUJ1:EUK1"/>
    <mergeCell ref="EUL1:EUM1"/>
    <mergeCell ref="EUN1:EUO1"/>
    <mergeCell ref="EUP1:EUQ1"/>
    <mergeCell ref="ETT1:ETU1"/>
    <mergeCell ref="ETV1:ETW1"/>
    <mergeCell ref="ETX1:ETY1"/>
    <mergeCell ref="ETZ1:EUA1"/>
    <mergeCell ref="EUB1:EUC1"/>
    <mergeCell ref="EUD1:EUE1"/>
    <mergeCell ref="ETH1:ETI1"/>
    <mergeCell ref="ETJ1:ETK1"/>
    <mergeCell ref="ETL1:ETM1"/>
    <mergeCell ref="ETN1:ETO1"/>
    <mergeCell ref="ETP1:ETQ1"/>
    <mergeCell ref="ETR1:ETS1"/>
    <mergeCell ref="ESV1:ESW1"/>
    <mergeCell ref="ESX1:ESY1"/>
    <mergeCell ref="ESZ1:ETA1"/>
    <mergeCell ref="ETB1:ETC1"/>
    <mergeCell ref="ETD1:ETE1"/>
    <mergeCell ref="ETF1:ETG1"/>
    <mergeCell ref="ESJ1:ESK1"/>
    <mergeCell ref="ESL1:ESM1"/>
    <mergeCell ref="ESN1:ESO1"/>
    <mergeCell ref="ESP1:ESQ1"/>
    <mergeCell ref="ESR1:ESS1"/>
    <mergeCell ref="EST1:ESU1"/>
    <mergeCell ref="ERX1:ERY1"/>
    <mergeCell ref="ERZ1:ESA1"/>
    <mergeCell ref="ESB1:ESC1"/>
    <mergeCell ref="ESD1:ESE1"/>
    <mergeCell ref="ESF1:ESG1"/>
    <mergeCell ref="ESH1:ESI1"/>
    <mergeCell ref="ERL1:ERM1"/>
    <mergeCell ref="ERN1:ERO1"/>
    <mergeCell ref="ERP1:ERQ1"/>
    <mergeCell ref="ERR1:ERS1"/>
    <mergeCell ref="ERT1:ERU1"/>
    <mergeCell ref="ERV1:ERW1"/>
    <mergeCell ref="ENL1:ENM1"/>
    <mergeCell ref="ENN1:ENO1"/>
    <mergeCell ref="ENP1:ENQ1"/>
    <mergeCell ref="ENR1:ENS1"/>
    <mergeCell ref="ERH1:ERI1"/>
    <mergeCell ref="ERJ1:ERK1"/>
    <mergeCell ref="EMZ1:ENA1"/>
    <mergeCell ref="ENB1:ENC1"/>
    <mergeCell ref="END1:ENE1"/>
    <mergeCell ref="ENF1:ENG1"/>
    <mergeCell ref="ENH1:ENI1"/>
    <mergeCell ref="ENJ1:ENK1"/>
    <mergeCell ref="EMN1:EMO1"/>
    <mergeCell ref="EMP1:EMQ1"/>
    <mergeCell ref="EMR1:EMS1"/>
    <mergeCell ref="EMT1:EMU1"/>
    <mergeCell ref="EMV1:EMW1"/>
    <mergeCell ref="EMX1:EMY1"/>
    <mergeCell ref="EMB1:EMC1"/>
    <mergeCell ref="EMD1:EME1"/>
    <mergeCell ref="EMF1:EMG1"/>
    <mergeCell ref="EMH1:EMI1"/>
    <mergeCell ref="EMJ1:EMK1"/>
    <mergeCell ref="EML1:EMM1"/>
    <mergeCell ref="ELP1:ELQ1"/>
    <mergeCell ref="ELR1:ELS1"/>
    <mergeCell ref="ELT1:ELU1"/>
    <mergeCell ref="ELV1:ELW1"/>
    <mergeCell ref="ELX1:ELY1"/>
    <mergeCell ref="ELZ1:EMA1"/>
    <mergeCell ref="ELD1:ELE1"/>
    <mergeCell ref="ELF1:ELG1"/>
    <mergeCell ref="ELH1:ELI1"/>
    <mergeCell ref="ELJ1:ELK1"/>
    <mergeCell ref="ELL1:ELM1"/>
    <mergeCell ref="ELN1:ELO1"/>
    <mergeCell ref="EKR1:EKS1"/>
    <mergeCell ref="EKT1:EKU1"/>
    <mergeCell ref="EKV1:EKW1"/>
    <mergeCell ref="EKX1:EKY1"/>
    <mergeCell ref="EKZ1:ELA1"/>
    <mergeCell ref="ELB1:ELC1"/>
    <mergeCell ref="EKF1:EKG1"/>
    <mergeCell ref="EKH1:EKI1"/>
    <mergeCell ref="EKJ1:EKK1"/>
    <mergeCell ref="EKL1:EKM1"/>
    <mergeCell ref="EKN1:EKO1"/>
    <mergeCell ref="EKP1:EKQ1"/>
    <mergeCell ref="EJT1:EJU1"/>
    <mergeCell ref="EJV1:EJW1"/>
    <mergeCell ref="EJX1:EJY1"/>
    <mergeCell ref="EJZ1:EKA1"/>
    <mergeCell ref="EKB1:EKC1"/>
    <mergeCell ref="EKD1:EKE1"/>
    <mergeCell ref="EJH1:EJI1"/>
    <mergeCell ref="EJJ1:EJK1"/>
    <mergeCell ref="EJL1:EJM1"/>
    <mergeCell ref="EJN1:EJO1"/>
    <mergeCell ref="EJP1:EJQ1"/>
    <mergeCell ref="EJR1:EJS1"/>
    <mergeCell ref="EIV1:EIW1"/>
    <mergeCell ref="EIX1:EIY1"/>
    <mergeCell ref="EIZ1:EJA1"/>
    <mergeCell ref="EJB1:EJC1"/>
    <mergeCell ref="EJD1:EJE1"/>
    <mergeCell ref="EJF1:EJG1"/>
    <mergeCell ref="EIJ1:EIK1"/>
    <mergeCell ref="EIL1:EIM1"/>
    <mergeCell ref="EIN1:EIO1"/>
    <mergeCell ref="EIP1:EIQ1"/>
    <mergeCell ref="EIR1:EIS1"/>
    <mergeCell ref="EIT1:EIU1"/>
    <mergeCell ref="EHX1:EHY1"/>
    <mergeCell ref="EHZ1:EIA1"/>
    <mergeCell ref="EIB1:EIC1"/>
    <mergeCell ref="EID1:EIE1"/>
    <mergeCell ref="EIF1:EIG1"/>
    <mergeCell ref="EIH1:EII1"/>
    <mergeCell ref="EHL1:EHM1"/>
    <mergeCell ref="EHN1:EHO1"/>
    <mergeCell ref="EHP1:EHQ1"/>
    <mergeCell ref="EHR1:EHS1"/>
    <mergeCell ref="EHT1:EHU1"/>
    <mergeCell ref="EHV1:EHW1"/>
    <mergeCell ref="EDL1:EDM1"/>
    <mergeCell ref="EDN1:EDO1"/>
    <mergeCell ref="EDP1:EDQ1"/>
    <mergeCell ref="EDR1:EDS1"/>
    <mergeCell ref="EDT1:EDU1"/>
    <mergeCell ref="EDV1:EDW1"/>
    <mergeCell ref="ECZ1:EDA1"/>
    <mergeCell ref="EDB1:EDC1"/>
    <mergeCell ref="EDD1:EDE1"/>
    <mergeCell ref="EDF1:EDG1"/>
    <mergeCell ref="EDH1:EDI1"/>
    <mergeCell ref="EDJ1:EDK1"/>
    <mergeCell ref="ECN1:ECO1"/>
    <mergeCell ref="ECP1:ECQ1"/>
    <mergeCell ref="ECR1:ECS1"/>
    <mergeCell ref="ECT1:ECU1"/>
    <mergeCell ref="ECV1:ECW1"/>
    <mergeCell ref="ECX1:ECY1"/>
    <mergeCell ref="ECB1:ECC1"/>
    <mergeCell ref="ECD1:ECE1"/>
    <mergeCell ref="ECF1:ECG1"/>
    <mergeCell ref="ECH1:ECI1"/>
    <mergeCell ref="ECJ1:ECK1"/>
    <mergeCell ref="ECL1:ECM1"/>
    <mergeCell ref="EBP1:EBQ1"/>
    <mergeCell ref="EBR1:EBS1"/>
    <mergeCell ref="EBT1:EBU1"/>
    <mergeCell ref="EBV1:EBW1"/>
    <mergeCell ref="EBX1:EBY1"/>
    <mergeCell ref="EBZ1:ECA1"/>
    <mergeCell ref="EBD1:EBE1"/>
    <mergeCell ref="EBF1:EBG1"/>
    <mergeCell ref="EBH1:EBI1"/>
    <mergeCell ref="EBJ1:EBK1"/>
    <mergeCell ref="EBL1:EBM1"/>
    <mergeCell ref="EBN1:EBO1"/>
    <mergeCell ref="EAR1:EAS1"/>
    <mergeCell ref="EAT1:EAU1"/>
    <mergeCell ref="EAV1:EAW1"/>
    <mergeCell ref="EAX1:EAY1"/>
    <mergeCell ref="EAZ1:EBA1"/>
    <mergeCell ref="EBB1:EBC1"/>
    <mergeCell ref="EAF1:EAG1"/>
    <mergeCell ref="EAH1:EAI1"/>
    <mergeCell ref="EAJ1:EAK1"/>
    <mergeCell ref="EAL1:EAM1"/>
    <mergeCell ref="EAN1:EAO1"/>
    <mergeCell ref="EAP1:EAQ1"/>
    <mergeCell ref="DZT1:DZU1"/>
    <mergeCell ref="DZV1:DZW1"/>
    <mergeCell ref="DZX1:DZY1"/>
    <mergeCell ref="DZZ1:EAA1"/>
    <mergeCell ref="EAB1:EAC1"/>
    <mergeCell ref="EAD1:EAE1"/>
    <mergeCell ref="DZH1:DZI1"/>
    <mergeCell ref="DZJ1:DZK1"/>
    <mergeCell ref="DZL1:DZM1"/>
    <mergeCell ref="DZN1:DZO1"/>
    <mergeCell ref="DZP1:DZQ1"/>
    <mergeCell ref="DZR1:DZS1"/>
    <mergeCell ref="DYV1:DYW1"/>
    <mergeCell ref="DYX1:DYY1"/>
    <mergeCell ref="DYZ1:DZA1"/>
    <mergeCell ref="DZB1:DZC1"/>
    <mergeCell ref="DZD1:DZE1"/>
    <mergeCell ref="DZF1:DZG1"/>
    <mergeCell ref="DYJ1:DYK1"/>
    <mergeCell ref="DYL1:DYM1"/>
    <mergeCell ref="DYN1:DYO1"/>
    <mergeCell ref="DYP1:DYQ1"/>
    <mergeCell ref="DYR1:DYS1"/>
    <mergeCell ref="DYT1:DYU1"/>
    <mergeCell ref="DXX1:DXY1"/>
    <mergeCell ref="DXZ1:DYA1"/>
    <mergeCell ref="DYB1:DYC1"/>
    <mergeCell ref="DYD1:DYE1"/>
    <mergeCell ref="DYF1:DYG1"/>
    <mergeCell ref="DYH1:DYI1"/>
    <mergeCell ref="DTX1:DTY1"/>
    <mergeCell ref="DTZ1:DUA1"/>
    <mergeCell ref="DXP1:DXQ1"/>
    <mergeCell ref="DXR1:DXS1"/>
    <mergeCell ref="DXT1:DXU1"/>
    <mergeCell ref="DXV1:DXW1"/>
    <mergeCell ref="DTL1:DTM1"/>
    <mergeCell ref="DTN1:DTO1"/>
    <mergeCell ref="DTP1:DTQ1"/>
    <mergeCell ref="DTR1:DTS1"/>
    <mergeCell ref="DTT1:DTU1"/>
    <mergeCell ref="DTV1:DTW1"/>
    <mergeCell ref="DSZ1:DTA1"/>
    <mergeCell ref="DTB1:DTC1"/>
    <mergeCell ref="DTD1:DTE1"/>
    <mergeCell ref="DTF1:DTG1"/>
    <mergeCell ref="DTH1:DTI1"/>
    <mergeCell ref="DTJ1:DTK1"/>
    <mergeCell ref="DSN1:DSO1"/>
    <mergeCell ref="DSP1:DSQ1"/>
    <mergeCell ref="DSR1:DSS1"/>
    <mergeCell ref="DST1:DSU1"/>
    <mergeCell ref="DSV1:DSW1"/>
    <mergeCell ref="DSX1:DSY1"/>
    <mergeCell ref="DSB1:DSC1"/>
    <mergeCell ref="DSD1:DSE1"/>
    <mergeCell ref="DSF1:DSG1"/>
    <mergeCell ref="DSH1:DSI1"/>
    <mergeCell ref="DSJ1:DSK1"/>
    <mergeCell ref="DSL1:DSM1"/>
    <mergeCell ref="DRP1:DRQ1"/>
    <mergeCell ref="DRR1:DRS1"/>
    <mergeCell ref="DRT1:DRU1"/>
    <mergeCell ref="DRV1:DRW1"/>
    <mergeCell ref="DRX1:DRY1"/>
    <mergeCell ref="DRZ1:DSA1"/>
    <mergeCell ref="DRD1:DRE1"/>
    <mergeCell ref="DRF1:DRG1"/>
    <mergeCell ref="DRH1:DRI1"/>
    <mergeCell ref="DRJ1:DRK1"/>
    <mergeCell ref="DRL1:DRM1"/>
    <mergeCell ref="DRN1:DRO1"/>
    <mergeCell ref="DQR1:DQS1"/>
    <mergeCell ref="DQT1:DQU1"/>
    <mergeCell ref="DQV1:DQW1"/>
    <mergeCell ref="DQX1:DQY1"/>
    <mergeCell ref="DQZ1:DRA1"/>
    <mergeCell ref="DRB1:DRC1"/>
    <mergeCell ref="DQF1:DQG1"/>
    <mergeCell ref="DQH1:DQI1"/>
    <mergeCell ref="DQJ1:DQK1"/>
    <mergeCell ref="DQL1:DQM1"/>
    <mergeCell ref="DQN1:DQO1"/>
    <mergeCell ref="DQP1:DQQ1"/>
    <mergeCell ref="DPT1:DPU1"/>
    <mergeCell ref="DPV1:DPW1"/>
    <mergeCell ref="DPX1:DPY1"/>
    <mergeCell ref="DPZ1:DQA1"/>
    <mergeCell ref="DQB1:DQC1"/>
    <mergeCell ref="DQD1:DQE1"/>
    <mergeCell ref="DPH1:DPI1"/>
    <mergeCell ref="DPJ1:DPK1"/>
    <mergeCell ref="DPL1:DPM1"/>
    <mergeCell ref="DPN1:DPO1"/>
    <mergeCell ref="DPP1:DPQ1"/>
    <mergeCell ref="DPR1:DPS1"/>
    <mergeCell ref="DOV1:DOW1"/>
    <mergeCell ref="DOX1:DOY1"/>
    <mergeCell ref="DOZ1:DPA1"/>
    <mergeCell ref="DPB1:DPC1"/>
    <mergeCell ref="DPD1:DPE1"/>
    <mergeCell ref="DPF1:DPG1"/>
    <mergeCell ref="DOJ1:DOK1"/>
    <mergeCell ref="DOL1:DOM1"/>
    <mergeCell ref="DON1:DOO1"/>
    <mergeCell ref="DOP1:DOQ1"/>
    <mergeCell ref="DOR1:DOS1"/>
    <mergeCell ref="DOT1:DOU1"/>
    <mergeCell ref="DNX1:DNY1"/>
    <mergeCell ref="DNZ1:DOA1"/>
    <mergeCell ref="DOB1:DOC1"/>
    <mergeCell ref="DOD1:DOE1"/>
    <mergeCell ref="DOF1:DOG1"/>
    <mergeCell ref="DOH1:DOI1"/>
    <mergeCell ref="DJX1:DJY1"/>
    <mergeCell ref="DJZ1:DKA1"/>
    <mergeCell ref="DKB1:DKC1"/>
    <mergeCell ref="DKD1:DKE1"/>
    <mergeCell ref="DNT1:DNU1"/>
    <mergeCell ref="DNV1:DNW1"/>
    <mergeCell ref="DJL1:DJM1"/>
    <mergeCell ref="DJN1:DJO1"/>
    <mergeCell ref="DJP1:DJQ1"/>
    <mergeCell ref="DJR1:DJS1"/>
    <mergeCell ref="DJT1:DJU1"/>
    <mergeCell ref="DJV1:DJW1"/>
    <mergeCell ref="DIZ1:DJA1"/>
    <mergeCell ref="DJB1:DJC1"/>
    <mergeCell ref="DJD1:DJE1"/>
    <mergeCell ref="DJF1:DJG1"/>
    <mergeCell ref="DJH1:DJI1"/>
    <mergeCell ref="DJJ1:DJK1"/>
    <mergeCell ref="DIN1:DIO1"/>
    <mergeCell ref="DIP1:DIQ1"/>
    <mergeCell ref="DIR1:DIS1"/>
    <mergeCell ref="DIT1:DIU1"/>
    <mergeCell ref="DIV1:DIW1"/>
    <mergeCell ref="DIX1:DIY1"/>
    <mergeCell ref="DIB1:DIC1"/>
    <mergeCell ref="DID1:DIE1"/>
    <mergeCell ref="DIF1:DIG1"/>
    <mergeCell ref="DIH1:DII1"/>
    <mergeCell ref="DIJ1:DIK1"/>
    <mergeCell ref="DIL1:DIM1"/>
    <mergeCell ref="DHP1:DHQ1"/>
    <mergeCell ref="DHR1:DHS1"/>
    <mergeCell ref="DHT1:DHU1"/>
    <mergeCell ref="DHV1:DHW1"/>
    <mergeCell ref="DHX1:DHY1"/>
    <mergeCell ref="DHZ1:DIA1"/>
    <mergeCell ref="DHD1:DHE1"/>
    <mergeCell ref="DHF1:DHG1"/>
    <mergeCell ref="DHH1:DHI1"/>
    <mergeCell ref="DHJ1:DHK1"/>
    <mergeCell ref="DHL1:DHM1"/>
    <mergeCell ref="DHN1:DHO1"/>
    <mergeCell ref="DGR1:DGS1"/>
    <mergeCell ref="DGT1:DGU1"/>
    <mergeCell ref="DGV1:DGW1"/>
    <mergeCell ref="DGX1:DGY1"/>
    <mergeCell ref="DGZ1:DHA1"/>
    <mergeCell ref="DHB1:DHC1"/>
    <mergeCell ref="DGF1:DGG1"/>
    <mergeCell ref="DGH1:DGI1"/>
    <mergeCell ref="DGJ1:DGK1"/>
    <mergeCell ref="DGL1:DGM1"/>
    <mergeCell ref="DGN1:DGO1"/>
    <mergeCell ref="DGP1:DGQ1"/>
    <mergeCell ref="DFT1:DFU1"/>
    <mergeCell ref="DFV1:DFW1"/>
    <mergeCell ref="DFX1:DFY1"/>
    <mergeCell ref="DFZ1:DGA1"/>
    <mergeCell ref="DGB1:DGC1"/>
    <mergeCell ref="DGD1:DGE1"/>
    <mergeCell ref="DFH1:DFI1"/>
    <mergeCell ref="DFJ1:DFK1"/>
    <mergeCell ref="DFL1:DFM1"/>
    <mergeCell ref="DFN1:DFO1"/>
    <mergeCell ref="DFP1:DFQ1"/>
    <mergeCell ref="DFR1:DFS1"/>
    <mergeCell ref="DEV1:DEW1"/>
    <mergeCell ref="DEX1:DEY1"/>
    <mergeCell ref="DEZ1:DFA1"/>
    <mergeCell ref="DFB1:DFC1"/>
    <mergeCell ref="DFD1:DFE1"/>
    <mergeCell ref="DFF1:DFG1"/>
    <mergeCell ref="DEJ1:DEK1"/>
    <mergeCell ref="DEL1:DEM1"/>
    <mergeCell ref="DEN1:DEO1"/>
    <mergeCell ref="DEP1:DEQ1"/>
    <mergeCell ref="DER1:DES1"/>
    <mergeCell ref="DET1:DEU1"/>
    <mergeCell ref="DDX1:DDY1"/>
    <mergeCell ref="DDZ1:DEA1"/>
    <mergeCell ref="DEB1:DEC1"/>
    <mergeCell ref="DED1:DEE1"/>
    <mergeCell ref="DEF1:DEG1"/>
    <mergeCell ref="DEH1:DEI1"/>
    <mergeCell ref="CZX1:CZY1"/>
    <mergeCell ref="CZZ1:DAA1"/>
    <mergeCell ref="DAB1:DAC1"/>
    <mergeCell ref="DAD1:DAE1"/>
    <mergeCell ref="DAF1:DAG1"/>
    <mergeCell ref="DAH1:DAI1"/>
    <mergeCell ref="CZL1:CZM1"/>
    <mergeCell ref="CZN1:CZO1"/>
    <mergeCell ref="CZP1:CZQ1"/>
    <mergeCell ref="CZR1:CZS1"/>
    <mergeCell ref="CZT1:CZU1"/>
    <mergeCell ref="CZV1:CZW1"/>
    <mergeCell ref="CYZ1:CZA1"/>
    <mergeCell ref="CZB1:CZC1"/>
    <mergeCell ref="CZD1:CZE1"/>
    <mergeCell ref="CZF1:CZG1"/>
    <mergeCell ref="CZH1:CZI1"/>
    <mergeCell ref="CZJ1:CZK1"/>
    <mergeCell ref="CYN1:CYO1"/>
    <mergeCell ref="CYP1:CYQ1"/>
    <mergeCell ref="CYR1:CYS1"/>
    <mergeCell ref="CYT1:CYU1"/>
    <mergeCell ref="CYV1:CYW1"/>
    <mergeCell ref="CYX1:CYY1"/>
    <mergeCell ref="CYB1:CYC1"/>
    <mergeCell ref="CYD1:CYE1"/>
    <mergeCell ref="CYF1:CYG1"/>
    <mergeCell ref="CYH1:CYI1"/>
    <mergeCell ref="CYJ1:CYK1"/>
    <mergeCell ref="CYL1:CYM1"/>
    <mergeCell ref="CXP1:CXQ1"/>
    <mergeCell ref="CXR1:CXS1"/>
    <mergeCell ref="CXT1:CXU1"/>
    <mergeCell ref="CXV1:CXW1"/>
    <mergeCell ref="CXX1:CXY1"/>
    <mergeCell ref="CXZ1:CYA1"/>
    <mergeCell ref="CXD1:CXE1"/>
    <mergeCell ref="CXF1:CXG1"/>
    <mergeCell ref="CXH1:CXI1"/>
    <mergeCell ref="CXJ1:CXK1"/>
    <mergeCell ref="CXL1:CXM1"/>
    <mergeCell ref="CXN1:CXO1"/>
    <mergeCell ref="CWR1:CWS1"/>
    <mergeCell ref="CWT1:CWU1"/>
    <mergeCell ref="CWV1:CWW1"/>
    <mergeCell ref="CWX1:CWY1"/>
    <mergeCell ref="CWZ1:CXA1"/>
    <mergeCell ref="CXB1:CXC1"/>
    <mergeCell ref="CWF1:CWG1"/>
    <mergeCell ref="CWH1:CWI1"/>
    <mergeCell ref="CWJ1:CWK1"/>
    <mergeCell ref="CWL1:CWM1"/>
    <mergeCell ref="CWN1:CWO1"/>
    <mergeCell ref="CWP1:CWQ1"/>
    <mergeCell ref="CVT1:CVU1"/>
    <mergeCell ref="CVV1:CVW1"/>
    <mergeCell ref="CVX1:CVY1"/>
    <mergeCell ref="CVZ1:CWA1"/>
    <mergeCell ref="CWB1:CWC1"/>
    <mergeCell ref="CWD1:CWE1"/>
    <mergeCell ref="CVH1:CVI1"/>
    <mergeCell ref="CVJ1:CVK1"/>
    <mergeCell ref="CVL1:CVM1"/>
    <mergeCell ref="CVN1:CVO1"/>
    <mergeCell ref="CVP1:CVQ1"/>
    <mergeCell ref="CVR1:CVS1"/>
    <mergeCell ref="CUV1:CUW1"/>
    <mergeCell ref="CUX1:CUY1"/>
    <mergeCell ref="CUZ1:CVA1"/>
    <mergeCell ref="CVB1:CVC1"/>
    <mergeCell ref="CVD1:CVE1"/>
    <mergeCell ref="CVF1:CVG1"/>
    <mergeCell ref="CUJ1:CUK1"/>
    <mergeCell ref="CUL1:CUM1"/>
    <mergeCell ref="CUN1:CUO1"/>
    <mergeCell ref="CUP1:CUQ1"/>
    <mergeCell ref="CUR1:CUS1"/>
    <mergeCell ref="CUT1:CUU1"/>
    <mergeCell ref="CQJ1:CQK1"/>
    <mergeCell ref="CQL1:CQM1"/>
    <mergeCell ref="CUB1:CUC1"/>
    <mergeCell ref="CUD1:CUE1"/>
    <mergeCell ref="CUF1:CUG1"/>
    <mergeCell ref="CUH1:CUI1"/>
    <mergeCell ref="CPX1:CPY1"/>
    <mergeCell ref="CPZ1:CQA1"/>
    <mergeCell ref="CQB1:CQC1"/>
    <mergeCell ref="CQD1:CQE1"/>
    <mergeCell ref="CQF1:CQG1"/>
    <mergeCell ref="CQH1:CQI1"/>
    <mergeCell ref="CPL1:CPM1"/>
    <mergeCell ref="CPN1:CPO1"/>
    <mergeCell ref="CPP1:CPQ1"/>
    <mergeCell ref="CPR1:CPS1"/>
    <mergeCell ref="CPT1:CPU1"/>
    <mergeCell ref="CPV1:CPW1"/>
    <mergeCell ref="COZ1:CPA1"/>
    <mergeCell ref="CPB1:CPC1"/>
    <mergeCell ref="CPD1:CPE1"/>
    <mergeCell ref="CPF1:CPG1"/>
    <mergeCell ref="CPH1:CPI1"/>
    <mergeCell ref="CPJ1:CPK1"/>
    <mergeCell ref="CON1:COO1"/>
    <mergeCell ref="COP1:COQ1"/>
    <mergeCell ref="COR1:COS1"/>
    <mergeCell ref="COT1:COU1"/>
    <mergeCell ref="COV1:COW1"/>
    <mergeCell ref="COX1:COY1"/>
    <mergeCell ref="COB1:COC1"/>
    <mergeCell ref="COD1:COE1"/>
    <mergeCell ref="COF1:COG1"/>
    <mergeCell ref="COH1:COI1"/>
    <mergeCell ref="COJ1:COK1"/>
    <mergeCell ref="COL1:COM1"/>
    <mergeCell ref="CNP1:CNQ1"/>
    <mergeCell ref="CNR1:CNS1"/>
    <mergeCell ref="CNT1:CNU1"/>
    <mergeCell ref="CNV1:CNW1"/>
    <mergeCell ref="CNX1:CNY1"/>
    <mergeCell ref="CNZ1:COA1"/>
    <mergeCell ref="CND1:CNE1"/>
    <mergeCell ref="CNF1:CNG1"/>
    <mergeCell ref="CNH1:CNI1"/>
    <mergeCell ref="CNJ1:CNK1"/>
    <mergeCell ref="CNL1:CNM1"/>
    <mergeCell ref="CNN1:CNO1"/>
    <mergeCell ref="CMR1:CMS1"/>
    <mergeCell ref="CMT1:CMU1"/>
    <mergeCell ref="CMV1:CMW1"/>
    <mergeCell ref="CMX1:CMY1"/>
    <mergeCell ref="CMZ1:CNA1"/>
    <mergeCell ref="CNB1:CNC1"/>
    <mergeCell ref="CMF1:CMG1"/>
    <mergeCell ref="CMH1:CMI1"/>
    <mergeCell ref="CMJ1:CMK1"/>
    <mergeCell ref="CML1:CMM1"/>
    <mergeCell ref="CMN1:CMO1"/>
    <mergeCell ref="CMP1:CMQ1"/>
    <mergeCell ref="CLT1:CLU1"/>
    <mergeCell ref="CLV1:CLW1"/>
    <mergeCell ref="CLX1:CLY1"/>
    <mergeCell ref="CLZ1:CMA1"/>
    <mergeCell ref="CMB1:CMC1"/>
    <mergeCell ref="CMD1:CME1"/>
    <mergeCell ref="CLH1:CLI1"/>
    <mergeCell ref="CLJ1:CLK1"/>
    <mergeCell ref="CLL1:CLM1"/>
    <mergeCell ref="CLN1:CLO1"/>
    <mergeCell ref="CLP1:CLQ1"/>
    <mergeCell ref="CLR1:CLS1"/>
    <mergeCell ref="CKV1:CKW1"/>
    <mergeCell ref="CKX1:CKY1"/>
    <mergeCell ref="CKZ1:CLA1"/>
    <mergeCell ref="CLB1:CLC1"/>
    <mergeCell ref="CLD1:CLE1"/>
    <mergeCell ref="CLF1:CLG1"/>
    <mergeCell ref="CKJ1:CKK1"/>
    <mergeCell ref="CKL1:CKM1"/>
    <mergeCell ref="CKN1:CKO1"/>
    <mergeCell ref="CKP1:CKQ1"/>
    <mergeCell ref="CKR1:CKS1"/>
    <mergeCell ref="CKT1:CKU1"/>
    <mergeCell ref="CGJ1:CGK1"/>
    <mergeCell ref="CGL1:CGM1"/>
    <mergeCell ref="CGN1:CGO1"/>
    <mergeCell ref="CGP1:CGQ1"/>
    <mergeCell ref="CKF1:CKG1"/>
    <mergeCell ref="CKH1:CKI1"/>
    <mergeCell ref="CFX1:CFY1"/>
    <mergeCell ref="CFZ1:CGA1"/>
    <mergeCell ref="CGB1:CGC1"/>
    <mergeCell ref="CGD1:CGE1"/>
    <mergeCell ref="CGF1:CGG1"/>
    <mergeCell ref="CGH1:CGI1"/>
    <mergeCell ref="CFL1:CFM1"/>
    <mergeCell ref="CFN1:CFO1"/>
    <mergeCell ref="CFP1:CFQ1"/>
    <mergeCell ref="CFR1:CFS1"/>
    <mergeCell ref="CFT1:CFU1"/>
    <mergeCell ref="CFV1:CFW1"/>
    <mergeCell ref="CEZ1:CFA1"/>
    <mergeCell ref="CFB1:CFC1"/>
    <mergeCell ref="CFD1:CFE1"/>
    <mergeCell ref="CFF1:CFG1"/>
    <mergeCell ref="CFH1:CFI1"/>
    <mergeCell ref="CFJ1:CFK1"/>
    <mergeCell ref="CEN1:CEO1"/>
    <mergeCell ref="CEP1:CEQ1"/>
    <mergeCell ref="CER1:CES1"/>
    <mergeCell ref="CET1:CEU1"/>
    <mergeCell ref="CEV1:CEW1"/>
    <mergeCell ref="CEX1:CEY1"/>
    <mergeCell ref="CEB1:CEC1"/>
    <mergeCell ref="CED1:CEE1"/>
    <mergeCell ref="CEF1:CEG1"/>
    <mergeCell ref="CEH1:CEI1"/>
    <mergeCell ref="CEJ1:CEK1"/>
    <mergeCell ref="CEL1:CEM1"/>
    <mergeCell ref="CDP1:CDQ1"/>
    <mergeCell ref="CDR1:CDS1"/>
    <mergeCell ref="CDT1:CDU1"/>
    <mergeCell ref="CDV1:CDW1"/>
    <mergeCell ref="CDX1:CDY1"/>
    <mergeCell ref="CDZ1:CEA1"/>
    <mergeCell ref="CDD1:CDE1"/>
    <mergeCell ref="CDF1:CDG1"/>
    <mergeCell ref="CDH1:CDI1"/>
    <mergeCell ref="CDJ1:CDK1"/>
    <mergeCell ref="CDL1:CDM1"/>
    <mergeCell ref="CDN1:CDO1"/>
    <mergeCell ref="CCR1:CCS1"/>
    <mergeCell ref="CCT1:CCU1"/>
    <mergeCell ref="CCV1:CCW1"/>
    <mergeCell ref="CCX1:CCY1"/>
    <mergeCell ref="CCZ1:CDA1"/>
    <mergeCell ref="CDB1:CDC1"/>
    <mergeCell ref="CCF1:CCG1"/>
    <mergeCell ref="CCH1:CCI1"/>
    <mergeCell ref="CCJ1:CCK1"/>
    <mergeCell ref="CCL1:CCM1"/>
    <mergeCell ref="CCN1:CCO1"/>
    <mergeCell ref="CCP1:CCQ1"/>
    <mergeCell ref="CBT1:CBU1"/>
    <mergeCell ref="CBV1:CBW1"/>
    <mergeCell ref="CBX1:CBY1"/>
    <mergeCell ref="CBZ1:CCA1"/>
    <mergeCell ref="CCB1:CCC1"/>
    <mergeCell ref="CCD1:CCE1"/>
    <mergeCell ref="CBH1:CBI1"/>
    <mergeCell ref="CBJ1:CBK1"/>
    <mergeCell ref="CBL1:CBM1"/>
    <mergeCell ref="CBN1:CBO1"/>
    <mergeCell ref="CBP1:CBQ1"/>
    <mergeCell ref="CBR1:CBS1"/>
    <mergeCell ref="CAV1:CAW1"/>
    <mergeCell ref="CAX1:CAY1"/>
    <mergeCell ref="CAZ1:CBA1"/>
    <mergeCell ref="CBB1:CBC1"/>
    <mergeCell ref="CBD1:CBE1"/>
    <mergeCell ref="CBF1:CBG1"/>
    <mergeCell ref="CAJ1:CAK1"/>
    <mergeCell ref="CAL1:CAM1"/>
    <mergeCell ref="CAN1:CAO1"/>
    <mergeCell ref="CAP1:CAQ1"/>
    <mergeCell ref="CAR1:CAS1"/>
    <mergeCell ref="CAT1:CAU1"/>
    <mergeCell ref="BWJ1:BWK1"/>
    <mergeCell ref="BWL1:BWM1"/>
    <mergeCell ref="BWN1:BWO1"/>
    <mergeCell ref="BWP1:BWQ1"/>
    <mergeCell ref="BWR1:BWS1"/>
    <mergeCell ref="BWT1:BWU1"/>
    <mergeCell ref="BVX1:BVY1"/>
    <mergeCell ref="BVZ1:BWA1"/>
    <mergeCell ref="BWB1:BWC1"/>
    <mergeCell ref="BWD1:BWE1"/>
    <mergeCell ref="BWF1:BWG1"/>
    <mergeCell ref="BWH1:BWI1"/>
    <mergeCell ref="BVL1:BVM1"/>
    <mergeCell ref="BVN1:BVO1"/>
    <mergeCell ref="BVP1:BVQ1"/>
    <mergeCell ref="BVR1:BVS1"/>
    <mergeCell ref="BVT1:BVU1"/>
    <mergeCell ref="BVV1:BVW1"/>
    <mergeCell ref="BUZ1:BVA1"/>
    <mergeCell ref="BVB1:BVC1"/>
    <mergeCell ref="BVD1:BVE1"/>
    <mergeCell ref="BVF1:BVG1"/>
    <mergeCell ref="BVH1:BVI1"/>
    <mergeCell ref="BVJ1:BVK1"/>
    <mergeCell ref="BUN1:BUO1"/>
    <mergeCell ref="BUP1:BUQ1"/>
    <mergeCell ref="BUR1:BUS1"/>
    <mergeCell ref="BUT1:BUU1"/>
    <mergeCell ref="BUV1:BUW1"/>
    <mergeCell ref="BUX1:BUY1"/>
    <mergeCell ref="BUB1:BUC1"/>
    <mergeCell ref="BUD1:BUE1"/>
    <mergeCell ref="BUF1:BUG1"/>
    <mergeCell ref="BUH1:BUI1"/>
    <mergeCell ref="BUJ1:BUK1"/>
    <mergeCell ref="BUL1:BUM1"/>
    <mergeCell ref="BTP1:BTQ1"/>
    <mergeCell ref="BTR1:BTS1"/>
    <mergeCell ref="BTT1:BTU1"/>
    <mergeCell ref="BTV1:BTW1"/>
    <mergeCell ref="BTX1:BTY1"/>
    <mergeCell ref="BTZ1:BUA1"/>
    <mergeCell ref="BTD1:BTE1"/>
    <mergeCell ref="BTF1:BTG1"/>
    <mergeCell ref="BTH1:BTI1"/>
    <mergeCell ref="BTJ1:BTK1"/>
    <mergeCell ref="BTL1:BTM1"/>
    <mergeCell ref="BTN1:BTO1"/>
    <mergeCell ref="BSR1:BSS1"/>
    <mergeCell ref="BST1:BSU1"/>
    <mergeCell ref="BSV1:BSW1"/>
    <mergeCell ref="BSX1:BSY1"/>
    <mergeCell ref="BSZ1:BTA1"/>
    <mergeCell ref="BTB1:BTC1"/>
    <mergeCell ref="BSF1:BSG1"/>
    <mergeCell ref="BSH1:BSI1"/>
    <mergeCell ref="BSJ1:BSK1"/>
    <mergeCell ref="BSL1:BSM1"/>
    <mergeCell ref="BSN1:BSO1"/>
    <mergeCell ref="BSP1:BSQ1"/>
    <mergeCell ref="BRT1:BRU1"/>
    <mergeCell ref="BRV1:BRW1"/>
    <mergeCell ref="BRX1:BRY1"/>
    <mergeCell ref="BRZ1:BSA1"/>
    <mergeCell ref="BSB1:BSC1"/>
    <mergeCell ref="BSD1:BSE1"/>
    <mergeCell ref="BRH1:BRI1"/>
    <mergeCell ref="BRJ1:BRK1"/>
    <mergeCell ref="BRL1:BRM1"/>
    <mergeCell ref="BRN1:BRO1"/>
    <mergeCell ref="BRP1:BRQ1"/>
    <mergeCell ref="BRR1:BRS1"/>
    <mergeCell ref="BQV1:BQW1"/>
    <mergeCell ref="BQX1:BQY1"/>
    <mergeCell ref="BQZ1:BRA1"/>
    <mergeCell ref="BRB1:BRC1"/>
    <mergeCell ref="BRD1:BRE1"/>
    <mergeCell ref="BRF1:BRG1"/>
    <mergeCell ref="BMV1:BMW1"/>
    <mergeCell ref="BMX1:BMY1"/>
    <mergeCell ref="BQN1:BQO1"/>
    <mergeCell ref="BQP1:BQQ1"/>
    <mergeCell ref="BQR1:BQS1"/>
    <mergeCell ref="BQT1:BQU1"/>
    <mergeCell ref="BMJ1:BMK1"/>
    <mergeCell ref="BML1:BMM1"/>
    <mergeCell ref="BMN1:BMO1"/>
    <mergeCell ref="BMP1:BMQ1"/>
    <mergeCell ref="BMR1:BMS1"/>
    <mergeCell ref="BMT1:BMU1"/>
    <mergeCell ref="BLX1:BLY1"/>
    <mergeCell ref="BLZ1:BMA1"/>
    <mergeCell ref="BMB1:BMC1"/>
    <mergeCell ref="BMD1:BME1"/>
    <mergeCell ref="BMF1:BMG1"/>
    <mergeCell ref="BMH1:BMI1"/>
    <mergeCell ref="BLL1:BLM1"/>
    <mergeCell ref="BLN1:BLO1"/>
    <mergeCell ref="BLP1:BLQ1"/>
    <mergeCell ref="BLR1:BLS1"/>
    <mergeCell ref="BLT1:BLU1"/>
    <mergeCell ref="BLV1:BLW1"/>
    <mergeCell ref="BKZ1:BLA1"/>
    <mergeCell ref="BLB1:BLC1"/>
    <mergeCell ref="BLD1:BLE1"/>
    <mergeCell ref="BLF1:BLG1"/>
    <mergeCell ref="BLH1:BLI1"/>
    <mergeCell ref="BLJ1:BLK1"/>
    <mergeCell ref="BKN1:BKO1"/>
    <mergeCell ref="BKP1:BKQ1"/>
    <mergeCell ref="BKR1:BKS1"/>
    <mergeCell ref="BKT1:BKU1"/>
    <mergeCell ref="BKV1:BKW1"/>
    <mergeCell ref="BKX1:BKY1"/>
    <mergeCell ref="BKB1:BKC1"/>
    <mergeCell ref="BKD1:BKE1"/>
    <mergeCell ref="BKF1:BKG1"/>
    <mergeCell ref="BKH1:BKI1"/>
    <mergeCell ref="BKJ1:BKK1"/>
    <mergeCell ref="BKL1:BKM1"/>
    <mergeCell ref="BJP1:BJQ1"/>
    <mergeCell ref="BJR1:BJS1"/>
    <mergeCell ref="BJT1:BJU1"/>
    <mergeCell ref="BJV1:BJW1"/>
    <mergeCell ref="BJX1:BJY1"/>
    <mergeCell ref="BJZ1:BKA1"/>
    <mergeCell ref="BJD1:BJE1"/>
    <mergeCell ref="BJF1:BJG1"/>
    <mergeCell ref="BJH1:BJI1"/>
    <mergeCell ref="BJJ1:BJK1"/>
    <mergeCell ref="BJL1:BJM1"/>
    <mergeCell ref="BJN1:BJO1"/>
    <mergeCell ref="BIR1:BIS1"/>
    <mergeCell ref="BIT1:BIU1"/>
    <mergeCell ref="BIV1:BIW1"/>
    <mergeCell ref="BIX1:BIY1"/>
    <mergeCell ref="BIZ1:BJA1"/>
    <mergeCell ref="BJB1:BJC1"/>
    <mergeCell ref="BIF1:BIG1"/>
    <mergeCell ref="BIH1:BII1"/>
    <mergeCell ref="BIJ1:BIK1"/>
    <mergeCell ref="BIL1:BIM1"/>
    <mergeCell ref="BIN1:BIO1"/>
    <mergeCell ref="BIP1:BIQ1"/>
    <mergeCell ref="BHT1:BHU1"/>
    <mergeCell ref="BHV1:BHW1"/>
    <mergeCell ref="BHX1:BHY1"/>
    <mergeCell ref="BHZ1:BIA1"/>
    <mergeCell ref="BIB1:BIC1"/>
    <mergeCell ref="BID1:BIE1"/>
    <mergeCell ref="BHH1:BHI1"/>
    <mergeCell ref="BHJ1:BHK1"/>
    <mergeCell ref="BHL1:BHM1"/>
    <mergeCell ref="BHN1:BHO1"/>
    <mergeCell ref="BHP1:BHQ1"/>
    <mergeCell ref="BHR1:BHS1"/>
    <mergeCell ref="BGV1:BGW1"/>
    <mergeCell ref="BGX1:BGY1"/>
    <mergeCell ref="BGZ1:BHA1"/>
    <mergeCell ref="BHB1:BHC1"/>
    <mergeCell ref="BHD1:BHE1"/>
    <mergeCell ref="BHF1:BHG1"/>
    <mergeCell ref="BCV1:BCW1"/>
    <mergeCell ref="BCX1:BCY1"/>
    <mergeCell ref="BCZ1:BDA1"/>
    <mergeCell ref="BDB1:BDC1"/>
    <mergeCell ref="BGR1:BGS1"/>
    <mergeCell ref="BGT1:BGU1"/>
    <mergeCell ref="BCJ1:BCK1"/>
    <mergeCell ref="BCL1:BCM1"/>
    <mergeCell ref="BCN1:BCO1"/>
    <mergeCell ref="BCP1:BCQ1"/>
    <mergeCell ref="BCR1:BCS1"/>
    <mergeCell ref="BCT1:BCU1"/>
    <mergeCell ref="BBX1:BBY1"/>
    <mergeCell ref="BBZ1:BCA1"/>
    <mergeCell ref="BCB1:BCC1"/>
    <mergeCell ref="BCD1:BCE1"/>
    <mergeCell ref="BCF1:BCG1"/>
    <mergeCell ref="BCH1:BCI1"/>
    <mergeCell ref="BBL1:BBM1"/>
    <mergeCell ref="BBN1:BBO1"/>
    <mergeCell ref="BBP1:BBQ1"/>
    <mergeCell ref="BBR1:BBS1"/>
    <mergeCell ref="BBT1:BBU1"/>
    <mergeCell ref="BBV1:BBW1"/>
    <mergeCell ref="BAZ1:BBA1"/>
    <mergeCell ref="BBB1:BBC1"/>
    <mergeCell ref="BBD1:BBE1"/>
    <mergeCell ref="BBF1:BBG1"/>
    <mergeCell ref="BBH1:BBI1"/>
    <mergeCell ref="BBJ1:BBK1"/>
    <mergeCell ref="BAN1:BAO1"/>
    <mergeCell ref="BAP1:BAQ1"/>
    <mergeCell ref="BAR1:BAS1"/>
    <mergeCell ref="BAT1:BAU1"/>
    <mergeCell ref="BAV1:BAW1"/>
    <mergeCell ref="BAX1:BAY1"/>
    <mergeCell ref="BAB1:BAC1"/>
    <mergeCell ref="BAD1:BAE1"/>
    <mergeCell ref="BAF1:BAG1"/>
    <mergeCell ref="BAH1:BAI1"/>
    <mergeCell ref="BAJ1:BAK1"/>
    <mergeCell ref="BAL1:BAM1"/>
    <mergeCell ref="AZP1:AZQ1"/>
    <mergeCell ref="AZR1:AZS1"/>
    <mergeCell ref="AZT1:AZU1"/>
    <mergeCell ref="AZV1:AZW1"/>
    <mergeCell ref="AZX1:AZY1"/>
    <mergeCell ref="AZZ1:BAA1"/>
    <mergeCell ref="AZD1:AZE1"/>
    <mergeCell ref="AZF1:AZG1"/>
    <mergeCell ref="AZH1:AZI1"/>
    <mergeCell ref="AZJ1:AZK1"/>
    <mergeCell ref="AZL1:AZM1"/>
    <mergeCell ref="AZN1:AZO1"/>
    <mergeCell ref="AYR1:AYS1"/>
    <mergeCell ref="AYT1:AYU1"/>
    <mergeCell ref="AYV1:AYW1"/>
    <mergeCell ref="AYX1:AYY1"/>
    <mergeCell ref="AYZ1:AZA1"/>
    <mergeCell ref="AZB1:AZC1"/>
    <mergeCell ref="AYF1:AYG1"/>
    <mergeCell ref="AYH1:AYI1"/>
    <mergeCell ref="AYJ1:AYK1"/>
    <mergeCell ref="AYL1:AYM1"/>
    <mergeCell ref="AYN1:AYO1"/>
    <mergeCell ref="AYP1:AYQ1"/>
    <mergeCell ref="AXT1:AXU1"/>
    <mergeCell ref="AXV1:AXW1"/>
    <mergeCell ref="AXX1:AXY1"/>
    <mergeCell ref="AXZ1:AYA1"/>
    <mergeCell ref="AYB1:AYC1"/>
    <mergeCell ref="AYD1:AYE1"/>
    <mergeCell ref="AXH1:AXI1"/>
    <mergeCell ref="AXJ1:AXK1"/>
    <mergeCell ref="AXL1:AXM1"/>
    <mergeCell ref="AXN1:AXO1"/>
    <mergeCell ref="AXP1:AXQ1"/>
    <mergeCell ref="AXR1:AXS1"/>
    <mergeCell ref="AWV1:AWW1"/>
    <mergeCell ref="AWX1:AWY1"/>
    <mergeCell ref="AWZ1:AXA1"/>
    <mergeCell ref="AXB1:AXC1"/>
    <mergeCell ref="AXD1:AXE1"/>
    <mergeCell ref="AXF1:AXG1"/>
    <mergeCell ref="ASV1:ASW1"/>
    <mergeCell ref="ASX1:ASY1"/>
    <mergeCell ref="ASZ1:ATA1"/>
    <mergeCell ref="ATB1:ATC1"/>
    <mergeCell ref="ATD1:ATE1"/>
    <mergeCell ref="ATF1:ATG1"/>
    <mergeCell ref="ASJ1:ASK1"/>
    <mergeCell ref="ASL1:ASM1"/>
    <mergeCell ref="ASN1:ASO1"/>
    <mergeCell ref="ASP1:ASQ1"/>
    <mergeCell ref="ASR1:ASS1"/>
    <mergeCell ref="AST1:ASU1"/>
    <mergeCell ref="ARX1:ARY1"/>
    <mergeCell ref="ARZ1:ASA1"/>
    <mergeCell ref="ASB1:ASC1"/>
    <mergeCell ref="ASD1:ASE1"/>
    <mergeCell ref="ASF1:ASG1"/>
    <mergeCell ref="ASH1:ASI1"/>
    <mergeCell ref="ARL1:ARM1"/>
    <mergeCell ref="ARN1:ARO1"/>
    <mergeCell ref="ARP1:ARQ1"/>
    <mergeCell ref="ARR1:ARS1"/>
    <mergeCell ref="ART1:ARU1"/>
    <mergeCell ref="ARV1:ARW1"/>
    <mergeCell ref="AQZ1:ARA1"/>
    <mergeCell ref="ARB1:ARC1"/>
    <mergeCell ref="ARD1:ARE1"/>
    <mergeCell ref="ARF1:ARG1"/>
    <mergeCell ref="ARH1:ARI1"/>
    <mergeCell ref="ARJ1:ARK1"/>
    <mergeCell ref="AQN1:AQO1"/>
    <mergeCell ref="AQP1:AQQ1"/>
    <mergeCell ref="AQR1:AQS1"/>
    <mergeCell ref="AQT1:AQU1"/>
    <mergeCell ref="AQV1:AQW1"/>
    <mergeCell ref="AQX1:AQY1"/>
    <mergeCell ref="AQB1:AQC1"/>
    <mergeCell ref="AQD1:AQE1"/>
    <mergeCell ref="AQF1:AQG1"/>
    <mergeCell ref="AQH1:AQI1"/>
    <mergeCell ref="AQJ1:AQK1"/>
    <mergeCell ref="AQL1:AQM1"/>
    <mergeCell ref="APP1:APQ1"/>
    <mergeCell ref="APR1:APS1"/>
    <mergeCell ref="APT1:APU1"/>
    <mergeCell ref="APV1:APW1"/>
    <mergeCell ref="APX1:APY1"/>
    <mergeCell ref="APZ1:AQA1"/>
    <mergeCell ref="APD1:APE1"/>
    <mergeCell ref="APF1:APG1"/>
    <mergeCell ref="APH1:API1"/>
    <mergeCell ref="APJ1:APK1"/>
    <mergeCell ref="APL1:APM1"/>
    <mergeCell ref="APN1:APO1"/>
    <mergeCell ref="AOR1:AOS1"/>
    <mergeCell ref="AOT1:AOU1"/>
    <mergeCell ref="AOV1:AOW1"/>
    <mergeCell ref="AOX1:AOY1"/>
    <mergeCell ref="AOZ1:APA1"/>
    <mergeCell ref="APB1:APC1"/>
    <mergeCell ref="AOF1:AOG1"/>
    <mergeCell ref="AOH1:AOI1"/>
    <mergeCell ref="AOJ1:AOK1"/>
    <mergeCell ref="AOL1:AOM1"/>
    <mergeCell ref="AON1:AOO1"/>
    <mergeCell ref="AOP1:AOQ1"/>
    <mergeCell ref="ANT1:ANU1"/>
    <mergeCell ref="ANV1:ANW1"/>
    <mergeCell ref="ANX1:ANY1"/>
    <mergeCell ref="ANZ1:AOA1"/>
    <mergeCell ref="AOB1:AOC1"/>
    <mergeCell ref="AOD1:AOE1"/>
    <mergeCell ref="ANH1:ANI1"/>
    <mergeCell ref="ANJ1:ANK1"/>
    <mergeCell ref="ANL1:ANM1"/>
    <mergeCell ref="ANN1:ANO1"/>
    <mergeCell ref="ANP1:ANQ1"/>
    <mergeCell ref="ANR1:ANS1"/>
    <mergeCell ref="AJH1:AJI1"/>
    <mergeCell ref="AJJ1:AJK1"/>
    <mergeCell ref="AMZ1:ANA1"/>
    <mergeCell ref="ANB1:ANC1"/>
    <mergeCell ref="AND1:ANE1"/>
    <mergeCell ref="ANF1:ANG1"/>
    <mergeCell ref="AIV1:AIW1"/>
    <mergeCell ref="AIX1:AIY1"/>
    <mergeCell ref="AIZ1:AJA1"/>
    <mergeCell ref="AJB1:AJC1"/>
    <mergeCell ref="AJD1:AJE1"/>
    <mergeCell ref="AJF1:AJG1"/>
    <mergeCell ref="AIJ1:AIK1"/>
    <mergeCell ref="AIL1:AIM1"/>
    <mergeCell ref="AIN1:AIO1"/>
    <mergeCell ref="AIP1:AIQ1"/>
    <mergeCell ref="AIR1:AIS1"/>
    <mergeCell ref="AIT1:AIU1"/>
    <mergeCell ref="AHX1:AHY1"/>
    <mergeCell ref="AHZ1:AIA1"/>
    <mergeCell ref="AIB1:AIC1"/>
    <mergeCell ref="AID1:AIE1"/>
    <mergeCell ref="AIF1:AIG1"/>
    <mergeCell ref="AIH1:AII1"/>
    <mergeCell ref="AHL1:AHM1"/>
    <mergeCell ref="AHN1:AHO1"/>
    <mergeCell ref="AHP1:AHQ1"/>
    <mergeCell ref="AHR1:AHS1"/>
    <mergeCell ref="AHT1:AHU1"/>
    <mergeCell ref="AHV1:AHW1"/>
    <mergeCell ref="AGZ1:AHA1"/>
    <mergeCell ref="AHB1:AHC1"/>
    <mergeCell ref="AHD1:AHE1"/>
    <mergeCell ref="AHF1:AHG1"/>
    <mergeCell ref="AHH1:AHI1"/>
    <mergeCell ref="AHJ1:AHK1"/>
    <mergeCell ref="AGN1:AGO1"/>
    <mergeCell ref="AGP1:AGQ1"/>
    <mergeCell ref="AGR1:AGS1"/>
    <mergeCell ref="AGT1:AGU1"/>
    <mergeCell ref="AGV1:AGW1"/>
    <mergeCell ref="AGX1:AGY1"/>
    <mergeCell ref="AGB1:AGC1"/>
    <mergeCell ref="AGD1:AGE1"/>
    <mergeCell ref="AGF1:AGG1"/>
    <mergeCell ref="AGH1:AGI1"/>
    <mergeCell ref="AGJ1:AGK1"/>
    <mergeCell ref="AGL1:AGM1"/>
    <mergeCell ref="AFP1:AFQ1"/>
    <mergeCell ref="AFR1:AFS1"/>
    <mergeCell ref="AFT1:AFU1"/>
    <mergeCell ref="AFV1:AFW1"/>
    <mergeCell ref="AFX1:AFY1"/>
    <mergeCell ref="AFZ1:AGA1"/>
    <mergeCell ref="AFD1:AFE1"/>
    <mergeCell ref="AFF1:AFG1"/>
    <mergeCell ref="AFH1:AFI1"/>
    <mergeCell ref="AFJ1:AFK1"/>
    <mergeCell ref="AFL1:AFM1"/>
    <mergeCell ref="AFN1:AFO1"/>
    <mergeCell ref="AER1:AES1"/>
    <mergeCell ref="AET1:AEU1"/>
    <mergeCell ref="AEV1:AEW1"/>
    <mergeCell ref="AEX1:AEY1"/>
    <mergeCell ref="AEZ1:AFA1"/>
    <mergeCell ref="AFB1:AFC1"/>
    <mergeCell ref="AEF1:AEG1"/>
    <mergeCell ref="AEH1:AEI1"/>
    <mergeCell ref="AEJ1:AEK1"/>
    <mergeCell ref="AEL1:AEM1"/>
    <mergeCell ref="AEN1:AEO1"/>
    <mergeCell ref="AEP1:AEQ1"/>
    <mergeCell ref="ADT1:ADU1"/>
    <mergeCell ref="ADV1:ADW1"/>
    <mergeCell ref="ADX1:ADY1"/>
    <mergeCell ref="ADZ1:AEA1"/>
    <mergeCell ref="AEB1:AEC1"/>
    <mergeCell ref="AED1:AEE1"/>
    <mergeCell ref="ADH1:ADI1"/>
    <mergeCell ref="ADJ1:ADK1"/>
    <mergeCell ref="ADL1:ADM1"/>
    <mergeCell ref="ADN1:ADO1"/>
    <mergeCell ref="ADP1:ADQ1"/>
    <mergeCell ref="ADR1:ADS1"/>
    <mergeCell ref="ZH1:ZI1"/>
    <mergeCell ref="ZJ1:ZK1"/>
    <mergeCell ref="ZL1:ZM1"/>
    <mergeCell ref="ZN1:ZO1"/>
    <mergeCell ref="ADD1:ADE1"/>
    <mergeCell ref="ADF1:ADG1"/>
    <mergeCell ref="YV1:YW1"/>
    <mergeCell ref="YX1:YY1"/>
    <mergeCell ref="YZ1:ZA1"/>
    <mergeCell ref="ZB1:ZC1"/>
    <mergeCell ref="ZD1:ZE1"/>
    <mergeCell ref="ZF1:ZG1"/>
    <mergeCell ref="YJ1:YK1"/>
    <mergeCell ref="YL1:YM1"/>
    <mergeCell ref="YN1:YO1"/>
    <mergeCell ref="YP1:YQ1"/>
    <mergeCell ref="YR1:YS1"/>
    <mergeCell ref="YT1:YU1"/>
    <mergeCell ref="XX1:XY1"/>
    <mergeCell ref="XZ1:YA1"/>
    <mergeCell ref="YB1:YC1"/>
    <mergeCell ref="YD1:YE1"/>
    <mergeCell ref="YF1:YG1"/>
    <mergeCell ref="YH1:YI1"/>
    <mergeCell ref="XL1:XM1"/>
    <mergeCell ref="XN1:XO1"/>
    <mergeCell ref="XP1:XQ1"/>
    <mergeCell ref="XR1:XS1"/>
    <mergeCell ref="XT1:XU1"/>
    <mergeCell ref="XV1:XW1"/>
    <mergeCell ref="WZ1:XA1"/>
    <mergeCell ref="XB1:XC1"/>
    <mergeCell ref="XD1:XE1"/>
    <mergeCell ref="XF1:XG1"/>
    <mergeCell ref="XH1:XI1"/>
    <mergeCell ref="XJ1:XK1"/>
    <mergeCell ref="WN1:WO1"/>
    <mergeCell ref="WP1:WQ1"/>
    <mergeCell ref="WR1:WS1"/>
    <mergeCell ref="WT1:WU1"/>
    <mergeCell ref="WV1:WW1"/>
    <mergeCell ref="WX1:WY1"/>
    <mergeCell ref="WB1:WC1"/>
    <mergeCell ref="WD1:WE1"/>
    <mergeCell ref="WF1:WG1"/>
    <mergeCell ref="WH1:WI1"/>
    <mergeCell ref="WJ1:WK1"/>
    <mergeCell ref="WL1:WM1"/>
    <mergeCell ref="VP1:VQ1"/>
    <mergeCell ref="VR1:VS1"/>
    <mergeCell ref="VT1:VU1"/>
    <mergeCell ref="VV1:VW1"/>
    <mergeCell ref="VX1:VY1"/>
    <mergeCell ref="VZ1:WA1"/>
    <mergeCell ref="VD1:VE1"/>
    <mergeCell ref="VF1:VG1"/>
    <mergeCell ref="VH1:VI1"/>
    <mergeCell ref="VJ1:VK1"/>
    <mergeCell ref="VL1:VM1"/>
    <mergeCell ref="VN1:VO1"/>
    <mergeCell ref="UR1:US1"/>
    <mergeCell ref="UT1:UU1"/>
    <mergeCell ref="UV1:UW1"/>
    <mergeCell ref="UX1:UY1"/>
    <mergeCell ref="UZ1:VA1"/>
    <mergeCell ref="VB1:VC1"/>
    <mergeCell ref="UF1:UG1"/>
    <mergeCell ref="UH1:UI1"/>
    <mergeCell ref="UJ1:UK1"/>
    <mergeCell ref="UL1:UM1"/>
    <mergeCell ref="UN1:UO1"/>
    <mergeCell ref="UP1:UQ1"/>
    <mergeCell ref="TT1:TU1"/>
    <mergeCell ref="TV1:TW1"/>
    <mergeCell ref="TX1:TY1"/>
    <mergeCell ref="TZ1:UA1"/>
    <mergeCell ref="UB1:UC1"/>
    <mergeCell ref="UD1:UE1"/>
    <mergeCell ref="TH1:TI1"/>
    <mergeCell ref="TJ1:TK1"/>
    <mergeCell ref="TL1:TM1"/>
    <mergeCell ref="TN1:TO1"/>
    <mergeCell ref="TP1:TQ1"/>
    <mergeCell ref="TR1:TS1"/>
    <mergeCell ref="PH1:PI1"/>
    <mergeCell ref="PJ1:PK1"/>
    <mergeCell ref="PL1:PM1"/>
    <mergeCell ref="PN1:PO1"/>
    <mergeCell ref="PP1:PQ1"/>
    <mergeCell ref="PR1:PS1"/>
    <mergeCell ref="OV1:OW1"/>
    <mergeCell ref="OX1:OY1"/>
    <mergeCell ref="OZ1:PA1"/>
    <mergeCell ref="PB1:PC1"/>
    <mergeCell ref="PD1:PE1"/>
    <mergeCell ref="PF1:PG1"/>
    <mergeCell ref="OJ1:OK1"/>
    <mergeCell ref="OL1:OM1"/>
    <mergeCell ref="ON1:OO1"/>
    <mergeCell ref="OP1:OQ1"/>
    <mergeCell ref="OR1:OS1"/>
    <mergeCell ref="OT1:OU1"/>
    <mergeCell ref="NX1:NY1"/>
    <mergeCell ref="NZ1:OA1"/>
    <mergeCell ref="OB1:OC1"/>
    <mergeCell ref="OD1:OE1"/>
    <mergeCell ref="OF1:OG1"/>
    <mergeCell ref="OH1:OI1"/>
    <mergeCell ref="NL1:NM1"/>
    <mergeCell ref="NN1:NO1"/>
    <mergeCell ref="NP1:NQ1"/>
    <mergeCell ref="NR1:NS1"/>
    <mergeCell ref="NT1:NU1"/>
    <mergeCell ref="NV1:NW1"/>
    <mergeCell ref="MZ1:NA1"/>
    <mergeCell ref="NB1:NC1"/>
    <mergeCell ref="ND1:NE1"/>
    <mergeCell ref="NF1:NG1"/>
    <mergeCell ref="NH1:NI1"/>
    <mergeCell ref="NJ1:NK1"/>
    <mergeCell ref="MN1:MO1"/>
    <mergeCell ref="MP1:MQ1"/>
    <mergeCell ref="MR1:MS1"/>
    <mergeCell ref="MT1:MU1"/>
    <mergeCell ref="MV1:MW1"/>
    <mergeCell ref="MX1:MY1"/>
    <mergeCell ref="MB1:MC1"/>
    <mergeCell ref="MD1:ME1"/>
    <mergeCell ref="MF1:MG1"/>
    <mergeCell ref="MH1:MI1"/>
    <mergeCell ref="MJ1:MK1"/>
    <mergeCell ref="ML1:MM1"/>
    <mergeCell ref="LP1:LQ1"/>
    <mergeCell ref="LR1:LS1"/>
    <mergeCell ref="LT1:LU1"/>
    <mergeCell ref="LV1:LW1"/>
    <mergeCell ref="LX1:LY1"/>
    <mergeCell ref="LZ1:MA1"/>
    <mergeCell ref="LD1:LE1"/>
    <mergeCell ref="LF1:LG1"/>
    <mergeCell ref="LH1:LI1"/>
    <mergeCell ref="LJ1:LK1"/>
    <mergeCell ref="LL1:LM1"/>
    <mergeCell ref="LN1:LO1"/>
    <mergeCell ref="KT1:KU1"/>
    <mergeCell ref="KV1:KW1"/>
    <mergeCell ref="KX1:KY1"/>
    <mergeCell ref="KZ1:LA1"/>
    <mergeCell ref="LB1:LC1"/>
    <mergeCell ref="KF1:KG1"/>
    <mergeCell ref="KH1:KI1"/>
    <mergeCell ref="KJ1:KK1"/>
    <mergeCell ref="KL1:KM1"/>
    <mergeCell ref="KN1:KO1"/>
    <mergeCell ref="KP1:KQ1"/>
    <mergeCell ref="JT1:JU1"/>
    <mergeCell ref="JV1:JW1"/>
    <mergeCell ref="JX1:JY1"/>
    <mergeCell ref="JZ1:KA1"/>
    <mergeCell ref="KB1:KC1"/>
    <mergeCell ref="KD1:KE1"/>
    <mergeCell ref="JL1:JM1"/>
    <mergeCell ref="JN1:JO1"/>
    <mergeCell ref="JP1:JQ1"/>
    <mergeCell ref="JR1:JS1"/>
    <mergeCell ref="FG1:FH1"/>
    <mergeCell ref="FI1:FJ1"/>
    <mergeCell ref="FK1:FL1"/>
    <mergeCell ref="FM1:FN1"/>
    <mergeCell ref="FO1:FP1"/>
    <mergeCell ref="FQ1:FR1"/>
    <mergeCell ref="EU1:EV1"/>
    <mergeCell ref="EW1:EX1"/>
    <mergeCell ref="EY1:EZ1"/>
    <mergeCell ref="FA1:FB1"/>
    <mergeCell ref="FC1:FD1"/>
    <mergeCell ref="FE1:FF1"/>
    <mergeCell ref="KR1:KS1"/>
    <mergeCell ref="EO1:EP1"/>
    <mergeCell ref="EQ1:ER1"/>
    <mergeCell ref="ES1:ET1"/>
    <mergeCell ref="DW1:DX1"/>
    <mergeCell ref="DY1:DZ1"/>
    <mergeCell ref="EA1:EB1"/>
    <mergeCell ref="EC1:ED1"/>
    <mergeCell ref="EE1:EF1"/>
    <mergeCell ref="EG1:EH1"/>
    <mergeCell ref="DK1:DL1"/>
    <mergeCell ref="DM1:DN1"/>
    <mergeCell ref="DO1:DP1"/>
    <mergeCell ref="DQ1:DR1"/>
    <mergeCell ref="DS1:DT1"/>
    <mergeCell ref="DU1:DV1"/>
    <mergeCell ref="FS1:FT1"/>
    <mergeCell ref="FU1:FV1"/>
    <mergeCell ref="DG1:DH1"/>
    <mergeCell ref="DI1:DJ1"/>
    <mergeCell ref="CM1:CN1"/>
    <mergeCell ref="CO1:CP1"/>
    <mergeCell ref="CQ1:CR1"/>
    <mergeCell ref="CS1:CT1"/>
    <mergeCell ref="CU1:CV1"/>
    <mergeCell ref="CW1:CX1"/>
    <mergeCell ref="CA1:CB1"/>
    <mergeCell ref="CC1:CD1"/>
    <mergeCell ref="CE1:CF1"/>
    <mergeCell ref="CG1:CH1"/>
    <mergeCell ref="CI1:CJ1"/>
    <mergeCell ref="CK1:CL1"/>
    <mergeCell ref="EI1:EJ1"/>
    <mergeCell ref="EK1:EL1"/>
    <mergeCell ref="EM1:EN1"/>
    <mergeCell ref="BY1:BZ1"/>
    <mergeCell ref="BC1:BD1"/>
    <mergeCell ref="BE1:BF1"/>
    <mergeCell ref="BG1:BH1"/>
    <mergeCell ref="BI1:BJ1"/>
    <mergeCell ref="BK1:BL1"/>
    <mergeCell ref="BM1:BN1"/>
    <mergeCell ref="AQ1:AR1"/>
    <mergeCell ref="AS1:AT1"/>
    <mergeCell ref="AU1:AV1"/>
    <mergeCell ref="AW1:AX1"/>
    <mergeCell ref="AY1:AZ1"/>
    <mergeCell ref="BA1:BB1"/>
    <mergeCell ref="CY1:CZ1"/>
    <mergeCell ref="DA1:DB1"/>
    <mergeCell ref="DC1:DD1"/>
    <mergeCell ref="DE1:DF1"/>
    <mergeCell ref="AE1:AF1"/>
    <mergeCell ref="AG1:AH1"/>
    <mergeCell ref="AI1:AJ1"/>
    <mergeCell ref="AK1:AL1"/>
    <mergeCell ref="AM1:AN1"/>
    <mergeCell ref="AO1:AP1"/>
    <mergeCell ref="S1:T1"/>
    <mergeCell ref="U1:V1"/>
    <mergeCell ref="W1:X1"/>
    <mergeCell ref="Y1:Z1"/>
    <mergeCell ref="AA1:AB1"/>
    <mergeCell ref="AC1:AD1"/>
    <mergeCell ref="BO1:BP1"/>
    <mergeCell ref="BQ1:BR1"/>
    <mergeCell ref="BS1:BT1"/>
    <mergeCell ref="BU1:BV1"/>
    <mergeCell ref="BW1:BX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5" tint="-0.249977111117893"/>
  </sheetPr>
  <dimension ref="A1:AN85"/>
  <sheetViews>
    <sheetView showGridLines="0" zoomScale="80" zoomScaleNormal="80" workbookViewId="0">
      <selection activeCell="D5" sqref="D5"/>
    </sheetView>
  </sheetViews>
  <sheetFormatPr defaultColWidth="11.5703125" defaultRowHeight="12.75" customHeight="1"/>
  <cols>
    <col min="1" max="1" width="26.7109375" style="2" customWidth="1"/>
    <col min="2" max="2" width="4.28515625" style="2" customWidth="1"/>
    <col min="3" max="3" width="17.85546875" style="2" bestFit="1" customWidth="1"/>
    <col min="4" max="4" width="19.7109375" style="2" customWidth="1"/>
    <col min="5" max="5" width="10.28515625" style="2" bestFit="1" customWidth="1"/>
    <col min="6" max="6" width="3.28515625" style="2" customWidth="1"/>
    <col min="7" max="7" width="16.85546875" style="2" customWidth="1"/>
    <col min="8" max="8" width="13.5703125" style="2" bestFit="1" customWidth="1"/>
    <col min="9" max="9" width="1.7109375" style="2" customWidth="1"/>
    <col min="10" max="11" width="3.5703125" style="2" bestFit="1" customWidth="1"/>
    <col min="12" max="12" width="3.42578125" style="2" bestFit="1" customWidth="1"/>
    <col min="13" max="13" width="12.5703125" style="2" bestFit="1" customWidth="1"/>
    <col min="14" max="14" width="11.5703125" style="2"/>
    <col min="15" max="15" width="7.140625" style="2" customWidth="1"/>
    <col min="16" max="16" width="16.140625" style="2" bestFit="1" customWidth="1"/>
    <col min="17" max="17" width="5.7109375" style="2" customWidth="1"/>
    <col min="18" max="18" width="35.28515625" style="24" bestFit="1" customWidth="1"/>
    <col min="19" max="19" width="5.42578125" style="24" bestFit="1" customWidth="1"/>
    <col min="20" max="20" width="10.7109375" style="2" customWidth="1"/>
    <col min="21" max="21" width="8.5703125" style="2" bestFit="1" customWidth="1"/>
    <col min="22" max="22" width="20.28515625" style="2" bestFit="1" customWidth="1"/>
    <col min="23" max="23" width="23" style="2" customWidth="1"/>
    <col min="24" max="24" width="114.5703125" style="2" customWidth="1"/>
    <col min="25" max="25" width="9.85546875" style="2" bestFit="1" customWidth="1"/>
    <col min="26" max="26" width="4" style="2" customWidth="1"/>
    <col min="27" max="27" width="17.5703125" style="2" bestFit="1" customWidth="1"/>
    <col min="28" max="28" width="5.85546875" style="2" customWidth="1"/>
    <col min="29" max="29" width="12.42578125" style="2" customWidth="1"/>
    <col min="30" max="30" width="11.5703125" style="2"/>
    <col min="31" max="31" width="18.28515625" style="2" bestFit="1" customWidth="1"/>
    <col min="32" max="32" width="16.7109375" style="2" bestFit="1" customWidth="1"/>
    <col min="33" max="33" width="11.5703125" style="2"/>
    <col min="34" max="34" width="15.140625" style="2" bestFit="1" customWidth="1"/>
    <col min="35" max="35" width="20" style="2" bestFit="1" customWidth="1"/>
    <col min="36" max="38" width="11.5703125" style="2"/>
    <col min="39" max="39" width="23.140625" style="2" bestFit="1" customWidth="1"/>
    <col min="40" max="40" width="18.140625" style="2" bestFit="1" customWidth="1"/>
    <col min="41" max="16384" width="11.5703125" style="2"/>
  </cols>
  <sheetData>
    <row r="1" spans="1:40" ht="14.45">
      <c r="A1" s="112" t="s">
        <v>10</v>
      </c>
      <c r="B1" s="113" t="s">
        <v>356</v>
      </c>
      <c r="C1" s="114" t="s">
        <v>357</v>
      </c>
      <c r="D1" s="134" t="s">
        <v>15</v>
      </c>
      <c r="E1" s="214" t="s">
        <v>23</v>
      </c>
      <c r="G1" s="133" t="s">
        <v>358</v>
      </c>
      <c r="H1" s="114" t="s">
        <v>359</v>
      </c>
      <c r="J1" s="120" t="s">
        <v>360</v>
      </c>
      <c r="K1" s="121" t="s">
        <v>361</v>
      </c>
      <c r="L1" s="121" t="s">
        <v>362</v>
      </c>
      <c r="M1" s="121" t="s">
        <v>363</v>
      </c>
      <c r="N1" s="119" t="s">
        <v>364</v>
      </c>
      <c r="P1" s="132" t="s">
        <v>365</v>
      </c>
      <c r="R1" s="223" t="s">
        <v>334</v>
      </c>
      <c r="S1" s="224" t="s">
        <v>366</v>
      </c>
      <c r="U1" s="110" t="s">
        <v>367</v>
      </c>
      <c r="V1" s="136" t="s">
        <v>368</v>
      </c>
      <c r="W1" s="159" t="s">
        <v>369</v>
      </c>
      <c r="X1" s="160" t="s">
        <v>359</v>
      </c>
      <c r="Y1" s="161" t="s">
        <v>370</v>
      </c>
      <c r="AA1" s="109" t="s">
        <v>371</v>
      </c>
      <c r="AC1" s="109" t="s">
        <v>372</v>
      </c>
      <c r="AE1" s="171" t="s">
        <v>12</v>
      </c>
      <c r="AF1" s="172" t="s">
        <v>373</v>
      </c>
      <c r="AH1" s="173" t="s">
        <v>13</v>
      </c>
      <c r="AI1" s="174" t="s">
        <v>373</v>
      </c>
      <c r="AK1" s="273" t="s">
        <v>53</v>
      </c>
      <c r="AM1" s="290" t="s">
        <v>53</v>
      </c>
      <c r="AN1" s="290" t="s">
        <v>374</v>
      </c>
    </row>
    <row r="2" spans="1:40" ht="24">
      <c r="A2" s="158" t="s">
        <v>72</v>
      </c>
      <c r="B2" s="115">
        <v>1</v>
      </c>
      <c r="C2" s="156" t="s">
        <v>375</v>
      </c>
      <c r="D2" s="276" t="s">
        <v>376</v>
      </c>
      <c r="E2" s="215" t="s">
        <v>377</v>
      </c>
      <c r="G2" s="267" t="s">
        <v>84</v>
      </c>
      <c r="H2" s="267" t="s">
        <v>378</v>
      </c>
      <c r="J2" s="122" t="s">
        <v>84</v>
      </c>
      <c r="K2" s="111" t="s">
        <v>84</v>
      </c>
      <c r="L2" s="111" t="s">
        <v>84</v>
      </c>
      <c r="M2" s="111" t="str">
        <f>+J2&amp;K2&amp;L2</f>
        <v>PPP</v>
      </c>
      <c r="N2" s="123" t="s">
        <v>379</v>
      </c>
      <c r="P2" s="230" t="s">
        <v>380</v>
      </c>
      <c r="R2" s="225" t="s">
        <v>381</v>
      </c>
      <c r="S2" s="226">
        <v>5</v>
      </c>
      <c r="U2" s="219" t="s">
        <v>382</v>
      </c>
      <c r="V2" s="220" t="s">
        <v>383</v>
      </c>
      <c r="W2" s="142" t="s">
        <v>384</v>
      </c>
      <c r="X2" s="139" t="s">
        <v>385</v>
      </c>
      <c r="Y2" s="135" t="s">
        <v>386</v>
      </c>
      <c r="AA2" s="268" t="s">
        <v>181</v>
      </c>
      <c r="AC2" s="138" t="s">
        <v>73</v>
      </c>
      <c r="AE2" s="175" t="s">
        <v>183</v>
      </c>
      <c r="AF2" s="176" t="s">
        <v>183</v>
      </c>
      <c r="AH2" s="177" t="s">
        <v>387</v>
      </c>
      <c r="AI2" s="178" t="s">
        <v>388</v>
      </c>
      <c r="AK2" s="274" t="s">
        <v>389</v>
      </c>
      <c r="AM2" s="274" t="s">
        <v>389</v>
      </c>
      <c r="AN2" s="291">
        <v>45658</v>
      </c>
    </row>
    <row r="3" spans="1:40" ht="14.45">
      <c r="A3" s="208" t="s">
        <v>390</v>
      </c>
      <c r="B3" s="115">
        <v>2</v>
      </c>
      <c r="C3" s="116" t="s">
        <v>83</v>
      </c>
      <c r="D3" s="276" t="s">
        <v>391</v>
      </c>
      <c r="E3" s="216" t="s">
        <v>392</v>
      </c>
      <c r="G3" s="267" t="s">
        <v>91</v>
      </c>
      <c r="H3" s="267" t="s">
        <v>181</v>
      </c>
      <c r="J3" s="124" t="s">
        <v>84</v>
      </c>
      <c r="K3" s="26" t="s">
        <v>84</v>
      </c>
      <c r="L3" s="26" t="s">
        <v>85</v>
      </c>
      <c r="M3" s="26" t="str">
        <f t="shared" ref="M3:M17" si="0">+J3&amp;K3&amp;L3</f>
        <v>PPF</v>
      </c>
      <c r="N3" s="125" t="s">
        <v>379</v>
      </c>
      <c r="P3" s="230" t="s">
        <v>393</v>
      </c>
      <c r="R3" s="225" t="s">
        <v>394</v>
      </c>
      <c r="S3" s="226" t="s">
        <v>395</v>
      </c>
      <c r="U3" s="221" t="s">
        <v>396</v>
      </c>
      <c r="V3" s="222" t="s">
        <v>396</v>
      </c>
      <c r="W3" s="142" t="s">
        <v>397</v>
      </c>
      <c r="X3" s="139" t="s">
        <v>398</v>
      </c>
      <c r="Y3" s="135"/>
      <c r="AA3" s="269" t="s">
        <v>81</v>
      </c>
      <c r="AC3" s="138" t="s">
        <v>182</v>
      </c>
      <c r="AE3" s="175" t="s">
        <v>74</v>
      </c>
      <c r="AF3" s="176" t="s">
        <v>399</v>
      </c>
      <c r="AH3" s="177" t="s">
        <v>400</v>
      </c>
      <c r="AI3" s="178" t="s">
        <v>401</v>
      </c>
      <c r="AK3" s="275" t="s">
        <v>402</v>
      </c>
      <c r="AM3" s="275" t="s">
        <v>402</v>
      </c>
      <c r="AN3" s="291">
        <v>45689</v>
      </c>
    </row>
    <row r="4" spans="1:40" ht="14.45">
      <c r="A4" s="158" t="s">
        <v>403</v>
      </c>
      <c r="B4" s="207">
        <v>3</v>
      </c>
      <c r="C4" s="116" t="s">
        <v>190</v>
      </c>
      <c r="D4" s="276" t="s">
        <v>404</v>
      </c>
      <c r="E4" s="217" t="s">
        <v>405</v>
      </c>
      <c r="G4" s="267" t="s">
        <v>85</v>
      </c>
      <c r="H4" s="267" t="s">
        <v>406</v>
      </c>
      <c r="J4" s="124" t="s">
        <v>84</v>
      </c>
      <c r="K4" s="26" t="s">
        <v>85</v>
      </c>
      <c r="L4" s="26" t="s">
        <v>84</v>
      </c>
      <c r="M4" s="26" t="str">
        <f t="shared" si="0"/>
        <v>PFP</v>
      </c>
      <c r="N4" s="125" t="s">
        <v>379</v>
      </c>
      <c r="P4" s="230" t="s">
        <v>407</v>
      </c>
      <c r="R4" s="225" t="s">
        <v>408</v>
      </c>
      <c r="S4" s="226" t="s">
        <v>409</v>
      </c>
      <c r="U4" s="221" t="s">
        <v>410</v>
      </c>
      <c r="V4" s="222" t="s">
        <v>411</v>
      </c>
      <c r="W4" s="142" t="s">
        <v>412</v>
      </c>
      <c r="X4" s="139" t="s">
        <v>413</v>
      </c>
      <c r="Y4" s="135"/>
      <c r="AA4" s="270" t="s">
        <v>90</v>
      </c>
      <c r="AC4" s="138" t="s">
        <v>325</v>
      </c>
      <c r="AE4" s="175" t="s">
        <v>414</v>
      </c>
      <c r="AF4" s="179" t="s">
        <v>415</v>
      </c>
      <c r="AH4" s="177"/>
      <c r="AI4" s="180" t="s">
        <v>416</v>
      </c>
      <c r="AK4" s="274" t="s">
        <v>417</v>
      </c>
      <c r="AM4" s="274" t="s">
        <v>417</v>
      </c>
      <c r="AN4" s="291">
        <v>45717</v>
      </c>
    </row>
    <row r="5" spans="1:40" ht="24">
      <c r="B5" s="115">
        <v>4</v>
      </c>
      <c r="C5" s="116" t="s">
        <v>418</v>
      </c>
      <c r="D5" s="276"/>
      <c r="E5" s="217" t="s">
        <v>80</v>
      </c>
      <c r="G5" s="267" t="s">
        <v>140</v>
      </c>
      <c r="H5" s="267" t="s">
        <v>419</v>
      </c>
      <c r="J5" s="126" t="s">
        <v>84</v>
      </c>
      <c r="K5" s="25" t="s">
        <v>85</v>
      </c>
      <c r="L5" s="25" t="s">
        <v>85</v>
      </c>
      <c r="M5" s="25" t="str">
        <f t="shared" si="0"/>
        <v>PFF</v>
      </c>
      <c r="N5" s="127" t="s">
        <v>420</v>
      </c>
      <c r="P5" s="230" t="s">
        <v>421</v>
      </c>
      <c r="R5" s="225" t="s">
        <v>422</v>
      </c>
      <c r="S5" s="226" t="s">
        <v>423</v>
      </c>
      <c r="U5" s="221" t="s">
        <v>424</v>
      </c>
      <c r="V5" s="222" t="s">
        <v>382</v>
      </c>
      <c r="W5" s="142" t="s">
        <v>425</v>
      </c>
      <c r="X5" s="139" t="s">
        <v>426</v>
      </c>
      <c r="Y5" s="135"/>
      <c r="AA5" s="271" t="s">
        <v>304</v>
      </c>
      <c r="AC5" s="138" t="s">
        <v>326</v>
      </c>
      <c r="AE5" s="181" t="s">
        <v>164</v>
      </c>
      <c r="AH5" s="182"/>
      <c r="AK5" s="274" t="s">
        <v>427</v>
      </c>
      <c r="AM5" s="274" t="s">
        <v>427</v>
      </c>
      <c r="AN5" s="291">
        <v>45748</v>
      </c>
    </row>
    <row r="6" spans="1:40" ht="24">
      <c r="B6" s="115">
        <v>5</v>
      </c>
      <c r="C6" s="116" t="s">
        <v>189</v>
      </c>
      <c r="D6" s="276"/>
      <c r="E6" s="216" t="s">
        <v>428</v>
      </c>
      <c r="G6" s="267" t="s">
        <v>429</v>
      </c>
      <c r="H6" s="267" t="s">
        <v>430</v>
      </c>
      <c r="J6" s="124" t="s">
        <v>85</v>
      </c>
      <c r="K6" s="26" t="s">
        <v>84</v>
      </c>
      <c r="L6" s="26" t="s">
        <v>84</v>
      </c>
      <c r="M6" s="26" t="str">
        <f t="shared" si="0"/>
        <v>FPP</v>
      </c>
      <c r="N6" s="125" t="s">
        <v>379</v>
      </c>
      <c r="P6" s="34" t="s">
        <v>431</v>
      </c>
      <c r="R6" s="225" t="s">
        <v>432</v>
      </c>
      <c r="S6" s="226" t="s">
        <v>395</v>
      </c>
      <c r="W6" s="142" t="s">
        <v>433</v>
      </c>
      <c r="X6" s="139" t="s">
        <v>434</v>
      </c>
      <c r="Y6" s="135" t="s">
        <v>386</v>
      </c>
      <c r="AA6" s="272" t="s">
        <v>435</v>
      </c>
      <c r="AC6" s="138" t="s">
        <v>327</v>
      </c>
      <c r="AE6" s="181"/>
      <c r="AH6" s="182"/>
      <c r="AK6" s="274" t="s">
        <v>436</v>
      </c>
      <c r="AM6" s="274" t="s">
        <v>436</v>
      </c>
      <c r="AN6" s="291">
        <v>45778</v>
      </c>
    </row>
    <row r="7" spans="1:40" ht="14.45">
      <c r="B7" s="115">
        <v>6</v>
      </c>
      <c r="C7" s="116" t="s">
        <v>235</v>
      </c>
      <c r="D7" s="276"/>
      <c r="E7" s="216" t="s">
        <v>161</v>
      </c>
      <c r="G7" s="267"/>
      <c r="H7" s="267" t="s">
        <v>437</v>
      </c>
      <c r="J7" s="126" t="s">
        <v>85</v>
      </c>
      <c r="K7" s="25" t="s">
        <v>84</v>
      </c>
      <c r="L7" s="25" t="s">
        <v>85</v>
      </c>
      <c r="M7" s="25" t="str">
        <f t="shared" si="0"/>
        <v>FPF</v>
      </c>
      <c r="N7" s="127" t="s">
        <v>420</v>
      </c>
      <c r="P7" s="230" t="s">
        <v>438</v>
      </c>
      <c r="R7" s="225" t="s">
        <v>439</v>
      </c>
      <c r="S7" s="226">
        <v>6</v>
      </c>
      <c r="W7" s="142" t="s">
        <v>440</v>
      </c>
      <c r="X7" s="139" t="s">
        <v>441</v>
      </c>
      <c r="Y7" s="135"/>
      <c r="AC7" s="138" t="s">
        <v>328</v>
      </c>
      <c r="AE7" s="181"/>
      <c r="AH7" s="182"/>
      <c r="AK7" s="267" t="s">
        <v>442</v>
      </c>
      <c r="AM7" s="267" t="s">
        <v>442</v>
      </c>
      <c r="AN7" s="291">
        <v>45809</v>
      </c>
    </row>
    <row r="8" spans="1:40" ht="24.6" thickBot="1">
      <c r="B8" s="115">
        <v>7</v>
      </c>
      <c r="C8" s="116" t="s">
        <v>82</v>
      </c>
      <c r="D8" s="276"/>
      <c r="E8" s="217" t="s">
        <v>188</v>
      </c>
      <c r="J8" s="124" t="s">
        <v>85</v>
      </c>
      <c r="K8" s="26" t="s">
        <v>85</v>
      </c>
      <c r="L8" s="26" t="s">
        <v>84</v>
      </c>
      <c r="M8" s="26" t="str">
        <f t="shared" si="0"/>
        <v>FFP</v>
      </c>
      <c r="N8" s="125" t="s">
        <v>379</v>
      </c>
      <c r="P8" s="230" t="s">
        <v>443</v>
      </c>
      <c r="R8" s="225" t="s">
        <v>444</v>
      </c>
      <c r="S8" s="226" t="s">
        <v>409</v>
      </c>
      <c r="W8" s="143" t="s">
        <v>445</v>
      </c>
      <c r="X8" s="140" t="s">
        <v>446</v>
      </c>
      <c r="Y8" s="137" t="s">
        <v>447</v>
      </c>
      <c r="AC8" s="138" t="s">
        <v>329</v>
      </c>
      <c r="AE8" s="181"/>
      <c r="AH8" s="182"/>
      <c r="AK8" s="267" t="s">
        <v>448</v>
      </c>
      <c r="AM8" s="267" t="s">
        <v>448</v>
      </c>
      <c r="AN8" s="291">
        <v>45839</v>
      </c>
    </row>
    <row r="9" spans="1:40" ht="14.45">
      <c r="B9" s="115">
        <v>8</v>
      </c>
      <c r="C9" s="116" t="s">
        <v>162</v>
      </c>
      <c r="D9" s="276"/>
      <c r="E9" s="217" t="s">
        <v>234</v>
      </c>
      <c r="J9" s="126" t="s">
        <v>85</v>
      </c>
      <c r="K9" s="25" t="s">
        <v>85</v>
      </c>
      <c r="L9" s="25" t="s">
        <v>85</v>
      </c>
      <c r="M9" s="25" t="str">
        <f t="shared" si="0"/>
        <v>FFF</v>
      </c>
      <c r="N9" s="127" t="s">
        <v>420</v>
      </c>
      <c r="P9" s="230" t="s">
        <v>449</v>
      </c>
      <c r="R9" s="225" t="s">
        <v>450</v>
      </c>
      <c r="S9" s="226" t="s">
        <v>409</v>
      </c>
      <c r="AC9" s="138" t="s">
        <v>330</v>
      </c>
      <c r="AE9" s="181"/>
      <c r="AH9" s="182"/>
      <c r="AK9" s="267" t="s">
        <v>451</v>
      </c>
      <c r="AM9" s="267" t="s">
        <v>451</v>
      </c>
      <c r="AN9" s="291">
        <v>45870</v>
      </c>
    </row>
    <row r="10" spans="1:40" ht="14.45">
      <c r="B10" s="115">
        <v>9</v>
      </c>
      <c r="C10" s="116" t="s">
        <v>452</v>
      </c>
      <c r="D10" s="276"/>
      <c r="E10" s="216" t="s">
        <v>453</v>
      </c>
      <c r="J10" s="126"/>
      <c r="K10" s="25"/>
      <c r="L10" s="25"/>
      <c r="M10" s="25"/>
      <c r="N10" s="125"/>
      <c r="R10" s="225" t="s">
        <v>454</v>
      </c>
      <c r="S10" s="226" t="s">
        <v>409</v>
      </c>
      <c r="AC10" s="138" t="s">
        <v>455</v>
      </c>
      <c r="AE10" s="181"/>
      <c r="AH10" s="182"/>
      <c r="AK10" s="267" t="s">
        <v>456</v>
      </c>
      <c r="AM10" s="267" t="s">
        <v>456</v>
      </c>
      <c r="AN10" s="291">
        <v>45901</v>
      </c>
    </row>
    <row r="11" spans="1:40" ht="14.45">
      <c r="B11" s="115">
        <v>10</v>
      </c>
      <c r="C11" s="116" t="s">
        <v>163</v>
      </c>
      <c r="D11" s="276"/>
      <c r="E11" s="216" t="s">
        <v>457</v>
      </c>
      <c r="J11" s="126" t="s">
        <v>84</v>
      </c>
      <c r="K11" s="25" t="s">
        <v>84</v>
      </c>
      <c r="L11" s="25" t="s">
        <v>458</v>
      </c>
      <c r="M11" s="25" t="str">
        <f t="shared" si="0"/>
        <v>PPCG</v>
      </c>
      <c r="N11" s="127" t="s">
        <v>420</v>
      </c>
      <c r="R11" s="225" t="s">
        <v>459</v>
      </c>
      <c r="S11" s="226" t="s">
        <v>409</v>
      </c>
      <c r="AC11" s="138" t="s">
        <v>332</v>
      </c>
      <c r="AK11" s="267" t="s">
        <v>460</v>
      </c>
      <c r="AM11" s="267" t="s">
        <v>460</v>
      </c>
      <c r="AN11" s="291">
        <v>45931</v>
      </c>
    </row>
    <row r="12" spans="1:40" ht="14.45">
      <c r="B12" s="115">
        <v>11</v>
      </c>
      <c r="C12" s="116" t="s">
        <v>461</v>
      </c>
      <c r="D12" s="276"/>
      <c r="E12" s="217" t="s">
        <v>462</v>
      </c>
      <c r="J12" s="124" t="s">
        <v>84</v>
      </c>
      <c r="K12" s="26" t="s">
        <v>458</v>
      </c>
      <c r="L12" s="26" t="s">
        <v>84</v>
      </c>
      <c r="M12" s="26" t="str">
        <f t="shared" si="0"/>
        <v>PCGP</v>
      </c>
      <c r="N12" s="128" t="s">
        <v>379</v>
      </c>
      <c r="R12" s="225" t="s">
        <v>463</v>
      </c>
      <c r="S12" s="226" t="s">
        <v>409</v>
      </c>
      <c r="AC12" s="138" t="s">
        <v>333</v>
      </c>
      <c r="AK12" s="267" t="s">
        <v>464</v>
      </c>
      <c r="AM12" s="267" t="s">
        <v>464</v>
      </c>
      <c r="AN12" s="291">
        <v>45962</v>
      </c>
    </row>
    <row r="13" spans="1:40" ht="15" thickBot="1">
      <c r="B13" s="115">
        <v>12</v>
      </c>
      <c r="C13" s="116" t="s">
        <v>465</v>
      </c>
      <c r="D13" s="276"/>
      <c r="E13" s="218" t="s">
        <v>466</v>
      </c>
      <c r="J13" s="124" t="s">
        <v>458</v>
      </c>
      <c r="K13" s="26" t="s">
        <v>84</v>
      </c>
      <c r="L13" s="26" t="s">
        <v>84</v>
      </c>
      <c r="M13" s="26" t="str">
        <f t="shared" si="0"/>
        <v>CGPP</v>
      </c>
      <c r="N13" s="128" t="s">
        <v>379</v>
      </c>
      <c r="R13" s="225" t="s">
        <v>467</v>
      </c>
      <c r="S13" s="226" t="s">
        <v>423</v>
      </c>
      <c r="AC13" s="138" t="s">
        <v>324</v>
      </c>
      <c r="AK13" s="267" t="s">
        <v>468</v>
      </c>
      <c r="AM13" s="267" t="s">
        <v>468</v>
      </c>
      <c r="AN13" s="291">
        <v>45992</v>
      </c>
    </row>
    <row r="14" spans="1:40" ht="15" thickBot="1">
      <c r="B14" s="115">
        <v>13</v>
      </c>
      <c r="C14" s="116" t="s">
        <v>469</v>
      </c>
      <c r="D14" s="276"/>
      <c r="J14" s="129" t="s">
        <v>84</v>
      </c>
      <c r="K14" s="130" t="s">
        <v>458</v>
      </c>
      <c r="L14" s="130" t="s">
        <v>458</v>
      </c>
      <c r="M14" s="130" t="str">
        <f t="shared" si="0"/>
        <v>PCGCG</v>
      </c>
      <c r="N14" s="131" t="s">
        <v>420</v>
      </c>
      <c r="R14" s="225" t="s">
        <v>470</v>
      </c>
      <c r="S14" s="226">
        <v>6</v>
      </c>
      <c r="AK14" s="267" t="s">
        <v>471</v>
      </c>
      <c r="AM14" s="267" t="s">
        <v>471</v>
      </c>
      <c r="AN14" s="291">
        <v>46023</v>
      </c>
    </row>
    <row r="15" spans="1:40" ht="14.45">
      <c r="B15" s="115">
        <v>14</v>
      </c>
      <c r="C15" s="116"/>
      <c r="D15" s="276"/>
      <c r="J15" s="124" t="s">
        <v>84</v>
      </c>
      <c r="K15" s="26" t="s">
        <v>472</v>
      </c>
      <c r="L15" s="26" t="s">
        <v>84</v>
      </c>
      <c r="M15" s="26" t="str">
        <f t="shared" si="0"/>
        <v>PCLP</v>
      </c>
      <c r="N15" s="128" t="s">
        <v>379</v>
      </c>
      <c r="R15" s="225" t="s">
        <v>473</v>
      </c>
      <c r="S15" s="226" t="s">
        <v>423</v>
      </c>
      <c r="AK15" s="267" t="s">
        <v>474</v>
      </c>
      <c r="AM15" s="267" t="s">
        <v>474</v>
      </c>
      <c r="AN15" s="291">
        <v>46054</v>
      </c>
    </row>
    <row r="16" spans="1:40" ht="14.45">
      <c r="B16" s="115">
        <v>15</v>
      </c>
      <c r="C16" s="116"/>
      <c r="D16" s="276"/>
      <c r="J16" s="124" t="s">
        <v>472</v>
      </c>
      <c r="K16" s="26" t="s">
        <v>84</v>
      </c>
      <c r="L16" s="26" t="s">
        <v>84</v>
      </c>
      <c r="M16" s="26" t="str">
        <f t="shared" si="0"/>
        <v>CLPP</v>
      </c>
      <c r="N16" s="128" t="s">
        <v>379</v>
      </c>
      <c r="R16" s="225" t="s">
        <v>475</v>
      </c>
      <c r="S16" s="226" t="s">
        <v>409</v>
      </c>
      <c r="AK16" s="274" t="s">
        <v>476</v>
      </c>
      <c r="AM16" s="274" t="s">
        <v>476</v>
      </c>
      <c r="AN16" s="291">
        <v>46082</v>
      </c>
    </row>
    <row r="17" spans="2:19" ht="15" thickBot="1">
      <c r="B17" s="115">
        <v>16</v>
      </c>
      <c r="C17" s="116"/>
      <c r="D17" s="276"/>
      <c r="J17" s="129" t="s">
        <v>84</v>
      </c>
      <c r="K17" s="130" t="s">
        <v>472</v>
      </c>
      <c r="L17" s="130" t="s">
        <v>472</v>
      </c>
      <c r="M17" s="130" t="str">
        <f t="shared" si="0"/>
        <v>PCLCL</v>
      </c>
      <c r="N17" s="131" t="s">
        <v>420</v>
      </c>
      <c r="R17" s="225" t="s">
        <v>477</v>
      </c>
      <c r="S17" s="226" t="s">
        <v>409</v>
      </c>
    </row>
    <row r="18" spans="2:19" ht="12.75" customHeight="1">
      <c r="B18" s="115">
        <v>17</v>
      </c>
      <c r="C18" s="116"/>
      <c r="D18" s="276"/>
      <c r="R18" s="225" t="s">
        <v>478</v>
      </c>
      <c r="S18" s="226" t="s">
        <v>395</v>
      </c>
    </row>
    <row r="19" spans="2:19" ht="12.75" customHeight="1">
      <c r="B19" s="115">
        <v>18</v>
      </c>
      <c r="C19" s="116"/>
      <c r="D19" s="276"/>
      <c r="R19" s="225" t="s">
        <v>479</v>
      </c>
      <c r="S19" s="226" t="s">
        <v>395</v>
      </c>
    </row>
    <row r="20" spans="2:19" ht="12.75" customHeight="1">
      <c r="B20" s="115">
        <v>19</v>
      </c>
      <c r="C20" s="116"/>
      <c r="D20" s="276"/>
      <c r="R20" s="225" t="s">
        <v>480</v>
      </c>
      <c r="S20" s="226">
        <v>3</v>
      </c>
    </row>
    <row r="21" spans="2:19" ht="12.75" customHeight="1" thickBot="1">
      <c r="B21" s="115">
        <v>20</v>
      </c>
      <c r="C21" s="116"/>
      <c r="D21" s="277"/>
      <c r="R21" s="225" t="s">
        <v>1</v>
      </c>
      <c r="S21" s="226">
        <v>6</v>
      </c>
    </row>
    <row r="22" spans="2:19" ht="12.75" customHeight="1">
      <c r="B22" s="115">
        <v>21</v>
      </c>
      <c r="C22" s="116"/>
      <c r="R22" s="225" t="s">
        <v>481</v>
      </c>
      <c r="S22" s="226" t="s">
        <v>409</v>
      </c>
    </row>
    <row r="23" spans="2:19" ht="12.75" customHeight="1">
      <c r="B23" s="115">
        <v>22</v>
      </c>
      <c r="C23" s="116"/>
      <c r="R23" s="225" t="s">
        <v>482</v>
      </c>
      <c r="S23" s="226" t="s">
        <v>409</v>
      </c>
    </row>
    <row r="24" spans="2:19" ht="12.75" customHeight="1">
      <c r="B24" s="115">
        <v>23</v>
      </c>
      <c r="C24" s="116"/>
      <c r="R24" s="225" t="s">
        <v>483</v>
      </c>
      <c r="S24" s="226" t="s">
        <v>409</v>
      </c>
    </row>
    <row r="25" spans="2:19" ht="12.75" customHeight="1">
      <c r="B25" s="115">
        <v>24</v>
      </c>
      <c r="C25" s="116"/>
      <c r="R25" s="225" t="s">
        <v>484</v>
      </c>
      <c r="S25" s="226">
        <v>6</v>
      </c>
    </row>
    <row r="26" spans="2:19" ht="12.75" customHeight="1">
      <c r="B26" s="115">
        <v>25</v>
      </c>
      <c r="C26" s="116"/>
      <c r="R26" s="225" t="s">
        <v>485</v>
      </c>
      <c r="S26" s="226" t="s">
        <v>409</v>
      </c>
    </row>
    <row r="27" spans="2:19" ht="12.75" customHeight="1">
      <c r="B27" s="115">
        <v>26</v>
      </c>
      <c r="C27" s="116"/>
      <c r="R27" s="225" t="s">
        <v>486</v>
      </c>
      <c r="S27" s="226" t="s">
        <v>409</v>
      </c>
    </row>
    <row r="28" spans="2:19" ht="12.75" customHeight="1">
      <c r="B28" s="115">
        <v>27</v>
      </c>
      <c r="C28" s="116"/>
      <c r="R28" s="225" t="s">
        <v>487</v>
      </c>
      <c r="S28" s="226" t="s">
        <v>409</v>
      </c>
    </row>
    <row r="29" spans="2:19" ht="12.75" customHeight="1">
      <c r="B29" s="115">
        <v>28</v>
      </c>
      <c r="C29" s="116"/>
      <c r="R29" s="225" t="s">
        <v>488</v>
      </c>
      <c r="S29" s="226" t="s">
        <v>409</v>
      </c>
    </row>
    <row r="30" spans="2:19" ht="12.75" customHeight="1">
      <c r="B30" s="115">
        <v>29</v>
      </c>
      <c r="C30" s="116"/>
      <c r="R30" s="225" t="s">
        <v>489</v>
      </c>
      <c r="S30" s="226" t="s">
        <v>409</v>
      </c>
    </row>
    <row r="31" spans="2:19" ht="12.75" customHeight="1" thickBot="1">
      <c r="B31" s="117">
        <v>30</v>
      </c>
      <c r="C31" s="118"/>
      <c r="R31" s="225" t="s">
        <v>490</v>
      </c>
      <c r="S31" s="226" t="s">
        <v>409</v>
      </c>
    </row>
    <row r="32" spans="2:19" ht="12.75" customHeight="1">
      <c r="R32" s="225" t="s">
        <v>491</v>
      </c>
      <c r="S32" s="226" t="s">
        <v>423</v>
      </c>
    </row>
    <row r="33" spans="18:19" ht="12.75" customHeight="1">
      <c r="R33" s="225" t="s">
        <v>492</v>
      </c>
      <c r="S33" s="226" t="s">
        <v>395</v>
      </c>
    </row>
    <row r="34" spans="18:19" ht="12.75" customHeight="1">
      <c r="R34" s="225" t="s">
        <v>493</v>
      </c>
      <c r="S34" s="226">
        <v>5</v>
      </c>
    </row>
    <row r="35" spans="18:19" ht="12.75" customHeight="1">
      <c r="R35" s="225" t="s">
        <v>494</v>
      </c>
      <c r="S35" s="226" t="s">
        <v>409</v>
      </c>
    </row>
    <row r="36" spans="18:19" ht="12.75" customHeight="1">
      <c r="R36" s="225" t="s">
        <v>495</v>
      </c>
      <c r="S36" s="226" t="s">
        <v>409</v>
      </c>
    </row>
    <row r="37" spans="18:19" ht="12.75" customHeight="1">
      <c r="R37" s="225" t="s">
        <v>496</v>
      </c>
      <c r="S37" s="226">
        <v>4</v>
      </c>
    </row>
    <row r="38" spans="18:19" ht="12.75" customHeight="1">
      <c r="R38" s="225" t="s">
        <v>497</v>
      </c>
      <c r="S38" s="226">
        <v>2</v>
      </c>
    </row>
    <row r="39" spans="18:19" ht="12.75" customHeight="1">
      <c r="R39" s="225" t="s">
        <v>498</v>
      </c>
      <c r="S39" s="226">
        <v>3</v>
      </c>
    </row>
    <row r="40" spans="18:19" ht="12.75" customHeight="1">
      <c r="R40" s="225" t="s">
        <v>499</v>
      </c>
      <c r="S40" s="226" t="s">
        <v>409</v>
      </c>
    </row>
    <row r="41" spans="18:19" ht="12.75" customHeight="1">
      <c r="R41" s="225" t="s">
        <v>500</v>
      </c>
      <c r="S41" s="226">
        <v>4</v>
      </c>
    </row>
    <row r="42" spans="18:19" ht="12.75" customHeight="1">
      <c r="R42" s="225" t="s">
        <v>501</v>
      </c>
      <c r="S42" s="226" t="s">
        <v>409</v>
      </c>
    </row>
    <row r="43" spans="18:19" ht="12.75" customHeight="1">
      <c r="R43" s="225" t="s">
        <v>502</v>
      </c>
      <c r="S43" s="226">
        <v>3</v>
      </c>
    </row>
    <row r="44" spans="18:19" ht="12.75" customHeight="1">
      <c r="R44" s="225" t="s">
        <v>503</v>
      </c>
      <c r="S44" s="226">
        <v>6</v>
      </c>
    </row>
    <row r="45" spans="18:19" ht="12.75" customHeight="1">
      <c r="R45" s="225" t="s">
        <v>504</v>
      </c>
      <c r="S45" s="226" t="s">
        <v>409</v>
      </c>
    </row>
    <row r="46" spans="18:19" ht="12.75" customHeight="1">
      <c r="R46" s="225" t="s">
        <v>505</v>
      </c>
      <c r="S46" s="226" t="s">
        <v>409</v>
      </c>
    </row>
    <row r="47" spans="18:19" ht="12.75" customHeight="1">
      <c r="R47" s="225" t="s">
        <v>506</v>
      </c>
      <c r="S47" s="226" t="s">
        <v>423</v>
      </c>
    </row>
    <row r="48" spans="18:19" ht="12.75" customHeight="1">
      <c r="R48" s="225" t="s">
        <v>507</v>
      </c>
      <c r="S48" s="226">
        <v>2</v>
      </c>
    </row>
    <row r="49" spans="18:19" ht="12.75" customHeight="1">
      <c r="R49" s="225" t="s">
        <v>508</v>
      </c>
      <c r="S49" s="226">
        <v>3</v>
      </c>
    </row>
    <row r="50" spans="18:19" ht="12.75" customHeight="1">
      <c r="R50" s="225" t="s">
        <v>509</v>
      </c>
      <c r="S50" s="226" t="s">
        <v>423</v>
      </c>
    </row>
    <row r="51" spans="18:19" ht="12.75" customHeight="1">
      <c r="R51" s="225" t="s">
        <v>510</v>
      </c>
      <c r="S51" s="226">
        <v>7</v>
      </c>
    </row>
    <row r="52" spans="18:19" ht="12.75" customHeight="1">
      <c r="R52" s="225" t="s">
        <v>511</v>
      </c>
      <c r="S52" s="226">
        <v>3</v>
      </c>
    </row>
    <row r="53" spans="18:19" ht="12.75" customHeight="1">
      <c r="R53" s="225" t="s">
        <v>512</v>
      </c>
      <c r="S53" s="226" t="s">
        <v>409</v>
      </c>
    </row>
    <row r="54" spans="18:19" ht="12.75" customHeight="1">
      <c r="R54" s="225" t="s">
        <v>513</v>
      </c>
      <c r="S54" s="226">
        <v>4</v>
      </c>
    </row>
    <row r="55" spans="18:19" ht="12.75" customHeight="1">
      <c r="R55" s="225" t="s">
        <v>514</v>
      </c>
      <c r="S55" s="226" t="s">
        <v>409</v>
      </c>
    </row>
    <row r="56" spans="18:19" ht="12.75" customHeight="1">
      <c r="R56" s="225" t="s">
        <v>515</v>
      </c>
      <c r="S56" s="226">
        <v>2</v>
      </c>
    </row>
    <row r="57" spans="18:19" ht="12.75" customHeight="1">
      <c r="R57" s="225" t="s">
        <v>516</v>
      </c>
      <c r="S57" s="226">
        <v>4</v>
      </c>
    </row>
    <row r="58" spans="18:19" ht="12.75" customHeight="1">
      <c r="R58" s="225" t="s">
        <v>517</v>
      </c>
      <c r="S58" s="226">
        <v>2</v>
      </c>
    </row>
    <row r="59" spans="18:19" ht="12.75" customHeight="1">
      <c r="R59" s="225" t="s">
        <v>518</v>
      </c>
      <c r="S59" s="226" t="s">
        <v>409</v>
      </c>
    </row>
    <row r="60" spans="18:19" ht="12.75" customHeight="1">
      <c r="R60" s="225" t="s">
        <v>519</v>
      </c>
      <c r="S60" s="226" t="s">
        <v>395</v>
      </c>
    </row>
    <row r="61" spans="18:19" ht="12.75" customHeight="1">
      <c r="R61" s="225" t="s">
        <v>520</v>
      </c>
      <c r="S61" s="226">
        <v>2</v>
      </c>
    </row>
    <row r="62" spans="18:19" ht="12.75" customHeight="1">
      <c r="R62" s="225" t="s">
        <v>521</v>
      </c>
      <c r="S62" s="226">
        <v>5</v>
      </c>
    </row>
    <row r="63" spans="18:19" ht="12.75" customHeight="1">
      <c r="R63" s="225" t="s">
        <v>522</v>
      </c>
      <c r="S63" s="226" t="s">
        <v>409</v>
      </c>
    </row>
    <row r="64" spans="18:19" ht="12.75" customHeight="1">
      <c r="R64" s="225" t="s">
        <v>523</v>
      </c>
      <c r="S64" s="226" t="s">
        <v>409</v>
      </c>
    </row>
    <row r="65" spans="18:19" ht="12.75" customHeight="1">
      <c r="R65" s="225" t="s">
        <v>524</v>
      </c>
      <c r="S65" s="226" t="s">
        <v>409</v>
      </c>
    </row>
    <row r="66" spans="18:19" ht="12.75" customHeight="1">
      <c r="R66" s="225" t="s">
        <v>525</v>
      </c>
      <c r="S66" s="226" t="s">
        <v>423</v>
      </c>
    </row>
    <row r="67" spans="18:19" ht="12.75" customHeight="1">
      <c r="R67" s="225" t="s">
        <v>526</v>
      </c>
      <c r="S67" s="226" t="s">
        <v>395</v>
      </c>
    </row>
    <row r="68" spans="18:19" ht="12.75" customHeight="1">
      <c r="R68" s="225" t="s">
        <v>527</v>
      </c>
      <c r="S68" s="226" t="s">
        <v>409</v>
      </c>
    </row>
    <row r="69" spans="18:19" ht="12.75" customHeight="1">
      <c r="R69" s="225"/>
      <c r="S69" s="227"/>
    </row>
    <row r="70" spans="18:19" ht="12.75" customHeight="1">
      <c r="R70" s="225"/>
      <c r="S70" s="227"/>
    </row>
    <row r="71" spans="18:19" ht="12.75" customHeight="1">
      <c r="R71" s="225"/>
      <c r="S71" s="227"/>
    </row>
    <row r="72" spans="18:19" ht="12.75" customHeight="1">
      <c r="R72" s="225"/>
      <c r="S72" s="227"/>
    </row>
    <row r="73" spans="18:19" ht="12.75" customHeight="1">
      <c r="R73" s="225"/>
      <c r="S73" s="227"/>
    </row>
    <row r="74" spans="18:19" ht="12.75" customHeight="1">
      <c r="R74" s="225"/>
      <c r="S74" s="227"/>
    </row>
    <row r="75" spans="18:19" ht="12.75" customHeight="1">
      <c r="R75" s="225"/>
      <c r="S75" s="227"/>
    </row>
    <row r="76" spans="18:19" ht="12.75" customHeight="1">
      <c r="R76" s="225"/>
      <c r="S76" s="227"/>
    </row>
    <row r="77" spans="18:19" ht="12.75" customHeight="1">
      <c r="R77" s="225"/>
      <c r="S77" s="227"/>
    </row>
    <row r="78" spans="18:19" ht="12.75" customHeight="1">
      <c r="R78" s="225"/>
      <c r="S78" s="227"/>
    </row>
    <row r="79" spans="18:19" ht="12.75" customHeight="1">
      <c r="R79" s="225"/>
      <c r="S79" s="227"/>
    </row>
    <row r="80" spans="18:19" ht="12.75" customHeight="1">
      <c r="R80" s="225"/>
      <c r="S80" s="227"/>
    </row>
    <row r="81" spans="18:19" ht="12.75" customHeight="1">
      <c r="R81" s="225"/>
      <c r="S81" s="227"/>
    </row>
    <row r="82" spans="18:19" ht="12.75" customHeight="1">
      <c r="R82" s="225"/>
      <c r="S82" s="227"/>
    </row>
    <row r="83" spans="18:19" ht="12.75" customHeight="1">
      <c r="R83" s="225"/>
      <c r="S83" s="227"/>
    </row>
    <row r="84" spans="18:19" ht="12.75" customHeight="1">
      <c r="R84" s="225"/>
      <c r="S84" s="227"/>
    </row>
    <row r="85" spans="18:19" ht="12.75" customHeight="1" thickBot="1">
      <c r="R85" s="228"/>
      <c r="S85" s="229"/>
    </row>
  </sheetData>
  <sheetProtection algorithmName="SHA-512" hashValue="1hpvNjD4F9Sr7eyaRNC1hRS8WYLwv28bwowEQ4bbSn6gjDHrpzQ6ZV83l+P0mOVw2o/P591U+5xWIXrFcxA1wA==" saltValue="Un9vGdps6QQVjMdjnieU8g==" spinCount="100000" sheet="1" objects="1" scenarios="1"/>
  <protectedRanges>
    <protectedRange sqref="B1:C31" name="Rango1"/>
    <protectedRange sqref="R2:S85" name="Rango2"/>
    <protectedRange sqref="AE2:AE10" name="Rango3"/>
    <protectedRange sqref="AH2:AH10" name="Rango4"/>
    <protectedRange sqref="AE2:AE15" name="Rango5"/>
    <protectedRange sqref="AH2:AH15" name="Rango6"/>
    <protectedRange sqref="D2:D21" name="Rango7"/>
  </protectedRanges>
  <sortState xmlns:xlrd2="http://schemas.microsoft.com/office/spreadsheetml/2017/richdata2" ref="R2:S68">
    <sortCondition ref="R2:R68"/>
  </sortState>
  <phoneticPr fontId="15" type="noConversion"/>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8C3CE-B67C-4256-8C7E-65727A1E7FBF}">
  <sheetPr codeName="Hoja7"/>
  <dimension ref="B1:Y102"/>
  <sheetViews>
    <sheetView showGridLines="0" zoomScale="90" zoomScaleNormal="90" workbookViewId="0">
      <selection activeCell="I7" sqref="I6:I7"/>
    </sheetView>
  </sheetViews>
  <sheetFormatPr defaultColWidth="11.42578125" defaultRowHeight="14.45"/>
  <cols>
    <col min="1" max="1" width="5.140625" customWidth="1"/>
    <col min="2" max="2" width="17.140625" customWidth="1"/>
    <col min="3" max="3" width="30.42578125" customWidth="1"/>
    <col min="4" max="7" width="1.85546875" customWidth="1"/>
    <col min="8" max="8" width="13.42578125" bestFit="1" customWidth="1"/>
    <col min="9" max="9" width="14.5703125" bestFit="1" customWidth="1"/>
    <col min="10" max="10" width="9" style="279" customWidth="1"/>
    <col min="11" max="15" width="7.42578125" bestFit="1" customWidth="1"/>
    <col min="16" max="19" width="7.7109375" bestFit="1" customWidth="1"/>
    <col min="20" max="20" width="7.42578125" bestFit="1" customWidth="1"/>
    <col min="21" max="25" width="7.7109375" bestFit="1" customWidth="1"/>
  </cols>
  <sheetData>
    <row r="1" spans="2:25" ht="15" thickBot="1"/>
    <row r="2" spans="2:25" ht="18.600000000000001" thickBot="1">
      <c r="B2" s="327" t="s">
        <v>528</v>
      </c>
      <c r="C2" s="328"/>
      <c r="H2" s="331" t="s">
        <v>529</v>
      </c>
      <c r="I2" s="332"/>
      <c r="J2" s="332"/>
      <c r="K2" s="332"/>
      <c r="L2" s="332"/>
      <c r="M2" s="332"/>
      <c r="N2" s="332"/>
      <c r="O2" s="332"/>
      <c r="P2" s="332"/>
      <c r="Q2" s="332"/>
      <c r="R2" s="332"/>
      <c r="S2" s="332"/>
      <c r="T2" s="332"/>
      <c r="U2" s="332"/>
      <c r="V2" s="332"/>
      <c r="W2" s="332"/>
      <c r="X2" s="332"/>
      <c r="Y2" s="333"/>
    </row>
    <row r="3" spans="2:25" ht="15" thickBot="1">
      <c r="B3" s="329"/>
      <c r="C3" s="330"/>
    </row>
    <row r="4" spans="2:25">
      <c r="H4" s="280" t="s">
        <v>530</v>
      </c>
      <c r="I4" s="281"/>
      <c r="K4" s="334" t="s">
        <v>531</v>
      </c>
      <c r="L4" s="334"/>
      <c r="M4" s="334"/>
      <c r="N4" s="335"/>
      <c r="O4" s="335"/>
      <c r="P4" s="335"/>
      <c r="Q4" s="335"/>
      <c r="R4" s="335"/>
      <c r="S4" s="337"/>
      <c r="T4" s="337"/>
      <c r="U4" s="337"/>
    </row>
    <row r="5" spans="2:25" ht="15">
      <c r="B5" s="23" t="s">
        <v>532</v>
      </c>
      <c r="C5" s="23" t="s">
        <v>359</v>
      </c>
      <c r="H5" s="310" t="s">
        <v>33</v>
      </c>
      <c r="I5" s="304" t="s">
        <v>13</v>
      </c>
      <c r="J5" s="279" t="s">
        <v>533</v>
      </c>
      <c r="K5" s="282" t="s">
        <v>34</v>
      </c>
      <c r="L5" s="282" t="s">
        <v>35</v>
      </c>
      <c r="M5" s="282" t="s">
        <v>36</v>
      </c>
      <c r="N5" s="283" t="s">
        <v>37</v>
      </c>
      <c r="O5" s="283" t="s">
        <v>38</v>
      </c>
      <c r="P5" s="283" t="s">
        <v>39</v>
      </c>
      <c r="Q5" s="283" t="s">
        <v>40</v>
      </c>
      <c r="R5" s="283" t="s">
        <v>41</v>
      </c>
      <c r="S5" s="283" t="s">
        <v>42</v>
      </c>
      <c r="T5" s="283" t="s">
        <v>43</v>
      </c>
      <c r="U5" s="283" t="s">
        <v>44</v>
      </c>
      <c r="V5" s="283" t="s">
        <v>45</v>
      </c>
      <c r="W5" s="283" t="s">
        <v>46</v>
      </c>
      <c r="X5" s="283" t="s">
        <v>47</v>
      </c>
      <c r="Y5" s="283" t="s">
        <v>48</v>
      </c>
    </row>
    <row r="6" spans="2:25" ht="15">
      <c r="B6" s="284">
        <v>45658</v>
      </c>
      <c r="C6" s="285" t="s">
        <v>534</v>
      </c>
      <c r="H6" s="286">
        <v>45671</v>
      </c>
      <c r="I6" s="24" t="s">
        <v>75</v>
      </c>
      <c r="J6" s="287" t="str">
        <f>IF(H6="","",H6&amp;"-"&amp;I6)</f>
        <v>45671-7.30 - 9.15</v>
      </c>
      <c r="K6" s="288">
        <f>IF($H6="(en blanco)","",IF($H6="","",IFERROR(IF(VLOOKUP(H6+7,'Fechas de clase'!$B$5:$B$102,1,0),H6+14),H6+7)))</f>
        <v>45678</v>
      </c>
      <c r="L6" s="288">
        <f>IF($H6="(en blanco)","",IF($H6="","",IFERROR(IF(VLOOKUP(K6+7,'Fechas de clase'!$B$5:$B$102,1,0),K6+14),K6+7)))</f>
        <v>45685</v>
      </c>
      <c r="M6" s="288">
        <f>IF($H6="(en blanco)","",IF($H6="","",IFERROR(IF(VLOOKUP(L6+7,'Fechas de clase'!$B$5:$B$102,1,0),L6+14),L6+7)))</f>
        <v>45692</v>
      </c>
      <c r="N6" s="288">
        <f>IF($H6="(en blanco)","",IF($H6="","",IFERROR(IF(VLOOKUP(M6+7,'Fechas de clase'!$B$5:$B$102,1,0),M6+14),M6+7)))</f>
        <v>45699</v>
      </c>
      <c r="O6" s="288">
        <f>IF($H6="(en blanco)","",IF($H6="","",IFERROR(IF(VLOOKUP(N6+7,'Fechas de clase'!$B$5:$B$102,1,0),N6+14),N6+7)))</f>
        <v>45706</v>
      </c>
      <c r="P6" s="288">
        <f>IF($H6="(en blanco)","",IF($H6="","",IFERROR(IF(VLOOKUP(O6+7,'Fechas de clase'!$B$5:$B$102,1,0),O6+14),O6+7)))</f>
        <v>45713</v>
      </c>
      <c r="Q6" s="288">
        <f>IF($H6="(en blanco)","",IF($H6="","",IFERROR(IF(VLOOKUP(P6+7,'Fechas de clase'!$B$5:$B$102,1,0),P6+14),P6+7)))</f>
        <v>45720</v>
      </c>
      <c r="R6" s="288">
        <f>IF($H6="(en blanco)","",IF($H6="","",IFERROR(IF(VLOOKUP(Q6+7,'Fechas de clase'!$B$5:$B$102,1,0),Q6+14),Q6+7)))</f>
        <v>45727</v>
      </c>
      <c r="S6" s="288">
        <f>IF($H6="(en blanco)","",IF($H6="","",IFERROR(IF(VLOOKUP(R6+7,'Fechas de clase'!$B$5:$B$102,1,0),R6+14),R6+7)))</f>
        <v>45734</v>
      </c>
      <c r="T6" s="288">
        <f>IF($H6="(en blanco)","",IF($H6="","",IFERROR(IF(VLOOKUP(S6+7,'Fechas de clase'!$B$5:$B$102,1,0),S6+14),S6+7)))</f>
        <v>45741</v>
      </c>
      <c r="U6" s="288">
        <f>IF($H6="(en blanco)","",IF($H6="","",IFERROR(IF(VLOOKUP(T6+7,'Fechas de clase'!$B$5:$B$102,1,0),T6+14),T6+7)))</f>
        <v>45748</v>
      </c>
      <c r="V6" s="288">
        <f>IF($H6="(en blanco)","",IF($H6="","",IFERROR(IF(VLOOKUP(U6+7,'Fechas de clase'!$B$5:$B$102,1,0),U6+14),U6+7)))</f>
        <v>45755</v>
      </c>
      <c r="W6" s="288">
        <f>IF($H6="(en blanco)","",IF($H6="","",IFERROR(IF(VLOOKUP(V6+7,'Fechas de clase'!$B$5:$B$102,1,0),V6+14),V6+7)))</f>
        <v>45762</v>
      </c>
      <c r="X6" s="288">
        <f>IF($H6="(en blanco)","",IF($H6="","",IFERROR(IF(VLOOKUP(W6+7,'Fechas de clase'!$B$5:$B$102,1,0),W6+14),W6+7)))</f>
        <v>45769</v>
      </c>
      <c r="Y6" s="288">
        <f>IF($H6="(en blanco)","",IF($H6="","",IFERROR(IF(VLOOKUP(X6+7,'Fechas de clase'!$B$5:$B$102,1,0),X6+14),X6+7)))</f>
        <v>45776</v>
      </c>
    </row>
    <row r="7" spans="2:25" ht="15">
      <c r="B7" s="284">
        <v>45764</v>
      </c>
      <c r="C7" s="285" t="s">
        <v>535</v>
      </c>
      <c r="H7" s="286">
        <v>45673</v>
      </c>
      <c r="I7" s="24" t="s">
        <v>75</v>
      </c>
      <c r="J7" s="287" t="str">
        <f t="shared" ref="J7:J70" si="0">IF(H7="","",H7&amp;"-"&amp;I7)</f>
        <v>45673-7.30 - 9.15</v>
      </c>
      <c r="K7" s="288">
        <f>IF($H7="(en blanco)","",IF($H7="","",IFERROR(IF(VLOOKUP(H7+7,'Fechas de clase'!$B$5:$B$102,1,0),H7+14),H7+7)))</f>
        <v>45680</v>
      </c>
      <c r="L7" s="288">
        <f>IF($H7="(en blanco)","",IF($H7="","",IFERROR(IF(VLOOKUP(K7+7,'Fechas de clase'!$B$5:$B$102,1,0),K7+14),K7+7)))</f>
        <v>45687</v>
      </c>
      <c r="M7" s="288">
        <f>IF($H7="(en blanco)","",IF($H7="","",IFERROR(IF(VLOOKUP(L7+7,'Fechas de clase'!$B$5:$B$102,1,0),L7+14),L7+7)))</f>
        <v>45694</v>
      </c>
      <c r="N7" s="288">
        <f>IF($H7="(en blanco)","",IF($H7="","",IFERROR(IF(VLOOKUP(M7+7,'Fechas de clase'!$B$5:$B$102,1,0),M7+14),M7+7)))</f>
        <v>45701</v>
      </c>
      <c r="O7" s="288">
        <f>IF($H7="(en blanco)","",IF($H7="","",IFERROR(IF(VLOOKUP(N7+7,'Fechas de clase'!$B$5:$B$102,1,0),N7+14),N7+7)))</f>
        <v>45708</v>
      </c>
      <c r="P7" s="288">
        <f>IF($H7="(en blanco)","",IF($H7="","",IFERROR(IF(VLOOKUP(O7+7,'Fechas de clase'!$B$5:$B$102,1,0),O7+14),O7+7)))</f>
        <v>45715</v>
      </c>
      <c r="Q7" s="288">
        <f>IF($H7="(en blanco)","",IF($H7="","",IFERROR(IF(VLOOKUP(P7+7,'Fechas de clase'!$B$5:$B$102,1,0),P7+14),P7+7)))</f>
        <v>45722</v>
      </c>
      <c r="R7" s="288">
        <f>IF($H7="(en blanco)","",IF($H7="","",IFERROR(IF(VLOOKUP(Q7+7,'Fechas de clase'!$B$5:$B$102,1,0),Q7+14),Q7+7)))</f>
        <v>45729</v>
      </c>
      <c r="S7" s="288">
        <f>IF($H7="(en blanco)","",IF($H7="","",IFERROR(IF(VLOOKUP(R7+7,'Fechas de clase'!$B$5:$B$102,1,0),R7+14),R7+7)))</f>
        <v>45736</v>
      </c>
      <c r="T7" s="288">
        <f>IF($H7="(en blanco)","",IF($H7="","",IFERROR(IF(VLOOKUP(S7+7,'Fechas de clase'!$B$5:$B$102,1,0),S7+14),S7+7)))</f>
        <v>45743</v>
      </c>
      <c r="U7" s="288">
        <f>IF($H7="(en blanco)","",IF($H7="","",IFERROR(IF(VLOOKUP(T7+7,'Fechas de clase'!$B$5:$B$102,1,0),T7+14),T7+7)))</f>
        <v>45750</v>
      </c>
      <c r="V7" s="288">
        <f>IF($H7="(en blanco)","",IF($H7="","",IFERROR(IF(VLOOKUP(U7+7,'Fechas de clase'!$B$5:$B$102,1,0),U7+14),U7+7)))</f>
        <v>45757</v>
      </c>
      <c r="W7" s="288">
        <f>IF($H7="(en blanco)","",IF($H7="","",IFERROR(IF(VLOOKUP(V7+7,'Fechas de clase'!$B$5:$B$102,1,0),V7+14),V7+7)))</f>
        <v>45771</v>
      </c>
      <c r="X7" s="288">
        <f>IF($H7="(en blanco)","",IF($H7="","",IFERROR(IF(VLOOKUP(W7+7,'Fechas de clase'!$B$5:$B$102,1,0),W7+14),W7+7)))</f>
        <v>45785</v>
      </c>
      <c r="Y7" s="288">
        <f>IF($H7="(en blanco)","",IF($H7="","",IFERROR(IF(VLOOKUP(X7+7,'Fechas de clase'!$B$5:$B$102,1,0),X7+14),X7+7)))</f>
        <v>45792</v>
      </c>
    </row>
    <row r="8" spans="2:25" ht="15">
      <c r="B8" s="284">
        <v>45765</v>
      </c>
      <c r="C8" s="285" t="s">
        <v>536</v>
      </c>
      <c r="H8" s="286" t="s">
        <v>537</v>
      </c>
      <c r="I8" s="24" t="s">
        <v>537</v>
      </c>
      <c r="J8" s="287" t="str">
        <f t="shared" si="0"/>
        <v>(en blanco)-(en blanco)</v>
      </c>
      <c r="K8" s="288" t="str">
        <f>IF($H8="(en blanco)","",IF($H8="","",IFERROR(IF(VLOOKUP(H8+7,'Fechas de clase'!$B$5:$B$102,1,0),H8+14),H8+7)))</f>
        <v/>
      </c>
      <c r="L8" s="288" t="str">
        <f>IF($H8="(en blanco)","",IF($H8="","",IFERROR(IF(VLOOKUP(K8+7,'Fechas de clase'!$B$5:$B$102,1,0),K8+14),K8+7)))</f>
        <v/>
      </c>
      <c r="M8" s="288" t="str">
        <f>IF($H8="(en blanco)","",IF($H8="","",IFERROR(IF(VLOOKUP(L8+7,'Fechas de clase'!$B$5:$B$102,1,0),L8+14),L8+7)))</f>
        <v/>
      </c>
      <c r="N8" s="288" t="str">
        <f>IF($H8="(en blanco)","",IF($H8="","",IFERROR(IF(VLOOKUP(M8+7,'Fechas de clase'!$B$5:$B$102,1,0),M8+14),M8+7)))</f>
        <v/>
      </c>
      <c r="O8" s="288" t="str">
        <f>IF($H8="(en blanco)","",IF($H8="","",IFERROR(IF(VLOOKUP(N8+7,'Fechas de clase'!$B$5:$B$102,1,0),N8+14),N8+7)))</f>
        <v/>
      </c>
      <c r="P8" s="288" t="str">
        <f>IF($H8="(en blanco)","",IF($H8="","",IFERROR(IF(VLOOKUP(O8+7,'Fechas de clase'!$B$5:$B$102,1,0),O8+14),O8+7)))</f>
        <v/>
      </c>
      <c r="Q8" s="288" t="str">
        <f>IF($H8="(en blanco)","",IF($H8="","",IFERROR(IF(VLOOKUP(P8+7,'Fechas de clase'!$B$5:$B$102,1,0),P8+14),P8+7)))</f>
        <v/>
      </c>
      <c r="R8" s="288" t="str">
        <f>IF($H8="(en blanco)","",IF($H8="","",IFERROR(IF(VLOOKUP(Q8+7,'Fechas de clase'!$B$5:$B$102,1,0),Q8+14),Q8+7)))</f>
        <v/>
      </c>
      <c r="S8" s="288" t="str">
        <f>IF($H8="(en blanco)","",IF($H8="","",IFERROR(IF(VLOOKUP(R8+7,'Fechas de clase'!$B$5:$B$102,1,0),R8+14),R8+7)))</f>
        <v/>
      </c>
      <c r="T8" s="288" t="str">
        <f>IF($H8="(en blanco)","",IF($H8="","",IFERROR(IF(VLOOKUP(S8+7,'Fechas de clase'!$B$5:$B$102,1,0),S8+14),S8+7)))</f>
        <v/>
      </c>
      <c r="U8" s="288" t="str">
        <f>IF($H8="(en blanco)","",IF($H8="","",IFERROR(IF(VLOOKUP(T8+7,'Fechas de clase'!$B$5:$B$102,1,0),T8+14),T8+7)))</f>
        <v/>
      </c>
      <c r="V8" s="288" t="str">
        <f>IF($H8="(en blanco)","",IF($H8="","",IFERROR(IF(VLOOKUP(U8+7,'Fechas de clase'!$B$5:$B$102,1,0),U8+14),U8+7)))</f>
        <v/>
      </c>
      <c r="W8" s="288" t="str">
        <f>IF($H8="(en blanco)","",IF($H8="","",IFERROR(IF(VLOOKUP(V8+7,'Fechas de clase'!$B$5:$B$102,1,0),V8+14),V8+7)))</f>
        <v/>
      </c>
      <c r="X8" s="288" t="str">
        <f>IF($H8="(en blanco)","",IF($H8="","",IFERROR(IF(VLOOKUP(W8+7,'Fechas de clase'!$B$5:$B$102,1,0),W8+14),W8+7)))</f>
        <v/>
      </c>
      <c r="Y8" s="288" t="str">
        <f>IF($H8="(en blanco)","",IF($H8="","",IFERROR(IF(VLOOKUP(X8+7,'Fechas de clase'!$B$5:$B$102,1,0),X8+14),X8+7)))</f>
        <v/>
      </c>
    </row>
    <row r="9" spans="2:25" ht="15">
      <c r="B9" s="284">
        <v>45778</v>
      </c>
      <c r="C9" s="285" t="s">
        <v>538</v>
      </c>
      <c r="J9" s="287" t="str">
        <f t="shared" si="0"/>
        <v/>
      </c>
      <c r="K9" s="288" t="str">
        <f>IF($H9="(en blanco)","",IF($H9="","",IFERROR(IF(VLOOKUP(H9+7,'Fechas de clase'!$B$5:$B$102,1,0),H9+14),H9+7)))</f>
        <v/>
      </c>
      <c r="L9" s="288" t="str">
        <f>IF($H9="(en blanco)","",IF($H9="","",IFERROR(IF(VLOOKUP(K9+7,'Fechas de clase'!$B$5:$B$102,1,0),K9+14),K9+7)))</f>
        <v/>
      </c>
      <c r="M9" s="288" t="str">
        <f>IF($H9="(en blanco)","",IF($H9="","",IFERROR(IF(VLOOKUP(L9+7,'Fechas de clase'!$B$5:$B$102,1,0),L9+14),L9+7)))</f>
        <v/>
      </c>
      <c r="N9" s="288" t="str">
        <f>IF($H9="(en blanco)","",IF($H9="","",IFERROR(IF(VLOOKUP(M9+7,'Fechas de clase'!$B$5:$B$102,1,0),M9+14),M9+7)))</f>
        <v/>
      </c>
      <c r="O9" s="288" t="str">
        <f>IF($H9="(en blanco)","",IF($H9="","",IFERROR(IF(VLOOKUP(N9+7,'Fechas de clase'!$B$5:$B$102,1,0),N9+14),N9+7)))</f>
        <v/>
      </c>
      <c r="P9" s="288" t="str">
        <f>IF($H9="(en blanco)","",IF($H9="","",IFERROR(IF(VLOOKUP(O9+7,'Fechas de clase'!$B$5:$B$102,1,0),O9+14),O9+7)))</f>
        <v/>
      </c>
      <c r="Q9" s="288" t="str">
        <f>IF($H9="(en blanco)","",IF($H9="","",IFERROR(IF(VLOOKUP(P9+7,'Fechas de clase'!$B$5:$B$102,1,0),P9+14),P9+7)))</f>
        <v/>
      </c>
      <c r="R9" s="288" t="str">
        <f>IF($H9="(en blanco)","",IF($H9="","",IFERROR(IF(VLOOKUP(Q9+7,'Fechas de clase'!$B$5:$B$102,1,0),Q9+14),Q9+7)))</f>
        <v/>
      </c>
      <c r="S9" s="288" t="str">
        <f>IF($H9="(en blanco)","",IF($H9="","",IFERROR(IF(VLOOKUP(R9+7,'Fechas de clase'!$B$5:$B$102,1,0),R9+14),R9+7)))</f>
        <v/>
      </c>
      <c r="T9" s="288" t="str">
        <f>IF($H9="(en blanco)","",IF($H9="","",IFERROR(IF(VLOOKUP(S9+7,'Fechas de clase'!$B$5:$B$102,1,0),S9+14),S9+7)))</f>
        <v/>
      </c>
      <c r="U9" s="288" t="str">
        <f>IF($H9="(en blanco)","",IF($H9="","",IFERROR(IF(VLOOKUP(T9+7,'Fechas de clase'!$B$5:$B$102,1,0),T9+14),T9+7)))</f>
        <v/>
      </c>
      <c r="V9" s="288" t="str">
        <f>IF($H9="(en blanco)","",IF($H9="","",IFERROR(IF(VLOOKUP(U9+7,'Fechas de clase'!$B$5:$B$102,1,0),U9+14),U9+7)))</f>
        <v/>
      </c>
      <c r="W9" s="288" t="str">
        <f>IF($H9="(en blanco)","",IF($H9="","",IFERROR(IF(VLOOKUP(V9+7,'Fechas de clase'!$B$5:$B$102,1,0),V9+14),V9+7)))</f>
        <v/>
      </c>
      <c r="X9" s="288" t="str">
        <f>IF($H9="(en blanco)","",IF($H9="","",IFERROR(IF(VLOOKUP(W9+7,'Fechas de clase'!$B$5:$B$102,1,0),W9+14),W9+7)))</f>
        <v/>
      </c>
      <c r="Y9" s="288" t="str">
        <f>IF($H9="(en blanco)","",IF($H9="","",IFERROR(IF(VLOOKUP(X9+7,'Fechas de clase'!$B$5:$B$102,1,0),X9+14),X9+7)))</f>
        <v/>
      </c>
    </row>
    <row r="10" spans="2:25">
      <c r="B10" s="284">
        <v>45815</v>
      </c>
      <c r="C10" s="285" t="s">
        <v>539</v>
      </c>
      <c r="J10" s="287" t="str">
        <f t="shared" si="0"/>
        <v/>
      </c>
      <c r="K10" s="288" t="str">
        <f>IF($H10="(en blanco)","",IF($H10="","",IFERROR(IF(VLOOKUP(H10+7,'Fechas de clase'!$B$5:$B$102,1,0),H10+14),H10+7)))</f>
        <v/>
      </c>
      <c r="L10" s="288" t="str">
        <f>IF($H10="(en blanco)","",IF($H10="","",IFERROR(IF(VLOOKUP(K10+7,'Fechas de clase'!$B$5:$B$102,1,0),K10+14),K10+7)))</f>
        <v/>
      </c>
      <c r="M10" s="288" t="str">
        <f>IF($H10="(en blanco)","",IF($H10="","",IFERROR(IF(VLOOKUP(L10+7,'Fechas de clase'!$B$5:$B$102,1,0),L10+14),L10+7)))</f>
        <v/>
      </c>
      <c r="N10" s="288" t="str">
        <f>IF($H10="(en blanco)","",IF($H10="","",IFERROR(IF(VLOOKUP(M10+7,'Fechas de clase'!$B$5:$B$102,1,0),M10+14),M10+7)))</f>
        <v/>
      </c>
      <c r="O10" s="288" t="str">
        <f>IF($H10="(en blanco)","",IF($H10="","",IFERROR(IF(VLOOKUP(N10+7,'Fechas de clase'!$B$5:$B$102,1,0),N10+14),N10+7)))</f>
        <v/>
      </c>
      <c r="P10" s="288" t="str">
        <f>IF($H10="(en blanco)","",IF($H10="","",IFERROR(IF(VLOOKUP(O10+7,'Fechas de clase'!$B$5:$B$102,1,0),O10+14),O10+7)))</f>
        <v/>
      </c>
      <c r="Q10" s="288" t="str">
        <f>IF($H10="(en blanco)","",IF($H10="","",IFERROR(IF(VLOOKUP(P10+7,'Fechas de clase'!$B$5:$B$102,1,0),P10+14),P10+7)))</f>
        <v/>
      </c>
      <c r="R10" s="288" t="str">
        <f>IF($H10="(en blanco)","",IF($H10="","",IFERROR(IF(VLOOKUP(Q10+7,'Fechas de clase'!$B$5:$B$102,1,0),Q10+14),Q10+7)))</f>
        <v/>
      </c>
      <c r="S10" s="288" t="str">
        <f>IF($H10="(en blanco)","",IF($H10="","",IFERROR(IF(VLOOKUP(R10+7,'Fechas de clase'!$B$5:$B$102,1,0),R10+14),R10+7)))</f>
        <v/>
      </c>
      <c r="T10" s="288" t="str">
        <f>IF($H10="(en blanco)","",IF($H10="","",IFERROR(IF(VLOOKUP(S10+7,'Fechas de clase'!$B$5:$B$102,1,0),S10+14),S10+7)))</f>
        <v/>
      </c>
      <c r="U10" s="288" t="str">
        <f>IF($H10="(en blanco)","",IF($H10="","",IFERROR(IF(VLOOKUP(T10+7,'Fechas de clase'!$B$5:$B$102,1,0),T10+14),T10+7)))</f>
        <v/>
      </c>
      <c r="V10" s="288" t="str">
        <f>IF($H10="(en blanco)","",IF($H10="","",IFERROR(IF(VLOOKUP(U10+7,'Fechas de clase'!$B$5:$B$102,1,0),U10+14),U10+7)))</f>
        <v/>
      </c>
      <c r="W10" s="288" t="str">
        <f>IF($H10="(en blanco)","",IF($H10="","",IFERROR(IF(VLOOKUP(V10+7,'Fechas de clase'!$B$5:$B$102,1,0),V10+14),V10+7)))</f>
        <v/>
      </c>
      <c r="X10" s="288" t="str">
        <f>IF($H10="(en blanco)","",IF($H10="","",IFERROR(IF(VLOOKUP(W10+7,'Fechas de clase'!$B$5:$B$102,1,0),W10+14),W10+7)))</f>
        <v/>
      </c>
      <c r="Y10" s="288" t="str">
        <f>IF($H10="(en blanco)","",IF($H10="","",IFERROR(IF(VLOOKUP(X10+7,'Fechas de clase'!$B$5:$B$102,1,0),X10+14),X10+7)))</f>
        <v/>
      </c>
    </row>
    <row r="11" spans="2:25">
      <c r="B11" s="284">
        <v>45837</v>
      </c>
      <c r="C11" s="285" t="s">
        <v>540</v>
      </c>
      <c r="J11" s="287" t="str">
        <f t="shared" si="0"/>
        <v/>
      </c>
      <c r="K11" s="288" t="str">
        <f>IF($H11="(en blanco)","",IF($H11="","",IFERROR(IF(VLOOKUP(H11+7,'Fechas de clase'!$B$5:$B$102,1,0),H11+14),H11+7)))</f>
        <v/>
      </c>
      <c r="L11" s="288" t="str">
        <f>IF($H11="(en blanco)","",IF($H11="","",IFERROR(IF(VLOOKUP(K11+7,'Fechas de clase'!$B$5:$B$102,1,0),K11+14),K11+7)))</f>
        <v/>
      </c>
      <c r="M11" s="288" t="str">
        <f>IF($H11="(en blanco)","",IF($H11="","",IFERROR(IF(VLOOKUP(L11+7,'Fechas de clase'!$B$5:$B$102,1,0),L11+14),L11+7)))</f>
        <v/>
      </c>
      <c r="N11" s="288" t="str">
        <f>IF($H11="(en blanco)","",IF($H11="","",IFERROR(IF(VLOOKUP(M11+7,'Fechas de clase'!$B$5:$B$102,1,0),M11+14),M11+7)))</f>
        <v/>
      </c>
      <c r="O11" s="288" t="str">
        <f>IF($H11="(en blanco)","",IF($H11="","",IFERROR(IF(VLOOKUP(N11+7,'Fechas de clase'!$B$5:$B$102,1,0),N11+14),N11+7)))</f>
        <v/>
      </c>
      <c r="P11" s="288" t="str">
        <f>IF($H11="(en blanco)","",IF($H11="","",IFERROR(IF(VLOOKUP(O11+7,'Fechas de clase'!$B$5:$B$102,1,0),O11+14),O11+7)))</f>
        <v/>
      </c>
      <c r="Q11" s="288" t="str">
        <f>IF($H11="(en blanco)","",IF($H11="","",IFERROR(IF(VLOOKUP(P11+7,'Fechas de clase'!$B$5:$B$102,1,0),P11+14),P11+7)))</f>
        <v/>
      </c>
      <c r="R11" s="288" t="str">
        <f>IF($H11="(en blanco)","",IF($H11="","",IFERROR(IF(VLOOKUP(Q11+7,'Fechas de clase'!$B$5:$B$102,1,0),Q11+14),Q11+7)))</f>
        <v/>
      </c>
      <c r="S11" s="288" t="str">
        <f>IF($H11="(en blanco)","",IF($H11="","",IFERROR(IF(VLOOKUP(R11+7,'Fechas de clase'!$B$5:$B$102,1,0),R11+14),R11+7)))</f>
        <v/>
      </c>
      <c r="T11" s="288" t="str">
        <f>IF($H11="(en blanco)","",IF($H11="","",IFERROR(IF(VLOOKUP(S11+7,'Fechas de clase'!$B$5:$B$102,1,0),S11+14),S11+7)))</f>
        <v/>
      </c>
      <c r="U11" s="288" t="str">
        <f>IF($H11="(en blanco)","",IF($H11="","",IFERROR(IF(VLOOKUP(T11+7,'Fechas de clase'!$B$5:$B$102,1,0),T11+14),T11+7)))</f>
        <v/>
      </c>
      <c r="V11" s="288" t="str">
        <f>IF($H11="(en blanco)","",IF($H11="","",IFERROR(IF(VLOOKUP(U11+7,'Fechas de clase'!$B$5:$B$102,1,0),U11+14),U11+7)))</f>
        <v/>
      </c>
      <c r="W11" s="288" t="str">
        <f>IF($H11="(en blanco)","",IF($H11="","",IFERROR(IF(VLOOKUP(V11+7,'Fechas de clase'!$B$5:$B$102,1,0),V11+14),V11+7)))</f>
        <v/>
      </c>
      <c r="X11" s="288" t="str">
        <f>IF($H11="(en blanco)","",IF($H11="","",IFERROR(IF(VLOOKUP(W11+7,'Fechas de clase'!$B$5:$B$102,1,0),W11+14),W11+7)))</f>
        <v/>
      </c>
      <c r="Y11" s="288" t="str">
        <f>IF($H11="(en blanco)","",IF($H11="","",IFERROR(IF(VLOOKUP(X11+7,'Fechas de clase'!$B$5:$B$102,1,0),X11+14),X11+7)))</f>
        <v/>
      </c>
    </row>
    <row r="12" spans="2:25">
      <c r="B12" s="284">
        <v>45861</v>
      </c>
      <c r="C12" s="285" t="s">
        <v>541</v>
      </c>
      <c r="J12" s="287" t="str">
        <f t="shared" si="0"/>
        <v/>
      </c>
      <c r="K12" s="288" t="str">
        <f>IF($H12="(en blanco)","",IF($H12="","",IFERROR(IF(VLOOKUP(H12+7,'Fechas de clase'!$B$5:$B$102,1,0),H12+14),H12+7)))</f>
        <v/>
      </c>
      <c r="L12" s="288" t="str">
        <f>IF($H12="(en blanco)","",IF($H12="","",IFERROR(IF(VLOOKUP(K12+7,'Fechas de clase'!$B$5:$B$102,1,0),K12+14),K12+7)))</f>
        <v/>
      </c>
      <c r="M12" s="288" t="str">
        <f>IF($H12="(en blanco)","",IF($H12="","",IFERROR(IF(VLOOKUP(L12+7,'Fechas de clase'!$B$5:$B$102,1,0),L12+14),L12+7)))</f>
        <v/>
      </c>
      <c r="N12" s="288" t="str">
        <f>IF($H12="(en blanco)","",IF($H12="","",IFERROR(IF(VLOOKUP(M12+7,'Fechas de clase'!$B$5:$B$102,1,0),M12+14),M12+7)))</f>
        <v/>
      </c>
      <c r="O12" s="288" t="str">
        <f>IF($H12="(en blanco)","",IF($H12="","",IFERROR(IF(VLOOKUP(N12+7,'Fechas de clase'!$B$5:$B$102,1,0),N12+14),N12+7)))</f>
        <v/>
      </c>
      <c r="P12" s="288" t="str">
        <f>IF($H12="(en blanco)","",IF($H12="","",IFERROR(IF(VLOOKUP(O12+7,'Fechas de clase'!$B$5:$B$102,1,0),O12+14),O12+7)))</f>
        <v/>
      </c>
      <c r="Q12" s="288" t="str">
        <f>IF($H12="(en blanco)","",IF($H12="","",IFERROR(IF(VLOOKUP(P12+7,'Fechas de clase'!$B$5:$B$102,1,0),P12+14),P12+7)))</f>
        <v/>
      </c>
      <c r="R12" s="288" t="str">
        <f>IF($H12="(en blanco)","",IF($H12="","",IFERROR(IF(VLOOKUP(Q12+7,'Fechas de clase'!$B$5:$B$102,1,0),Q12+14),Q12+7)))</f>
        <v/>
      </c>
      <c r="S12" s="288" t="str">
        <f>IF($H12="(en blanco)","",IF($H12="","",IFERROR(IF(VLOOKUP(R12+7,'Fechas de clase'!$B$5:$B$102,1,0),R12+14),R12+7)))</f>
        <v/>
      </c>
      <c r="T12" s="288" t="str">
        <f>IF($H12="(en blanco)","",IF($H12="","",IFERROR(IF(VLOOKUP(S12+7,'Fechas de clase'!$B$5:$B$102,1,0),S12+14),S12+7)))</f>
        <v/>
      </c>
      <c r="U12" s="288" t="str">
        <f>IF($H12="(en blanco)","",IF($H12="","",IFERROR(IF(VLOOKUP(T12+7,'Fechas de clase'!$B$5:$B$102,1,0),T12+14),T12+7)))</f>
        <v/>
      </c>
      <c r="V12" s="288" t="str">
        <f>IF($H12="(en blanco)","",IF($H12="","",IFERROR(IF(VLOOKUP(U12+7,'Fechas de clase'!$B$5:$B$102,1,0),U12+14),U12+7)))</f>
        <v/>
      </c>
      <c r="W12" s="288" t="str">
        <f>IF($H12="(en blanco)","",IF($H12="","",IFERROR(IF(VLOOKUP(V12+7,'Fechas de clase'!$B$5:$B$102,1,0),V12+14),V12+7)))</f>
        <v/>
      </c>
      <c r="X12" s="288" t="str">
        <f>IF($H12="(en blanco)","",IF($H12="","",IFERROR(IF(VLOOKUP(W12+7,'Fechas de clase'!$B$5:$B$102,1,0),W12+14),W12+7)))</f>
        <v/>
      </c>
      <c r="Y12" s="288" t="str">
        <f>IF($H12="(en blanco)","",IF($H12="","",IFERROR(IF(VLOOKUP(X12+7,'Fechas de clase'!$B$5:$B$102,1,0),X12+14),X12+7)))</f>
        <v/>
      </c>
    </row>
    <row r="13" spans="2:25">
      <c r="B13" s="284">
        <v>45866</v>
      </c>
      <c r="C13" s="285" t="s">
        <v>542</v>
      </c>
      <c r="J13" s="287" t="str">
        <f t="shared" si="0"/>
        <v/>
      </c>
      <c r="K13" s="288" t="str">
        <f>IF($H13="(en blanco)","",IF($H13="","",IFERROR(IF(VLOOKUP(H13+7,'Fechas de clase'!$B$5:$B$102,1,0),H13+14),H13+7)))</f>
        <v/>
      </c>
      <c r="L13" s="288" t="str">
        <f>IF($H13="(en blanco)","",IF($H13="","",IFERROR(IF(VLOOKUP(K13+7,'Fechas de clase'!$B$5:$B$102,1,0),K13+14),K13+7)))</f>
        <v/>
      </c>
      <c r="M13" s="288" t="str">
        <f>IF($H13="(en blanco)","",IF($H13="","",IFERROR(IF(VLOOKUP(L13+7,'Fechas de clase'!$B$5:$B$102,1,0),L13+14),L13+7)))</f>
        <v/>
      </c>
      <c r="N13" s="288" t="str">
        <f>IF($H13="(en blanco)","",IF($H13="","",IFERROR(IF(VLOOKUP(M13+7,'Fechas de clase'!$B$5:$B$102,1,0),M13+14),M13+7)))</f>
        <v/>
      </c>
      <c r="O13" s="288" t="str">
        <f>IF($H13="(en blanco)","",IF($H13="","",IFERROR(IF(VLOOKUP(N13+7,'Fechas de clase'!$B$5:$B$102,1,0),N13+14),N13+7)))</f>
        <v/>
      </c>
      <c r="P13" s="288" t="str">
        <f>IF($H13="(en blanco)","",IF($H13="","",IFERROR(IF(VLOOKUP(O13+7,'Fechas de clase'!$B$5:$B$102,1,0),O13+14),O13+7)))</f>
        <v/>
      </c>
      <c r="Q13" s="288" t="str">
        <f>IF($H13="(en blanco)","",IF($H13="","",IFERROR(IF(VLOOKUP(P13+7,'Fechas de clase'!$B$5:$B$102,1,0),P13+14),P13+7)))</f>
        <v/>
      </c>
      <c r="R13" s="288" t="str">
        <f>IF($H13="(en blanco)","",IF($H13="","",IFERROR(IF(VLOOKUP(Q13+7,'Fechas de clase'!$B$5:$B$102,1,0),Q13+14),Q13+7)))</f>
        <v/>
      </c>
      <c r="S13" s="288" t="str">
        <f>IF($H13="(en blanco)","",IF($H13="","",IFERROR(IF(VLOOKUP(R13+7,'Fechas de clase'!$B$5:$B$102,1,0),R13+14),R13+7)))</f>
        <v/>
      </c>
      <c r="T13" s="288" t="str">
        <f>IF($H13="(en blanco)","",IF($H13="","",IFERROR(IF(VLOOKUP(S13+7,'Fechas de clase'!$B$5:$B$102,1,0),S13+14),S13+7)))</f>
        <v/>
      </c>
      <c r="U13" s="288" t="str">
        <f>IF($H13="(en blanco)","",IF($H13="","",IFERROR(IF(VLOOKUP(T13+7,'Fechas de clase'!$B$5:$B$102,1,0),T13+14),T13+7)))</f>
        <v/>
      </c>
      <c r="V13" s="288" t="str">
        <f>IF($H13="(en blanco)","",IF($H13="","",IFERROR(IF(VLOOKUP(U13+7,'Fechas de clase'!$B$5:$B$102,1,0),U13+14),U13+7)))</f>
        <v/>
      </c>
      <c r="W13" s="288" t="str">
        <f>IF($H13="(en blanco)","",IF($H13="","",IFERROR(IF(VLOOKUP(V13+7,'Fechas de clase'!$B$5:$B$102,1,0),V13+14),V13+7)))</f>
        <v/>
      </c>
      <c r="X13" s="288" t="str">
        <f>IF($H13="(en blanco)","",IF($H13="","",IFERROR(IF(VLOOKUP(W13+7,'Fechas de clase'!$B$5:$B$102,1,0),W13+14),W13+7)))</f>
        <v/>
      </c>
      <c r="Y13" s="288" t="str">
        <f>IF($H13="(en blanco)","",IF($H13="","",IFERROR(IF(VLOOKUP(X13+7,'Fechas de clase'!$B$5:$B$102,1,0),X13+14),X13+7)))</f>
        <v/>
      </c>
    </row>
    <row r="14" spans="2:25">
      <c r="B14" s="284">
        <v>45867</v>
      </c>
      <c r="C14" s="285" t="s">
        <v>543</v>
      </c>
      <c r="J14" s="287" t="str">
        <f t="shared" si="0"/>
        <v/>
      </c>
      <c r="K14" s="288" t="str">
        <f>IF($H14="(en blanco)","",IF($H14="","",IFERROR(IF(VLOOKUP(H14+7,'Fechas de clase'!$B$5:$B$102,1,0),H14+14),H14+7)))</f>
        <v/>
      </c>
      <c r="L14" s="288" t="str">
        <f>IF($H14="(en blanco)","",IF($H14="","",IFERROR(IF(VLOOKUP(K14+7,'Fechas de clase'!$B$5:$B$102,1,0),K14+14),K14+7)))</f>
        <v/>
      </c>
      <c r="M14" s="288" t="str">
        <f>IF($H14="(en blanco)","",IF($H14="","",IFERROR(IF(VLOOKUP(L14+7,'Fechas de clase'!$B$5:$B$102,1,0),L14+14),L14+7)))</f>
        <v/>
      </c>
      <c r="N14" s="288" t="str">
        <f>IF($H14="(en blanco)","",IF($H14="","",IFERROR(IF(VLOOKUP(M14+7,'Fechas de clase'!$B$5:$B$102,1,0),M14+14),M14+7)))</f>
        <v/>
      </c>
      <c r="O14" s="288" t="str">
        <f>IF($H14="(en blanco)","",IF($H14="","",IFERROR(IF(VLOOKUP(N14+7,'Fechas de clase'!$B$5:$B$102,1,0),N14+14),N14+7)))</f>
        <v/>
      </c>
      <c r="P14" s="288" t="str">
        <f>IF($H14="(en blanco)","",IF($H14="","",IFERROR(IF(VLOOKUP(O14+7,'Fechas de clase'!$B$5:$B$102,1,0),O14+14),O14+7)))</f>
        <v/>
      </c>
      <c r="Q14" s="288" t="str">
        <f>IF($H14="(en blanco)","",IF($H14="","",IFERROR(IF(VLOOKUP(P14+7,'Fechas de clase'!$B$5:$B$102,1,0),P14+14),P14+7)))</f>
        <v/>
      </c>
      <c r="R14" s="288" t="str">
        <f>IF($H14="(en blanco)","",IF($H14="","",IFERROR(IF(VLOOKUP(Q14+7,'Fechas de clase'!$B$5:$B$102,1,0),Q14+14),Q14+7)))</f>
        <v/>
      </c>
      <c r="S14" s="288" t="str">
        <f>IF($H14="(en blanco)","",IF($H14="","",IFERROR(IF(VLOOKUP(R14+7,'Fechas de clase'!$B$5:$B$102,1,0),R14+14),R14+7)))</f>
        <v/>
      </c>
      <c r="T14" s="288" t="str">
        <f>IF($H14="(en blanco)","",IF($H14="","",IFERROR(IF(VLOOKUP(S14+7,'Fechas de clase'!$B$5:$B$102,1,0),S14+14),S14+7)))</f>
        <v/>
      </c>
      <c r="U14" s="288" t="str">
        <f>IF($H14="(en blanco)","",IF($H14="","",IFERROR(IF(VLOOKUP(T14+7,'Fechas de clase'!$B$5:$B$102,1,0),T14+14),T14+7)))</f>
        <v/>
      </c>
      <c r="V14" s="288" t="str">
        <f>IF($H14="(en blanco)","",IF($H14="","",IFERROR(IF(VLOOKUP(U14+7,'Fechas de clase'!$B$5:$B$102,1,0),U14+14),U14+7)))</f>
        <v/>
      </c>
      <c r="W14" s="288" t="str">
        <f>IF($H14="(en blanco)","",IF($H14="","",IFERROR(IF(VLOOKUP(V14+7,'Fechas de clase'!$B$5:$B$102,1,0),V14+14),V14+7)))</f>
        <v/>
      </c>
      <c r="X14" s="288" t="str">
        <f>IF($H14="(en blanco)","",IF($H14="","",IFERROR(IF(VLOOKUP(W14+7,'Fechas de clase'!$B$5:$B$102,1,0),W14+14),W14+7)))</f>
        <v/>
      </c>
      <c r="Y14" s="288" t="str">
        <f>IF($H14="(en blanco)","",IF($H14="","",IFERROR(IF(VLOOKUP(X14+7,'Fechas de clase'!$B$5:$B$102,1,0),X14+14),X14+7)))</f>
        <v/>
      </c>
    </row>
    <row r="15" spans="2:25">
      <c r="B15" s="284">
        <v>45875</v>
      </c>
      <c r="C15" s="285" t="s">
        <v>544</v>
      </c>
      <c r="J15" s="287" t="str">
        <f t="shared" si="0"/>
        <v/>
      </c>
      <c r="K15" s="288" t="str">
        <f>IF($H15="(en blanco)","",IF($H15="","",IFERROR(IF(VLOOKUP(H15+7,'Fechas de clase'!$B$5:$B$102,1,0),H15+14),H15+7)))</f>
        <v/>
      </c>
      <c r="L15" s="288" t="str">
        <f>IF($H15="(en blanco)","",IF($H15="","",IFERROR(IF(VLOOKUP(K15+7,'Fechas de clase'!$B$5:$B$102,1,0),K15+14),K15+7)))</f>
        <v/>
      </c>
      <c r="M15" s="288" t="str">
        <f>IF($H15="(en blanco)","",IF($H15="","",IFERROR(IF(VLOOKUP(L15+7,'Fechas de clase'!$B$5:$B$102,1,0),L15+14),L15+7)))</f>
        <v/>
      </c>
      <c r="N15" s="288" t="str">
        <f>IF($H15="(en blanco)","",IF($H15="","",IFERROR(IF(VLOOKUP(M15+7,'Fechas de clase'!$B$5:$B$102,1,0),M15+14),M15+7)))</f>
        <v/>
      </c>
      <c r="O15" s="288" t="str">
        <f>IF($H15="(en blanco)","",IF($H15="","",IFERROR(IF(VLOOKUP(N15+7,'Fechas de clase'!$B$5:$B$102,1,0),N15+14),N15+7)))</f>
        <v/>
      </c>
      <c r="P15" s="288" t="str">
        <f>IF($H15="(en blanco)","",IF($H15="","",IFERROR(IF(VLOOKUP(O15+7,'Fechas de clase'!$B$5:$B$102,1,0),O15+14),O15+7)))</f>
        <v/>
      </c>
      <c r="Q15" s="288" t="str">
        <f>IF($H15="(en blanco)","",IF($H15="","",IFERROR(IF(VLOOKUP(P15+7,'Fechas de clase'!$B$5:$B$102,1,0),P15+14),P15+7)))</f>
        <v/>
      </c>
      <c r="R15" s="288" t="str">
        <f>IF($H15="(en blanco)","",IF($H15="","",IFERROR(IF(VLOOKUP(Q15+7,'Fechas de clase'!$B$5:$B$102,1,0),Q15+14),Q15+7)))</f>
        <v/>
      </c>
      <c r="S15" s="288" t="str">
        <f>IF($H15="(en blanco)","",IF($H15="","",IFERROR(IF(VLOOKUP(R15+7,'Fechas de clase'!$B$5:$B$102,1,0),R15+14),R15+7)))</f>
        <v/>
      </c>
      <c r="T15" s="288" t="str">
        <f>IF($H15="(en blanco)","",IF($H15="","",IFERROR(IF(VLOOKUP(S15+7,'Fechas de clase'!$B$5:$B$102,1,0),S15+14),S15+7)))</f>
        <v/>
      </c>
      <c r="U15" s="288" t="str">
        <f>IF($H15="(en blanco)","",IF($H15="","",IFERROR(IF(VLOOKUP(T15+7,'Fechas de clase'!$B$5:$B$102,1,0),T15+14),T15+7)))</f>
        <v/>
      </c>
      <c r="V15" s="288" t="str">
        <f>IF($H15="(en blanco)","",IF($H15="","",IFERROR(IF(VLOOKUP(U15+7,'Fechas de clase'!$B$5:$B$102,1,0),U15+14),U15+7)))</f>
        <v/>
      </c>
      <c r="W15" s="288" t="str">
        <f>IF($H15="(en blanco)","",IF($H15="","",IFERROR(IF(VLOOKUP(V15+7,'Fechas de clase'!$B$5:$B$102,1,0),V15+14),V15+7)))</f>
        <v/>
      </c>
      <c r="X15" s="288" t="str">
        <f>IF($H15="(en blanco)","",IF($H15="","",IFERROR(IF(VLOOKUP(W15+7,'Fechas de clase'!$B$5:$B$102,1,0),W15+14),W15+7)))</f>
        <v/>
      </c>
      <c r="Y15" s="288" t="str">
        <f>IF($H15="(en blanco)","",IF($H15="","",IFERROR(IF(VLOOKUP(X15+7,'Fechas de clase'!$B$5:$B$102,1,0),X15+14),X15+7)))</f>
        <v/>
      </c>
    </row>
    <row r="16" spans="2:25">
      <c r="B16" s="284">
        <v>45899</v>
      </c>
      <c r="C16" s="285" t="s">
        <v>545</v>
      </c>
      <c r="J16" s="287" t="str">
        <f t="shared" si="0"/>
        <v/>
      </c>
      <c r="K16" s="288" t="str">
        <f>IF($H16="(en blanco)","",IF($H16="","",IFERROR(IF(VLOOKUP(H16+7,'Fechas de clase'!$B$5:$B$102,1,0),H16+14),H16+7)))</f>
        <v/>
      </c>
      <c r="L16" s="288" t="str">
        <f>IF($H16="(en blanco)","",IF($H16="","",IFERROR(IF(VLOOKUP(K16+7,'Fechas de clase'!$B$5:$B$102,1,0),K16+14),K16+7)))</f>
        <v/>
      </c>
      <c r="M16" s="288" t="str">
        <f>IF($H16="(en blanco)","",IF($H16="","",IFERROR(IF(VLOOKUP(L16+7,'Fechas de clase'!$B$5:$B$102,1,0),L16+14),L16+7)))</f>
        <v/>
      </c>
      <c r="N16" s="288" t="str">
        <f>IF($H16="(en blanco)","",IF($H16="","",IFERROR(IF(VLOOKUP(M16+7,'Fechas de clase'!$B$5:$B$102,1,0),M16+14),M16+7)))</f>
        <v/>
      </c>
      <c r="O16" s="288" t="str">
        <f>IF($H16="(en blanco)","",IF($H16="","",IFERROR(IF(VLOOKUP(N16+7,'Fechas de clase'!$B$5:$B$102,1,0),N16+14),N16+7)))</f>
        <v/>
      </c>
      <c r="P16" s="288" t="str">
        <f>IF($H16="(en blanco)","",IF($H16="","",IFERROR(IF(VLOOKUP(O16+7,'Fechas de clase'!$B$5:$B$102,1,0),O16+14),O16+7)))</f>
        <v/>
      </c>
      <c r="Q16" s="288" t="str">
        <f>IF($H16="(en blanco)","",IF($H16="","",IFERROR(IF(VLOOKUP(P16+7,'Fechas de clase'!$B$5:$B$102,1,0),P16+14),P16+7)))</f>
        <v/>
      </c>
      <c r="R16" s="288" t="str">
        <f>IF($H16="(en blanco)","",IF($H16="","",IFERROR(IF(VLOOKUP(Q16+7,'Fechas de clase'!$B$5:$B$102,1,0),Q16+14),Q16+7)))</f>
        <v/>
      </c>
      <c r="S16" s="288" t="str">
        <f>IF($H16="(en blanco)","",IF($H16="","",IFERROR(IF(VLOOKUP(R16+7,'Fechas de clase'!$B$5:$B$102,1,0),R16+14),R16+7)))</f>
        <v/>
      </c>
      <c r="T16" s="288" t="str">
        <f>IF($H16="(en blanco)","",IF($H16="","",IFERROR(IF(VLOOKUP(S16+7,'Fechas de clase'!$B$5:$B$102,1,0),S16+14),S16+7)))</f>
        <v/>
      </c>
      <c r="U16" s="288" t="str">
        <f>IF($H16="(en blanco)","",IF($H16="","",IFERROR(IF(VLOOKUP(T16+7,'Fechas de clase'!$B$5:$B$102,1,0),T16+14),T16+7)))</f>
        <v/>
      </c>
      <c r="V16" s="288" t="str">
        <f>IF($H16="(en blanco)","",IF($H16="","",IFERROR(IF(VLOOKUP(U16+7,'Fechas de clase'!$B$5:$B$102,1,0),U16+14),U16+7)))</f>
        <v/>
      </c>
      <c r="W16" s="288" t="str">
        <f>IF($H16="(en blanco)","",IF($H16="","",IFERROR(IF(VLOOKUP(V16+7,'Fechas de clase'!$B$5:$B$102,1,0),V16+14),V16+7)))</f>
        <v/>
      </c>
      <c r="X16" s="288" t="str">
        <f>IF($H16="(en blanco)","",IF($H16="","",IFERROR(IF(VLOOKUP(W16+7,'Fechas de clase'!$B$5:$B$102,1,0),W16+14),W16+7)))</f>
        <v/>
      </c>
      <c r="Y16" s="288" t="str">
        <f>IF($H16="(en blanco)","",IF($H16="","",IFERROR(IF(VLOOKUP(X16+7,'Fechas de clase'!$B$5:$B$102,1,0),X16+14),X16+7)))</f>
        <v/>
      </c>
    </row>
    <row r="17" spans="2:25">
      <c r="B17" s="284">
        <v>45938</v>
      </c>
      <c r="C17" s="285" t="s">
        <v>546</v>
      </c>
      <c r="J17" s="287" t="str">
        <f t="shared" si="0"/>
        <v/>
      </c>
      <c r="K17" s="288" t="str">
        <f>IF($H17="(en blanco)","",IF($H17="","",IFERROR(IF(VLOOKUP(H17+7,'Fechas de clase'!$B$5:$B$102,1,0),H17+14),H17+7)))</f>
        <v/>
      </c>
      <c r="L17" s="288" t="str">
        <f>IF($H17="(en blanco)","",IF($H17="","",IFERROR(IF(VLOOKUP(K17+7,'Fechas de clase'!$B$5:$B$102,1,0),K17+14),K17+7)))</f>
        <v/>
      </c>
      <c r="M17" s="288" t="str">
        <f>IF($H17="(en blanco)","",IF($H17="","",IFERROR(IF(VLOOKUP(L17+7,'Fechas de clase'!$B$5:$B$102,1,0),L17+14),L17+7)))</f>
        <v/>
      </c>
      <c r="N17" s="288" t="str">
        <f>IF($H17="(en blanco)","",IF($H17="","",IFERROR(IF(VLOOKUP(M17+7,'Fechas de clase'!$B$5:$B$102,1,0),M17+14),M17+7)))</f>
        <v/>
      </c>
      <c r="O17" s="288" t="str">
        <f>IF($H17="(en blanco)","",IF($H17="","",IFERROR(IF(VLOOKUP(N17+7,'Fechas de clase'!$B$5:$B$102,1,0),N17+14),N17+7)))</f>
        <v/>
      </c>
      <c r="P17" s="288" t="str">
        <f>IF($H17="(en blanco)","",IF($H17="","",IFERROR(IF(VLOOKUP(O17+7,'Fechas de clase'!$B$5:$B$102,1,0),O17+14),O17+7)))</f>
        <v/>
      </c>
      <c r="Q17" s="288" t="str">
        <f>IF($H17="(en blanco)","",IF($H17="","",IFERROR(IF(VLOOKUP(P17+7,'Fechas de clase'!$B$5:$B$102,1,0),P17+14),P17+7)))</f>
        <v/>
      </c>
      <c r="R17" s="288" t="str">
        <f>IF($H17="(en blanco)","",IF($H17="","",IFERROR(IF(VLOOKUP(Q17+7,'Fechas de clase'!$B$5:$B$102,1,0),Q17+14),Q17+7)))</f>
        <v/>
      </c>
      <c r="S17" s="288" t="str">
        <f>IF($H17="(en blanco)","",IF($H17="","",IFERROR(IF(VLOOKUP(R17+7,'Fechas de clase'!$B$5:$B$102,1,0),R17+14),R17+7)))</f>
        <v/>
      </c>
      <c r="T17" s="288" t="str">
        <f>IF($H17="(en blanco)","",IF($H17="","",IFERROR(IF(VLOOKUP(S17+7,'Fechas de clase'!$B$5:$B$102,1,0),S17+14),S17+7)))</f>
        <v/>
      </c>
      <c r="U17" s="288" t="str">
        <f>IF($H17="(en blanco)","",IF($H17="","",IFERROR(IF(VLOOKUP(T17+7,'Fechas de clase'!$B$5:$B$102,1,0),T17+14),T17+7)))</f>
        <v/>
      </c>
      <c r="V17" s="288" t="str">
        <f>IF($H17="(en blanco)","",IF($H17="","",IFERROR(IF(VLOOKUP(U17+7,'Fechas de clase'!$B$5:$B$102,1,0),U17+14),U17+7)))</f>
        <v/>
      </c>
      <c r="W17" s="288" t="str">
        <f>IF($H17="(en blanco)","",IF($H17="","",IFERROR(IF(VLOOKUP(V17+7,'Fechas de clase'!$B$5:$B$102,1,0),V17+14),V17+7)))</f>
        <v/>
      </c>
      <c r="X17" s="288" t="str">
        <f>IF($H17="(en blanco)","",IF($H17="","",IFERROR(IF(VLOOKUP(W17+7,'Fechas de clase'!$B$5:$B$102,1,0),W17+14),W17+7)))</f>
        <v/>
      </c>
      <c r="Y17" s="288" t="str">
        <f>IF($H17="(en blanco)","",IF($H17="","",IFERROR(IF(VLOOKUP(X17+7,'Fechas de clase'!$B$5:$B$102,1,0),X17+14),X17+7)))</f>
        <v/>
      </c>
    </row>
    <row r="18" spans="2:25">
      <c r="B18" s="284">
        <v>45962</v>
      </c>
      <c r="C18" s="285" t="s">
        <v>547</v>
      </c>
      <c r="J18" s="287" t="str">
        <f t="shared" si="0"/>
        <v/>
      </c>
      <c r="K18" s="288" t="str">
        <f>IF($H18="(en blanco)","",IF($H18="","",IFERROR(IF(VLOOKUP(H18+7,'Fechas de clase'!$B$5:$B$102,1,0),H18+14),H18+7)))</f>
        <v/>
      </c>
      <c r="L18" s="288" t="str">
        <f>IF($H18="(en blanco)","",IF($H18="","",IFERROR(IF(VLOOKUP(K18+7,'Fechas de clase'!$B$5:$B$102,1,0),K18+14),K18+7)))</f>
        <v/>
      </c>
      <c r="M18" s="288" t="str">
        <f>IF($H18="(en blanco)","",IF($H18="","",IFERROR(IF(VLOOKUP(L18+7,'Fechas de clase'!$B$5:$B$102,1,0),L18+14),L18+7)))</f>
        <v/>
      </c>
      <c r="N18" s="288" t="str">
        <f>IF($H18="(en blanco)","",IF($H18="","",IFERROR(IF(VLOOKUP(M18+7,'Fechas de clase'!$B$5:$B$102,1,0),M18+14),M18+7)))</f>
        <v/>
      </c>
      <c r="O18" s="288" t="str">
        <f>IF($H18="(en blanco)","",IF($H18="","",IFERROR(IF(VLOOKUP(N18+7,'Fechas de clase'!$B$5:$B$102,1,0),N18+14),N18+7)))</f>
        <v/>
      </c>
      <c r="P18" s="288" t="str">
        <f>IF($H18="(en blanco)","",IF($H18="","",IFERROR(IF(VLOOKUP(O18+7,'Fechas de clase'!$B$5:$B$102,1,0),O18+14),O18+7)))</f>
        <v/>
      </c>
      <c r="Q18" s="288" t="str">
        <f>IF($H18="(en blanco)","",IF($H18="","",IFERROR(IF(VLOOKUP(P18+7,'Fechas de clase'!$B$5:$B$102,1,0),P18+14),P18+7)))</f>
        <v/>
      </c>
      <c r="R18" s="288" t="str">
        <f>IF($H18="(en blanco)","",IF($H18="","",IFERROR(IF(VLOOKUP(Q18+7,'Fechas de clase'!$B$5:$B$102,1,0),Q18+14),Q18+7)))</f>
        <v/>
      </c>
      <c r="S18" s="288" t="str">
        <f>IF($H18="(en blanco)","",IF($H18="","",IFERROR(IF(VLOOKUP(R18+7,'Fechas de clase'!$B$5:$B$102,1,0),R18+14),R18+7)))</f>
        <v/>
      </c>
      <c r="T18" s="288" t="str">
        <f>IF($H18="(en blanco)","",IF($H18="","",IFERROR(IF(VLOOKUP(S18+7,'Fechas de clase'!$B$5:$B$102,1,0),S18+14),S18+7)))</f>
        <v/>
      </c>
      <c r="U18" s="288" t="str">
        <f>IF($H18="(en blanco)","",IF($H18="","",IFERROR(IF(VLOOKUP(T18+7,'Fechas de clase'!$B$5:$B$102,1,0),T18+14),T18+7)))</f>
        <v/>
      </c>
      <c r="V18" s="288" t="str">
        <f>IF($H18="(en blanco)","",IF($H18="","",IFERROR(IF(VLOOKUP(U18+7,'Fechas de clase'!$B$5:$B$102,1,0),U18+14),U18+7)))</f>
        <v/>
      </c>
      <c r="W18" s="288" t="str">
        <f>IF($H18="(en blanco)","",IF($H18="","",IFERROR(IF(VLOOKUP(V18+7,'Fechas de clase'!$B$5:$B$102,1,0),V18+14),V18+7)))</f>
        <v/>
      </c>
      <c r="X18" s="288" t="str">
        <f>IF($H18="(en blanco)","",IF($H18="","",IFERROR(IF(VLOOKUP(W18+7,'Fechas de clase'!$B$5:$B$102,1,0),W18+14),W18+7)))</f>
        <v/>
      </c>
      <c r="Y18" s="288" t="str">
        <f>IF($H18="(en blanco)","",IF($H18="","",IFERROR(IF(VLOOKUP(X18+7,'Fechas de clase'!$B$5:$B$102,1,0),X18+14),X18+7)))</f>
        <v/>
      </c>
    </row>
    <row r="19" spans="2:25">
      <c r="B19" s="284">
        <v>45999</v>
      </c>
      <c r="C19" s="285" t="s">
        <v>548</v>
      </c>
      <c r="J19" s="287" t="str">
        <f t="shared" si="0"/>
        <v/>
      </c>
      <c r="K19" s="288" t="str">
        <f>IF($H19="(en blanco)","",IF($H19="","",IFERROR(IF(VLOOKUP(H19+7,'Fechas de clase'!$B$5:$B$102,1,0),H19+14),H19+7)))</f>
        <v/>
      </c>
      <c r="L19" s="288" t="str">
        <f>IF($H19="(en blanco)","",IF($H19="","",IFERROR(IF(VLOOKUP(K19+7,'Fechas de clase'!$B$5:$B$102,1,0),K19+14),K19+7)))</f>
        <v/>
      </c>
      <c r="M19" s="288" t="str">
        <f>IF($H19="(en blanco)","",IF($H19="","",IFERROR(IF(VLOOKUP(L19+7,'Fechas de clase'!$B$5:$B$102,1,0),L19+14),L19+7)))</f>
        <v/>
      </c>
      <c r="N19" s="288" t="str">
        <f>IF($H19="(en blanco)","",IF($H19="","",IFERROR(IF(VLOOKUP(M19+7,'Fechas de clase'!$B$5:$B$102,1,0),M19+14),M19+7)))</f>
        <v/>
      </c>
      <c r="O19" s="288" t="str">
        <f>IF($H19="(en blanco)","",IF($H19="","",IFERROR(IF(VLOOKUP(N19+7,'Fechas de clase'!$B$5:$B$102,1,0),N19+14),N19+7)))</f>
        <v/>
      </c>
      <c r="P19" s="288" t="str">
        <f>IF($H19="(en blanco)","",IF($H19="","",IFERROR(IF(VLOOKUP(O19+7,'Fechas de clase'!$B$5:$B$102,1,0),O19+14),O19+7)))</f>
        <v/>
      </c>
      <c r="Q19" s="288" t="str">
        <f>IF($H19="(en blanco)","",IF($H19="","",IFERROR(IF(VLOOKUP(P19+7,'Fechas de clase'!$B$5:$B$102,1,0),P19+14),P19+7)))</f>
        <v/>
      </c>
      <c r="R19" s="288" t="str">
        <f>IF($H19="(en blanco)","",IF($H19="","",IFERROR(IF(VLOOKUP(Q19+7,'Fechas de clase'!$B$5:$B$102,1,0),Q19+14),Q19+7)))</f>
        <v/>
      </c>
      <c r="S19" s="288" t="str">
        <f>IF($H19="(en blanco)","",IF($H19="","",IFERROR(IF(VLOOKUP(R19+7,'Fechas de clase'!$B$5:$B$102,1,0),R19+14),R19+7)))</f>
        <v/>
      </c>
      <c r="T19" s="288" t="str">
        <f>IF($H19="(en blanco)","",IF($H19="","",IFERROR(IF(VLOOKUP(S19+7,'Fechas de clase'!$B$5:$B$102,1,0),S19+14),S19+7)))</f>
        <v/>
      </c>
      <c r="U19" s="288" t="str">
        <f>IF($H19="(en blanco)","",IF($H19="","",IFERROR(IF(VLOOKUP(T19+7,'Fechas de clase'!$B$5:$B$102,1,0),T19+14),T19+7)))</f>
        <v/>
      </c>
      <c r="V19" s="288" t="str">
        <f>IF($H19="(en blanco)","",IF($H19="","",IFERROR(IF(VLOOKUP(U19+7,'Fechas de clase'!$B$5:$B$102,1,0),U19+14),U19+7)))</f>
        <v/>
      </c>
      <c r="W19" s="288" t="str">
        <f>IF($H19="(en blanco)","",IF($H19="","",IFERROR(IF(VLOOKUP(V19+7,'Fechas de clase'!$B$5:$B$102,1,0),V19+14),V19+7)))</f>
        <v/>
      </c>
      <c r="X19" s="288" t="str">
        <f>IF($H19="(en blanco)","",IF($H19="","",IFERROR(IF(VLOOKUP(W19+7,'Fechas de clase'!$B$5:$B$102,1,0),W19+14),W19+7)))</f>
        <v/>
      </c>
      <c r="Y19" s="288" t="str">
        <f>IF($H19="(en blanco)","",IF($H19="","",IFERROR(IF(VLOOKUP(X19+7,'Fechas de clase'!$B$5:$B$102,1,0),X19+14),X19+7)))</f>
        <v/>
      </c>
    </row>
    <row r="20" spans="2:25">
      <c r="B20" s="284">
        <v>46000</v>
      </c>
      <c r="C20" s="285" t="s">
        <v>549</v>
      </c>
      <c r="J20" s="287" t="str">
        <f t="shared" si="0"/>
        <v/>
      </c>
      <c r="K20" s="288" t="str">
        <f>IF($H20="(en blanco)","",IF($H20="","",IFERROR(IF(VLOOKUP(H20+7,'Fechas de clase'!$B$5:$B$102,1,0),H20+14),H20+7)))</f>
        <v/>
      </c>
      <c r="L20" s="288" t="str">
        <f>IF($H20="(en blanco)","",IF($H20="","",IFERROR(IF(VLOOKUP(K20+7,'Fechas de clase'!$B$5:$B$102,1,0),K20+14),K20+7)))</f>
        <v/>
      </c>
      <c r="M20" s="288" t="str">
        <f>IF($H20="(en blanco)","",IF($H20="","",IFERROR(IF(VLOOKUP(L20+7,'Fechas de clase'!$B$5:$B$102,1,0),L20+14),L20+7)))</f>
        <v/>
      </c>
      <c r="N20" s="288" t="str">
        <f>IF($H20="(en blanco)","",IF($H20="","",IFERROR(IF(VLOOKUP(M20+7,'Fechas de clase'!$B$5:$B$102,1,0),M20+14),M20+7)))</f>
        <v/>
      </c>
      <c r="O20" s="288" t="str">
        <f>IF($H20="(en blanco)","",IF($H20="","",IFERROR(IF(VLOOKUP(N20+7,'Fechas de clase'!$B$5:$B$102,1,0),N20+14),N20+7)))</f>
        <v/>
      </c>
      <c r="P20" s="288" t="str">
        <f>IF($H20="(en blanco)","",IF($H20="","",IFERROR(IF(VLOOKUP(O20+7,'Fechas de clase'!$B$5:$B$102,1,0),O20+14),O20+7)))</f>
        <v/>
      </c>
      <c r="Q20" s="288" t="str">
        <f>IF($H20="(en blanco)","",IF($H20="","",IFERROR(IF(VLOOKUP(P20+7,'Fechas de clase'!$B$5:$B$102,1,0),P20+14),P20+7)))</f>
        <v/>
      </c>
      <c r="R20" s="288" t="str">
        <f>IF($H20="(en blanco)","",IF($H20="","",IFERROR(IF(VLOOKUP(Q20+7,'Fechas de clase'!$B$5:$B$102,1,0),Q20+14),Q20+7)))</f>
        <v/>
      </c>
      <c r="S20" s="288" t="str">
        <f>IF($H20="(en blanco)","",IF($H20="","",IFERROR(IF(VLOOKUP(R20+7,'Fechas de clase'!$B$5:$B$102,1,0),R20+14),R20+7)))</f>
        <v/>
      </c>
      <c r="T20" s="288" t="str">
        <f>IF($H20="(en blanco)","",IF($H20="","",IFERROR(IF(VLOOKUP(S20+7,'Fechas de clase'!$B$5:$B$102,1,0),S20+14),S20+7)))</f>
        <v/>
      </c>
      <c r="U20" s="288" t="str">
        <f>IF($H20="(en blanco)","",IF($H20="","",IFERROR(IF(VLOOKUP(T20+7,'Fechas de clase'!$B$5:$B$102,1,0),T20+14),T20+7)))</f>
        <v/>
      </c>
      <c r="V20" s="288" t="str">
        <f>IF($H20="(en blanco)","",IF($H20="","",IFERROR(IF(VLOOKUP(U20+7,'Fechas de clase'!$B$5:$B$102,1,0),U20+14),U20+7)))</f>
        <v/>
      </c>
      <c r="W20" s="288" t="str">
        <f>IF($H20="(en blanco)","",IF($H20="","",IFERROR(IF(VLOOKUP(V20+7,'Fechas de clase'!$B$5:$B$102,1,0),V20+14),V20+7)))</f>
        <v/>
      </c>
      <c r="X20" s="288" t="str">
        <f>IF($H20="(en blanco)","",IF($H20="","",IFERROR(IF(VLOOKUP(W20+7,'Fechas de clase'!$B$5:$B$102,1,0),W20+14),W20+7)))</f>
        <v/>
      </c>
      <c r="Y20" s="288" t="str">
        <f>IF($H20="(en blanco)","",IF($H20="","",IFERROR(IF(VLOOKUP(X20+7,'Fechas de clase'!$B$5:$B$102,1,0),X20+14),X20+7)))</f>
        <v/>
      </c>
    </row>
    <row r="21" spans="2:25">
      <c r="B21" s="284">
        <v>46016</v>
      </c>
      <c r="C21" s="285" t="s">
        <v>550</v>
      </c>
      <c r="J21" s="287" t="str">
        <f t="shared" si="0"/>
        <v/>
      </c>
      <c r="K21" s="288" t="str">
        <f>IF($H21="(en blanco)","",IF($H21="","",IFERROR(IF(VLOOKUP(H21+7,'Fechas de clase'!$B$5:$B$102,1,0),H21+14),H21+7)))</f>
        <v/>
      </c>
      <c r="L21" s="288" t="str">
        <f>IF($H21="(en blanco)","",IF($H21="","",IFERROR(IF(VLOOKUP(K21+7,'Fechas de clase'!$B$5:$B$102,1,0),K21+14),K21+7)))</f>
        <v/>
      </c>
      <c r="M21" s="288" t="str">
        <f>IF($H21="(en blanco)","",IF($H21="","",IFERROR(IF(VLOOKUP(L21+7,'Fechas de clase'!$B$5:$B$102,1,0),L21+14),L21+7)))</f>
        <v/>
      </c>
      <c r="N21" s="288" t="str">
        <f>IF($H21="(en blanco)","",IF($H21="","",IFERROR(IF(VLOOKUP(M21+7,'Fechas de clase'!$B$5:$B$102,1,0),M21+14),M21+7)))</f>
        <v/>
      </c>
      <c r="O21" s="288" t="str">
        <f>IF($H21="(en blanco)","",IF($H21="","",IFERROR(IF(VLOOKUP(N21+7,'Fechas de clase'!$B$5:$B$102,1,0),N21+14),N21+7)))</f>
        <v/>
      </c>
      <c r="P21" s="288" t="str">
        <f>IF($H21="(en blanco)","",IF($H21="","",IFERROR(IF(VLOOKUP(O21+7,'Fechas de clase'!$B$5:$B$102,1,0),O21+14),O21+7)))</f>
        <v/>
      </c>
      <c r="Q21" s="288" t="str">
        <f>IF($H21="(en blanco)","",IF($H21="","",IFERROR(IF(VLOOKUP(P21+7,'Fechas de clase'!$B$5:$B$102,1,0),P21+14),P21+7)))</f>
        <v/>
      </c>
      <c r="R21" s="288" t="str">
        <f>IF($H21="(en blanco)","",IF($H21="","",IFERROR(IF(VLOOKUP(Q21+7,'Fechas de clase'!$B$5:$B$102,1,0),Q21+14),Q21+7)))</f>
        <v/>
      </c>
      <c r="S21" s="288" t="str">
        <f>IF($H21="(en blanco)","",IF($H21="","",IFERROR(IF(VLOOKUP(R21+7,'Fechas de clase'!$B$5:$B$102,1,0),R21+14),R21+7)))</f>
        <v/>
      </c>
      <c r="T21" s="288" t="str">
        <f>IF($H21="(en blanco)","",IF($H21="","",IFERROR(IF(VLOOKUP(S21+7,'Fechas de clase'!$B$5:$B$102,1,0),S21+14),S21+7)))</f>
        <v/>
      </c>
      <c r="U21" s="288" t="str">
        <f>IF($H21="(en blanco)","",IF($H21="","",IFERROR(IF(VLOOKUP(T21+7,'Fechas de clase'!$B$5:$B$102,1,0),T21+14),T21+7)))</f>
        <v/>
      </c>
      <c r="V21" s="288" t="str">
        <f>IF($H21="(en blanco)","",IF($H21="","",IFERROR(IF(VLOOKUP(U21+7,'Fechas de clase'!$B$5:$B$102,1,0),U21+14),U21+7)))</f>
        <v/>
      </c>
      <c r="W21" s="288" t="str">
        <f>IF($H21="(en blanco)","",IF($H21="","",IFERROR(IF(VLOOKUP(V21+7,'Fechas de clase'!$B$5:$B$102,1,0),V21+14),V21+7)))</f>
        <v/>
      </c>
      <c r="X21" s="288" t="str">
        <f>IF($H21="(en blanco)","",IF($H21="","",IFERROR(IF(VLOOKUP(W21+7,'Fechas de clase'!$B$5:$B$102,1,0),W21+14),W21+7)))</f>
        <v/>
      </c>
      <c r="Y21" s="288" t="str">
        <f>IF($H21="(en blanco)","",IF($H21="","",IFERROR(IF(VLOOKUP(X21+7,'Fechas de clase'!$B$5:$B$102,1,0),X21+14),X21+7)))</f>
        <v/>
      </c>
    </row>
    <row r="22" spans="2:25">
      <c r="J22" s="287" t="str">
        <f t="shared" si="0"/>
        <v/>
      </c>
      <c r="K22" s="288" t="str">
        <f>IF($H22="(en blanco)","",IF($H22="","",IFERROR(IF(VLOOKUP(H22+7,'Fechas de clase'!$B$5:$B$102,1,0),H22+14),H22+7)))</f>
        <v/>
      </c>
      <c r="L22" s="288" t="str">
        <f>IF($H22="(en blanco)","",IF($H22="","",IFERROR(IF(VLOOKUP(K22+7,'Fechas de clase'!$B$5:$B$102,1,0),K22+14),K22+7)))</f>
        <v/>
      </c>
      <c r="M22" s="288" t="str">
        <f>IF($H22="(en blanco)","",IF($H22="","",IFERROR(IF(VLOOKUP(L22+7,'Fechas de clase'!$B$5:$B$102,1,0),L22+14),L22+7)))</f>
        <v/>
      </c>
      <c r="N22" s="288" t="str">
        <f>IF($H22="(en blanco)","",IF($H22="","",IFERROR(IF(VLOOKUP(M22+7,'Fechas de clase'!$B$5:$B$102,1,0),M22+14),M22+7)))</f>
        <v/>
      </c>
      <c r="O22" s="288" t="str">
        <f>IF($H22="(en blanco)","",IF($H22="","",IFERROR(IF(VLOOKUP(N22+7,'Fechas de clase'!$B$5:$B$102,1,0),N22+14),N22+7)))</f>
        <v/>
      </c>
      <c r="P22" s="288" t="str">
        <f>IF($H22="(en blanco)","",IF($H22="","",IFERROR(IF(VLOOKUP(O22+7,'Fechas de clase'!$B$5:$B$102,1,0),O22+14),O22+7)))</f>
        <v/>
      </c>
      <c r="Q22" s="288" t="str">
        <f>IF($H22="(en blanco)","",IF($H22="","",IFERROR(IF(VLOOKUP(P22+7,'Fechas de clase'!$B$5:$B$102,1,0),P22+14),P22+7)))</f>
        <v/>
      </c>
      <c r="R22" s="288" t="str">
        <f>IF($H22="(en blanco)","",IF($H22="","",IFERROR(IF(VLOOKUP(Q22+7,'Fechas de clase'!$B$5:$B$102,1,0),Q22+14),Q22+7)))</f>
        <v/>
      </c>
      <c r="S22" s="288" t="str">
        <f>IF($H22="(en blanco)","",IF($H22="","",IFERROR(IF(VLOOKUP(R22+7,'Fechas de clase'!$B$5:$B$102,1,0),R22+14),R22+7)))</f>
        <v/>
      </c>
      <c r="T22" s="288" t="str">
        <f>IF($H22="(en blanco)","",IF($H22="","",IFERROR(IF(VLOOKUP(S22+7,'Fechas de clase'!$B$5:$B$102,1,0),S22+14),S22+7)))</f>
        <v/>
      </c>
      <c r="U22" s="288" t="str">
        <f>IF($H22="(en blanco)","",IF($H22="","",IFERROR(IF(VLOOKUP(T22+7,'Fechas de clase'!$B$5:$B$102,1,0),T22+14),T22+7)))</f>
        <v/>
      </c>
      <c r="V22" s="288" t="str">
        <f>IF($H22="(en blanco)","",IF($H22="","",IFERROR(IF(VLOOKUP(U22+7,'Fechas de clase'!$B$5:$B$102,1,0),U22+14),U22+7)))</f>
        <v/>
      </c>
      <c r="W22" s="288" t="str">
        <f>IF($H22="(en blanco)","",IF($H22="","",IFERROR(IF(VLOOKUP(V22+7,'Fechas de clase'!$B$5:$B$102,1,0),V22+14),V22+7)))</f>
        <v/>
      </c>
      <c r="X22" s="288" t="str">
        <f>IF($H22="(en blanco)","",IF($H22="","",IFERROR(IF(VLOOKUP(W22+7,'Fechas de clase'!$B$5:$B$102,1,0),W22+14),W22+7)))</f>
        <v/>
      </c>
      <c r="Y22" s="288" t="str">
        <f>IF($H22="(en blanco)","",IF($H22="","",IFERROR(IF(VLOOKUP(X22+7,'Fechas de clase'!$B$5:$B$102,1,0),X22+14),X22+7)))</f>
        <v/>
      </c>
    </row>
    <row r="23" spans="2:25">
      <c r="J23" s="287" t="str">
        <f t="shared" si="0"/>
        <v/>
      </c>
      <c r="K23" s="288" t="str">
        <f>IF($H23="(en blanco)","",IF($H23="","",IFERROR(IF(VLOOKUP(H23+7,'Fechas de clase'!$B$5:$B$102,1,0),H23+14),H23+7)))</f>
        <v/>
      </c>
      <c r="L23" s="288" t="str">
        <f>IF($H23="(en blanco)","",IF($H23="","",IFERROR(IF(VLOOKUP(K23+7,'Fechas de clase'!$B$5:$B$102,1,0),K23+14),K23+7)))</f>
        <v/>
      </c>
      <c r="M23" s="288" t="str">
        <f>IF($H23="(en blanco)","",IF($H23="","",IFERROR(IF(VLOOKUP(L23+7,'Fechas de clase'!$B$5:$B$102,1,0),L23+14),L23+7)))</f>
        <v/>
      </c>
      <c r="N23" s="288" t="str">
        <f>IF($H23="(en blanco)","",IF($H23="","",IFERROR(IF(VLOOKUP(M23+7,'Fechas de clase'!$B$5:$B$102,1,0),M23+14),M23+7)))</f>
        <v/>
      </c>
      <c r="O23" s="288" t="str">
        <f>IF($H23="(en blanco)","",IF($H23="","",IFERROR(IF(VLOOKUP(N23+7,'Fechas de clase'!$B$5:$B$102,1,0),N23+14),N23+7)))</f>
        <v/>
      </c>
      <c r="P23" s="288" t="str">
        <f>IF($H23="(en blanco)","",IF($H23="","",IFERROR(IF(VLOOKUP(O23+7,'Fechas de clase'!$B$5:$B$102,1,0),O23+14),O23+7)))</f>
        <v/>
      </c>
      <c r="Q23" s="288" t="str">
        <f>IF($H23="(en blanco)","",IF($H23="","",IFERROR(IF(VLOOKUP(P23+7,'Fechas de clase'!$B$5:$B$102,1,0),P23+14),P23+7)))</f>
        <v/>
      </c>
      <c r="R23" s="288" t="str">
        <f>IF($H23="(en blanco)","",IF($H23="","",IFERROR(IF(VLOOKUP(Q23+7,'Fechas de clase'!$B$5:$B$102,1,0),Q23+14),Q23+7)))</f>
        <v/>
      </c>
      <c r="S23" s="288" t="str">
        <f>IF($H23="(en blanco)","",IF($H23="","",IFERROR(IF(VLOOKUP(R23+7,'Fechas de clase'!$B$5:$B$102,1,0),R23+14),R23+7)))</f>
        <v/>
      </c>
      <c r="T23" s="288" t="str">
        <f>IF($H23="(en blanco)","",IF($H23="","",IFERROR(IF(VLOOKUP(S23+7,'Fechas de clase'!$B$5:$B$102,1,0),S23+14),S23+7)))</f>
        <v/>
      </c>
      <c r="U23" s="288" t="str">
        <f>IF($H23="(en blanco)","",IF($H23="","",IFERROR(IF(VLOOKUP(T23+7,'Fechas de clase'!$B$5:$B$102,1,0),T23+14),T23+7)))</f>
        <v/>
      </c>
      <c r="V23" s="288" t="str">
        <f>IF($H23="(en blanco)","",IF($H23="","",IFERROR(IF(VLOOKUP(U23+7,'Fechas de clase'!$B$5:$B$102,1,0),U23+14),U23+7)))</f>
        <v/>
      </c>
      <c r="W23" s="288" t="str">
        <f>IF($H23="(en blanco)","",IF($H23="","",IFERROR(IF(VLOOKUP(V23+7,'Fechas de clase'!$B$5:$B$102,1,0),V23+14),V23+7)))</f>
        <v/>
      </c>
      <c r="X23" s="288" t="str">
        <f>IF($H23="(en blanco)","",IF($H23="","",IFERROR(IF(VLOOKUP(W23+7,'Fechas de clase'!$B$5:$B$102,1,0),W23+14),W23+7)))</f>
        <v/>
      </c>
      <c r="Y23" s="288" t="str">
        <f>IF($H23="(en blanco)","",IF($H23="","",IFERROR(IF(VLOOKUP(X23+7,'Fechas de clase'!$B$5:$B$102,1,0),X23+14),X23+7)))</f>
        <v/>
      </c>
    </row>
    <row r="24" spans="2:25">
      <c r="B24" s="289"/>
      <c r="J24" s="287" t="str">
        <f t="shared" si="0"/>
        <v/>
      </c>
      <c r="K24" s="288" t="str">
        <f>IF($H24="(en blanco)","",IF($H24="","",IFERROR(IF(VLOOKUP(H24+7,'Fechas de clase'!$B$5:$B$102,1,0),H24+14),H24+7)))</f>
        <v/>
      </c>
      <c r="L24" s="288" t="str">
        <f>IF($H24="(en blanco)","",IF($H24="","",IFERROR(IF(VLOOKUP(K24+7,'Fechas de clase'!$B$5:$B$102,1,0),K24+14),K24+7)))</f>
        <v/>
      </c>
      <c r="M24" s="288" t="str">
        <f>IF($H24="(en blanco)","",IF($H24="","",IFERROR(IF(VLOOKUP(L24+7,'Fechas de clase'!$B$5:$B$102,1,0),L24+14),L24+7)))</f>
        <v/>
      </c>
      <c r="N24" s="288" t="str">
        <f>IF($H24="(en blanco)","",IF($H24="","",IFERROR(IF(VLOOKUP(M24+7,'Fechas de clase'!$B$5:$B$102,1,0),M24+14),M24+7)))</f>
        <v/>
      </c>
      <c r="O24" s="288" t="str">
        <f>IF($H24="(en blanco)","",IF($H24="","",IFERROR(IF(VLOOKUP(N24+7,'Fechas de clase'!$B$5:$B$102,1,0),N24+14),N24+7)))</f>
        <v/>
      </c>
      <c r="P24" s="288" t="str">
        <f>IF($H24="(en blanco)","",IF($H24="","",IFERROR(IF(VLOOKUP(O24+7,'Fechas de clase'!$B$5:$B$102,1,0),O24+14),O24+7)))</f>
        <v/>
      </c>
      <c r="Q24" s="288" t="str">
        <f>IF($H24="(en blanco)","",IF($H24="","",IFERROR(IF(VLOOKUP(P24+7,'Fechas de clase'!$B$5:$B$102,1,0),P24+14),P24+7)))</f>
        <v/>
      </c>
      <c r="R24" s="288" t="str">
        <f>IF($H24="(en blanco)","",IF($H24="","",IFERROR(IF(VLOOKUP(Q24+7,'Fechas de clase'!$B$5:$B$102,1,0),Q24+14),Q24+7)))</f>
        <v/>
      </c>
      <c r="S24" s="288" t="str">
        <f>IF($H24="(en blanco)","",IF($H24="","",IFERROR(IF(VLOOKUP(R24+7,'Fechas de clase'!$B$5:$B$102,1,0),R24+14),R24+7)))</f>
        <v/>
      </c>
      <c r="T24" s="288" t="str">
        <f>IF($H24="(en blanco)","",IF($H24="","",IFERROR(IF(VLOOKUP(S24+7,'Fechas de clase'!$B$5:$B$102,1,0),S24+14),S24+7)))</f>
        <v/>
      </c>
      <c r="U24" s="288" t="str">
        <f>IF($H24="(en blanco)","",IF($H24="","",IFERROR(IF(VLOOKUP(T24+7,'Fechas de clase'!$B$5:$B$102,1,0),T24+14),T24+7)))</f>
        <v/>
      </c>
      <c r="V24" s="288" t="str">
        <f>IF($H24="(en blanco)","",IF($H24="","",IFERROR(IF(VLOOKUP(U24+7,'Fechas de clase'!$B$5:$B$102,1,0),U24+14),U24+7)))</f>
        <v/>
      </c>
      <c r="W24" s="288" t="str">
        <f>IF($H24="(en blanco)","",IF($H24="","",IFERROR(IF(VLOOKUP(V24+7,'Fechas de clase'!$B$5:$B$102,1,0),V24+14),V24+7)))</f>
        <v/>
      </c>
      <c r="X24" s="288" t="str">
        <f>IF($H24="(en blanco)","",IF($H24="","",IFERROR(IF(VLOOKUP(W24+7,'Fechas de clase'!$B$5:$B$102,1,0),W24+14),W24+7)))</f>
        <v/>
      </c>
      <c r="Y24" s="288" t="str">
        <f>IF($H24="(en blanco)","",IF($H24="","",IFERROR(IF(VLOOKUP(X24+7,'Fechas de clase'!$B$5:$B$102,1,0),X24+14),X24+7)))</f>
        <v/>
      </c>
    </row>
    <row r="25" spans="2:25">
      <c r="B25" s="289"/>
      <c r="J25" s="287" t="str">
        <f t="shared" si="0"/>
        <v/>
      </c>
      <c r="K25" s="288" t="str">
        <f>IF($H25="(en blanco)","",IF($H25="","",IFERROR(IF(VLOOKUP(H25+7,'Fechas de clase'!$B$5:$B$102,1,0),H25+14),H25+7)))</f>
        <v/>
      </c>
      <c r="L25" s="288" t="str">
        <f>IF($H25="(en blanco)","",IF($H25="","",IFERROR(IF(VLOOKUP(K25+7,'Fechas de clase'!$B$5:$B$102,1,0),K25+14),K25+7)))</f>
        <v/>
      </c>
      <c r="M25" s="288" t="str">
        <f>IF($H25="(en blanco)","",IF($H25="","",IFERROR(IF(VLOOKUP(L25+7,'Fechas de clase'!$B$5:$B$102,1,0),L25+14),L25+7)))</f>
        <v/>
      </c>
      <c r="N25" s="288" t="str">
        <f>IF($H25="(en blanco)","",IF($H25="","",IFERROR(IF(VLOOKUP(M25+7,'Fechas de clase'!$B$5:$B$102,1,0),M25+14),M25+7)))</f>
        <v/>
      </c>
      <c r="O25" s="288" t="str">
        <f>IF($H25="(en blanco)","",IF($H25="","",IFERROR(IF(VLOOKUP(N25+7,'Fechas de clase'!$B$5:$B$102,1,0),N25+14),N25+7)))</f>
        <v/>
      </c>
      <c r="P25" s="288" t="str">
        <f>IF($H25="(en blanco)","",IF($H25="","",IFERROR(IF(VLOOKUP(O25+7,'Fechas de clase'!$B$5:$B$102,1,0),O25+14),O25+7)))</f>
        <v/>
      </c>
      <c r="Q25" s="288" t="str">
        <f>IF($H25="(en blanco)","",IF($H25="","",IFERROR(IF(VLOOKUP(P25+7,'Fechas de clase'!$B$5:$B$102,1,0),P25+14),P25+7)))</f>
        <v/>
      </c>
      <c r="R25" s="288" t="str">
        <f>IF($H25="(en blanco)","",IF($H25="","",IFERROR(IF(VLOOKUP(Q25+7,'Fechas de clase'!$B$5:$B$102,1,0),Q25+14),Q25+7)))</f>
        <v/>
      </c>
      <c r="S25" s="288" t="str">
        <f>IF($H25="(en blanco)","",IF($H25="","",IFERROR(IF(VLOOKUP(R25+7,'Fechas de clase'!$B$5:$B$102,1,0),R25+14),R25+7)))</f>
        <v/>
      </c>
      <c r="T25" s="288" t="str">
        <f>IF($H25="(en blanco)","",IF($H25="","",IFERROR(IF(VLOOKUP(S25+7,'Fechas de clase'!$B$5:$B$102,1,0),S25+14),S25+7)))</f>
        <v/>
      </c>
      <c r="U25" s="288" t="str">
        <f>IF($H25="(en blanco)","",IF($H25="","",IFERROR(IF(VLOOKUP(T25+7,'Fechas de clase'!$B$5:$B$102,1,0),T25+14),T25+7)))</f>
        <v/>
      </c>
      <c r="V25" s="288" t="str">
        <f>IF($H25="(en blanco)","",IF($H25="","",IFERROR(IF(VLOOKUP(U25+7,'Fechas de clase'!$B$5:$B$102,1,0),U25+14),U25+7)))</f>
        <v/>
      </c>
      <c r="W25" s="288" t="str">
        <f>IF($H25="(en blanco)","",IF($H25="","",IFERROR(IF(VLOOKUP(V25+7,'Fechas de clase'!$B$5:$B$102,1,0),V25+14),V25+7)))</f>
        <v/>
      </c>
      <c r="X25" s="288" t="str">
        <f>IF($H25="(en blanco)","",IF($H25="","",IFERROR(IF(VLOOKUP(W25+7,'Fechas de clase'!$B$5:$B$102,1,0),W25+14),W25+7)))</f>
        <v/>
      </c>
      <c r="Y25" s="288" t="str">
        <f>IF($H25="(en blanco)","",IF($H25="","",IFERROR(IF(VLOOKUP(X25+7,'Fechas de clase'!$B$5:$B$102,1,0),X25+14),X25+7)))</f>
        <v/>
      </c>
    </row>
    <row r="26" spans="2:25">
      <c r="B26" s="289"/>
      <c r="J26" s="287" t="str">
        <f t="shared" si="0"/>
        <v/>
      </c>
      <c r="K26" s="288" t="str">
        <f>IF($H26="(en blanco)","",IF($H26="","",IFERROR(IF(VLOOKUP(H26+7,'Fechas de clase'!$B$5:$B$102,1,0),H26+14),H26+7)))</f>
        <v/>
      </c>
      <c r="L26" s="288" t="str">
        <f>IF($H26="(en blanco)","",IF($H26="","",IFERROR(IF(VLOOKUP(K26+7,'Fechas de clase'!$B$5:$B$102,1,0),K26+14),K26+7)))</f>
        <v/>
      </c>
      <c r="M26" s="288" t="str">
        <f>IF($H26="(en blanco)","",IF($H26="","",IFERROR(IF(VLOOKUP(L26+7,'Fechas de clase'!$B$5:$B$102,1,0),L26+14),L26+7)))</f>
        <v/>
      </c>
      <c r="N26" s="288" t="str">
        <f>IF($H26="(en blanco)","",IF($H26="","",IFERROR(IF(VLOOKUP(M26+7,'Fechas de clase'!$B$5:$B$102,1,0),M26+14),M26+7)))</f>
        <v/>
      </c>
      <c r="O26" s="288" t="str">
        <f>IF($H26="(en blanco)","",IF($H26="","",IFERROR(IF(VLOOKUP(N26+7,'Fechas de clase'!$B$5:$B$102,1,0),N26+14),N26+7)))</f>
        <v/>
      </c>
      <c r="P26" s="288" t="str">
        <f>IF($H26="(en blanco)","",IF($H26="","",IFERROR(IF(VLOOKUP(O26+7,'Fechas de clase'!$B$5:$B$102,1,0),O26+14),O26+7)))</f>
        <v/>
      </c>
      <c r="Q26" s="288" t="str">
        <f>IF($H26="(en blanco)","",IF($H26="","",IFERROR(IF(VLOOKUP(P26+7,'Fechas de clase'!$B$5:$B$102,1,0),P26+14),P26+7)))</f>
        <v/>
      </c>
      <c r="R26" s="288" t="str">
        <f>IF($H26="(en blanco)","",IF($H26="","",IFERROR(IF(VLOOKUP(Q26+7,'Fechas de clase'!$B$5:$B$102,1,0),Q26+14),Q26+7)))</f>
        <v/>
      </c>
      <c r="S26" s="288" t="str">
        <f>IF($H26="(en blanco)","",IF($H26="","",IFERROR(IF(VLOOKUP(R26+7,'Fechas de clase'!$B$5:$B$102,1,0),R26+14),R26+7)))</f>
        <v/>
      </c>
      <c r="T26" s="288" t="str">
        <f>IF($H26="(en blanco)","",IF($H26="","",IFERROR(IF(VLOOKUP(S26+7,'Fechas de clase'!$B$5:$B$102,1,0),S26+14),S26+7)))</f>
        <v/>
      </c>
      <c r="U26" s="288" t="str">
        <f>IF($H26="(en blanco)","",IF($H26="","",IFERROR(IF(VLOOKUP(T26+7,'Fechas de clase'!$B$5:$B$102,1,0),T26+14),T26+7)))</f>
        <v/>
      </c>
      <c r="V26" s="288" t="str">
        <f>IF($H26="(en blanco)","",IF($H26="","",IFERROR(IF(VLOOKUP(U26+7,'Fechas de clase'!$B$5:$B$102,1,0),U26+14),U26+7)))</f>
        <v/>
      </c>
      <c r="W26" s="288" t="str">
        <f>IF($H26="(en blanco)","",IF($H26="","",IFERROR(IF(VLOOKUP(V26+7,'Fechas de clase'!$B$5:$B$102,1,0),V26+14),V26+7)))</f>
        <v/>
      </c>
      <c r="X26" s="288" t="str">
        <f>IF($H26="(en blanco)","",IF($H26="","",IFERROR(IF(VLOOKUP(W26+7,'Fechas de clase'!$B$5:$B$102,1,0),W26+14),W26+7)))</f>
        <v/>
      </c>
      <c r="Y26" s="288" t="str">
        <f>IF($H26="(en blanco)","",IF($H26="","",IFERROR(IF(VLOOKUP(X26+7,'Fechas de clase'!$B$5:$B$102,1,0),X26+14),X26+7)))</f>
        <v/>
      </c>
    </row>
    <row r="27" spans="2:25">
      <c r="B27" s="289"/>
      <c r="J27" s="287" t="str">
        <f t="shared" si="0"/>
        <v/>
      </c>
      <c r="K27" s="288" t="str">
        <f>IF($H27="(en blanco)","",IF($H27="","",IFERROR(IF(VLOOKUP(H27+7,'Fechas de clase'!$B$5:$B$102,1,0),H27+14),H27+7)))</f>
        <v/>
      </c>
      <c r="L27" s="288" t="str">
        <f>IF($H27="(en blanco)","",IF($H27="","",IFERROR(IF(VLOOKUP(K27+7,'Fechas de clase'!$B$5:$B$102,1,0),K27+14),K27+7)))</f>
        <v/>
      </c>
      <c r="M27" s="288" t="str">
        <f>IF($H27="(en blanco)","",IF($H27="","",IFERROR(IF(VLOOKUP(L27+7,'Fechas de clase'!$B$5:$B$102,1,0),L27+14),L27+7)))</f>
        <v/>
      </c>
      <c r="N27" s="288" t="str">
        <f>IF($H27="(en blanco)","",IF($H27="","",IFERROR(IF(VLOOKUP(M27+7,'Fechas de clase'!$B$5:$B$102,1,0),M27+14),M27+7)))</f>
        <v/>
      </c>
      <c r="O27" s="288" t="str">
        <f>IF($H27="(en blanco)","",IF($H27="","",IFERROR(IF(VLOOKUP(N27+7,'Fechas de clase'!$B$5:$B$102,1,0),N27+14),N27+7)))</f>
        <v/>
      </c>
      <c r="P27" s="288" t="str">
        <f>IF($H27="(en blanco)","",IF($H27="","",IFERROR(IF(VLOOKUP(O27+7,'Fechas de clase'!$B$5:$B$102,1,0),O27+14),O27+7)))</f>
        <v/>
      </c>
      <c r="Q27" s="288" t="str">
        <f>IF($H27="(en blanco)","",IF($H27="","",IFERROR(IF(VLOOKUP(P27+7,'Fechas de clase'!$B$5:$B$102,1,0),P27+14),P27+7)))</f>
        <v/>
      </c>
      <c r="R27" s="288" t="str">
        <f>IF($H27="(en blanco)","",IF($H27="","",IFERROR(IF(VLOOKUP(Q27+7,'Fechas de clase'!$B$5:$B$102,1,0),Q27+14),Q27+7)))</f>
        <v/>
      </c>
      <c r="S27" s="288" t="str">
        <f>IF($H27="(en blanco)","",IF($H27="","",IFERROR(IF(VLOOKUP(R27+7,'Fechas de clase'!$B$5:$B$102,1,0),R27+14),R27+7)))</f>
        <v/>
      </c>
      <c r="T27" s="288" t="str">
        <f>IF($H27="(en blanco)","",IF($H27="","",IFERROR(IF(VLOOKUP(S27+7,'Fechas de clase'!$B$5:$B$102,1,0),S27+14),S27+7)))</f>
        <v/>
      </c>
      <c r="U27" s="288" t="str">
        <f>IF($H27="(en blanco)","",IF($H27="","",IFERROR(IF(VLOOKUP(T27+7,'Fechas de clase'!$B$5:$B$102,1,0),T27+14),T27+7)))</f>
        <v/>
      </c>
      <c r="V27" s="288" t="str">
        <f>IF($H27="(en blanco)","",IF($H27="","",IFERROR(IF(VLOOKUP(U27+7,'Fechas de clase'!$B$5:$B$102,1,0),U27+14),U27+7)))</f>
        <v/>
      </c>
      <c r="W27" s="288" t="str">
        <f>IF($H27="(en blanco)","",IF($H27="","",IFERROR(IF(VLOOKUP(V27+7,'Fechas de clase'!$B$5:$B$102,1,0),V27+14),V27+7)))</f>
        <v/>
      </c>
      <c r="X27" s="288" t="str">
        <f>IF($H27="(en blanco)","",IF($H27="","",IFERROR(IF(VLOOKUP(W27+7,'Fechas de clase'!$B$5:$B$102,1,0),W27+14),W27+7)))</f>
        <v/>
      </c>
      <c r="Y27" s="288" t="str">
        <f>IF($H27="(en blanco)","",IF($H27="","",IFERROR(IF(VLOOKUP(X27+7,'Fechas de clase'!$B$5:$B$102,1,0),X27+14),X27+7)))</f>
        <v/>
      </c>
    </row>
    <row r="28" spans="2:25">
      <c r="B28" s="289"/>
      <c r="J28" s="287" t="str">
        <f t="shared" si="0"/>
        <v/>
      </c>
      <c r="K28" s="288" t="str">
        <f>IF($H28="(en blanco)","",IF($H28="","",IFERROR(IF(VLOOKUP(H28+7,'Fechas de clase'!$B$5:$B$102,1,0),H28+14),H28+7)))</f>
        <v/>
      </c>
      <c r="L28" s="288" t="str">
        <f>IF($H28="(en blanco)","",IF($H28="","",IFERROR(IF(VLOOKUP(K28+7,'Fechas de clase'!$B$5:$B$102,1,0),K28+14),K28+7)))</f>
        <v/>
      </c>
      <c r="M28" s="288" t="str">
        <f>IF($H28="(en blanco)","",IF($H28="","",IFERROR(IF(VLOOKUP(L28+7,'Fechas de clase'!$B$5:$B$102,1,0),L28+14),L28+7)))</f>
        <v/>
      </c>
      <c r="N28" s="288" t="str">
        <f>IF($H28="(en blanco)","",IF($H28="","",IFERROR(IF(VLOOKUP(M28+7,'Fechas de clase'!$B$5:$B$102,1,0),M28+14),M28+7)))</f>
        <v/>
      </c>
      <c r="O28" s="288" t="str">
        <f>IF($H28="(en blanco)","",IF($H28="","",IFERROR(IF(VLOOKUP(N28+7,'Fechas de clase'!$B$5:$B$102,1,0),N28+14),N28+7)))</f>
        <v/>
      </c>
      <c r="P28" s="288" t="str">
        <f>IF($H28="(en blanco)","",IF($H28="","",IFERROR(IF(VLOOKUP(O28+7,'Fechas de clase'!$B$5:$B$102,1,0),O28+14),O28+7)))</f>
        <v/>
      </c>
      <c r="Q28" s="288" t="str">
        <f>IF($H28="(en blanco)","",IF($H28="","",IFERROR(IF(VLOOKUP(P28+7,'Fechas de clase'!$B$5:$B$102,1,0),P28+14),P28+7)))</f>
        <v/>
      </c>
      <c r="R28" s="288" t="str">
        <f>IF($H28="(en blanco)","",IF($H28="","",IFERROR(IF(VLOOKUP(Q28+7,'Fechas de clase'!$B$5:$B$102,1,0),Q28+14),Q28+7)))</f>
        <v/>
      </c>
      <c r="S28" s="288" t="str">
        <f>IF($H28="(en blanco)","",IF($H28="","",IFERROR(IF(VLOOKUP(R28+7,'Fechas de clase'!$B$5:$B$102,1,0),R28+14),R28+7)))</f>
        <v/>
      </c>
      <c r="T28" s="288" t="str">
        <f>IF($H28="(en blanco)","",IF($H28="","",IFERROR(IF(VLOOKUP(S28+7,'Fechas de clase'!$B$5:$B$102,1,0),S28+14),S28+7)))</f>
        <v/>
      </c>
      <c r="U28" s="288" t="str">
        <f>IF($H28="(en blanco)","",IF($H28="","",IFERROR(IF(VLOOKUP(T28+7,'Fechas de clase'!$B$5:$B$102,1,0),T28+14),T28+7)))</f>
        <v/>
      </c>
      <c r="V28" s="288" t="str">
        <f>IF($H28="(en blanco)","",IF($H28="","",IFERROR(IF(VLOOKUP(U28+7,'Fechas de clase'!$B$5:$B$102,1,0),U28+14),U28+7)))</f>
        <v/>
      </c>
      <c r="W28" s="288" t="str">
        <f>IF($H28="(en blanco)","",IF($H28="","",IFERROR(IF(VLOOKUP(V28+7,'Fechas de clase'!$B$5:$B$102,1,0),V28+14),V28+7)))</f>
        <v/>
      </c>
      <c r="X28" s="288" t="str">
        <f>IF($H28="(en blanco)","",IF($H28="","",IFERROR(IF(VLOOKUP(W28+7,'Fechas de clase'!$B$5:$B$102,1,0),W28+14),W28+7)))</f>
        <v/>
      </c>
      <c r="Y28" s="288" t="str">
        <f>IF($H28="(en blanco)","",IF($H28="","",IFERROR(IF(VLOOKUP(X28+7,'Fechas de clase'!$B$5:$B$102,1,0),X28+14),X28+7)))</f>
        <v/>
      </c>
    </row>
    <row r="29" spans="2:25">
      <c r="B29" s="289"/>
      <c r="J29" s="287" t="str">
        <f t="shared" si="0"/>
        <v/>
      </c>
      <c r="K29" s="288" t="str">
        <f>IF($H29="(en blanco)","",IF($H29="","",IFERROR(IF(VLOOKUP(H29+7,'Fechas de clase'!$B$5:$B$102,1,0),H29+14),H29+7)))</f>
        <v/>
      </c>
      <c r="L29" s="288" t="str">
        <f>IF($H29="(en blanco)","",IF($H29="","",IFERROR(IF(VLOOKUP(K29+7,'Fechas de clase'!$B$5:$B$102,1,0),K29+14),K29+7)))</f>
        <v/>
      </c>
      <c r="M29" s="288" t="str">
        <f>IF($H29="(en blanco)","",IF($H29="","",IFERROR(IF(VLOOKUP(L29+7,'Fechas de clase'!$B$5:$B$102,1,0),L29+14),L29+7)))</f>
        <v/>
      </c>
      <c r="N29" s="288" t="str">
        <f>IF($H29="(en blanco)","",IF($H29="","",IFERROR(IF(VLOOKUP(M29+7,'Fechas de clase'!$B$5:$B$102,1,0),M29+14),M29+7)))</f>
        <v/>
      </c>
      <c r="O29" s="288" t="str">
        <f>IF($H29="(en blanco)","",IF($H29="","",IFERROR(IF(VLOOKUP(N29+7,'Fechas de clase'!$B$5:$B$102,1,0),N29+14),N29+7)))</f>
        <v/>
      </c>
      <c r="P29" s="288" t="str">
        <f>IF($H29="(en blanco)","",IF($H29="","",IFERROR(IF(VLOOKUP(O29+7,'Fechas de clase'!$B$5:$B$102,1,0),O29+14),O29+7)))</f>
        <v/>
      </c>
      <c r="Q29" s="288" t="str">
        <f>IF($H29="(en blanco)","",IF($H29="","",IFERROR(IF(VLOOKUP(P29+7,'Fechas de clase'!$B$5:$B$102,1,0),P29+14),P29+7)))</f>
        <v/>
      </c>
      <c r="R29" s="288" t="str">
        <f>IF($H29="(en blanco)","",IF($H29="","",IFERROR(IF(VLOOKUP(Q29+7,'Fechas de clase'!$B$5:$B$102,1,0),Q29+14),Q29+7)))</f>
        <v/>
      </c>
      <c r="S29" s="288" t="str">
        <f>IF($H29="(en blanco)","",IF($H29="","",IFERROR(IF(VLOOKUP(R29+7,'Fechas de clase'!$B$5:$B$102,1,0),R29+14),R29+7)))</f>
        <v/>
      </c>
      <c r="T29" s="288" t="str">
        <f>IF($H29="(en blanco)","",IF($H29="","",IFERROR(IF(VLOOKUP(S29+7,'Fechas de clase'!$B$5:$B$102,1,0),S29+14),S29+7)))</f>
        <v/>
      </c>
      <c r="U29" s="288" t="str">
        <f>IF($H29="(en blanco)","",IF($H29="","",IFERROR(IF(VLOOKUP(T29+7,'Fechas de clase'!$B$5:$B$102,1,0),T29+14),T29+7)))</f>
        <v/>
      </c>
      <c r="V29" s="288" t="str">
        <f>IF($H29="(en blanco)","",IF($H29="","",IFERROR(IF(VLOOKUP(U29+7,'Fechas de clase'!$B$5:$B$102,1,0),U29+14),U29+7)))</f>
        <v/>
      </c>
      <c r="W29" s="288" t="str">
        <f>IF($H29="(en blanco)","",IF($H29="","",IFERROR(IF(VLOOKUP(V29+7,'Fechas de clase'!$B$5:$B$102,1,0),V29+14),V29+7)))</f>
        <v/>
      </c>
      <c r="X29" s="288" t="str">
        <f>IF($H29="(en blanco)","",IF($H29="","",IFERROR(IF(VLOOKUP(W29+7,'Fechas de clase'!$B$5:$B$102,1,0),W29+14),W29+7)))</f>
        <v/>
      </c>
      <c r="Y29" s="288" t="str">
        <f>IF($H29="(en blanco)","",IF($H29="","",IFERROR(IF(VLOOKUP(X29+7,'Fechas de clase'!$B$5:$B$102,1,0),X29+14),X29+7)))</f>
        <v/>
      </c>
    </row>
    <row r="30" spans="2:25">
      <c r="B30" s="289"/>
      <c r="J30" s="287" t="str">
        <f t="shared" si="0"/>
        <v/>
      </c>
      <c r="K30" s="288" t="str">
        <f>IF($H30="(en blanco)","",IF($H30="","",IFERROR(IF(VLOOKUP(H30+7,'Fechas de clase'!$B$5:$B$102,1,0),H30+14),H30+7)))</f>
        <v/>
      </c>
      <c r="L30" s="288" t="str">
        <f>IF($H30="(en blanco)","",IF($H30="","",IFERROR(IF(VLOOKUP(K30+7,'Fechas de clase'!$B$5:$B$102,1,0),K30+14),K30+7)))</f>
        <v/>
      </c>
      <c r="M30" s="288" t="str">
        <f>IF($H30="(en blanco)","",IF($H30="","",IFERROR(IF(VLOOKUP(L30+7,'Fechas de clase'!$B$5:$B$102,1,0),L30+14),L30+7)))</f>
        <v/>
      </c>
      <c r="N30" s="288" t="str">
        <f>IF($H30="(en blanco)","",IF($H30="","",IFERROR(IF(VLOOKUP(M30+7,'Fechas de clase'!$B$5:$B$102,1,0),M30+14),M30+7)))</f>
        <v/>
      </c>
      <c r="O30" s="288" t="str">
        <f>IF($H30="(en blanco)","",IF($H30="","",IFERROR(IF(VLOOKUP(N30+7,'Fechas de clase'!$B$5:$B$102,1,0),N30+14),N30+7)))</f>
        <v/>
      </c>
      <c r="P30" s="288" t="str">
        <f>IF($H30="(en blanco)","",IF($H30="","",IFERROR(IF(VLOOKUP(O30+7,'Fechas de clase'!$B$5:$B$102,1,0),O30+14),O30+7)))</f>
        <v/>
      </c>
      <c r="Q30" s="288" t="str">
        <f>IF($H30="(en blanco)","",IF($H30="","",IFERROR(IF(VLOOKUP(P30+7,'Fechas de clase'!$B$5:$B$102,1,0),P30+14),P30+7)))</f>
        <v/>
      </c>
      <c r="R30" s="288" t="str">
        <f>IF($H30="(en blanco)","",IF($H30="","",IFERROR(IF(VLOOKUP(Q30+7,'Fechas de clase'!$B$5:$B$102,1,0),Q30+14),Q30+7)))</f>
        <v/>
      </c>
      <c r="S30" s="288" t="str">
        <f>IF($H30="(en blanco)","",IF($H30="","",IFERROR(IF(VLOOKUP(R30+7,'Fechas de clase'!$B$5:$B$102,1,0),R30+14),R30+7)))</f>
        <v/>
      </c>
      <c r="T30" s="288" t="str">
        <f>IF($H30="(en blanco)","",IF($H30="","",IFERROR(IF(VLOOKUP(S30+7,'Fechas de clase'!$B$5:$B$102,1,0),S30+14),S30+7)))</f>
        <v/>
      </c>
      <c r="U30" s="288" t="str">
        <f>IF($H30="(en blanco)","",IF($H30="","",IFERROR(IF(VLOOKUP(T30+7,'Fechas de clase'!$B$5:$B$102,1,0),T30+14),T30+7)))</f>
        <v/>
      </c>
      <c r="V30" s="288" t="str">
        <f>IF($H30="(en blanco)","",IF($H30="","",IFERROR(IF(VLOOKUP(U30+7,'Fechas de clase'!$B$5:$B$102,1,0),U30+14),U30+7)))</f>
        <v/>
      </c>
      <c r="W30" s="288" t="str">
        <f>IF($H30="(en blanco)","",IF($H30="","",IFERROR(IF(VLOOKUP(V30+7,'Fechas de clase'!$B$5:$B$102,1,0),V30+14),V30+7)))</f>
        <v/>
      </c>
      <c r="X30" s="288" t="str">
        <f>IF($H30="(en blanco)","",IF($H30="","",IFERROR(IF(VLOOKUP(W30+7,'Fechas de clase'!$B$5:$B$102,1,0),W30+14),W30+7)))</f>
        <v/>
      </c>
      <c r="Y30" s="288" t="str">
        <f>IF($H30="(en blanco)","",IF($H30="","",IFERROR(IF(VLOOKUP(X30+7,'Fechas de clase'!$B$5:$B$102,1,0),X30+14),X30+7)))</f>
        <v/>
      </c>
    </row>
    <row r="31" spans="2:25">
      <c r="B31" s="289"/>
      <c r="J31" s="287" t="str">
        <f t="shared" si="0"/>
        <v/>
      </c>
      <c r="K31" s="288" t="str">
        <f>IF($H31="(en blanco)","",IF($H31="","",IFERROR(IF(VLOOKUP(H31+7,'Fechas de clase'!$B$5:$B$102,1,0),H31+14),H31+7)))</f>
        <v/>
      </c>
      <c r="L31" s="288" t="str">
        <f>IF($H31="(en blanco)","",IF($H31="","",IFERROR(IF(VLOOKUP(K31+7,'Fechas de clase'!$B$5:$B$102,1,0),K31+14),K31+7)))</f>
        <v/>
      </c>
      <c r="M31" s="288" t="str">
        <f>IF($H31="(en blanco)","",IF($H31="","",IFERROR(IF(VLOOKUP(L31+7,'Fechas de clase'!$B$5:$B$102,1,0),L31+14),L31+7)))</f>
        <v/>
      </c>
      <c r="N31" s="288" t="str">
        <f>IF($H31="(en blanco)","",IF($H31="","",IFERROR(IF(VLOOKUP(M31+7,'Fechas de clase'!$B$5:$B$102,1,0),M31+14),M31+7)))</f>
        <v/>
      </c>
      <c r="O31" s="288" t="str">
        <f>IF($H31="(en blanco)","",IF($H31="","",IFERROR(IF(VLOOKUP(N31+7,'Fechas de clase'!$B$5:$B$102,1,0),N31+14),N31+7)))</f>
        <v/>
      </c>
      <c r="P31" s="288" t="str">
        <f>IF($H31="(en blanco)","",IF($H31="","",IFERROR(IF(VLOOKUP(O31+7,'Fechas de clase'!$B$5:$B$102,1,0),O31+14),O31+7)))</f>
        <v/>
      </c>
      <c r="Q31" s="288" t="str">
        <f>IF($H31="(en blanco)","",IF($H31="","",IFERROR(IF(VLOOKUP(P31+7,'Fechas de clase'!$B$5:$B$102,1,0),P31+14),P31+7)))</f>
        <v/>
      </c>
      <c r="R31" s="288" t="str">
        <f>IF($H31="(en blanco)","",IF($H31="","",IFERROR(IF(VLOOKUP(Q31+7,'Fechas de clase'!$B$5:$B$102,1,0),Q31+14),Q31+7)))</f>
        <v/>
      </c>
      <c r="S31" s="288" t="str">
        <f>IF($H31="(en blanco)","",IF($H31="","",IFERROR(IF(VLOOKUP(R31+7,'Fechas de clase'!$B$5:$B$102,1,0),R31+14),R31+7)))</f>
        <v/>
      </c>
      <c r="T31" s="288" t="str">
        <f>IF($H31="(en blanco)","",IF($H31="","",IFERROR(IF(VLOOKUP(S31+7,'Fechas de clase'!$B$5:$B$102,1,0),S31+14),S31+7)))</f>
        <v/>
      </c>
      <c r="U31" s="288" t="str">
        <f>IF($H31="(en blanco)","",IF($H31="","",IFERROR(IF(VLOOKUP(T31+7,'Fechas de clase'!$B$5:$B$102,1,0),T31+14),T31+7)))</f>
        <v/>
      </c>
      <c r="V31" s="288" t="str">
        <f>IF($H31="(en blanco)","",IF($H31="","",IFERROR(IF(VLOOKUP(U31+7,'Fechas de clase'!$B$5:$B$102,1,0),U31+14),U31+7)))</f>
        <v/>
      </c>
      <c r="W31" s="288" t="str">
        <f>IF($H31="(en blanco)","",IF($H31="","",IFERROR(IF(VLOOKUP(V31+7,'Fechas de clase'!$B$5:$B$102,1,0),V31+14),V31+7)))</f>
        <v/>
      </c>
      <c r="X31" s="288" t="str">
        <f>IF($H31="(en blanco)","",IF($H31="","",IFERROR(IF(VLOOKUP(W31+7,'Fechas de clase'!$B$5:$B$102,1,0),W31+14),W31+7)))</f>
        <v/>
      </c>
      <c r="Y31" s="288" t="str">
        <f>IF($H31="(en blanco)","",IF($H31="","",IFERROR(IF(VLOOKUP(X31+7,'Fechas de clase'!$B$5:$B$102,1,0),X31+14),X31+7)))</f>
        <v/>
      </c>
    </row>
    <row r="32" spans="2:25">
      <c r="B32" s="289"/>
      <c r="J32" s="287" t="str">
        <f t="shared" si="0"/>
        <v/>
      </c>
      <c r="K32" s="288" t="str">
        <f>IF($H32="(en blanco)","",IF($H32="","",IFERROR(IF(VLOOKUP(H32+7,'Fechas de clase'!$B$5:$B$102,1,0),H32+14),H32+7)))</f>
        <v/>
      </c>
      <c r="L32" s="288" t="str">
        <f>IF($H32="(en blanco)","",IF($H32="","",IFERROR(IF(VLOOKUP(K32+7,'Fechas de clase'!$B$5:$B$102,1,0),K32+14),K32+7)))</f>
        <v/>
      </c>
      <c r="M32" s="288" t="str">
        <f>IF($H32="(en blanco)","",IF($H32="","",IFERROR(IF(VLOOKUP(L32+7,'Fechas de clase'!$B$5:$B$102,1,0),L32+14),L32+7)))</f>
        <v/>
      </c>
      <c r="N32" s="288" t="str">
        <f>IF($H32="(en blanco)","",IF($H32="","",IFERROR(IF(VLOOKUP(M32+7,'Fechas de clase'!$B$5:$B$102,1,0),M32+14),M32+7)))</f>
        <v/>
      </c>
      <c r="O32" s="288" t="str">
        <f>IF($H32="(en blanco)","",IF($H32="","",IFERROR(IF(VLOOKUP(N32+7,'Fechas de clase'!$B$5:$B$102,1,0),N32+14),N32+7)))</f>
        <v/>
      </c>
      <c r="P32" s="288" t="str">
        <f>IF($H32="(en blanco)","",IF($H32="","",IFERROR(IF(VLOOKUP(O32+7,'Fechas de clase'!$B$5:$B$102,1,0),O32+14),O32+7)))</f>
        <v/>
      </c>
      <c r="Q32" s="288" t="str">
        <f>IF($H32="(en blanco)","",IF($H32="","",IFERROR(IF(VLOOKUP(P32+7,'Fechas de clase'!$B$5:$B$102,1,0),P32+14),P32+7)))</f>
        <v/>
      </c>
      <c r="R32" s="288" t="str">
        <f>IF($H32="(en blanco)","",IF($H32="","",IFERROR(IF(VLOOKUP(Q32+7,'Fechas de clase'!$B$5:$B$102,1,0),Q32+14),Q32+7)))</f>
        <v/>
      </c>
      <c r="S32" s="288" t="str">
        <f>IF($H32="(en blanco)","",IF($H32="","",IFERROR(IF(VLOOKUP(R32+7,'Fechas de clase'!$B$5:$B$102,1,0),R32+14),R32+7)))</f>
        <v/>
      </c>
      <c r="T32" s="288" t="str">
        <f>IF($H32="(en blanco)","",IF($H32="","",IFERROR(IF(VLOOKUP(S32+7,'Fechas de clase'!$B$5:$B$102,1,0),S32+14),S32+7)))</f>
        <v/>
      </c>
      <c r="U32" s="288" t="str">
        <f>IF($H32="(en blanco)","",IF($H32="","",IFERROR(IF(VLOOKUP(T32+7,'Fechas de clase'!$B$5:$B$102,1,0),T32+14),T32+7)))</f>
        <v/>
      </c>
      <c r="V32" s="288" t="str">
        <f>IF($H32="(en blanco)","",IF($H32="","",IFERROR(IF(VLOOKUP(U32+7,'Fechas de clase'!$B$5:$B$102,1,0),U32+14),U32+7)))</f>
        <v/>
      </c>
      <c r="W32" s="288" t="str">
        <f>IF($H32="(en blanco)","",IF($H32="","",IFERROR(IF(VLOOKUP(V32+7,'Fechas de clase'!$B$5:$B$102,1,0),V32+14),V32+7)))</f>
        <v/>
      </c>
      <c r="X32" s="288" t="str">
        <f>IF($H32="(en blanco)","",IF($H32="","",IFERROR(IF(VLOOKUP(W32+7,'Fechas de clase'!$B$5:$B$102,1,0),W32+14),W32+7)))</f>
        <v/>
      </c>
      <c r="Y32" s="288" t="str">
        <f>IF($H32="(en blanco)","",IF($H32="","",IFERROR(IF(VLOOKUP(X32+7,'Fechas de clase'!$B$5:$B$102,1,0),X32+14),X32+7)))</f>
        <v/>
      </c>
    </row>
    <row r="33" spans="2:25">
      <c r="B33" s="289"/>
      <c r="J33" s="287" t="str">
        <f t="shared" si="0"/>
        <v/>
      </c>
      <c r="K33" s="288" t="str">
        <f>IF($H33="(en blanco)","",IF($H33="","",IFERROR(IF(VLOOKUP(H33+7,'Fechas de clase'!$B$5:$B$102,1,0),H33+14),H33+7)))</f>
        <v/>
      </c>
      <c r="L33" s="288" t="str">
        <f>IF($H33="(en blanco)","",IF($H33="","",IFERROR(IF(VLOOKUP(K33+7,'Fechas de clase'!$B$5:$B$102,1,0),K33+14),K33+7)))</f>
        <v/>
      </c>
      <c r="M33" s="288" t="str">
        <f>IF($H33="(en blanco)","",IF($H33="","",IFERROR(IF(VLOOKUP(L33+7,'Fechas de clase'!$B$5:$B$102,1,0),L33+14),L33+7)))</f>
        <v/>
      </c>
      <c r="N33" s="288" t="str">
        <f>IF($H33="(en blanco)","",IF($H33="","",IFERROR(IF(VLOOKUP(M33+7,'Fechas de clase'!$B$5:$B$102,1,0),M33+14),M33+7)))</f>
        <v/>
      </c>
      <c r="O33" s="288" t="str">
        <f>IF($H33="(en blanco)","",IF($H33="","",IFERROR(IF(VLOOKUP(N33+7,'Fechas de clase'!$B$5:$B$102,1,0),N33+14),N33+7)))</f>
        <v/>
      </c>
      <c r="P33" s="288" t="str">
        <f>IF($H33="(en blanco)","",IF($H33="","",IFERROR(IF(VLOOKUP(O33+7,'Fechas de clase'!$B$5:$B$102,1,0),O33+14),O33+7)))</f>
        <v/>
      </c>
      <c r="Q33" s="288" t="str">
        <f>IF($H33="(en blanco)","",IF($H33="","",IFERROR(IF(VLOOKUP(P33+7,'Fechas de clase'!$B$5:$B$102,1,0),P33+14),P33+7)))</f>
        <v/>
      </c>
      <c r="R33" s="288" t="str">
        <f>IF($H33="(en blanco)","",IF($H33="","",IFERROR(IF(VLOOKUP(Q33+7,'Fechas de clase'!$B$5:$B$102,1,0),Q33+14),Q33+7)))</f>
        <v/>
      </c>
      <c r="S33" s="288" t="str">
        <f>IF($H33="(en blanco)","",IF($H33="","",IFERROR(IF(VLOOKUP(R33+7,'Fechas de clase'!$B$5:$B$102,1,0),R33+14),R33+7)))</f>
        <v/>
      </c>
      <c r="T33" s="288" t="str">
        <f>IF($H33="(en blanco)","",IF($H33="","",IFERROR(IF(VLOOKUP(S33+7,'Fechas de clase'!$B$5:$B$102,1,0),S33+14),S33+7)))</f>
        <v/>
      </c>
      <c r="U33" s="288" t="str">
        <f>IF($H33="(en blanco)","",IF($H33="","",IFERROR(IF(VLOOKUP(T33+7,'Fechas de clase'!$B$5:$B$102,1,0),T33+14),T33+7)))</f>
        <v/>
      </c>
      <c r="V33" s="288" t="str">
        <f>IF($H33="(en blanco)","",IF($H33="","",IFERROR(IF(VLOOKUP(U33+7,'Fechas de clase'!$B$5:$B$102,1,0),U33+14),U33+7)))</f>
        <v/>
      </c>
      <c r="W33" s="288" t="str">
        <f>IF($H33="(en blanco)","",IF($H33="","",IFERROR(IF(VLOOKUP(V33+7,'Fechas de clase'!$B$5:$B$102,1,0),V33+14),V33+7)))</f>
        <v/>
      </c>
      <c r="X33" s="288" t="str">
        <f>IF($H33="(en blanco)","",IF($H33="","",IFERROR(IF(VLOOKUP(W33+7,'Fechas de clase'!$B$5:$B$102,1,0),W33+14),W33+7)))</f>
        <v/>
      </c>
      <c r="Y33" s="288" t="str">
        <f>IF($H33="(en blanco)","",IF($H33="","",IFERROR(IF(VLOOKUP(X33+7,'Fechas de clase'!$B$5:$B$102,1,0),X33+14),X33+7)))</f>
        <v/>
      </c>
    </row>
    <row r="34" spans="2:25">
      <c r="B34" s="289"/>
      <c r="J34" s="287" t="str">
        <f t="shared" si="0"/>
        <v/>
      </c>
      <c r="K34" s="288" t="str">
        <f>IF($H34="(en blanco)","",IF($H34="","",IFERROR(IF(VLOOKUP(H34+7,'Fechas de clase'!$B$5:$B$102,1,0),H34+14),H34+7)))</f>
        <v/>
      </c>
      <c r="L34" s="288" t="str">
        <f>IF($H34="(en blanco)","",IF($H34="","",IFERROR(IF(VLOOKUP(K34+7,'Fechas de clase'!$B$5:$B$102,1,0),K34+14),K34+7)))</f>
        <v/>
      </c>
      <c r="M34" s="288" t="str">
        <f>IF($H34="(en blanco)","",IF($H34="","",IFERROR(IF(VLOOKUP(L34+7,'Fechas de clase'!$B$5:$B$102,1,0),L34+14),L34+7)))</f>
        <v/>
      </c>
      <c r="N34" s="288" t="str">
        <f>IF($H34="(en blanco)","",IF($H34="","",IFERROR(IF(VLOOKUP(M34+7,'Fechas de clase'!$B$5:$B$102,1,0),M34+14),M34+7)))</f>
        <v/>
      </c>
      <c r="O34" s="288" t="str">
        <f>IF($H34="(en blanco)","",IF($H34="","",IFERROR(IF(VLOOKUP(N34+7,'Fechas de clase'!$B$5:$B$102,1,0),N34+14),N34+7)))</f>
        <v/>
      </c>
      <c r="P34" s="288" t="str">
        <f>IF($H34="(en blanco)","",IF($H34="","",IFERROR(IF(VLOOKUP(O34+7,'Fechas de clase'!$B$5:$B$102,1,0),O34+14),O34+7)))</f>
        <v/>
      </c>
      <c r="Q34" s="288" t="str">
        <f>IF($H34="(en blanco)","",IF($H34="","",IFERROR(IF(VLOOKUP(P34+7,'Fechas de clase'!$B$5:$B$102,1,0),P34+14),P34+7)))</f>
        <v/>
      </c>
      <c r="R34" s="288" t="str">
        <f>IF($H34="(en blanco)","",IF($H34="","",IFERROR(IF(VLOOKUP(Q34+7,'Fechas de clase'!$B$5:$B$102,1,0),Q34+14),Q34+7)))</f>
        <v/>
      </c>
      <c r="S34" s="288" t="str">
        <f>IF($H34="(en blanco)","",IF($H34="","",IFERROR(IF(VLOOKUP(R34+7,'Fechas de clase'!$B$5:$B$102,1,0),R34+14),R34+7)))</f>
        <v/>
      </c>
      <c r="T34" s="288" t="str">
        <f>IF($H34="(en blanco)","",IF($H34="","",IFERROR(IF(VLOOKUP(S34+7,'Fechas de clase'!$B$5:$B$102,1,0),S34+14),S34+7)))</f>
        <v/>
      </c>
      <c r="U34" s="288" t="str">
        <f>IF($H34="(en blanco)","",IF($H34="","",IFERROR(IF(VLOOKUP(T34+7,'Fechas de clase'!$B$5:$B$102,1,0),T34+14),T34+7)))</f>
        <v/>
      </c>
      <c r="V34" s="288" t="str">
        <f>IF($H34="(en blanco)","",IF($H34="","",IFERROR(IF(VLOOKUP(U34+7,'Fechas de clase'!$B$5:$B$102,1,0),U34+14),U34+7)))</f>
        <v/>
      </c>
      <c r="W34" s="288" t="str">
        <f>IF($H34="(en blanco)","",IF($H34="","",IFERROR(IF(VLOOKUP(V34+7,'Fechas de clase'!$B$5:$B$102,1,0),V34+14),V34+7)))</f>
        <v/>
      </c>
      <c r="X34" s="288" t="str">
        <f>IF($H34="(en blanco)","",IF($H34="","",IFERROR(IF(VLOOKUP(W34+7,'Fechas de clase'!$B$5:$B$102,1,0),W34+14),W34+7)))</f>
        <v/>
      </c>
      <c r="Y34" s="288" t="str">
        <f>IF($H34="(en blanco)","",IF($H34="","",IFERROR(IF(VLOOKUP(X34+7,'Fechas de clase'!$B$5:$B$102,1,0),X34+14),X34+7)))</f>
        <v/>
      </c>
    </row>
    <row r="35" spans="2:25">
      <c r="B35" s="289"/>
      <c r="J35" s="287" t="str">
        <f t="shared" si="0"/>
        <v/>
      </c>
      <c r="K35" s="288" t="str">
        <f>IF($H35="(en blanco)","",IF($H35="","",IFERROR(IF(VLOOKUP(H35+7,'Fechas de clase'!$B$5:$B$102,1,0),H35+14),H35+7)))</f>
        <v/>
      </c>
      <c r="L35" s="288" t="str">
        <f>IF($H35="(en blanco)","",IF($H35="","",IFERROR(IF(VLOOKUP(K35+7,'Fechas de clase'!$B$5:$B$102,1,0),K35+14),K35+7)))</f>
        <v/>
      </c>
      <c r="M35" s="288" t="str">
        <f>IF($H35="(en blanco)","",IF($H35="","",IFERROR(IF(VLOOKUP(L35+7,'Fechas de clase'!$B$5:$B$102,1,0),L35+14),L35+7)))</f>
        <v/>
      </c>
      <c r="N35" s="288" t="str">
        <f>IF($H35="(en blanco)","",IF($H35="","",IFERROR(IF(VLOOKUP(M35+7,'Fechas de clase'!$B$5:$B$102,1,0),M35+14),M35+7)))</f>
        <v/>
      </c>
      <c r="O35" s="288" t="str">
        <f>IF($H35="(en blanco)","",IF($H35="","",IFERROR(IF(VLOOKUP(N35+7,'Fechas de clase'!$B$5:$B$102,1,0),N35+14),N35+7)))</f>
        <v/>
      </c>
      <c r="P35" s="288" t="str">
        <f>IF($H35="(en blanco)","",IF($H35="","",IFERROR(IF(VLOOKUP(O35+7,'Fechas de clase'!$B$5:$B$102,1,0),O35+14),O35+7)))</f>
        <v/>
      </c>
      <c r="Q35" s="288" t="str">
        <f>IF($H35="(en blanco)","",IF($H35="","",IFERROR(IF(VLOOKUP(P35+7,'Fechas de clase'!$B$5:$B$102,1,0),P35+14),P35+7)))</f>
        <v/>
      </c>
      <c r="R35" s="288" t="str">
        <f>IF($H35="(en blanco)","",IF($H35="","",IFERROR(IF(VLOOKUP(Q35+7,'Fechas de clase'!$B$5:$B$102,1,0),Q35+14),Q35+7)))</f>
        <v/>
      </c>
      <c r="S35" s="288" t="str">
        <f>IF($H35="(en blanco)","",IF($H35="","",IFERROR(IF(VLOOKUP(R35+7,'Fechas de clase'!$B$5:$B$102,1,0),R35+14),R35+7)))</f>
        <v/>
      </c>
      <c r="T35" s="288" t="str">
        <f>IF($H35="(en blanco)","",IF($H35="","",IFERROR(IF(VLOOKUP(S35+7,'Fechas de clase'!$B$5:$B$102,1,0),S35+14),S35+7)))</f>
        <v/>
      </c>
      <c r="U35" s="288" t="str">
        <f>IF($H35="(en blanco)","",IF($H35="","",IFERROR(IF(VLOOKUP(T35+7,'Fechas de clase'!$B$5:$B$102,1,0),T35+14),T35+7)))</f>
        <v/>
      </c>
      <c r="V35" s="288" t="str">
        <f>IF($H35="(en blanco)","",IF($H35="","",IFERROR(IF(VLOOKUP(U35+7,'Fechas de clase'!$B$5:$B$102,1,0),U35+14),U35+7)))</f>
        <v/>
      </c>
      <c r="W35" s="288" t="str">
        <f>IF($H35="(en blanco)","",IF($H35="","",IFERROR(IF(VLOOKUP(V35+7,'Fechas de clase'!$B$5:$B$102,1,0),V35+14),V35+7)))</f>
        <v/>
      </c>
      <c r="X35" s="288" t="str">
        <f>IF($H35="(en blanco)","",IF($H35="","",IFERROR(IF(VLOOKUP(W35+7,'Fechas de clase'!$B$5:$B$102,1,0),W35+14),W35+7)))</f>
        <v/>
      </c>
      <c r="Y35" s="288" t="str">
        <f>IF($H35="(en blanco)","",IF($H35="","",IFERROR(IF(VLOOKUP(X35+7,'Fechas de clase'!$B$5:$B$102,1,0),X35+14),X35+7)))</f>
        <v/>
      </c>
    </row>
    <row r="36" spans="2:25">
      <c r="B36" s="289"/>
      <c r="J36" s="287" t="str">
        <f t="shared" si="0"/>
        <v/>
      </c>
      <c r="K36" s="288" t="str">
        <f>IF($H36="(en blanco)","",IF($H36="","",IFERROR(IF(VLOOKUP(H36+7,'Fechas de clase'!$B$5:$B$102,1,0),H36+14),H36+7)))</f>
        <v/>
      </c>
      <c r="L36" s="288" t="str">
        <f>IF($H36="(en blanco)","",IF($H36="","",IFERROR(IF(VLOOKUP(K36+7,'Fechas de clase'!$B$5:$B$102,1,0),K36+14),K36+7)))</f>
        <v/>
      </c>
      <c r="M36" s="288" t="str">
        <f>IF($H36="(en blanco)","",IF($H36="","",IFERROR(IF(VLOOKUP(L36+7,'Fechas de clase'!$B$5:$B$102,1,0),L36+14),L36+7)))</f>
        <v/>
      </c>
      <c r="N36" s="288" t="str">
        <f>IF($H36="(en blanco)","",IF($H36="","",IFERROR(IF(VLOOKUP(M36+7,'Fechas de clase'!$B$5:$B$102,1,0),M36+14),M36+7)))</f>
        <v/>
      </c>
      <c r="O36" s="288" t="str">
        <f>IF($H36="(en blanco)","",IF($H36="","",IFERROR(IF(VLOOKUP(N36+7,'Fechas de clase'!$B$5:$B$102,1,0),N36+14),N36+7)))</f>
        <v/>
      </c>
      <c r="P36" s="288" t="str">
        <f>IF($H36="(en blanco)","",IF($H36="","",IFERROR(IF(VLOOKUP(O36+7,'Fechas de clase'!$B$5:$B$102,1,0),O36+14),O36+7)))</f>
        <v/>
      </c>
      <c r="Q36" s="288" t="str">
        <f>IF($H36="(en blanco)","",IF($H36="","",IFERROR(IF(VLOOKUP(P36+7,'Fechas de clase'!$B$5:$B$102,1,0),P36+14),P36+7)))</f>
        <v/>
      </c>
      <c r="R36" s="288" t="str">
        <f>IF($H36="(en blanco)","",IF($H36="","",IFERROR(IF(VLOOKUP(Q36+7,'Fechas de clase'!$B$5:$B$102,1,0),Q36+14),Q36+7)))</f>
        <v/>
      </c>
      <c r="S36" s="288" t="str">
        <f>IF($H36="(en blanco)","",IF($H36="","",IFERROR(IF(VLOOKUP(R36+7,'Fechas de clase'!$B$5:$B$102,1,0),R36+14),R36+7)))</f>
        <v/>
      </c>
      <c r="T36" s="288" t="str">
        <f>IF($H36="(en blanco)","",IF($H36="","",IFERROR(IF(VLOOKUP(S36+7,'Fechas de clase'!$B$5:$B$102,1,0),S36+14),S36+7)))</f>
        <v/>
      </c>
      <c r="U36" s="288" t="str">
        <f>IF($H36="(en blanco)","",IF($H36="","",IFERROR(IF(VLOOKUP(T36+7,'Fechas de clase'!$B$5:$B$102,1,0),T36+14),T36+7)))</f>
        <v/>
      </c>
      <c r="V36" s="288" t="str">
        <f>IF($H36="(en blanco)","",IF($H36="","",IFERROR(IF(VLOOKUP(U36+7,'Fechas de clase'!$B$5:$B$102,1,0),U36+14),U36+7)))</f>
        <v/>
      </c>
      <c r="W36" s="288" t="str">
        <f>IF($H36="(en blanco)","",IF($H36="","",IFERROR(IF(VLOOKUP(V36+7,'Fechas de clase'!$B$5:$B$102,1,0),V36+14),V36+7)))</f>
        <v/>
      </c>
      <c r="X36" s="288" t="str">
        <f>IF($H36="(en blanco)","",IF($H36="","",IFERROR(IF(VLOOKUP(W36+7,'Fechas de clase'!$B$5:$B$102,1,0),W36+14),W36+7)))</f>
        <v/>
      </c>
      <c r="Y36" s="288" t="str">
        <f>IF($H36="(en blanco)","",IF($H36="","",IFERROR(IF(VLOOKUP(X36+7,'Fechas de clase'!$B$5:$B$102,1,0),X36+14),X36+7)))</f>
        <v/>
      </c>
    </row>
    <row r="37" spans="2:25">
      <c r="B37" s="289"/>
      <c r="J37" s="287" t="str">
        <f t="shared" si="0"/>
        <v/>
      </c>
      <c r="K37" s="288" t="str">
        <f>IF($H37="(en blanco)","",IF($H37="","",IFERROR(IF(VLOOKUP(H37+7,'Fechas de clase'!$B$5:$B$102,1,0),H37+14),H37+7)))</f>
        <v/>
      </c>
      <c r="L37" s="288" t="str">
        <f>IF($H37="(en blanco)","",IF($H37="","",IFERROR(IF(VLOOKUP(K37+7,'Fechas de clase'!$B$5:$B$102,1,0),K37+14),K37+7)))</f>
        <v/>
      </c>
      <c r="M37" s="288" t="str">
        <f>IF($H37="(en blanco)","",IF($H37="","",IFERROR(IF(VLOOKUP(L37+7,'Fechas de clase'!$B$5:$B$102,1,0),L37+14),L37+7)))</f>
        <v/>
      </c>
      <c r="N37" s="288" t="str">
        <f>IF($H37="(en blanco)","",IF($H37="","",IFERROR(IF(VLOOKUP(M37+7,'Fechas de clase'!$B$5:$B$102,1,0),M37+14),M37+7)))</f>
        <v/>
      </c>
      <c r="O37" s="288" t="str">
        <f>IF($H37="(en blanco)","",IF($H37="","",IFERROR(IF(VLOOKUP(N37+7,'Fechas de clase'!$B$5:$B$102,1,0),N37+14),N37+7)))</f>
        <v/>
      </c>
      <c r="P37" s="288" t="str">
        <f>IF($H37="(en blanco)","",IF($H37="","",IFERROR(IF(VLOOKUP(O37+7,'Fechas de clase'!$B$5:$B$102,1,0),O37+14),O37+7)))</f>
        <v/>
      </c>
      <c r="Q37" s="288" t="str">
        <f>IF($H37="(en blanco)","",IF($H37="","",IFERROR(IF(VLOOKUP(P37+7,'Fechas de clase'!$B$5:$B$102,1,0),P37+14),P37+7)))</f>
        <v/>
      </c>
      <c r="R37" s="288" t="str">
        <f>IF($H37="(en blanco)","",IF($H37="","",IFERROR(IF(VLOOKUP(Q37+7,'Fechas de clase'!$B$5:$B$102,1,0),Q37+14),Q37+7)))</f>
        <v/>
      </c>
      <c r="S37" s="288" t="str">
        <f>IF($H37="(en blanco)","",IF($H37="","",IFERROR(IF(VLOOKUP(R37+7,'Fechas de clase'!$B$5:$B$102,1,0),R37+14),R37+7)))</f>
        <v/>
      </c>
      <c r="T37" s="288" t="str">
        <f>IF($H37="(en blanco)","",IF($H37="","",IFERROR(IF(VLOOKUP(S37+7,'Fechas de clase'!$B$5:$B$102,1,0),S37+14),S37+7)))</f>
        <v/>
      </c>
      <c r="U37" s="288" t="str">
        <f>IF($H37="(en blanco)","",IF($H37="","",IFERROR(IF(VLOOKUP(T37+7,'Fechas de clase'!$B$5:$B$102,1,0),T37+14),T37+7)))</f>
        <v/>
      </c>
      <c r="V37" s="288" t="str">
        <f>IF($H37="(en blanco)","",IF($H37="","",IFERROR(IF(VLOOKUP(U37+7,'Fechas de clase'!$B$5:$B$102,1,0),U37+14),U37+7)))</f>
        <v/>
      </c>
      <c r="W37" s="288" t="str">
        <f>IF($H37="(en blanco)","",IF($H37="","",IFERROR(IF(VLOOKUP(V37+7,'Fechas de clase'!$B$5:$B$102,1,0),V37+14),V37+7)))</f>
        <v/>
      </c>
      <c r="X37" s="288" t="str">
        <f>IF($H37="(en blanco)","",IF($H37="","",IFERROR(IF(VLOOKUP(W37+7,'Fechas de clase'!$B$5:$B$102,1,0),W37+14),W37+7)))</f>
        <v/>
      </c>
      <c r="Y37" s="288" t="str">
        <f>IF($H37="(en blanco)","",IF($H37="","",IFERROR(IF(VLOOKUP(X37+7,'Fechas de clase'!$B$5:$B$102,1,0),X37+14),X37+7)))</f>
        <v/>
      </c>
    </row>
    <row r="38" spans="2:25">
      <c r="B38" s="289"/>
      <c r="J38" s="287" t="str">
        <f t="shared" si="0"/>
        <v/>
      </c>
      <c r="K38" s="288" t="str">
        <f>IF($H38="(en blanco)","",IF($H38="","",IFERROR(IF(VLOOKUP(H38+7,'Fechas de clase'!$B$5:$B$102,1,0),H38+14),H38+7)))</f>
        <v/>
      </c>
      <c r="L38" s="288" t="str">
        <f>IF($H38="(en blanco)","",IF($H38="","",IFERROR(IF(VLOOKUP(K38+7,'Fechas de clase'!$B$5:$B$102,1,0),K38+14),K38+7)))</f>
        <v/>
      </c>
      <c r="M38" s="288" t="str">
        <f>IF($H38="(en blanco)","",IF($H38="","",IFERROR(IF(VLOOKUP(L38+7,'Fechas de clase'!$B$5:$B$102,1,0),L38+14),L38+7)))</f>
        <v/>
      </c>
      <c r="N38" s="288" t="str">
        <f>IF($H38="(en blanco)","",IF($H38="","",IFERROR(IF(VLOOKUP(M38+7,'Fechas de clase'!$B$5:$B$102,1,0),M38+14),M38+7)))</f>
        <v/>
      </c>
      <c r="O38" s="288" t="str">
        <f>IF($H38="(en blanco)","",IF($H38="","",IFERROR(IF(VLOOKUP(N38+7,'Fechas de clase'!$B$5:$B$102,1,0),N38+14),N38+7)))</f>
        <v/>
      </c>
      <c r="P38" s="288" t="str">
        <f>IF($H38="(en blanco)","",IF($H38="","",IFERROR(IF(VLOOKUP(O38+7,'Fechas de clase'!$B$5:$B$102,1,0),O38+14),O38+7)))</f>
        <v/>
      </c>
      <c r="Q38" s="288" t="str">
        <f>IF($H38="(en blanco)","",IF($H38="","",IFERROR(IF(VLOOKUP(P38+7,'Fechas de clase'!$B$5:$B$102,1,0),P38+14),P38+7)))</f>
        <v/>
      </c>
      <c r="R38" s="288" t="str">
        <f>IF($H38="(en blanco)","",IF($H38="","",IFERROR(IF(VLOOKUP(Q38+7,'Fechas de clase'!$B$5:$B$102,1,0),Q38+14),Q38+7)))</f>
        <v/>
      </c>
      <c r="S38" s="288" t="str">
        <f>IF($H38="(en blanco)","",IF($H38="","",IFERROR(IF(VLOOKUP(R38+7,'Fechas de clase'!$B$5:$B$102,1,0),R38+14),R38+7)))</f>
        <v/>
      </c>
      <c r="T38" s="288" t="str">
        <f>IF($H38="(en blanco)","",IF($H38="","",IFERROR(IF(VLOOKUP(S38+7,'Fechas de clase'!$B$5:$B$102,1,0),S38+14),S38+7)))</f>
        <v/>
      </c>
      <c r="U38" s="288" t="str">
        <f>IF($H38="(en blanco)","",IF($H38="","",IFERROR(IF(VLOOKUP(T38+7,'Fechas de clase'!$B$5:$B$102,1,0),T38+14),T38+7)))</f>
        <v/>
      </c>
      <c r="V38" s="288" t="str">
        <f>IF($H38="(en blanco)","",IF($H38="","",IFERROR(IF(VLOOKUP(U38+7,'Fechas de clase'!$B$5:$B$102,1,0),U38+14),U38+7)))</f>
        <v/>
      </c>
      <c r="W38" s="288" t="str">
        <f>IF($H38="(en blanco)","",IF($H38="","",IFERROR(IF(VLOOKUP(V38+7,'Fechas de clase'!$B$5:$B$102,1,0),V38+14),V38+7)))</f>
        <v/>
      </c>
      <c r="X38" s="288" t="str">
        <f>IF($H38="(en blanco)","",IF($H38="","",IFERROR(IF(VLOOKUP(W38+7,'Fechas de clase'!$B$5:$B$102,1,0),W38+14),W38+7)))</f>
        <v/>
      </c>
      <c r="Y38" s="288" t="str">
        <f>IF($H38="(en blanco)","",IF($H38="","",IFERROR(IF(VLOOKUP(X38+7,'Fechas de clase'!$B$5:$B$102,1,0),X38+14),X38+7)))</f>
        <v/>
      </c>
    </row>
    <row r="39" spans="2:25">
      <c r="B39" s="289"/>
      <c r="J39" s="287" t="str">
        <f t="shared" si="0"/>
        <v/>
      </c>
      <c r="K39" s="288" t="str">
        <f>IF($H39="(en blanco)","",IF($H39="","",IFERROR(IF(VLOOKUP(H39+7,'Fechas de clase'!$B$5:$B$102,1,0),H39+14),H39+7)))</f>
        <v/>
      </c>
      <c r="L39" s="288" t="str">
        <f>IF($H39="(en blanco)","",IF($H39="","",IFERROR(IF(VLOOKUP(K39+7,'Fechas de clase'!$B$5:$B$102,1,0),K39+14),K39+7)))</f>
        <v/>
      </c>
      <c r="M39" s="288" t="str">
        <f>IF($H39="(en blanco)","",IF($H39="","",IFERROR(IF(VLOOKUP(L39+7,'Fechas de clase'!$B$5:$B$102,1,0),L39+14),L39+7)))</f>
        <v/>
      </c>
      <c r="N39" s="288" t="str">
        <f>IF($H39="(en blanco)","",IF($H39="","",IFERROR(IF(VLOOKUP(M39+7,'Fechas de clase'!$B$5:$B$102,1,0),M39+14),M39+7)))</f>
        <v/>
      </c>
      <c r="O39" s="288" t="str">
        <f>IF($H39="(en blanco)","",IF($H39="","",IFERROR(IF(VLOOKUP(N39+7,'Fechas de clase'!$B$5:$B$102,1,0),N39+14),N39+7)))</f>
        <v/>
      </c>
      <c r="P39" s="288" t="str">
        <f>IF($H39="(en blanco)","",IF($H39="","",IFERROR(IF(VLOOKUP(O39+7,'Fechas de clase'!$B$5:$B$102,1,0),O39+14),O39+7)))</f>
        <v/>
      </c>
      <c r="Q39" s="288" t="str">
        <f>IF($H39="(en blanco)","",IF($H39="","",IFERROR(IF(VLOOKUP(P39+7,'Fechas de clase'!$B$5:$B$102,1,0),P39+14),P39+7)))</f>
        <v/>
      </c>
      <c r="R39" s="288" t="str">
        <f>IF($H39="(en blanco)","",IF($H39="","",IFERROR(IF(VLOOKUP(Q39+7,'Fechas de clase'!$B$5:$B$102,1,0),Q39+14),Q39+7)))</f>
        <v/>
      </c>
      <c r="S39" s="288" t="str">
        <f>IF($H39="(en blanco)","",IF($H39="","",IFERROR(IF(VLOOKUP(R39+7,'Fechas de clase'!$B$5:$B$102,1,0),R39+14),R39+7)))</f>
        <v/>
      </c>
      <c r="T39" s="288" t="str">
        <f>IF($H39="(en blanco)","",IF($H39="","",IFERROR(IF(VLOOKUP(S39+7,'Fechas de clase'!$B$5:$B$102,1,0),S39+14),S39+7)))</f>
        <v/>
      </c>
      <c r="U39" s="288" t="str">
        <f>IF($H39="(en blanco)","",IF($H39="","",IFERROR(IF(VLOOKUP(T39+7,'Fechas de clase'!$B$5:$B$102,1,0),T39+14),T39+7)))</f>
        <v/>
      </c>
      <c r="V39" s="288" t="str">
        <f>IF($H39="(en blanco)","",IF($H39="","",IFERROR(IF(VLOOKUP(U39+7,'Fechas de clase'!$B$5:$B$102,1,0),U39+14),U39+7)))</f>
        <v/>
      </c>
      <c r="W39" s="288" t="str">
        <f>IF($H39="(en blanco)","",IF($H39="","",IFERROR(IF(VLOOKUP(V39+7,'Fechas de clase'!$B$5:$B$102,1,0),V39+14),V39+7)))</f>
        <v/>
      </c>
      <c r="X39" s="288" t="str">
        <f>IF($H39="(en blanco)","",IF($H39="","",IFERROR(IF(VLOOKUP(W39+7,'Fechas de clase'!$B$5:$B$102,1,0),W39+14),W39+7)))</f>
        <v/>
      </c>
      <c r="Y39" s="288" t="str">
        <f>IF($H39="(en blanco)","",IF($H39="","",IFERROR(IF(VLOOKUP(X39+7,'Fechas de clase'!$B$5:$B$102,1,0),X39+14),X39+7)))</f>
        <v/>
      </c>
    </row>
    <row r="40" spans="2:25">
      <c r="B40" s="289"/>
      <c r="J40" s="287" t="str">
        <f t="shared" si="0"/>
        <v/>
      </c>
      <c r="K40" s="288" t="str">
        <f>IF($H40="(en blanco)","",IF($H40="","",IFERROR(IF(VLOOKUP(H40+7,'Fechas de clase'!$B$5:$B$102,1,0),H40+14),H40+7)))</f>
        <v/>
      </c>
      <c r="L40" s="288" t="str">
        <f>IF($H40="(en blanco)","",IF($H40="","",IFERROR(IF(VLOOKUP(K40+7,'Fechas de clase'!$B$5:$B$102,1,0),K40+14),K40+7)))</f>
        <v/>
      </c>
      <c r="M40" s="288" t="str">
        <f>IF($H40="(en blanco)","",IF($H40="","",IFERROR(IF(VLOOKUP(L40+7,'Fechas de clase'!$B$5:$B$102,1,0),L40+14),L40+7)))</f>
        <v/>
      </c>
      <c r="N40" s="288" t="str">
        <f>IF($H40="(en blanco)","",IF($H40="","",IFERROR(IF(VLOOKUP(M40+7,'Fechas de clase'!$B$5:$B$102,1,0),M40+14),M40+7)))</f>
        <v/>
      </c>
      <c r="O40" s="288" t="str">
        <f>IF($H40="(en blanco)","",IF($H40="","",IFERROR(IF(VLOOKUP(N40+7,'Fechas de clase'!$B$5:$B$102,1,0),N40+14),N40+7)))</f>
        <v/>
      </c>
      <c r="P40" s="288" t="str">
        <f>IF($H40="(en blanco)","",IF($H40="","",IFERROR(IF(VLOOKUP(O40+7,'Fechas de clase'!$B$5:$B$102,1,0),O40+14),O40+7)))</f>
        <v/>
      </c>
      <c r="Q40" s="288" t="str">
        <f>IF($H40="(en blanco)","",IF($H40="","",IFERROR(IF(VLOOKUP(P40+7,'Fechas de clase'!$B$5:$B$102,1,0),P40+14),P40+7)))</f>
        <v/>
      </c>
      <c r="R40" s="288" t="str">
        <f>IF($H40="(en blanco)","",IF($H40="","",IFERROR(IF(VLOOKUP(Q40+7,'Fechas de clase'!$B$5:$B$102,1,0),Q40+14),Q40+7)))</f>
        <v/>
      </c>
      <c r="S40" s="288" t="str">
        <f>IF($H40="(en blanco)","",IF($H40="","",IFERROR(IF(VLOOKUP(R40+7,'Fechas de clase'!$B$5:$B$102,1,0),R40+14),R40+7)))</f>
        <v/>
      </c>
      <c r="T40" s="288" t="str">
        <f>IF($H40="(en blanco)","",IF($H40="","",IFERROR(IF(VLOOKUP(S40+7,'Fechas de clase'!$B$5:$B$102,1,0),S40+14),S40+7)))</f>
        <v/>
      </c>
      <c r="U40" s="288" t="str">
        <f>IF($H40="(en blanco)","",IF($H40="","",IFERROR(IF(VLOOKUP(T40+7,'Fechas de clase'!$B$5:$B$102,1,0),T40+14),T40+7)))</f>
        <v/>
      </c>
      <c r="V40" s="288" t="str">
        <f>IF($H40="(en blanco)","",IF($H40="","",IFERROR(IF(VLOOKUP(U40+7,'Fechas de clase'!$B$5:$B$102,1,0),U40+14),U40+7)))</f>
        <v/>
      </c>
      <c r="W40" s="288" t="str">
        <f>IF($H40="(en blanco)","",IF($H40="","",IFERROR(IF(VLOOKUP(V40+7,'Fechas de clase'!$B$5:$B$102,1,0),V40+14),V40+7)))</f>
        <v/>
      </c>
      <c r="X40" s="288" t="str">
        <f>IF($H40="(en blanco)","",IF($H40="","",IFERROR(IF(VLOOKUP(W40+7,'Fechas de clase'!$B$5:$B$102,1,0),W40+14),W40+7)))</f>
        <v/>
      </c>
      <c r="Y40" s="288" t="str">
        <f>IF($H40="(en blanco)","",IF($H40="","",IFERROR(IF(VLOOKUP(X40+7,'Fechas de clase'!$B$5:$B$102,1,0),X40+14),X40+7)))</f>
        <v/>
      </c>
    </row>
    <row r="41" spans="2:25">
      <c r="B41" s="289"/>
      <c r="J41" s="287" t="str">
        <f t="shared" si="0"/>
        <v/>
      </c>
      <c r="K41" s="288" t="str">
        <f>IF($H41="(en blanco)","",IF($H41="","",IFERROR(IF(VLOOKUP(H41+7,'Fechas de clase'!$B$5:$B$102,1,0),H41+14),H41+7)))</f>
        <v/>
      </c>
      <c r="L41" s="288" t="str">
        <f>IF($H41="(en blanco)","",IF($H41="","",IFERROR(IF(VLOOKUP(K41+7,'Fechas de clase'!$B$5:$B$102,1,0),K41+14),K41+7)))</f>
        <v/>
      </c>
      <c r="M41" s="288" t="str">
        <f>IF($H41="(en blanco)","",IF($H41="","",IFERROR(IF(VLOOKUP(L41+7,'Fechas de clase'!$B$5:$B$102,1,0),L41+14),L41+7)))</f>
        <v/>
      </c>
      <c r="N41" s="288" t="str">
        <f>IF($H41="(en blanco)","",IF($H41="","",IFERROR(IF(VLOOKUP(M41+7,'Fechas de clase'!$B$5:$B$102,1,0),M41+14),M41+7)))</f>
        <v/>
      </c>
      <c r="O41" s="288" t="str">
        <f>IF($H41="(en blanco)","",IF($H41="","",IFERROR(IF(VLOOKUP(N41+7,'Fechas de clase'!$B$5:$B$102,1,0),N41+14),N41+7)))</f>
        <v/>
      </c>
      <c r="P41" s="288" t="str">
        <f>IF($H41="(en blanco)","",IF($H41="","",IFERROR(IF(VLOOKUP(O41+7,'Fechas de clase'!$B$5:$B$102,1,0),O41+14),O41+7)))</f>
        <v/>
      </c>
      <c r="Q41" s="288" t="str">
        <f>IF($H41="(en blanco)","",IF($H41="","",IFERROR(IF(VLOOKUP(P41+7,'Fechas de clase'!$B$5:$B$102,1,0),P41+14),P41+7)))</f>
        <v/>
      </c>
      <c r="R41" s="288" t="str">
        <f>IF($H41="(en blanco)","",IF($H41="","",IFERROR(IF(VLOOKUP(Q41+7,'Fechas de clase'!$B$5:$B$102,1,0),Q41+14),Q41+7)))</f>
        <v/>
      </c>
      <c r="S41" s="288" t="str">
        <f>IF($H41="(en blanco)","",IF($H41="","",IFERROR(IF(VLOOKUP(R41+7,'Fechas de clase'!$B$5:$B$102,1,0),R41+14),R41+7)))</f>
        <v/>
      </c>
      <c r="T41" s="288" t="str">
        <f>IF($H41="(en blanco)","",IF($H41="","",IFERROR(IF(VLOOKUP(S41+7,'Fechas de clase'!$B$5:$B$102,1,0),S41+14),S41+7)))</f>
        <v/>
      </c>
      <c r="U41" s="288" t="str">
        <f>IF($H41="(en blanco)","",IF($H41="","",IFERROR(IF(VLOOKUP(T41+7,'Fechas de clase'!$B$5:$B$102,1,0),T41+14),T41+7)))</f>
        <v/>
      </c>
      <c r="V41" s="288" t="str">
        <f>IF($H41="(en blanco)","",IF($H41="","",IFERROR(IF(VLOOKUP(U41+7,'Fechas de clase'!$B$5:$B$102,1,0),U41+14),U41+7)))</f>
        <v/>
      </c>
      <c r="W41" s="288" t="str">
        <f>IF($H41="(en blanco)","",IF($H41="","",IFERROR(IF(VLOOKUP(V41+7,'Fechas de clase'!$B$5:$B$102,1,0),V41+14),V41+7)))</f>
        <v/>
      </c>
      <c r="X41" s="288" t="str">
        <f>IF($H41="(en blanco)","",IF($H41="","",IFERROR(IF(VLOOKUP(W41+7,'Fechas de clase'!$B$5:$B$102,1,0),W41+14),W41+7)))</f>
        <v/>
      </c>
      <c r="Y41" s="288" t="str">
        <f>IF($H41="(en blanco)","",IF($H41="","",IFERROR(IF(VLOOKUP(X41+7,'Fechas de clase'!$B$5:$B$102,1,0),X41+14),X41+7)))</f>
        <v/>
      </c>
    </row>
    <row r="42" spans="2:25">
      <c r="B42" s="289"/>
      <c r="J42" s="287" t="str">
        <f t="shared" si="0"/>
        <v/>
      </c>
      <c r="K42" s="288" t="str">
        <f>IF($H42="(en blanco)","",IF($H42="","",IFERROR(IF(VLOOKUP(H42+7,'Fechas de clase'!$B$5:$B$102,1,0),H42+14),H42+7)))</f>
        <v/>
      </c>
      <c r="L42" s="288" t="str">
        <f>IF($H42="(en blanco)","",IF($H42="","",IFERROR(IF(VLOOKUP(K42+7,'Fechas de clase'!$B$5:$B$102,1,0),K42+14),K42+7)))</f>
        <v/>
      </c>
      <c r="M42" s="288" t="str">
        <f>IF($H42="(en blanco)","",IF($H42="","",IFERROR(IF(VLOOKUP(L42+7,'Fechas de clase'!$B$5:$B$102,1,0),L42+14),L42+7)))</f>
        <v/>
      </c>
      <c r="N42" s="288" t="str">
        <f>IF($H42="(en blanco)","",IF($H42="","",IFERROR(IF(VLOOKUP(M42+7,'Fechas de clase'!$B$5:$B$102,1,0),M42+14),M42+7)))</f>
        <v/>
      </c>
      <c r="O42" s="288" t="str">
        <f>IF($H42="(en blanco)","",IF($H42="","",IFERROR(IF(VLOOKUP(N42+7,'Fechas de clase'!$B$5:$B$102,1,0),N42+14),N42+7)))</f>
        <v/>
      </c>
      <c r="P42" s="288" t="str">
        <f>IF($H42="(en blanco)","",IF($H42="","",IFERROR(IF(VLOOKUP(O42+7,'Fechas de clase'!$B$5:$B$102,1,0),O42+14),O42+7)))</f>
        <v/>
      </c>
      <c r="Q42" s="288" t="str">
        <f>IF($H42="(en blanco)","",IF($H42="","",IFERROR(IF(VLOOKUP(P42+7,'Fechas de clase'!$B$5:$B$102,1,0),P42+14),P42+7)))</f>
        <v/>
      </c>
      <c r="R42" s="288" t="str">
        <f>IF($H42="(en blanco)","",IF($H42="","",IFERROR(IF(VLOOKUP(Q42+7,'Fechas de clase'!$B$5:$B$102,1,0),Q42+14),Q42+7)))</f>
        <v/>
      </c>
      <c r="S42" s="288" t="str">
        <f>IF($H42="(en blanco)","",IF($H42="","",IFERROR(IF(VLOOKUP(R42+7,'Fechas de clase'!$B$5:$B$102,1,0),R42+14),R42+7)))</f>
        <v/>
      </c>
      <c r="T42" s="288" t="str">
        <f>IF($H42="(en blanco)","",IF($H42="","",IFERROR(IF(VLOOKUP(S42+7,'Fechas de clase'!$B$5:$B$102,1,0),S42+14),S42+7)))</f>
        <v/>
      </c>
      <c r="U42" s="288" t="str">
        <f>IF($H42="(en blanco)","",IF($H42="","",IFERROR(IF(VLOOKUP(T42+7,'Fechas de clase'!$B$5:$B$102,1,0),T42+14),T42+7)))</f>
        <v/>
      </c>
      <c r="V42" s="288" t="str">
        <f>IF($H42="(en blanco)","",IF($H42="","",IFERROR(IF(VLOOKUP(U42+7,'Fechas de clase'!$B$5:$B$102,1,0),U42+14),U42+7)))</f>
        <v/>
      </c>
      <c r="W42" s="288" t="str">
        <f>IF($H42="(en blanco)","",IF($H42="","",IFERROR(IF(VLOOKUP(V42+7,'Fechas de clase'!$B$5:$B$102,1,0),V42+14),V42+7)))</f>
        <v/>
      </c>
      <c r="X42" s="288" t="str">
        <f>IF($H42="(en blanco)","",IF($H42="","",IFERROR(IF(VLOOKUP(W42+7,'Fechas de clase'!$B$5:$B$102,1,0),W42+14),W42+7)))</f>
        <v/>
      </c>
      <c r="Y42" s="288" t="str">
        <f>IF($H42="(en blanco)","",IF($H42="","",IFERROR(IF(VLOOKUP(X42+7,'Fechas de clase'!$B$5:$B$102,1,0),X42+14),X42+7)))</f>
        <v/>
      </c>
    </row>
    <row r="43" spans="2:25">
      <c r="B43" s="289"/>
      <c r="J43" s="287" t="str">
        <f t="shared" si="0"/>
        <v/>
      </c>
      <c r="K43" s="288" t="str">
        <f>IF($H43="(en blanco)","",IF($H43="","",IFERROR(IF(VLOOKUP(H43+7,'Fechas de clase'!$B$5:$B$102,1,0),H43+14),H43+7)))</f>
        <v/>
      </c>
      <c r="L43" s="288" t="str">
        <f>IF($H43="(en blanco)","",IF($H43="","",IFERROR(IF(VLOOKUP(K43+7,'Fechas de clase'!$B$5:$B$102,1,0),K43+14),K43+7)))</f>
        <v/>
      </c>
      <c r="M43" s="288" t="str">
        <f>IF($H43="(en blanco)","",IF($H43="","",IFERROR(IF(VLOOKUP(L43+7,'Fechas de clase'!$B$5:$B$102,1,0),L43+14),L43+7)))</f>
        <v/>
      </c>
      <c r="N43" s="288" t="str">
        <f>IF($H43="(en blanco)","",IF($H43="","",IFERROR(IF(VLOOKUP(M43+7,'Fechas de clase'!$B$5:$B$102,1,0),M43+14),M43+7)))</f>
        <v/>
      </c>
      <c r="O43" s="288" t="str">
        <f>IF($H43="(en blanco)","",IF($H43="","",IFERROR(IF(VLOOKUP(N43+7,'Fechas de clase'!$B$5:$B$102,1,0),N43+14),N43+7)))</f>
        <v/>
      </c>
      <c r="P43" s="288" t="str">
        <f>IF($H43="(en blanco)","",IF($H43="","",IFERROR(IF(VLOOKUP(O43+7,'Fechas de clase'!$B$5:$B$102,1,0),O43+14),O43+7)))</f>
        <v/>
      </c>
      <c r="Q43" s="288" t="str">
        <f>IF($H43="(en blanco)","",IF($H43="","",IFERROR(IF(VLOOKUP(P43+7,'Fechas de clase'!$B$5:$B$102,1,0),P43+14),P43+7)))</f>
        <v/>
      </c>
      <c r="R43" s="288" t="str">
        <f>IF($H43="(en blanco)","",IF($H43="","",IFERROR(IF(VLOOKUP(Q43+7,'Fechas de clase'!$B$5:$B$102,1,0),Q43+14),Q43+7)))</f>
        <v/>
      </c>
      <c r="S43" s="288" t="str">
        <f>IF($H43="(en blanco)","",IF($H43="","",IFERROR(IF(VLOOKUP(R43+7,'Fechas de clase'!$B$5:$B$102,1,0),R43+14),R43+7)))</f>
        <v/>
      </c>
      <c r="T43" s="288" t="str">
        <f>IF($H43="(en blanco)","",IF($H43="","",IFERROR(IF(VLOOKUP(S43+7,'Fechas de clase'!$B$5:$B$102,1,0),S43+14),S43+7)))</f>
        <v/>
      </c>
      <c r="U43" s="288" t="str">
        <f>IF($H43="(en blanco)","",IF($H43="","",IFERROR(IF(VLOOKUP(T43+7,'Fechas de clase'!$B$5:$B$102,1,0),T43+14),T43+7)))</f>
        <v/>
      </c>
      <c r="V43" s="288" t="str">
        <f>IF($H43="(en blanco)","",IF($H43="","",IFERROR(IF(VLOOKUP(U43+7,'Fechas de clase'!$B$5:$B$102,1,0),U43+14),U43+7)))</f>
        <v/>
      </c>
      <c r="W43" s="288" t="str">
        <f>IF($H43="(en blanco)","",IF($H43="","",IFERROR(IF(VLOOKUP(V43+7,'Fechas de clase'!$B$5:$B$102,1,0),V43+14),V43+7)))</f>
        <v/>
      </c>
      <c r="X43" s="288" t="str">
        <f>IF($H43="(en blanco)","",IF($H43="","",IFERROR(IF(VLOOKUP(W43+7,'Fechas de clase'!$B$5:$B$102,1,0),W43+14),W43+7)))</f>
        <v/>
      </c>
      <c r="Y43" s="288" t="str">
        <f>IF($H43="(en blanco)","",IF($H43="","",IFERROR(IF(VLOOKUP(X43+7,'Fechas de clase'!$B$5:$B$102,1,0),X43+14),X43+7)))</f>
        <v/>
      </c>
    </row>
    <row r="44" spans="2:25">
      <c r="B44" s="289"/>
      <c r="J44" s="287" t="str">
        <f t="shared" si="0"/>
        <v/>
      </c>
      <c r="K44" s="288" t="str">
        <f>IF($H44="(en blanco)","",IF($H44="","",IFERROR(IF(VLOOKUP(H44+7,'Fechas de clase'!$B$5:$B$102,1,0),H44+14),H44+7)))</f>
        <v/>
      </c>
      <c r="L44" s="288" t="str">
        <f>IF($H44="(en blanco)","",IF($H44="","",IFERROR(IF(VLOOKUP(K44+7,'Fechas de clase'!$B$5:$B$102,1,0),K44+14),K44+7)))</f>
        <v/>
      </c>
      <c r="M44" s="288" t="str">
        <f>IF($H44="(en blanco)","",IF($H44="","",IFERROR(IF(VLOOKUP(L44+7,'Fechas de clase'!$B$5:$B$102,1,0),L44+14),L44+7)))</f>
        <v/>
      </c>
      <c r="N44" s="288" t="str">
        <f>IF($H44="(en blanco)","",IF($H44="","",IFERROR(IF(VLOOKUP(M44+7,'Fechas de clase'!$B$5:$B$102,1,0),M44+14),M44+7)))</f>
        <v/>
      </c>
      <c r="O44" s="288" t="str">
        <f>IF($H44="(en blanco)","",IF($H44="","",IFERROR(IF(VLOOKUP(N44+7,'Fechas de clase'!$B$5:$B$102,1,0),N44+14),N44+7)))</f>
        <v/>
      </c>
      <c r="P44" s="288" t="str">
        <f>IF($H44="(en blanco)","",IF($H44="","",IFERROR(IF(VLOOKUP(O44+7,'Fechas de clase'!$B$5:$B$102,1,0),O44+14),O44+7)))</f>
        <v/>
      </c>
      <c r="Q44" s="288" t="str">
        <f>IF($H44="(en blanco)","",IF($H44="","",IFERROR(IF(VLOOKUP(P44+7,'Fechas de clase'!$B$5:$B$102,1,0),P44+14),P44+7)))</f>
        <v/>
      </c>
      <c r="R44" s="288" t="str">
        <f>IF($H44="(en blanco)","",IF($H44="","",IFERROR(IF(VLOOKUP(Q44+7,'Fechas de clase'!$B$5:$B$102,1,0),Q44+14),Q44+7)))</f>
        <v/>
      </c>
      <c r="S44" s="288" t="str">
        <f>IF($H44="(en blanco)","",IF($H44="","",IFERROR(IF(VLOOKUP(R44+7,'Fechas de clase'!$B$5:$B$102,1,0),R44+14),R44+7)))</f>
        <v/>
      </c>
      <c r="T44" s="288" t="str">
        <f>IF($H44="(en blanco)","",IF($H44="","",IFERROR(IF(VLOOKUP(S44+7,'Fechas de clase'!$B$5:$B$102,1,0),S44+14),S44+7)))</f>
        <v/>
      </c>
      <c r="U44" s="288" t="str">
        <f>IF($H44="(en blanco)","",IF($H44="","",IFERROR(IF(VLOOKUP(T44+7,'Fechas de clase'!$B$5:$B$102,1,0),T44+14),T44+7)))</f>
        <v/>
      </c>
      <c r="V44" s="288" t="str">
        <f>IF($H44="(en blanco)","",IF($H44="","",IFERROR(IF(VLOOKUP(U44+7,'Fechas de clase'!$B$5:$B$102,1,0),U44+14),U44+7)))</f>
        <v/>
      </c>
      <c r="W44" s="288" t="str">
        <f>IF($H44="(en blanco)","",IF($H44="","",IFERROR(IF(VLOOKUP(V44+7,'Fechas de clase'!$B$5:$B$102,1,0),V44+14),V44+7)))</f>
        <v/>
      </c>
      <c r="X44" s="288" t="str">
        <f>IF($H44="(en blanco)","",IF($H44="","",IFERROR(IF(VLOOKUP(W44+7,'Fechas de clase'!$B$5:$B$102,1,0),W44+14),W44+7)))</f>
        <v/>
      </c>
      <c r="Y44" s="288" t="str">
        <f>IF($H44="(en blanco)","",IF($H44="","",IFERROR(IF(VLOOKUP(X44+7,'Fechas de clase'!$B$5:$B$102,1,0),X44+14),X44+7)))</f>
        <v/>
      </c>
    </row>
    <row r="45" spans="2:25">
      <c r="B45" s="289"/>
      <c r="J45" s="287" t="str">
        <f t="shared" si="0"/>
        <v/>
      </c>
      <c r="K45" s="288" t="str">
        <f>IF($H45="(en blanco)","",IF($H45="","",IFERROR(IF(VLOOKUP(H45+7,'Fechas de clase'!$B$5:$B$102,1,0),H45+14),H45+7)))</f>
        <v/>
      </c>
      <c r="L45" s="288" t="str">
        <f>IF($H45="(en blanco)","",IF($H45="","",IFERROR(IF(VLOOKUP(K45+7,'Fechas de clase'!$B$5:$B$102,1,0),K45+14),K45+7)))</f>
        <v/>
      </c>
      <c r="M45" s="288" t="str">
        <f>IF($H45="(en blanco)","",IF($H45="","",IFERROR(IF(VLOOKUP(L45+7,'Fechas de clase'!$B$5:$B$102,1,0),L45+14),L45+7)))</f>
        <v/>
      </c>
      <c r="N45" s="288" t="str">
        <f>IF($H45="(en blanco)","",IF($H45="","",IFERROR(IF(VLOOKUP(M45+7,'Fechas de clase'!$B$5:$B$102,1,0),M45+14),M45+7)))</f>
        <v/>
      </c>
      <c r="O45" s="288" t="str">
        <f>IF($H45="(en blanco)","",IF($H45="","",IFERROR(IF(VLOOKUP(N45+7,'Fechas de clase'!$B$5:$B$102,1,0),N45+14),N45+7)))</f>
        <v/>
      </c>
      <c r="P45" s="288" t="str">
        <f>IF($H45="(en blanco)","",IF($H45="","",IFERROR(IF(VLOOKUP(O45+7,'Fechas de clase'!$B$5:$B$102,1,0),O45+14),O45+7)))</f>
        <v/>
      </c>
      <c r="Q45" s="288" t="str">
        <f>IF($H45="(en blanco)","",IF($H45="","",IFERROR(IF(VLOOKUP(P45+7,'Fechas de clase'!$B$5:$B$102,1,0),P45+14),P45+7)))</f>
        <v/>
      </c>
      <c r="R45" s="288" t="str">
        <f>IF($H45="(en blanco)","",IF($H45="","",IFERROR(IF(VLOOKUP(Q45+7,'Fechas de clase'!$B$5:$B$102,1,0),Q45+14),Q45+7)))</f>
        <v/>
      </c>
      <c r="S45" s="288" t="str">
        <f>IF($H45="(en blanco)","",IF($H45="","",IFERROR(IF(VLOOKUP(R45+7,'Fechas de clase'!$B$5:$B$102,1,0),R45+14),R45+7)))</f>
        <v/>
      </c>
      <c r="T45" s="288" t="str">
        <f>IF($H45="(en blanco)","",IF($H45="","",IFERROR(IF(VLOOKUP(S45+7,'Fechas de clase'!$B$5:$B$102,1,0),S45+14),S45+7)))</f>
        <v/>
      </c>
      <c r="U45" s="288" t="str">
        <f>IF($H45="(en blanco)","",IF($H45="","",IFERROR(IF(VLOOKUP(T45+7,'Fechas de clase'!$B$5:$B$102,1,0),T45+14),T45+7)))</f>
        <v/>
      </c>
      <c r="V45" s="288" t="str">
        <f>IF($H45="(en blanco)","",IF($H45="","",IFERROR(IF(VLOOKUP(U45+7,'Fechas de clase'!$B$5:$B$102,1,0),U45+14),U45+7)))</f>
        <v/>
      </c>
      <c r="W45" s="288" t="str">
        <f>IF($H45="(en blanco)","",IF($H45="","",IFERROR(IF(VLOOKUP(V45+7,'Fechas de clase'!$B$5:$B$102,1,0),V45+14),V45+7)))</f>
        <v/>
      </c>
      <c r="X45" s="288" t="str">
        <f>IF($H45="(en blanco)","",IF($H45="","",IFERROR(IF(VLOOKUP(W45+7,'Fechas de clase'!$B$5:$B$102,1,0),W45+14),W45+7)))</f>
        <v/>
      </c>
      <c r="Y45" s="288" t="str">
        <f>IF($H45="(en blanco)","",IF($H45="","",IFERROR(IF(VLOOKUP(X45+7,'Fechas de clase'!$B$5:$B$102,1,0),X45+14),X45+7)))</f>
        <v/>
      </c>
    </row>
    <row r="46" spans="2:25">
      <c r="B46" s="289"/>
      <c r="J46" s="287" t="str">
        <f t="shared" si="0"/>
        <v/>
      </c>
      <c r="K46" s="288" t="str">
        <f>IF($H46="(en blanco)","",IF($H46="","",IFERROR(IF(VLOOKUP(H46+7,'Fechas de clase'!$B$5:$B$102,1,0),H46+14),H46+7)))</f>
        <v/>
      </c>
      <c r="L46" s="288" t="str">
        <f>IF($H46="(en blanco)","",IF($H46="","",IFERROR(IF(VLOOKUP(K46+7,'Fechas de clase'!$B$5:$B$102,1,0),K46+14),K46+7)))</f>
        <v/>
      </c>
      <c r="M46" s="288" t="str">
        <f>IF($H46="(en blanco)","",IF($H46="","",IFERROR(IF(VLOOKUP(L46+7,'Fechas de clase'!$B$5:$B$102,1,0),L46+14),L46+7)))</f>
        <v/>
      </c>
      <c r="N46" s="288" t="str">
        <f>IF($H46="(en blanco)","",IF($H46="","",IFERROR(IF(VLOOKUP(M46+7,'Fechas de clase'!$B$5:$B$102,1,0),M46+14),M46+7)))</f>
        <v/>
      </c>
      <c r="O46" s="288" t="str">
        <f>IF($H46="(en blanco)","",IF($H46="","",IFERROR(IF(VLOOKUP(N46+7,'Fechas de clase'!$B$5:$B$102,1,0),N46+14),N46+7)))</f>
        <v/>
      </c>
      <c r="P46" s="288" t="str">
        <f>IF($H46="(en blanco)","",IF($H46="","",IFERROR(IF(VLOOKUP(O46+7,'Fechas de clase'!$B$5:$B$102,1,0),O46+14),O46+7)))</f>
        <v/>
      </c>
      <c r="Q46" s="288" t="str">
        <f>IF($H46="(en blanco)","",IF($H46="","",IFERROR(IF(VLOOKUP(P46+7,'Fechas de clase'!$B$5:$B$102,1,0),P46+14),P46+7)))</f>
        <v/>
      </c>
      <c r="R46" s="288" t="str">
        <f>IF($H46="(en blanco)","",IF($H46="","",IFERROR(IF(VLOOKUP(Q46+7,'Fechas de clase'!$B$5:$B$102,1,0),Q46+14),Q46+7)))</f>
        <v/>
      </c>
      <c r="S46" s="288" t="str">
        <f>IF($H46="(en blanco)","",IF($H46="","",IFERROR(IF(VLOOKUP(R46+7,'Fechas de clase'!$B$5:$B$102,1,0),R46+14),R46+7)))</f>
        <v/>
      </c>
      <c r="T46" s="288" t="str">
        <f>IF($H46="(en blanco)","",IF($H46="","",IFERROR(IF(VLOOKUP(S46+7,'Fechas de clase'!$B$5:$B$102,1,0),S46+14),S46+7)))</f>
        <v/>
      </c>
      <c r="U46" s="288" t="str">
        <f>IF($H46="(en blanco)","",IF($H46="","",IFERROR(IF(VLOOKUP(T46+7,'Fechas de clase'!$B$5:$B$102,1,0),T46+14),T46+7)))</f>
        <v/>
      </c>
      <c r="V46" s="288" t="str">
        <f>IF($H46="(en blanco)","",IF($H46="","",IFERROR(IF(VLOOKUP(U46+7,'Fechas de clase'!$B$5:$B$102,1,0),U46+14),U46+7)))</f>
        <v/>
      </c>
      <c r="W46" s="288" t="str">
        <f>IF($H46="(en blanco)","",IF($H46="","",IFERROR(IF(VLOOKUP(V46+7,'Fechas de clase'!$B$5:$B$102,1,0),V46+14),V46+7)))</f>
        <v/>
      </c>
      <c r="X46" s="288" t="str">
        <f>IF($H46="(en blanco)","",IF($H46="","",IFERROR(IF(VLOOKUP(W46+7,'Fechas de clase'!$B$5:$B$102,1,0),W46+14),W46+7)))</f>
        <v/>
      </c>
      <c r="Y46" s="288" t="str">
        <f>IF($H46="(en blanco)","",IF($H46="","",IFERROR(IF(VLOOKUP(X46+7,'Fechas de clase'!$B$5:$B$102,1,0),X46+14),X46+7)))</f>
        <v/>
      </c>
    </row>
    <row r="47" spans="2:25">
      <c r="B47" s="289"/>
      <c r="J47" s="287" t="str">
        <f t="shared" si="0"/>
        <v/>
      </c>
      <c r="K47" s="288" t="str">
        <f>IF($H47="(en blanco)","",IF($H47="","",IFERROR(IF(VLOOKUP(H47+7,'Fechas de clase'!$B$5:$B$102,1,0),H47+14),H47+7)))</f>
        <v/>
      </c>
      <c r="L47" s="288" t="str">
        <f>IF($H47="(en blanco)","",IF($H47="","",IFERROR(IF(VLOOKUP(K47+7,'Fechas de clase'!$B$5:$B$102,1,0),K47+14),K47+7)))</f>
        <v/>
      </c>
      <c r="M47" s="288" t="str">
        <f>IF($H47="(en blanco)","",IF($H47="","",IFERROR(IF(VLOOKUP(L47+7,'Fechas de clase'!$B$5:$B$102,1,0),L47+14),L47+7)))</f>
        <v/>
      </c>
      <c r="N47" s="288" t="str">
        <f>IF($H47="(en blanco)","",IF($H47="","",IFERROR(IF(VLOOKUP(M47+7,'Fechas de clase'!$B$5:$B$102,1,0),M47+14),M47+7)))</f>
        <v/>
      </c>
      <c r="O47" s="288" t="str">
        <f>IF($H47="(en blanco)","",IF($H47="","",IFERROR(IF(VLOOKUP(N47+7,'Fechas de clase'!$B$5:$B$102,1,0),N47+14),N47+7)))</f>
        <v/>
      </c>
      <c r="P47" s="288" t="str">
        <f>IF($H47="(en blanco)","",IF($H47="","",IFERROR(IF(VLOOKUP(O47+7,'Fechas de clase'!$B$5:$B$102,1,0),O47+14),O47+7)))</f>
        <v/>
      </c>
      <c r="Q47" s="288" t="str">
        <f>IF($H47="(en blanco)","",IF($H47="","",IFERROR(IF(VLOOKUP(P47+7,'Fechas de clase'!$B$5:$B$102,1,0),P47+14),P47+7)))</f>
        <v/>
      </c>
      <c r="R47" s="288" t="str">
        <f>IF($H47="(en blanco)","",IF($H47="","",IFERROR(IF(VLOOKUP(Q47+7,'Fechas de clase'!$B$5:$B$102,1,0),Q47+14),Q47+7)))</f>
        <v/>
      </c>
      <c r="S47" s="288" t="str">
        <f>IF($H47="(en blanco)","",IF($H47="","",IFERROR(IF(VLOOKUP(R47+7,'Fechas de clase'!$B$5:$B$102,1,0),R47+14),R47+7)))</f>
        <v/>
      </c>
      <c r="T47" s="288" t="str">
        <f>IF($H47="(en blanco)","",IF($H47="","",IFERROR(IF(VLOOKUP(S47+7,'Fechas de clase'!$B$5:$B$102,1,0),S47+14),S47+7)))</f>
        <v/>
      </c>
      <c r="U47" s="288" t="str">
        <f>IF($H47="(en blanco)","",IF($H47="","",IFERROR(IF(VLOOKUP(T47+7,'Fechas de clase'!$B$5:$B$102,1,0),T47+14),T47+7)))</f>
        <v/>
      </c>
      <c r="V47" s="288" t="str">
        <f>IF($H47="(en blanco)","",IF($H47="","",IFERROR(IF(VLOOKUP(U47+7,'Fechas de clase'!$B$5:$B$102,1,0),U47+14),U47+7)))</f>
        <v/>
      </c>
      <c r="W47" s="288" t="str">
        <f>IF($H47="(en blanco)","",IF($H47="","",IFERROR(IF(VLOOKUP(V47+7,'Fechas de clase'!$B$5:$B$102,1,0),V47+14),V47+7)))</f>
        <v/>
      </c>
      <c r="X47" s="288" t="str">
        <f>IF($H47="(en blanco)","",IF($H47="","",IFERROR(IF(VLOOKUP(W47+7,'Fechas de clase'!$B$5:$B$102,1,0),W47+14),W47+7)))</f>
        <v/>
      </c>
      <c r="Y47" s="288" t="str">
        <f>IF($H47="(en blanco)","",IF($H47="","",IFERROR(IF(VLOOKUP(X47+7,'Fechas de clase'!$B$5:$B$102,1,0),X47+14),X47+7)))</f>
        <v/>
      </c>
    </row>
    <row r="48" spans="2:25">
      <c r="B48" s="289"/>
      <c r="J48" s="287" t="str">
        <f t="shared" si="0"/>
        <v/>
      </c>
      <c r="K48" s="288" t="str">
        <f>IF($H48="(en blanco)","",IF($H48="","",IFERROR(IF(VLOOKUP(H48+7,'Fechas de clase'!$B$5:$B$102,1,0),H48+14),H48+7)))</f>
        <v/>
      </c>
      <c r="L48" s="288" t="str">
        <f>IF($H48="(en blanco)","",IF($H48="","",IFERROR(IF(VLOOKUP(K48+7,'Fechas de clase'!$B$5:$B$102,1,0),K48+14),K48+7)))</f>
        <v/>
      </c>
      <c r="M48" s="288" t="str">
        <f>IF($H48="(en blanco)","",IF($H48="","",IFERROR(IF(VLOOKUP(L48+7,'Fechas de clase'!$B$5:$B$102,1,0),L48+14),L48+7)))</f>
        <v/>
      </c>
      <c r="N48" s="288" t="str">
        <f>IF($H48="(en blanco)","",IF($H48="","",IFERROR(IF(VLOOKUP(M48+7,'Fechas de clase'!$B$5:$B$102,1,0),M48+14),M48+7)))</f>
        <v/>
      </c>
      <c r="O48" s="288" t="str">
        <f>IF($H48="(en blanco)","",IF($H48="","",IFERROR(IF(VLOOKUP(N48+7,'Fechas de clase'!$B$5:$B$102,1,0),N48+14),N48+7)))</f>
        <v/>
      </c>
      <c r="P48" s="288" t="str">
        <f>IF($H48="(en blanco)","",IF($H48="","",IFERROR(IF(VLOOKUP(O48+7,'Fechas de clase'!$B$5:$B$102,1,0),O48+14),O48+7)))</f>
        <v/>
      </c>
      <c r="Q48" s="288" t="str">
        <f>IF($H48="(en blanco)","",IF($H48="","",IFERROR(IF(VLOOKUP(P48+7,'Fechas de clase'!$B$5:$B$102,1,0),P48+14),P48+7)))</f>
        <v/>
      </c>
      <c r="R48" s="288" t="str">
        <f>IF($H48="(en blanco)","",IF($H48="","",IFERROR(IF(VLOOKUP(Q48+7,'Fechas de clase'!$B$5:$B$102,1,0),Q48+14),Q48+7)))</f>
        <v/>
      </c>
      <c r="S48" s="288" t="str">
        <f>IF($H48="(en blanco)","",IF($H48="","",IFERROR(IF(VLOOKUP(R48+7,'Fechas de clase'!$B$5:$B$102,1,0),R48+14),R48+7)))</f>
        <v/>
      </c>
      <c r="T48" s="288" t="str">
        <f>IF($H48="(en blanco)","",IF($H48="","",IFERROR(IF(VLOOKUP(S48+7,'Fechas de clase'!$B$5:$B$102,1,0),S48+14),S48+7)))</f>
        <v/>
      </c>
      <c r="U48" s="288" t="str">
        <f>IF($H48="(en blanco)","",IF($H48="","",IFERROR(IF(VLOOKUP(T48+7,'Fechas de clase'!$B$5:$B$102,1,0),T48+14),T48+7)))</f>
        <v/>
      </c>
      <c r="V48" s="288" t="str">
        <f>IF($H48="(en blanco)","",IF($H48="","",IFERROR(IF(VLOOKUP(U48+7,'Fechas de clase'!$B$5:$B$102,1,0),U48+14),U48+7)))</f>
        <v/>
      </c>
      <c r="W48" s="288" t="str">
        <f>IF($H48="(en blanco)","",IF($H48="","",IFERROR(IF(VLOOKUP(V48+7,'Fechas de clase'!$B$5:$B$102,1,0),V48+14),V48+7)))</f>
        <v/>
      </c>
      <c r="X48" s="288" t="str">
        <f>IF($H48="(en blanco)","",IF($H48="","",IFERROR(IF(VLOOKUP(W48+7,'Fechas de clase'!$B$5:$B$102,1,0),W48+14),W48+7)))</f>
        <v/>
      </c>
      <c r="Y48" s="288" t="str">
        <f>IF($H48="(en blanco)","",IF($H48="","",IFERROR(IF(VLOOKUP(X48+7,'Fechas de clase'!$B$5:$B$102,1,0),X48+14),X48+7)))</f>
        <v/>
      </c>
    </row>
    <row r="49" spans="2:25">
      <c r="B49" s="289"/>
      <c r="J49" s="287" t="str">
        <f t="shared" si="0"/>
        <v/>
      </c>
      <c r="K49" s="288" t="str">
        <f>IF($H49="(en blanco)","",IF($H49="","",IFERROR(IF(VLOOKUP(H49+7,'Fechas de clase'!$B$5:$B$102,1,0),H49+14),H49+7)))</f>
        <v/>
      </c>
      <c r="L49" s="288" t="str">
        <f>IF($H49="(en blanco)","",IF($H49="","",IFERROR(IF(VLOOKUP(K49+7,'Fechas de clase'!$B$5:$B$102,1,0),K49+14),K49+7)))</f>
        <v/>
      </c>
      <c r="M49" s="288" t="str">
        <f>IF($H49="(en blanco)","",IF($H49="","",IFERROR(IF(VLOOKUP(L49+7,'Fechas de clase'!$B$5:$B$102,1,0),L49+14),L49+7)))</f>
        <v/>
      </c>
      <c r="N49" s="288" t="str">
        <f>IF($H49="(en blanco)","",IF($H49="","",IFERROR(IF(VLOOKUP(M49+7,'Fechas de clase'!$B$5:$B$102,1,0),M49+14),M49+7)))</f>
        <v/>
      </c>
      <c r="O49" s="288" t="str">
        <f>IF($H49="(en blanco)","",IF($H49="","",IFERROR(IF(VLOOKUP(N49+7,'Fechas de clase'!$B$5:$B$102,1,0),N49+14),N49+7)))</f>
        <v/>
      </c>
      <c r="P49" s="288" t="str">
        <f>IF($H49="(en blanco)","",IF($H49="","",IFERROR(IF(VLOOKUP(O49+7,'Fechas de clase'!$B$5:$B$102,1,0),O49+14),O49+7)))</f>
        <v/>
      </c>
      <c r="Q49" s="288" t="str">
        <f>IF($H49="(en blanco)","",IF($H49="","",IFERROR(IF(VLOOKUP(P49+7,'Fechas de clase'!$B$5:$B$102,1,0),P49+14),P49+7)))</f>
        <v/>
      </c>
      <c r="R49" s="288" t="str">
        <f>IF($H49="(en blanco)","",IF($H49="","",IFERROR(IF(VLOOKUP(Q49+7,'Fechas de clase'!$B$5:$B$102,1,0),Q49+14),Q49+7)))</f>
        <v/>
      </c>
      <c r="S49" s="288" t="str">
        <f>IF($H49="(en blanco)","",IF($H49="","",IFERROR(IF(VLOOKUP(R49+7,'Fechas de clase'!$B$5:$B$102,1,0),R49+14),R49+7)))</f>
        <v/>
      </c>
      <c r="T49" s="288" t="str">
        <f>IF($H49="(en blanco)","",IF($H49="","",IFERROR(IF(VLOOKUP(S49+7,'Fechas de clase'!$B$5:$B$102,1,0),S49+14),S49+7)))</f>
        <v/>
      </c>
      <c r="U49" s="288" t="str">
        <f>IF($H49="(en blanco)","",IF($H49="","",IFERROR(IF(VLOOKUP(T49+7,'Fechas de clase'!$B$5:$B$102,1,0),T49+14),T49+7)))</f>
        <v/>
      </c>
      <c r="V49" s="288" t="str">
        <f>IF($H49="(en blanco)","",IF($H49="","",IFERROR(IF(VLOOKUP(U49+7,'Fechas de clase'!$B$5:$B$102,1,0),U49+14),U49+7)))</f>
        <v/>
      </c>
      <c r="W49" s="288" t="str">
        <f>IF($H49="(en blanco)","",IF($H49="","",IFERROR(IF(VLOOKUP(V49+7,'Fechas de clase'!$B$5:$B$102,1,0),V49+14),V49+7)))</f>
        <v/>
      </c>
      <c r="X49" s="288" t="str">
        <f>IF($H49="(en blanco)","",IF($H49="","",IFERROR(IF(VLOOKUP(W49+7,'Fechas de clase'!$B$5:$B$102,1,0),W49+14),W49+7)))</f>
        <v/>
      </c>
      <c r="Y49" s="288" t="str">
        <f>IF($H49="(en blanco)","",IF($H49="","",IFERROR(IF(VLOOKUP(X49+7,'Fechas de clase'!$B$5:$B$102,1,0),X49+14),X49+7)))</f>
        <v/>
      </c>
    </row>
    <row r="50" spans="2:25">
      <c r="B50" s="289"/>
      <c r="J50" s="287" t="str">
        <f t="shared" si="0"/>
        <v/>
      </c>
      <c r="K50" s="288" t="str">
        <f>IF($H50="(en blanco)","",IF($H50="","",IFERROR(IF(VLOOKUP(H50+7,'Fechas de clase'!$B$5:$B$102,1,0),H50+14),H50+7)))</f>
        <v/>
      </c>
      <c r="L50" s="288" t="str">
        <f>IF($H50="(en blanco)","",IF($H50="","",IFERROR(IF(VLOOKUP(K50+7,'Fechas de clase'!$B$5:$B$102,1,0),K50+14),K50+7)))</f>
        <v/>
      </c>
      <c r="M50" s="288" t="str">
        <f>IF($H50="(en blanco)","",IF($H50="","",IFERROR(IF(VLOOKUP(L50+7,'Fechas de clase'!$B$5:$B$102,1,0),L50+14),L50+7)))</f>
        <v/>
      </c>
      <c r="N50" s="288" t="str">
        <f>IF($H50="(en blanco)","",IF($H50="","",IFERROR(IF(VLOOKUP(M50+7,'Fechas de clase'!$B$5:$B$102,1,0),M50+14),M50+7)))</f>
        <v/>
      </c>
      <c r="O50" s="288" t="str">
        <f>IF($H50="(en blanco)","",IF($H50="","",IFERROR(IF(VLOOKUP(N50+7,'Fechas de clase'!$B$5:$B$102,1,0),N50+14),N50+7)))</f>
        <v/>
      </c>
      <c r="P50" s="288" t="str">
        <f>IF($H50="(en blanco)","",IF($H50="","",IFERROR(IF(VLOOKUP(O50+7,'Fechas de clase'!$B$5:$B$102,1,0),O50+14),O50+7)))</f>
        <v/>
      </c>
      <c r="Q50" s="288" t="str">
        <f>IF($H50="(en blanco)","",IF($H50="","",IFERROR(IF(VLOOKUP(P50+7,'Fechas de clase'!$B$5:$B$102,1,0),P50+14),P50+7)))</f>
        <v/>
      </c>
      <c r="R50" s="288" t="str">
        <f>IF($H50="(en blanco)","",IF($H50="","",IFERROR(IF(VLOOKUP(Q50+7,'Fechas de clase'!$B$5:$B$102,1,0),Q50+14),Q50+7)))</f>
        <v/>
      </c>
      <c r="S50" s="288" t="str">
        <f>IF($H50="(en blanco)","",IF($H50="","",IFERROR(IF(VLOOKUP(R50+7,'Fechas de clase'!$B$5:$B$102,1,0),R50+14),R50+7)))</f>
        <v/>
      </c>
      <c r="T50" s="288" t="str">
        <f>IF($H50="(en blanco)","",IF($H50="","",IFERROR(IF(VLOOKUP(S50+7,'Fechas de clase'!$B$5:$B$102,1,0),S50+14),S50+7)))</f>
        <v/>
      </c>
      <c r="U50" s="288" t="str">
        <f>IF($H50="(en blanco)","",IF($H50="","",IFERROR(IF(VLOOKUP(T50+7,'Fechas de clase'!$B$5:$B$102,1,0),T50+14),T50+7)))</f>
        <v/>
      </c>
      <c r="V50" s="288" t="str">
        <f>IF($H50="(en blanco)","",IF($H50="","",IFERROR(IF(VLOOKUP(U50+7,'Fechas de clase'!$B$5:$B$102,1,0),U50+14),U50+7)))</f>
        <v/>
      </c>
      <c r="W50" s="288" t="str">
        <f>IF($H50="(en blanco)","",IF($H50="","",IFERROR(IF(VLOOKUP(V50+7,'Fechas de clase'!$B$5:$B$102,1,0),V50+14),V50+7)))</f>
        <v/>
      </c>
      <c r="X50" s="288" t="str">
        <f>IF($H50="(en blanco)","",IF($H50="","",IFERROR(IF(VLOOKUP(W50+7,'Fechas de clase'!$B$5:$B$102,1,0),W50+14),W50+7)))</f>
        <v/>
      </c>
      <c r="Y50" s="288" t="str">
        <f>IF($H50="(en blanco)","",IF($H50="","",IFERROR(IF(VLOOKUP(X50+7,'Fechas de clase'!$B$5:$B$102,1,0),X50+14),X50+7)))</f>
        <v/>
      </c>
    </row>
    <row r="51" spans="2:25">
      <c r="B51" s="289"/>
      <c r="J51" s="287" t="str">
        <f t="shared" si="0"/>
        <v/>
      </c>
      <c r="K51" s="288" t="str">
        <f>IF($H51="(en blanco)","",IF($H51="","",IFERROR(IF(VLOOKUP(H51+7,'Fechas de clase'!$B$5:$B$102,1,0),H51+14),H51+7)))</f>
        <v/>
      </c>
      <c r="L51" s="288" t="str">
        <f>IF($H51="(en blanco)","",IF($H51="","",IFERROR(IF(VLOOKUP(K51+7,'Fechas de clase'!$B$5:$B$102,1,0),K51+14),K51+7)))</f>
        <v/>
      </c>
      <c r="M51" s="288" t="str">
        <f>IF($H51="(en blanco)","",IF($H51="","",IFERROR(IF(VLOOKUP(L51+7,'Fechas de clase'!$B$5:$B$102,1,0),L51+14),L51+7)))</f>
        <v/>
      </c>
      <c r="N51" s="288" t="str">
        <f>IF($H51="(en blanco)","",IF($H51="","",IFERROR(IF(VLOOKUP(M51+7,'Fechas de clase'!$B$5:$B$102,1,0),M51+14),M51+7)))</f>
        <v/>
      </c>
      <c r="O51" s="288" t="str">
        <f>IF($H51="(en blanco)","",IF($H51="","",IFERROR(IF(VLOOKUP(N51+7,'Fechas de clase'!$B$5:$B$102,1,0),N51+14),N51+7)))</f>
        <v/>
      </c>
      <c r="P51" s="288" t="str">
        <f>IF($H51="(en blanco)","",IF($H51="","",IFERROR(IF(VLOOKUP(O51+7,'Fechas de clase'!$B$5:$B$102,1,0),O51+14),O51+7)))</f>
        <v/>
      </c>
      <c r="Q51" s="288" t="str">
        <f>IF($H51="(en blanco)","",IF($H51="","",IFERROR(IF(VLOOKUP(P51+7,'Fechas de clase'!$B$5:$B$102,1,0),P51+14),P51+7)))</f>
        <v/>
      </c>
      <c r="R51" s="288" t="str">
        <f>IF($H51="(en blanco)","",IF($H51="","",IFERROR(IF(VLOOKUP(Q51+7,'Fechas de clase'!$B$5:$B$102,1,0),Q51+14),Q51+7)))</f>
        <v/>
      </c>
      <c r="S51" s="288" t="str">
        <f>IF($H51="(en blanco)","",IF($H51="","",IFERROR(IF(VLOOKUP(R51+7,'Fechas de clase'!$B$5:$B$102,1,0),R51+14),R51+7)))</f>
        <v/>
      </c>
      <c r="T51" s="288" t="str">
        <f>IF($H51="(en blanco)","",IF($H51="","",IFERROR(IF(VLOOKUP(S51+7,'Fechas de clase'!$B$5:$B$102,1,0),S51+14),S51+7)))</f>
        <v/>
      </c>
      <c r="U51" s="288" t="str">
        <f>IF($H51="(en blanco)","",IF($H51="","",IFERROR(IF(VLOOKUP(T51+7,'Fechas de clase'!$B$5:$B$102,1,0),T51+14),T51+7)))</f>
        <v/>
      </c>
      <c r="V51" s="288" t="str">
        <f>IF($H51="(en blanco)","",IF($H51="","",IFERROR(IF(VLOOKUP(U51+7,'Fechas de clase'!$B$5:$B$102,1,0),U51+14),U51+7)))</f>
        <v/>
      </c>
      <c r="W51" s="288" t="str">
        <f>IF($H51="(en blanco)","",IF($H51="","",IFERROR(IF(VLOOKUP(V51+7,'Fechas de clase'!$B$5:$B$102,1,0),V51+14),V51+7)))</f>
        <v/>
      </c>
      <c r="X51" s="288" t="str">
        <f>IF($H51="(en blanco)","",IF($H51="","",IFERROR(IF(VLOOKUP(W51+7,'Fechas de clase'!$B$5:$B$102,1,0),W51+14),W51+7)))</f>
        <v/>
      </c>
      <c r="Y51" s="288" t="str">
        <f>IF($H51="(en blanco)","",IF($H51="","",IFERROR(IF(VLOOKUP(X51+7,'Fechas de clase'!$B$5:$B$102,1,0),X51+14),X51+7)))</f>
        <v/>
      </c>
    </row>
    <row r="52" spans="2:25">
      <c r="B52" s="289"/>
      <c r="J52" s="287" t="str">
        <f t="shared" si="0"/>
        <v/>
      </c>
      <c r="K52" s="288" t="str">
        <f>IF($H52="(en blanco)","",IF($H52="","",IFERROR(IF(VLOOKUP(H52+7,'Fechas de clase'!$B$5:$B$102,1,0),H52+14),H52+7)))</f>
        <v/>
      </c>
      <c r="L52" s="288" t="str">
        <f>IF($H52="(en blanco)","",IF($H52="","",IFERROR(IF(VLOOKUP(K52+7,'Fechas de clase'!$B$5:$B$102,1,0),K52+14),K52+7)))</f>
        <v/>
      </c>
      <c r="M52" s="288" t="str">
        <f>IF($H52="(en blanco)","",IF($H52="","",IFERROR(IF(VLOOKUP(L52+7,'Fechas de clase'!$B$5:$B$102,1,0),L52+14),L52+7)))</f>
        <v/>
      </c>
      <c r="N52" s="288" t="str">
        <f>IF($H52="(en blanco)","",IF($H52="","",IFERROR(IF(VLOOKUP(M52+7,'Fechas de clase'!$B$5:$B$102,1,0),M52+14),M52+7)))</f>
        <v/>
      </c>
      <c r="O52" s="288" t="str">
        <f>IF($H52="(en blanco)","",IF($H52="","",IFERROR(IF(VLOOKUP(N52+7,'Fechas de clase'!$B$5:$B$102,1,0),N52+14),N52+7)))</f>
        <v/>
      </c>
      <c r="P52" s="288" t="str">
        <f>IF($H52="(en blanco)","",IF($H52="","",IFERROR(IF(VLOOKUP(O52+7,'Fechas de clase'!$B$5:$B$102,1,0),O52+14),O52+7)))</f>
        <v/>
      </c>
      <c r="Q52" s="288" t="str">
        <f>IF($H52="(en blanco)","",IF($H52="","",IFERROR(IF(VLOOKUP(P52+7,'Fechas de clase'!$B$5:$B$102,1,0),P52+14),P52+7)))</f>
        <v/>
      </c>
      <c r="R52" s="288" t="str">
        <f>IF($H52="(en blanco)","",IF($H52="","",IFERROR(IF(VLOOKUP(Q52+7,'Fechas de clase'!$B$5:$B$102,1,0),Q52+14),Q52+7)))</f>
        <v/>
      </c>
      <c r="S52" s="288" t="str">
        <f>IF($H52="(en blanco)","",IF($H52="","",IFERROR(IF(VLOOKUP(R52+7,'Fechas de clase'!$B$5:$B$102,1,0),R52+14),R52+7)))</f>
        <v/>
      </c>
      <c r="T52" s="288" t="str">
        <f>IF($H52="(en blanco)","",IF($H52="","",IFERROR(IF(VLOOKUP(S52+7,'Fechas de clase'!$B$5:$B$102,1,0),S52+14),S52+7)))</f>
        <v/>
      </c>
      <c r="U52" s="288" t="str">
        <f>IF($H52="(en blanco)","",IF($H52="","",IFERROR(IF(VLOOKUP(T52+7,'Fechas de clase'!$B$5:$B$102,1,0),T52+14),T52+7)))</f>
        <v/>
      </c>
      <c r="V52" s="288" t="str">
        <f>IF($H52="(en blanco)","",IF($H52="","",IFERROR(IF(VLOOKUP(U52+7,'Fechas de clase'!$B$5:$B$102,1,0),U52+14),U52+7)))</f>
        <v/>
      </c>
      <c r="W52" s="288" t="str">
        <f>IF($H52="(en blanco)","",IF($H52="","",IFERROR(IF(VLOOKUP(V52+7,'Fechas de clase'!$B$5:$B$102,1,0),V52+14),V52+7)))</f>
        <v/>
      </c>
      <c r="X52" s="288" t="str">
        <f>IF($H52="(en blanco)","",IF($H52="","",IFERROR(IF(VLOOKUP(W52+7,'Fechas de clase'!$B$5:$B$102,1,0),W52+14),W52+7)))</f>
        <v/>
      </c>
      <c r="Y52" s="288" t="str">
        <f>IF($H52="(en blanco)","",IF($H52="","",IFERROR(IF(VLOOKUP(X52+7,'Fechas de clase'!$B$5:$B$102,1,0),X52+14),X52+7)))</f>
        <v/>
      </c>
    </row>
    <row r="53" spans="2:25">
      <c r="B53" s="289"/>
      <c r="J53" s="287" t="str">
        <f t="shared" si="0"/>
        <v/>
      </c>
      <c r="K53" s="288" t="str">
        <f>IF($H53="(en blanco)","",IF($H53="","",IFERROR(IF(VLOOKUP(H53+7,'Fechas de clase'!$B$5:$B$102,1,0),H53+14),H53+7)))</f>
        <v/>
      </c>
      <c r="L53" s="288" t="str">
        <f>IF($H53="(en blanco)","",IF($H53="","",IFERROR(IF(VLOOKUP(K53+7,'Fechas de clase'!$B$5:$B$102,1,0),K53+14),K53+7)))</f>
        <v/>
      </c>
      <c r="M53" s="288" t="str">
        <f>IF($H53="(en blanco)","",IF($H53="","",IFERROR(IF(VLOOKUP(L53+7,'Fechas de clase'!$B$5:$B$102,1,0),L53+14),L53+7)))</f>
        <v/>
      </c>
      <c r="N53" s="288" t="str">
        <f>IF($H53="(en blanco)","",IF($H53="","",IFERROR(IF(VLOOKUP(M53+7,'Fechas de clase'!$B$5:$B$102,1,0),M53+14),M53+7)))</f>
        <v/>
      </c>
      <c r="O53" s="288" t="str">
        <f>IF($H53="(en blanco)","",IF($H53="","",IFERROR(IF(VLOOKUP(N53+7,'Fechas de clase'!$B$5:$B$102,1,0),N53+14),N53+7)))</f>
        <v/>
      </c>
      <c r="P53" s="288" t="str">
        <f>IF($H53="(en blanco)","",IF($H53="","",IFERROR(IF(VLOOKUP(O53+7,'Fechas de clase'!$B$5:$B$102,1,0),O53+14),O53+7)))</f>
        <v/>
      </c>
      <c r="Q53" s="288" t="str">
        <f>IF($H53="(en blanco)","",IF($H53="","",IFERROR(IF(VLOOKUP(P53+7,'Fechas de clase'!$B$5:$B$102,1,0),P53+14),P53+7)))</f>
        <v/>
      </c>
      <c r="R53" s="288" t="str">
        <f>IF($H53="(en blanco)","",IF($H53="","",IFERROR(IF(VLOOKUP(Q53+7,'Fechas de clase'!$B$5:$B$102,1,0),Q53+14),Q53+7)))</f>
        <v/>
      </c>
      <c r="S53" s="288" t="str">
        <f>IF($H53="(en blanco)","",IF($H53="","",IFERROR(IF(VLOOKUP(R53+7,'Fechas de clase'!$B$5:$B$102,1,0),R53+14),R53+7)))</f>
        <v/>
      </c>
      <c r="T53" s="288" t="str">
        <f>IF($H53="(en blanco)","",IF($H53="","",IFERROR(IF(VLOOKUP(S53+7,'Fechas de clase'!$B$5:$B$102,1,0),S53+14),S53+7)))</f>
        <v/>
      </c>
      <c r="U53" s="288" t="str">
        <f>IF($H53="(en blanco)","",IF($H53="","",IFERROR(IF(VLOOKUP(T53+7,'Fechas de clase'!$B$5:$B$102,1,0),T53+14),T53+7)))</f>
        <v/>
      </c>
      <c r="V53" s="288" t="str">
        <f>IF($H53="(en blanco)","",IF($H53="","",IFERROR(IF(VLOOKUP(U53+7,'Fechas de clase'!$B$5:$B$102,1,0),U53+14),U53+7)))</f>
        <v/>
      </c>
      <c r="W53" s="288" t="str">
        <f>IF($H53="(en blanco)","",IF($H53="","",IFERROR(IF(VLOOKUP(V53+7,'Fechas de clase'!$B$5:$B$102,1,0),V53+14),V53+7)))</f>
        <v/>
      </c>
      <c r="X53" s="288" t="str">
        <f>IF($H53="(en blanco)","",IF($H53="","",IFERROR(IF(VLOOKUP(W53+7,'Fechas de clase'!$B$5:$B$102,1,0),W53+14),W53+7)))</f>
        <v/>
      </c>
      <c r="Y53" s="288" t="str">
        <f>IF($H53="(en blanco)","",IF($H53="","",IFERROR(IF(VLOOKUP(X53+7,'Fechas de clase'!$B$5:$B$102,1,0),X53+14),X53+7)))</f>
        <v/>
      </c>
    </row>
    <row r="54" spans="2:25">
      <c r="B54" s="289"/>
      <c r="J54" s="287" t="str">
        <f t="shared" si="0"/>
        <v/>
      </c>
      <c r="K54" s="288" t="str">
        <f>IF($H54="(en blanco)","",IF($H54="","",IFERROR(IF(VLOOKUP(H54+7,'Fechas de clase'!$B$5:$B$102,1,0),H54+14),H54+7)))</f>
        <v/>
      </c>
      <c r="L54" s="288" t="str">
        <f>IF($H54="(en blanco)","",IF($H54="","",IFERROR(IF(VLOOKUP(K54+7,'Fechas de clase'!$B$5:$B$102,1,0),K54+14),K54+7)))</f>
        <v/>
      </c>
      <c r="M54" s="288" t="str">
        <f>IF($H54="(en blanco)","",IF($H54="","",IFERROR(IF(VLOOKUP(L54+7,'Fechas de clase'!$B$5:$B$102,1,0),L54+14),L54+7)))</f>
        <v/>
      </c>
      <c r="N54" s="288" t="str">
        <f>IF($H54="(en blanco)","",IF($H54="","",IFERROR(IF(VLOOKUP(M54+7,'Fechas de clase'!$B$5:$B$102,1,0),M54+14),M54+7)))</f>
        <v/>
      </c>
      <c r="O54" s="288" t="str">
        <f>IF($H54="(en blanco)","",IF($H54="","",IFERROR(IF(VLOOKUP(N54+7,'Fechas de clase'!$B$5:$B$102,1,0),N54+14),N54+7)))</f>
        <v/>
      </c>
      <c r="P54" s="288" t="str">
        <f>IF($H54="(en blanco)","",IF($H54="","",IFERROR(IF(VLOOKUP(O54+7,'Fechas de clase'!$B$5:$B$102,1,0),O54+14),O54+7)))</f>
        <v/>
      </c>
      <c r="Q54" s="288" t="str">
        <f>IF($H54="(en blanco)","",IF($H54="","",IFERROR(IF(VLOOKUP(P54+7,'Fechas de clase'!$B$5:$B$102,1,0),P54+14),P54+7)))</f>
        <v/>
      </c>
      <c r="R54" s="288" t="str">
        <f>IF($H54="(en blanco)","",IF($H54="","",IFERROR(IF(VLOOKUP(Q54+7,'Fechas de clase'!$B$5:$B$102,1,0),Q54+14),Q54+7)))</f>
        <v/>
      </c>
      <c r="S54" s="288" t="str">
        <f>IF($H54="(en blanco)","",IF($H54="","",IFERROR(IF(VLOOKUP(R54+7,'Fechas de clase'!$B$5:$B$102,1,0),R54+14),R54+7)))</f>
        <v/>
      </c>
      <c r="T54" s="288" t="str">
        <f>IF($H54="(en blanco)","",IF($H54="","",IFERROR(IF(VLOOKUP(S54+7,'Fechas de clase'!$B$5:$B$102,1,0),S54+14),S54+7)))</f>
        <v/>
      </c>
      <c r="U54" s="288" t="str">
        <f>IF($H54="(en blanco)","",IF($H54="","",IFERROR(IF(VLOOKUP(T54+7,'Fechas de clase'!$B$5:$B$102,1,0),T54+14),T54+7)))</f>
        <v/>
      </c>
      <c r="V54" s="288" t="str">
        <f>IF($H54="(en blanco)","",IF($H54="","",IFERROR(IF(VLOOKUP(U54+7,'Fechas de clase'!$B$5:$B$102,1,0),U54+14),U54+7)))</f>
        <v/>
      </c>
      <c r="W54" s="288" t="str">
        <f>IF($H54="(en blanco)","",IF($H54="","",IFERROR(IF(VLOOKUP(V54+7,'Fechas de clase'!$B$5:$B$102,1,0),V54+14),V54+7)))</f>
        <v/>
      </c>
      <c r="X54" s="288" t="str">
        <f>IF($H54="(en blanco)","",IF($H54="","",IFERROR(IF(VLOOKUP(W54+7,'Fechas de clase'!$B$5:$B$102,1,0),W54+14),W54+7)))</f>
        <v/>
      </c>
      <c r="Y54" s="288" t="str">
        <f>IF($H54="(en blanco)","",IF($H54="","",IFERROR(IF(VLOOKUP(X54+7,'Fechas de clase'!$B$5:$B$102,1,0),X54+14),X54+7)))</f>
        <v/>
      </c>
    </row>
    <row r="55" spans="2:25">
      <c r="B55" s="289"/>
      <c r="J55" s="287" t="str">
        <f t="shared" si="0"/>
        <v/>
      </c>
      <c r="K55" s="288" t="str">
        <f>IF($H55="(en blanco)","",IF($H55="","",IFERROR(IF(VLOOKUP(H55+7,'Fechas de clase'!$B$5:$B$102,1,0),H55+14),H55+7)))</f>
        <v/>
      </c>
      <c r="L55" s="288" t="str">
        <f>IF($H55="(en blanco)","",IF($H55="","",IFERROR(IF(VLOOKUP(K55+7,'Fechas de clase'!$B$5:$B$102,1,0),K55+14),K55+7)))</f>
        <v/>
      </c>
      <c r="M55" s="288" t="str">
        <f>IF($H55="(en blanco)","",IF($H55="","",IFERROR(IF(VLOOKUP(L55+7,'Fechas de clase'!$B$5:$B$102,1,0),L55+14),L55+7)))</f>
        <v/>
      </c>
      <c r="N55" s="288" t="str">
        <f>IF($H55="(en blanco)","",IF($H55="","",IFERROR(IF(VLOOKUP(M55+7,'Fechas de clase'!$B$5:$B$102,1,0),M55+14),M55+7)))</f>
        <v/>
      </c>
      <c r="O55" s="288" t="str">
        <f>IF($H55="(en blanco)","",IF($H55="","",IFERROR(IF(VLOOKUP(N55+7,'Fechas de clase'!$B$5:$B$102,1,0),N55+14),N55+7)))</f>
        <v/>
      </c>
      <c r="P55" s="288" t="str">
        <f>IF($H55="(en blanco)","",IF($H55="","",IFERROR(IF(VLOOKUP(O55+7,'Fechas de clase'!$B$5:$B$102,1,0),O55+14),O55+7)))</f>
        <v/>
      </c>
      <c r="Q55" s="288" t="str">
        <f>IF($H55="(en blanco)","",IF($H55="","",IFERROR(IF(VLOOKUP(P55+7,'Fechas de clase'!$B$5:$B$102,1,0),P55+14),P55+7)))</f>
        <v/>
      </c>
      <c r="R55" s="288" t="str">
        <f>IF($H55="(en blanco)","",IF($H55="","",IFERROR(IF(VLOOKUP(Q55+7,'Fechas de clase'!$B$5:$B$102,1,0),Q55+14),Q55+7)))</f>
        <v/>
      </c>
      <c r="S55" s="288" t="str">
        <f>IF($H55="(en blanco)","",IF($H55="","",IFERROR(IF(VLOOKUP(R55+7,'Fechas de clase'!$B$5:$B$102,1,0),R55+14),R55+7)))</f>
        <v/>
      </c>
      <c r="T55" s="288" t="str">
        <f>IF($H55="(en blanco)","",IF($H55="","",IFERROR(IF(VLOOKUP(S55+7,'Fechas de clase'!$B$5:$B$102,1,0),S55+14),S55+7)))</f>
        <v/>
      </c>
      <c r="U55" s="288" t="str">
        <f>IF($H55="(en blanco)","",IF($H55="","",IFERROR(IF(VLOOKUP(T55+7,'Fechas de clase'!$B$5:$B$102,1,0),T55+14),T55+7)))</f>
        <v/>
      </c>
      <c r="V55" s="288" t="str">
        <f>IF($H55="(en blanco)","",IF($H55="","",IFERROR(IF(VLOOKUP(U55+7,'Fechas de clase'!$B$5:$B$102,1,0),U55+14),U55+7)))</f>
        <v/>
      </c>
      <c r="W55" s="288" t="str">
        <f>IF($H55="(en blanco)","",IF($H55="","",IFERROR(IF(VLOOKUP(V55+7,'Fechas de clase'!$B$5:$B$102,1,0),V55+14),V55+7)))</f>
        <v/>
      </c>
      <c r="X55" s="288" t="str">
        <f>IF($H55="(en blanco)","",IF($H55="","",IFERROR(IF(VLOOKUP(W55+7,'Fechas de clase'!$B$5:$B$102,1,0),W55+14),W55+7)))</f>
        <v/>
      </c>
      <c r="Y55" s="288" t="str">
        <f>IF($H55="(en blanco)","",IF($H55="","",IFERROR(IF(VLOOKUP(X55+7,'Fechas de clase'!$B$5:$B$102,1,0),X55+14),X55+7)))</f>
        <v/>
      </c>
    </row>
    <row r="56" spans="2:25">
      <c r="B56" s="289"/>
      <c r="J56" s="287" t="str">
        <f t="shared" si="0"/>
        <v/>
      </c>
      <c r="K56" s="288" t="str">
        <f>IF($H56="(en blanco)","",IF($H56="","",IFERROR(IF(VLOOKUP(H56+7,'Fechas de clase'!$B$5:$B$102,1,0),H56+14),H56+7)))</f>
        <v/>
      </c>
      <c r="L56" s="288" t="str">
        <f>IF($H56="(en blanco)","",IF($H56="","",IFERROR(IF(VLOOKUP(K56+7,'Fechas de clase'!$B$5:$B$102,1,0),K56+14),K56+7)))</f>
        <v/>
      </c>
      <c r="M56" s="288" t="str">
        <f>IF($H56="(en blanco)","",IF($H56="","",IFERROR(IF(VLOOKUP(L56+7,'Fechas de clase'!$B$5:$B$102,1,0),L56+14),L56+7)))</f>
        <v/>
      </c>
      <c r="N56" s="288" t="str">
        <f>IF($H56="(en blanco)","",IF($H56="","",IFERROR(IF(VLOOKUP(M56+7,'Fechas de clase'!$B$5:$B$102,1,0),M56+14),M56+7)))</f>
        <v/>
      </c>
      <c r="O56" s="288" t="str">
        <f>IF($H56="(en blanco)","",IF($H56="","",IFERROR(IF(VLOOKUP(N56+7,'Fechas de clase'!$B$5:$B$102,1,0),N56+14),N56+7)))</f>
        <v/>
      </c>
      <c r="P56" s="288" t="str">
        <f>IF($H56="(en blanco)","",IF($H56="","",IFERROR(IF(VLOOKUP(O56+7,'Fechas de clase'!$B$5:$B$102,1,0),O56+14),O56+7)))</f>
        <v/>
      </c>
      <c r="Q56" s="288" t="str">
        <f>IF($H56="(en blanco)","",IF($H56="","",IFERROR(IF(VLOOKUP(P56+7,'Fechas de clase'!$B$5:$B$102,1,0),P56+14),P56+7)))</f>
        <v/>
      </c>
      <c r="R56" s="288" t="str">
        <f>IF($H56="(en blanco)","",IF($H56="","",IFERROR(IF(VLOOKUP(Q56+7,'Fechas de clase'!$B$5:$B$102,1,0),Q56+14),Q56+7)))</f>
        <v/>
      </c>
      <c r="S56" s="288" t="str">
        <f>IF($H56="(en blanco)","",IF($H56="","",IFERROR(IF(VLOOKUP(R56+7,'Fechas de clase'!$B$5:$B$102,1,0),R56+14),R56+7)))</f>
        <v/>
      </c>
      <c r="T56" s="288" t="str">
        <f>IF($H56="(en blanco)","",IF($H56="","",IFERROR(IF(VLOOKUP(S56+7,'Fechas de clase'!$B$5:$B$102,1,0),S56+14),S56+7)))</f>
        <v/>
      </c>
      <c r="U56" s="288" t="str">
        <f>IF($H56="(en blanco)","",IF($H56="","",IFERROR(IF(VLOOKUP(T56+7,'Fechas de clase'!$B$5:$B$102,1,0),T56+14),T56+7)))</f>
        <v/>
      </c>
      <c r="V56" s="288" t="str">
        <f>IF($H56="(en blanco)","",IF($H56="","",IFERROR(IF(VLOOKUP(U56+7,'Fechas de clase'!$B$5:$B$102,1,0),U56+14),U56+7)))</f>
        <v/>
      </c>
      <c r="W56" s="288" t="str">
        <f>IF($H56="(en blanco)","",IF($H56="","",IFERROR(IF(VLOOKUP(V56+7,'Fechas de clase'!$B$5:$B$102,1,0),V56+14),V56+7)))</f>
        <v/>
      </c>
      <c r="X56" s="288" t="str">
        <f>IF($H56="(en blanco)","",IF($H56="","",IFERROR(IF(VLOOKUP(W56+7,'Fechas de clase'!$B$5:$B$102,1,0),W56+14),W56+7)))</f>
        <v/>
      </c>
      <c r="Y56" s="288" t="str">
        <f>IF($H56="(en blanco)","",IF($H56="","",IFERROR(IF(VLOOKUP(X56+7,'Fechas de clase'!$B$5:$B$102,1,0),X56+14),X56+7)))</f>
        <v/>
      </c>
    </row>
    <row r="57" spans="2:25">
      <c r="B57" s="289"/>
      <c r="J57" s="287" t="str">
        <f t="shared" si="0"/>
        <v/>
      </c>
      <c r="K57" s="288" t="str">
        <f>IF($H57="(en blanco)","",IF($H57="","",IFERROR(IF(VLOOKUP(H57+7,'Fechas de clase'!$B$5:$B$102,1,0),H57+14),H57+7)))</f>
        <v/>
      </c>
      <c r="L57" s="288" t="str">
        <f>IF($H57="(en blanco)","",IF($H57="","",IFERROR(IF(VLOOKUP(K57+7,'Fechas de clase'!$B$5:$B$102,1,0),K57+14),K57+7)))</f>
        <v/>
      </c>
      <c r="M57" s="288" t="str">
        <f>IF($H57="(en blanco)","",IF($H57="","",IFERROR(IF(VLOOKUP(L57+7,'Fechas de clase'!$B$5:$B$102,1,0),L57+14),L57+7)))</f>
        <v/>
      </c>
      <c r="N57" s="288" t="str">
        <f>IF($H57="(en blanco)","",IF($H57="","",IFERROR(IF(VLOOKUP(M57+7,'Fechas de clase'!$B$5:$B$102,1,0),M57+14),M57+7)))</f>
        <v/>
      </c>
      <c r="O57" s="288" t="str">
        <f>IF($H57="(en blanco)","",IF($H57="","",IFERROR(IF(VLOOKUP(N57+7,'Fechas de clase'!$B$5:$B$102,1,0),N57+14),N57+7)))</f>
        <v/>
      </c>
      <c r="P57" s="288" t="str">
        <f>IF($H57="(en blanco)","",IF($H57="","",IFERROR(IF(VLOOKUP(O57+7,'Fechas de clase'!$B$5:$B$102,1,0),O57+14),O57+7)))</f>
        <v/>
      </c>
      <c r="Q57" s="288" t="str">
        <f>IF($H57="(en blanco)","",IF($H57="","",IFERROR(IF(VLOOKUP(P57+7,'Fechas de clase'!$B$5:$B$102,1,0),P57+14),P57+7)))</f>
        <v/>
      </c>
      <c r="R57" s="288" t="str">
        <f>IF($H57="(en blanco)","",IF($H57="","",IFERROR(IF(VLOOKUP(Q57+7,'Fechas de clase'!$B$5:$B$102,1,0),Q57+14),Q57+7)))</f>
        <v/>
      </c>
      <c r="S57" s="288" t="str">
        <f>IF($H57="(en blanco)","",IF($H57="","",IFERROR(IF(VLOOKUP(R57+7,'Fechas de clase'!$B$5:$B$102,1,0),R57+14),R57+7)))</f>
        <v/>
      </c>
      <c r="T57" s="288" t="str">
        <f>IF($H57="(en blanco)","",IF($H57="","",IFERROR(IF(VLOOKUP(S57+7,'Fechas de clase'!$B$5:$B$102,1,0),S57+14),S57+7)))</f>
        <v/>
      </c>
      <c r="U57" s="288" t="str">
        <f>IF($H57="(en blanco)","",IF($H57="","",IFERROR(IF(VLOOKUP(T57+7,'Fechas de clase'!$B$5:$B$102,1,0),T57+14),T57+7)))</f>
        <v/>
      </c>
      <c r="V57" s="288" t="str">
        <f>IF($H57="(en blanco)","",IF($H57="","",IFERROR(IF(VLOOKUP(U57+7,'Fechas de clase'!$B$5:$B$102,1,0),U57+14),U57+7)))</f>
        <v/>
      </c>
      <c r="W57" s="288" t="str">
        <f>IF($H57="(en blanco)","",IF($H57="","",IFERROR(IF(VLOOKUP(V57+7,'Fechas de clase'!$B$5:$B$102,1,0),V57+14),V57+7)))</f>
        <v/>
      </c>
      <c r="X57" s="288" t="str">
        <f>IF($H57="(en blanco)","",IF($H57="","",IFERROR(IF(VLOOKUP(W57+7,'Fechas de clase'!$B$5:$B$102,1,0),W57+14),W57+7)))</f>
        <v/>
      </c>
      <c r="Y57" s="288" t="str">
        <f>IF($H57="(en blanco)","",IF($H57="","",IFERROR(IF(VLOOKUP(X57+7,'Fechas de clase'!$B$5:$B$102,1,0),X57+14),X57+7)))</f>
        <v/>
      </c>
    </row>
    <row r="58" spans="2:25">
      <c r="B58" s="289"/>
      <c r="J58" s="287" t="str">
        <f t="shared" si="0"/>
        <v/>
      </c>
      <c r="K58" s="288" t="str">
        <f>IF($H58="(en blanco)","",IF($H58="","",IFERROR(IF(VLOOKUP(H58+7,'Fechas de clase'!$B$5:$B$102,1,0),H58+14),H58+7)))</f>
        <v/>
      </c>
      <c r="L58" s="288" t="str">
        <f>IF($H58="(en blanco)","",IF($H58="","",IFERROR(IF(VLOOKUP(K58+7,'Fechas de clase'!$B$5:$B$102,1,0),K58+14),K58+7)))</f>
        <v/>
      </c>
      <c r="M58" s="288" t="str">
        <f>IF($H58="(en blanco)","",IF($H58="","",IFERROR(IF(VLOOKUP(L58+7,'Fechas de clase'!$B$5:$B$102,1,0),L58+14),L58+7)))</f>
        <v/>
      </c>
      <c r="N58" s="288" t="str">
        <f>IF($H58="(en blanco)","",IF($H58="","",IFERROR(IF(VLOOKUP(M58+7,'Fechas de clase'!$B$5:$B$102,1,0),M58+14),M58+7)))</f>
        <v/>
      </c>
      <c r="O58" s="288" t="str">
        <f>IF($H58="(en blanco)","",IF($H58="","",IFERROR(IF(VLOOKUP(N58+7,'Fechas de clase'!$B$5:$B$102,1,0),N58+14),N58+7)))</f>
        <v/>
      </c>
      <c r="P58" s="288" t="str">
        <f>IF($H58="(en blanco)","",IF($H58="","",IFERROR(IF(VLOOKUP(O58+7,'Fechas de clase'!$B$5:$B$102,1,0),O58+14),O58+7)))</f>
        <v/>
      </c>
      <c r="Q58" s="288" t="str">
        <f>IF($H58="(en blanco)","",IF($H58="","",IFERROR(IF(VLOOKUP(P58+7,'Fechas de clase'!$B$5:$B$102,1,0),P58+14),P58+7)))</f>
        <v/>
      </c>
      <c r="R58" s="288" t="str">
        <f>IF($H58="(en blanco)","",IF($H58="","",IFERROR(IF(VLOOKUP(Q58+7,'Fechas de clase'!$B$5:$B$102,1,0),Q58+14),Q58+7)))</f>
        <v/>
      </c>
      <c r="S58" s="288" t="str">
        <f>IF($H58="(en blanco)","",IF($H58="","",IFERROR(IF(VLOOKUP(R58+7,'Fechas de clase'!$B$5:$B$102,1,0),R58+14),R58+7)))</f>
        <v/>
      </c>
      <c r="T58" s="288" t="str">
        <f>IF($H58="(en blanco)","",IF($H58="","",IFERROR(IF(VLOOKUP(S58+7,'Fechas de clase'!$B$5:$B$102,1,0),S58+14),S58+7)))</f>
        <v/>
      </c>
      <c r="U58" s="288" t="str">
        <f>IF($H58="(en blanco)","",IF($H58="","",IFERROR(IF(VLOOKUP(T58+7,'Fechas de clase'!$B$5:$B$102,1,0),T58+14),T58+7)))</f>
        <v/>
      </c>
      <c r="V58" s="288" t="str">
        <f>IF($H58="(en blanco)","",IF($H58="","",IFERROR(IF(VLOOKUP(U58+7,'Fechas de clase'!$B$5:$B$102,1,0),U58+14),U58+7)))</f>
        <v/>
      </c>
      <c r="W58" s="288" t="str">
        <f>IF($H58="(en blanco)","",IF($H58="","",IFERROR(IF(VLOOKUP(V58+7,'Fechas de clase'!$B$5:$B$102,1,0),V58+14),V58+7)))</f>
        <v/>
      </c>
      <c r="X58" s="288" t="str">
        <f>IF($H58="(en blanco)","",IF($H58="","",IFERROR(IF(VLOOKUP(W58+7,'Fechas de clase'!$B$5:$B$102,1,0),W58+14),W58+7)))</f>
        <v/>
      </c>
      <c r="Y58" s="288" t="str">
        <f>IF($H58="(en blanco)","",IF($H58="","",IFERROR(IF(VLOOKUP(X58+7,'Fechas de clase'!$B$5:$B$102,1,0),X58+14),X58+7)))</f>
        <v/>
      </c>
    </row>
    <row r="59" spans="2:25">
      <c r="B59" s="289"/>
      <c r="J59" s="287" t="str">
        <f t="shared" si="0"/>
        <v/>
      </c>
      <c r="K59" s="288" t="str">
        <f>IF($H59="(en blanco)","",IF($H59="","",IFERROR(IF(VLOOKUP(H59+7,'Fechas de clase'!$B$5:$B$102,1,0),H59+14),H59+7)))</f>
        <v/>
      </c>
      <c r="L59" s="288" t="str">
        <f>IF($H59="(en blanco)","",IF($H59="","",IFERROR(IF(VLOOKUP(K59+7,'Fechas de clase'!$B$5:$B$102,1,0),K59+14),K59+7)))</f>
        <v/>
      </c>
      <c r="M59" s="288" t="str">
        <f>IF($H59="(en blanco)","",IF($H59="","",IFERROR(IF(VLOOKUP(L59+7,'Fechas de clase'!$B$5:$B$102,1,0),L59+14),L59+7)))</f>
        <v/>
      </c>
      <c r="N59" s="288" t="str">
        <f>IF($H59="(en blanco)","",IF($H59="","",IFERROR(IF(VLOOKUP(M59+7,'Fechas de clase'!$B$5:$B$102,1,0),M59+14),M59+7)))</f>
        <v/>
      </c>
      <c r="O59" s="288" t="str">
        <f>IF($H59="(en blanco)","",IF($H59="","",IFERROR(IF(VLOOKUP(N59+7,'Fechas de clase'!$B$5:$B$102,1,0),N59+14),N59+7)))</f>
        <v/>
      </c>
      <c r="P59" s="288" t="str">
        <f>IF($H59="(en blanco)","",IF($H59="","",IFERROR(IF(VLOOKUP(O59+7,'Fechas de clase'!$B$5:$B$102,1,0),O59+14),O59+7)))</f>
        <v/>
      </c>
      <c r="Q59" s="288" t="str">
        <f>IF($H59="(en blanco)","",IF($H59="","",IFERROR(IF(VLOOKUP(P59+7,'Fechas de clase'!$B$5:$B$102,1,0),P59+14),P59+7)))</f>
        <v/>
      </c>
      <c r="R59" s="288" t="str">
        <f>IF($H59="(en blanco)","",IF($H59="","",IFERROR(IF(VLOOKUP(Q59+7,'Fechas de clase'!$B$5:$B$102,1,0),Q59+14),Q59+7)))</f>
        <v/>
      </c>
      <c r="S59" s="288" t="str">
        <f>IF($H59="(en blanco)","",IF($H59="","",IFERROR(IF(VLOOKUP(R59+7,'Fechas de clase'!$B$5:$B$102,1,0),R59+14),R59+7)))</f>
        <v/>
      </c>
      <c r="T59" s="288" t="str">
        <f>IF($H59="(en blanco)","",IF($H59="","",IFERROR(IF(VLOOKUP(S59+7,'Fechas de clase'!$B$5:$B$102,1,0),S59+14),S59+7)))</f>
        <v/>
      </c>
      <c r="U59" s="288" t="str">
        <f>IF($H59="(en blanco)","",IF($H59="","",IFERROR(IF(VLOOKUP(T59+7,'Fechas de clase'!$B$5:$B$102,1,0),T59+14),T59+7)))</f>
        <v/>
      </c>
      <c r="V59" s="288" t="str">
        <f>IF($H59="(en blanco)","",IF($H59="","",IFERROR(IF(VLOOKUP(U59+7,'Fechas de clase'!$B$5:$B$102,1,0),U59+14),U59+7)))</f>
        <v/>
      </c>
      <c r="W59" s="288" t="str">
        <f>IF($H59="(en blanco)","",IF($H59="","",IFERROR(IF(VLOOKUP(V59+7,'Fechas de clase'!$B$5:$B$102,1,0),V59+14),V59+7)))</f>
        <v/>
      </c>
      <c r="X59" s="288" t="str">
        <f>IF($H59="(en blanco)","",IF($H59="","",IFERROR(IF(VLOOKUP(W59+7,'Fechas de clase'!$B$5:$B$102,1,0),W59+14),W59+7)))</f>
        <v/>
      </c>
      <c r="Y59" s="288" t="str">
        <f>IF($H59="(en blanco)","",IF($H59="","",IFERROR(IF(VLOOKUP(X59+7,'Fechas de clase'!$B$5:$B$102,1,0),X59+14),X59+7)))</f>
        <v/>
      </c>
    </row>
    <row r="60" spans="2:25">
      <c r="B60" s="289"/>
      <c r="J60" s="287" t="str">
        <f t="shared" si="0"/>
        <v/>
      </c>
      <c r="K60" s="288" t="str">
        <f>IF($H60="(en blanco)","",IF($H60="","",IFERROR(IF(VLOOKUP(H60+7,'Fechas de clase'!$B$5:$B$102,1,0),H60+14),H60+7)))</f>
        <v/>
      </c>
      <c r="L60" s="288" t="str">
        <f>IF($H60="(en blanco)","",IF($H60="","",IFERROR(IF(VLOOKUP(K60+7,'Fechas de clase'!$B$5:$B$102,1,0),K60+14),K60+7)))</f>
        <v/>
      </c>
      <c r="M60" s="288" t="str">
        <f>IF($H60="(en blanco)","",IF($H60="","",IFERROR(IF(VLOOKUP(L60+7,'Fechas de clase'!$B$5:$B$102,1,0),L60+14),L60+7)))</f>
        <v/>
      </c>
      <c r="N60" s="288" t="str">
        <f>IF($H60="(en blanco)","",IF($H60="","",IFERROR(IF(VLOOKUP(M60+7,'Fechas de clase'!$B$5:$B$102,1,0),M60+14),M60+7)))</f>
        <v/>
      </c>
      <c r="O60" s="288" t="str">
        <f>IF($H60="(en blanco)","",IF($H60="","",IFERROR(IF(VLOOKUP(N60+7,'Fechas de clase'!$B$5:$B$102,1,0),N60+14),N60+7)))</f>
        <v/>
      </c>
      <c r="P60" s="288" t="str">
        <f>IF($H60="(en blanco)","",IF($H60="","",IFERROR(IF(VLOOKUP(O60+7,'Fechas de clase'!$B$5:$B$102,1,0),O60+14),O60+7)))</f>
        <v/>
      </c>
      <c r="Q60" s="288" t="str">
        <f>IF($H60="(en blanco)","",IF($H60="","",IFERROR(IF(VLOOKUP(P60+7,'Fechas de clase'!$B$5:$B$102,1,0),P60+14),P60+7)))</f>
        <v/>
      </c>
      <c r="R60" s="288" t="str">
        <f>IF($H60="(en blanco)","",IF($H60="","",IFERROR(IF(VLOOKUP(Q60+7,'Fechas de clase'!$B$5:$B$102,1,0),Q60+14),Q60+7)))</f>
        <v/>
      </c>
      <c r="S60" s="288" t="str">
        <f>IF($H60="(en blanco)","",IF($H60="","",IFERROR(IF(VLOOKUP(R60+7,'Fechas de clase'!$B$5:$B$102,1,0),R60+14),R60+7)))</f>
        <v/>
      </c>
      <c r="T60" s="288" t="str">
        <f>IF($H60="(en blanco)","",IF($H60="","",IFERROR(IF(VLOOKUP(S60+7,'Fechas de clase'!$B$5:$B$102,1,0),S60+14),S60+7)))</f>
        <v/>
      </c>
      <c r="U60" s="288" t="str">
        <f>IF($H60="(en blanco)","",IF($H60="","",IFERROR(IF(VLOOKUP(T60+7,'Fechas de clase'!$B$5:$B$102,1,0),T60+14),T60+7)))</f>
        <v/>
      </c>
      <c r="V60" s="288" t="str">
        <f>IF($H60="(en blanco)","",IF($H60="","",IFERROR(IF(VLOOKUP(U60+7,'Fechas de clase'!$B$5:$B$102,1,0),U60+14),U60+7)))</f>
        <v/>
      </c>
      <c r="W60" s="288" t="str">
        <f>IF($H60="(en blanco)","",IF($H60="","",IFERROR(IF(VLOOKUP(V60+7,'Fechas de clase'!$B$5:$B$102,1,0),V60+14),V60+7)))</f>
        <v/>
      </c>
      <c r="X60" s="288" t="str">
        <f>IF($H60="(en blanco)","",IF($H60="","",IFERROR(IF(VLOOKUP(W60+7,'Fechas de clase'!$B$5:$B$102,1,0),W60+14),W60+7)))</f>
        <v/>
      </c>
      <c r="Y60" s="288" t="str">
        <f>IF($H60="(en blanco)","",IF($H60="","",IFERROR(IF(VLOOKUP(X60+7,'Fechas de clase'!$B$5:$B$102,1,0),X60+14),X60+7)))</f>
        <v/>
      </c>
    </row>
    <row r="61" spans="2:25">
      <c r="B61" s="289"/>
      <c r="J61" s="287" t="str">
        <f t="shared" si="0"/>
        <v/>
      </c>
      <c r="K61" s="288" t="str">
        <f>IF($H61="(en blanco)","",IF($H61="","",IFERROR(IF(VLOOKUP(H61+7,'Fechas de clase'!$B$5:$B$102,1,0),H61+14),H61+7)))</f>
        <v/>
      </c>
      <c r="L61" s="288" t="str">
        <f>IF($H61="(en blanco)","",IF($H61="","",IFERROR(IF(VLOOKUP(K61+7,'Fechas de clase'!$B$5:$B$102,1,0),K61+14),K61+7)))</f>
        <v/>
      </c>
      <c r="M61" s="288" t="str">
        <f>IF($H61="(en blanco)","",IF($H61="","",IFERROR(IF(VLOOKUP(L61+7,'Fechas de clase'!$B$5:$B$102,1,0),L61+14),L61+7)))</f>
        <v/>
      </c>
      <c r="N61" s="288" t="str">
        <f>IF($H61="(en blanco)","",IF($H61="","",IFERROR(IF(VLOOKUP(M61+7,'Fechas de clase'!$B$5:$B$102,1,0),M61+14),M61+7)))</f>
        <v/>
      </c>
      <c r="O61" s="288" t="str">
        <f>IF($H61="(en blanco)","",IF($H61="","",IFERROR(IF(VLOOKUP(N61+7,'Fechas de clase'!$B$5:$B$102,1,0),N61+14),N61+7)))</f>
        <v/>
      </c>
      <c r="P61" s="288" t="str">
        <f>IF($H61="(en blanco)","",IF($H61="","",IFERROR(IF(VLOOKUP(O61+7,'Fechas de clase'!$B$5:$B$102,1,0),O61+14),O61+7)))</f>
        <v/>
      </c>
      <c r="Q61" s="288" t="str">
        <f>IF($H61="(en blanco)","",IF($H61="","",IFERROR(IF(VLOOKUP(P61+7,'Fechas de clase'!$B$5:$B$102,1,0),P61+14),P61+7)))</f>
        <v/>
      </c>
      <c r="R61" s="288" t="str">
        <f>IF($H61="(en blanco)","",IF($H61="","",IFERROR(IF(VLOOKUP(Q61+7,'Fechas de clase'!$B$5:$B$102,1,0),Q61+14),Q61+7)))</f>
        <v/>
      </c>
      <c r="S61" s="288" t="str">
        <f>IF($H61="(en blanco)","",IF($H61="","",IFERROR(IF(VLOOKUP(R61+7,'Fechas de clase'!$B$5:$B$102,1,0),R61+14),R61+7)))</f>
        <v/>
      </c>
      <c r="T61" s="288" t="str">
        <f>IF($H61="(en blanco)","",IF($H61="","",IFERROR(IF(VLOOKUP(S61+7,'Fechas de clase'!$B$5:$B$102,1,0),S61+14),S61+7)))</f>
        <v/>
      </c>
      <c r="U61" s="288" t="str">
        <f>IF($H61="(en blanco)","",IF($H61="","",IFERROR(IF(VLOOKUP(T61+7,'Fechas de clase'!$B$5:$B$102,1,0),T61+14),T61+7)))</f>
        <v/>
      </c>
      <c r="V61" s="288" t="str">
        <f>IF($H61="(en blanco)","",IF($H61="","",IFERROR(IF(VLOOKUP(U61+7,'Fechas de clase'!$B$5:$B$102,1,0),U61+14),U61+7)))</f>
        <v/>
      </c>
      <c r="W61" s="288" t="str">
        <f>IF($H61="(en blanco)","",IF($H61="","",IFERROR(IF(VLOOKUP(V61+7,'Fechas de clase'!$B$5:$B$102,1,0),V61+14),V61+7)))</f>
        <v/>
      </c>
      <c r="X61" s="288" t="str">
        <f>IF($H61="(en blanco)","",IF($H61="","",IFERROR(IF(VLOOKUP(W61+7,'Fechas de clase'!$B$5:$B$102,1,0),W61+14),W61+7)))</f>
        <v/>
      </c>
      <c r="Y61" s="288" t="str">
        <f>IF($H61="(en blanco)","",IF($H61="","",IFERROR(IF(VLOOKUP(X61+7,'Fechas de clase'!$B$5:$B$102,1,0),X61+14),X61+7)))</f>
        <v/>
      </c>
    </row>
    <row r="62" spans="2:25">
      <c r="B62" s="289"/>
      <c r="J62" s="287" t="str">
        <f t="shared" si="0"/>
        <v/>
      </c>
      <c r="K62" s="288" t="str">
        <f>IF($H62="(en blanco)","",IF($H62="","",IFERROR(IF(VLOOKUP(H62+7,'Fechas de clase'!$B$5:$B$102,1,0),H62+14),H62+7)))</f>
        <v/>
      </c>
      <c r="L62" s="288" t="str">
        <f>IF($H62="(en blanco)","",IF($H62="","",IFERROR(IF(VLOOKUP(K62+7,'Fechas de clase'!$B$5:$B$102,1,0),K62+14),K62+7)))</f>
        <v/>
      </c>
      <c r="M62" s="288" t="str">
        <f>IF($H62="(en blanco)","",IF($H62="","",IFERROR(IF(VLOOKUP(L62+7,'Fechas de clase'!$B$5:$B$102,1,0),L62+14),L62+7)))</f>
        <v/>
      </c>
      <c r="N62" s="288" t="str">
        <f>IF($H62="(en blanco)","",IF($H62="","",IFERROR(IF(VLOOKUP(M62+7,'Fechas de clase'!$B$5:$B$102,1,0),M62+14),M62+7)))</f>
        <v/>
      </c>
      <c r="O62" s="288" t="str">
        <f>IF($H62="(en blanco)","",IF($H62="","",IFERROR(IF(VLOOKUP(N62+7,'Fechas de clase'!$B$5:$B$102,1,0),N62+14),N62+7)))</f>
        <v/>
      </c>
      <c r="P62" s="288" t="str">
        <f>IF($H62="(en blanco)","",IF($H62="","",IFERROR(IF(VLOOKUP(O62+7,'Fechas de clase'!$B$5:$B$102,1,0),O62+14),O62+7)))</f>
        <v/>
      </c>
      <c r="Q62" s="288" t="str">
        <f>IF($H62="(en blanco)","",IF($H62="","",IFERROR(IF(VLOOKUP(P62+7,'Fechas de clase'!$B$5:$B$102,1,0),P62+14),P62+7)))</f>
        <v/>
      </c>
      <c r="R62" s="288" t="str">
        <f>IF($H62="(en blanco)","",IF($H62="","",IFERROR(IF(VLOOKUP(Q62+7,'Fechas de clase'!$B$5:$B$102,1,0),Q62+14),Q62+7)))</f>
        <v/>
      </c>
      <c r="S62" s="288" t="str">
        <f>IF($H62="(en blanco)","",IF($H62="","",IFERROR(IF(VLOOKUP(R62+7,'Fechas de clase'!$B$5:$B$102,1,0),R62+14),R62+7)))</f>
        <v/>
      </c>
      <c r="T62" s="288" t="str">
        <f>IF($H62="(en blanco)","",IF($H62="","",IFERROR(IF(VLOOKUP(S62+7,'Fechas de clase'!$B$5:$B$102,1,0),S62+14),S62+7)))</f>
        <v/>
      </c>
      <c r="U62" s="288" t="str">
        <f>IF($H62="(en blanco)","",IF($H62="","",IFERROR(IF(VLOOKUP(T62+7,'Fechas de clase'!$B$5:$B$102,1,0),T62+14),T62+7)))</f>
        <v/>
      </c>
      <c r="V62" s="288" t="str">
        <f>IF($H62="(en blanco)","",IF($H62="","",IFERROR(IF(VLOOKUP(U62+7,'Fechas de clase'!$B$5:$B$102,1,0),U62+14),U62+7)))</f>
        <v/>
      </c>
      <c r="W62" s="288" t="str">
        <f>IF($H62="(en blanco)","",IF($H62="","",IFERROR(IF(VLOOKUP(V62+7,'Fechas de clase'!$B$5:$B$102,1,0),V62+14),V62+7)))</f>
        <v/>
      </c>
      <c r="X62" s="288" t="str">
        <f>IF($H62="(en blanco)","",IF($H62="","",IFERROR(IF(VLOOKUP(W62+7,'Fechas de clase'!$B$5:$B$102,1,0),W62+14),W62+7)))</f>
        <v/>
      </c>
      <c r="Y62" s="288" t="str">
        <f>IF($H62="(en blanco)","",IF($H62="","",IFERROR(IF(VLOOKUP(X62+7,'Fechas de clase'!$B$5:$B$102,1,0),X62+14),X62+7)))</f>
        <v/>
      </c>
    </row>
    <row r="63" spans="2:25">
      <c r="B63" s="289"/>
      <c r="J63" s="287" t="str">
        <f t="shared" si="0"/>
        <v/>
      </c>
      <c r="K63" s="288" t="str">
        <f>IF($H63="(en blanco)","",IF($H63="","",IFERROR(IF(VLOOKUP(H63+7,'Fechas de clase'!$B$5:$B$102,1,0),H63+14),H63+7)))</f>
        <v/>
      </c>
      <c r="L63" s="288" t="str">
        <f>IF($H63="(en blanco)","",IF($H63="","",IFERROR(IF(VLOOKUP(K63+7,'Fechas de clase'!$B$5:$B$102,1,0),K63+14),K63+7)))</f>
        <v/>
      </c>
      <c r="M63" s="288" t="str">
        <f>IF($H63="(en blanco)","",IF($H63="","",IFERROR(IF(VLOOKUP(L63+7,'Fechas de clase'!$B$5:$B$102,1,0),L63+14),L63+7)))</f>
        <v/>
      </c>
      <c r="N63" s="288" t="str">
        <f>IF($H63="(en blanco)","",IF($H63="","",IFERROR(IF(VLOOKUP(M63+7,'Fechas de clase'!$B$5:$B$102,1,0),M63+14),M63+7)))</f>
        <v/>
      </c>
      <c r="O63" s="288" t="str">
        <f>IF($H63="(en blanco)","",IF($H63="","",IFERROR(IF(VLOOKUP(N63+7,'Fechas de clase'!$B$5:$B$102,1,0),N63+14),N63+7)))</f>
        <v/>
      </c>
      <c r="P63" s="288" t="str">
        <f>IF($H63="(en blanco)","",IF($H63="","",IFERROR(IF(VLOOKUP(O63+7,'Fechas de clase'!$B$5:$B$102,1,0),O63+14),O63+7)))</f>
        <v/>
      </c>
      <c r="Q63" s="288" t="str">
        <f>IF($H63="(en blanco)","",IF($H63="","",IFERROR(IF(VLOOKUP(P63+7,'Fechas de clase'!$B$5:$B$102,1,0),P63+14),P63+7)))</f>
        <v/>
      </c>
      <c r="R63" s="288" t="str">
        <f>IF($H63="(en blanco)","",IF($H63="","",IFERROR(IF(VLOOKUP(Q63+7,'Fechas de clase'!$B$5:$B$102,1,0),Q63+14),Q63+7)))</f>
        <v/>
      </c>
      <c r="S63" s="288" t="str">
        <f>IF($H63="(en blanco)","",IF($H63="","",IFERROR(IF(VLOOKUP(R63+7,'Fechas de clase'!$B$5:$B$102,1,0),R63+14),R63+7)))</f>
        <v/>
      </c>
      <c r="T63" s="288" t="str">
        <f>IF($H63="(en blanco)","",IF($H63="","",IFERROR(IF(VLOOKUP(S63+7,'Fechas de clase'!$B$5:$B$102,1,0),S63+14),S63+7)))</f>
        <v/>
      </c>
      <c r="U63" s="288" t="str">
        <f>IF($H63="(en blanco)","",IF($H63="","",IFERROR(IF(VLOOKUP(T63+7,'Fechas de clase'!$B$5:$B$102,1,0),T63+14),T63+7)))</f>
        <v/>
      </c>
      <c r="V63" s="288" t="str">
        <f>IF($H63="(en blanco)","",IF($H63="","",IFERROR(IF(VLOOKUP(U63+7,'Fechas de clase'!$B$5:$B$102,1,0),U63+14),U63+7)))</f>
        <v/>
      </c>
      <c r="W63" s="288" t="str">
        <f>IF($H63="(en blanco)","",IF($H63="","",IFERROR(IF(VLOOKUP(V63+7,'Fechas de clase'!$B$5:$B$102,1,0),V63+14),V63+7)))</f>
        <v/>
      </c>
      <c r="X63" s="288" t="str">
        <f>IF($H63="(en blanco)","",IF($H63="","",IFERROR(IF(VLOOKUP(W63+7,'Fechas de clase'!$B$5:$B$102,1,0),W63+14),W63+7)))</f>
        <v/>
      </c>
      <c r="Y63" s="288" t="str">
        <f>IF($H63="(en blanco)","",IF($H63="","",IFERROR(IF(VLOOKUP(X63+7,'Fechas de clase'!$B$5:$B$102,1,0),X63+14),X63+7)))</f>
        <v/>
      </c>
    </row>
    <row r="64" spans="2:25">
      <c r="B64" s="289"/>
      <c r="J64" s="287" t="str">
        <f t="shared" si="0"/>
        <v/>
      </c>
      <c r="K64" s="288" t="str">
        <f>IF($H64="(en blanco)","",IF($H64="","",IFERROR(IF(VLOOKUP(H64+7,'Fechas de clase'!$B$5:$B$102,1,0),H64+14),H64+7)))</f>
        <v/>
      </c>
      <c r="L64" s="288" t="str">
        <f>IF($H64="(en blanco)","",IF($H64="","",IFERROR(IF(VLOOKUP(K64+7,'Fechas de clase'!$B$5:$B$102,1,0),K64+14),K64+7)))</f>
        <v/>
      </c>
      <c r="M64" s="288" t="str">
        <f>IF($H64="(en blanco)","",IF($H64="","",IFERROR(IF(VLOOKUP(L64+7,'Fechas de clase'!$B$5:$B$102,1,0),L64+14),L64+7)))</f>
        <v/>
      </c>
      <c r="N64" s="288" t="str">
        <f>IF($H64="(en blanco)","",IF($H64="","",IFERROR(IF(VLOOKUP(M64+7,'Fechas de clase'!$B$5:$B$102,1,0),M64+14),M64+7)))</f>
        <v/>
      </c>
      <c r="O64" s="288" t="str">
        <f>IF($H64="(en blanco)","",IF($H64="","",IFERROR(IF(VLOOKUP(N64+7,'Fechas de clase'!$B$5:$B$102,1,0),N64+14),N64+7)))</f>
        <v/>
      </c>
      <c r="P64" s="288" t="str">
        <f>IF($H64="(en blanco)","",IF($H64="","",IFERROR(IF(VLOOKUP(O64+7,'Fechas de clase'!$B$5:$B$102,1,0),O64+14),O64+7)))</f>
        <v/>
      </c>
      <c r="Q64" s="288" t="str">
        <f>IF($H64="(en blanco)","",IF($H64="","",IFERROR(IF(VLOOKUP(P64+7,'Fechas de clase'!$B$5:$B$102,1,0),P64+14),P64+7)))</f>
        <v/>
      </c>
      <c r="R64" s="288" t="str">
        <f>IF($H64="(en blanco)","",IF($H64="","",IFERROR(IF(VLOOKUP(Q64+7,'Fechas de clase'!$B$5:$B$102,1,0),Q64+14),Q64+7)))</f>
        <v/>
      </c>
      <c r="S64" s="288" t="str">
        <f>IF($H64="(en blanco)","",IF($H64="","",IFERROR(IF(VLOOKUP(R64+7,'Fechas de clase'!$B$5:$B$102,1,0),R64+14),R64+7)))</f>
        <v/>
      </c>
      <c r="T64" s="288" t="str">
        <f>IF($H64="(en blanco)","",IF($H64="","",IFERROR(IF(VLOOKUP(S64+7,'Fechas de clase'!$B$5:$B$102,1,0),S64+14),S64+7)))</f>
        <v/>
      </c>
      <c r="U64" s="288" t="str">
        <f>IF($H64="(en blanco)","",IF($H64="","",IFERROR(IF(VLOOKUP(T64+7,'Fechas de clase'!$B$5:$B$102,1,0),T64+14),T64+7)))</f>
        <v/>
      </c>
      <c r="V64" s="288" t="str">
        <f>IF($H64="(en blanco)","",IF($H64="","",IFERROR(IF(VLOOKUP(U64+7,'Fechas de clase'!$B$5:$B$102,1,0),U64+14),U64+7)))</f>
        <v/>
      </c>
      <c r="W64" s="288" t="str">
        <f>IF($H64="(en blanco)","",IF($H64="","",IFERROR(IF(VLOOKUP(V64+7,'Fechas de clase'!$B$5:$B$102,1,0),V64+14),V64+7)))</f>
        <v/>
      </c>
      <c r="X64" s="288" t="str">
        <f>IF($H64="(en blanco)","",IF($H64="","",IFERROR(IF(VLOOKUP(W64+7,'Fechas de clase'!$B$5:$B$102,1,0),W64+14),W64+7)))</f>
        <v/>
      </c>
      <c r="Y64" s="288" t="str">
        <f>IF($H64="(en blanco)","",IF($H64="","",IFERROR(IF(VLOOKUP(X64+7,'Fechas de clase'!$B$5:$B$102,1,0),X64+14),X64+7)))</f>
        <v/>
      </c>
    </row>
    <row r="65" spans="2:25">
      <c r="B65" s="289"/>
      <c r="J65" s="287" t="str">
        <f t="shared" si="0"/>
        <v/>
      </c>
      <c r="K65" s="288" t="str">
        <f>IF($H65="(en blanco)","",IF($H65="","",IFERROR(IF(VLOOKUP(H65+7,'Fechas de clase'!$B$5:$B$102,1,0),H65+14),H65+7)))</f>
        <v/>
      </c>
      <c r="L65" s="288" t="str">
        <f>IF($H65="(en blanco)","",IF($H65="","",IFERROR(IF(VLOOKUP(K65+7,'Fechas de clase'!$B$5:$B$102,1,0),K65+14),K65+7)))</f>
        <v/>
      </c>
      <c r="M65" s="288" t="str">
        <f>IF($H65="(en blanco)","",IF($H65="","",IFERROR(IF(VLOOKUP(L65+7,'Fechas de clase'!$B$5:$B$102,1,0),L65+14),L65+7)))</f>
        <v/>
      </c>
      <c r="N65" s="288" t="str">
        <f>IF($H65="(en blanco)","",IF($H65="","",IFERROR(IF(VLOOKUP(M65+7,'Fechas de clase'!$B$5:$B$102,1,0),M65+14),M65+7)))</f>
        <v/>
      </c>
      <c r="O65" s="288" t="str">
        <f>IF($H65="(en blanco)","",IF($H65="","",IFERROR(IF(VLOOKUP(N65+7,'Fechas de clase'!$B$5:$B$102,1,0),N65+14),N65+7)))</f>
        <v/>
      </c>
      <c r="P65" s="288" t="str">
        <f>IF($H65="(en blanco)","",IF($H65="","",IFERROR(IF(VLOOKUP(O65+7,'Fechas de clase'!$B$5:$B$102,1,0),O65+14),O65+7)))</f>
        <v/>
      </c>
      <c r="Q65" s="288" t="str">
        <f>IF($H65="(en blanco)","",IF($H65="","",IFERROR(IF(VLOOKUP(P65+7,'Fechas de clase'!$B$5:$B$102,1,0),P65+14),P65+7)))</f>
        <v/>
      </c>
      <c r="R65" s="288" t="str">
        <f>IF($H65="(en blanco)","",IF($H65="","",IFERROR(IF(VLOOKUP(Q65+7,'Fechas de clase'!$B$5:$B$102,1,0),Q65+14),Q65+7)))</f>
        <v/>
      </c>
      <c r="S65" s="288" t="str">
        <f>IF($H65="(en blanco)","",IF($H65="","",IFERROR(IF(VLOOKUP(R65+7,'Fechas de clase'!$B$5:$B$102,1,0),R65+14),R65+7)))</f>
        <v/>
      </c>
      <c r="T65" s="288" t="str">
        <f>IF($H65="(en blanco)","",IF($H65="","",IFERROR(IF(VLOOKUP(S65+7,'Fechas de clase'!$B$5:$B$102,1,0),S65+14),S65+7)))</f>
        <v/>
      </c>
      <c r="U65" s="288" t="str">
        <f>IF($H65="(en blanco)","",IF($H65="","",IFERROR(IF(VLOOKUP(T65+7,'Fechas de clase'!$B$5:$B$102,1,0),T65+14),T65+7)))</f>
        <v/>
      </c>
      <c r="V65" s="288" t="str">
        <f>IF($H65="(en blanco)","",IF($H65="","",IFERROR(IF(VLOOKUP(U65+7,'Fechas de clase'!$B$5:$B$102,1,0),U65+14),U65+7)))</f>
        <v/>
      </c>
      <c r="W65" s="288" t="str">
        <f>IF($H65="(en blanco)","",IF($H65="","",IFERROR(IF(VLOOKUP(V65+7,'Fechas de clase'!$B$5:$B$102,1,0),V65+14),V65+7)))</f>
        <v/>
      </c>
      <c r="X65" s="288" t="str">
        <f>IF($H65="(en blanco)","",IF($H65="","",IFERROR(IF(VLOOKUP(W65+7,'Fechas de clase'!$B$5:$B$102,1,0),W65+14),W65+7)))</f>
        <v/>
      </c>
      <c r="Y65" s="288" t="str">
        <f>IF($H65="(en blanco)","",IF($H65="","",IFERROR(IF(VLOOKUP(X65+7,'Fechas de clase'!$B$5:$B$102,1,0),X65+14),X65+7)))</f>
        <v/>
      </c>
    </row>
    <row r="66" spans="2:25">
      <c r="B66" s="289"/>
      <c r="J66" s="287" t="str">
        <f t="shared" si="0"/>
        <v/>
      </c>
      <c r="K66" s="288" t="str">
        <f>IF($H66="(en blanco)","",IF($H66="","",IFERROR(IF(VLOOKUP(H66+7,'Fechas de clase'!$B$5:$B$102,1,0),H66+14),H66+7)))</f>
        <v/>
      </c>
      <c r="L66" s="288" t="str">
        <f>IF($H66="(en blanco)","",IF($H66="","",IFERROR(IF(VLOOKUP(K66+7,'Fechas de clase'!$B$5:$B$102,1,0),K66+14),K66+7)))</f>
        <v/>
      </c>
      <c r="M66" s="288" t="str">
        <f>IF($H66="(en blanco)","",IF($H66="","",IFERROR(IF(VLOOKUP(L66+7,'Fechas de clase'!$B$5:$B$102,1,0),L66+14),L66+7)))</f>
        <v/>
      </c>
      <c r="N66" s="288" t="str">
        <f>IF($H66="(en blanco)","",IF($H66="","",IFERROR(IF(VLOOKUP(M66+7,'Fechas de clase'!$B$5:$B$102,1,0),M66+14),M66+7)))</f>
        <v/>
      </c>
      <c r="O66" s="288" t="str">
        <f>IF($H66="(en blanco)","",IF($H66="","",IFERROR(IF(VLOOKUP(N66+7,'Fechas de clase'!$B$5:$B$102,1,0),N66+14),N66+7)))</f>
        <v/>
      </c>
      <c r="P66" s="288" t="str">
        <f>IF($H66="(en blanco)","",IF($H66="","",IFERROR(IF(VLOOKUP(O66+7,'Fechas de clase'!$B$5:$B$102,1,0),O66+14),O66+7)))</f>
        <v/>
      </c>
      <c r="Q66" s="288" t="str">
        <f>IF($H66="(en blanco)","",IF($H66="","",IFERROR(IF(VLOOKUP(P66+7,'Fechas de clase'!$B$5:$B$102,1,0),P66+14),P66+7)))</f>
        <v/>
      </c>
      <c r="R66" s="288" t="str">
        <f>IF($H66="(en blanco)","",IF($H66="","",IFERROR(IF(VLOOKUP(Q66+7,'Fechas de clase'!$B$5:$B$102,1,0),Q66+14),Q66+7)))</f>
        <v/>
      </c>
      <c r="S66" s="288" t="str">
        <f>IF($H66="(en blanco)","",IF($H66="","",IFERROR(IF(VLOOKUP(R66+7,'Fechas de clase'!$B$5:$B$102,1,0),R66+14),R66+7)))</f>
        <v/>
      </c>
      <c r="T66" s="288" t="str">
        <f>IF($H66="(en blanco)","",IF($H66="","",IFERROR(IF(VLOOKUP(S66+7,'Fechas de clase'!$B$5:$B$102,1,0),S66+14),S66+7)))</f>
        <v/>
      </c>
      <c r="U66" s="288" t="str">
        <f>IF($H66="(en blanco)","",IF($H66="","",IFERROR(IF(VLOOKUP(T66+7,'Fechas de clase'!$B$5:$B$102,1,0),T66+14),T66+7)))</f>
        <v/>
      </c>
      <c r="V66" s="288" t="str">
        <f>IF($H66="(en blanco)","",IF($H66="","",IFERROR(IF(VLOOKUP(U66+7,'Fechas de clase'!$B$5:$B$102,1,0),U66+14),U66+7)))</f>
        <v/>
      </c>
      <c r="W66" s="288" t="str">
        <f>IF($H66="(en blanco)","",IF($H66="","",IFERROR(IF(VLOOKUP(V66+7,'Fechas de clase'!$B$5:$B$102,1,0),V66+14),V66+7)))</f>
        <v/>
      </c>
      <c r="X66" s="288" t="str">
        <f>IF($H66="(en blanco)","",IF($H66="","",IFERROR(IF(VLOOKUP(W66+7,'Fechas de clase'!$B$5:$B$102,1,0),W66+14),W66+7)))</f>
        <v/>
      </c>
      <c r="Y66" s="288" t="str">
        <f>IF($H66="(en blanco)","",IF($H66="","",IFERROR(IF(VLOOKUP(X66+7,'Fechas de clase'!$B$5:$B$102,1,0),X66+14),X66+7)))</f>
        <v/>
      </c>
    </row>
    <row r="67" spans="2:25">
      <c r="B67" s="289"/>
      <c r="J67" s="287" t="str">
        <f t="shared" si="0"/>
        <v/>
      </c>
      <c r="K67" s="288" t="str">
        <f>IF($H67="(en blanco)","",IF($H67="","",IFERROR(IF(VLOOKUP(H67+7,'Fechas de clase'!$B$5:$B$102,1,0),H67+14),H67+7)))</f>
        <v/>
      </c>
      <c r="L67" s="288" t="str">
        <f>IF($H67="(en blanco)","",IF($H67="","",IFERROR(IF(VLOOKUP(K67+7,'Fechas de clase'!$B$5:$B$102,1,0),K67+14),K67+7)))</f>
        <v/>
      </c>
      <c r="M67" s="288" t="str">
        <f>IF($H67="(en blanco)","",IF($H67="","",IFERROR(IF(VLOOKUP(L67+7,'Fechas de clase'!$B$5:$B$102,1,0),L67+14),L67+7)))</f>
        <v/>
      </c>
      <c r="N67" s="288" t="str">
        <f>IF($H67="(en blanco)","",IF($H67="","",IFERROR(IF(VLOOKUP(M67+7,'Fechas de clase'!$B$5:$B$102,1,0),M67+14),M67+7)))</f>
        <v/>
      </c>
      <c r="O67" s="288" t="str">
        <f>IF($H67="(en blanco)","",IF($H67="","",IFERROR(IF(VLOOKUP(N67+7,'Fechas de clase'!$B$5:$B$102,1,0),N67+14),N67+7)))</f>
        <v/>
      </c>
      <c r="P67" s="288" t="str">
        <f>IF($H67="(en blanco)","",IF($H67="","",IFERROR(IF(VLOOKUP(O67+7,'Fechas de clase'!$B$5:$B$102,1,0),O67+14),O67+7)))</f>
        <v/>
      </c>
      <c r="Q67" s="288" t="str">
        <f>IF($H67="(en blanco)","",IF($H67="","",IFERROR(IF(VLOOKUP(P67+7,'Fechas de clase'!$B$5:$B$102,1,0),P67+14),P67+7)))</f>
        <v/>
      </c>
      <c r="R67" s="288" t="str">
        <f>IF($H67="(en blanco)","",IF($H67="","",IFERROR(IF(VLOOKUP(Q67+7,'Fechas de clase'!$B$5:$B$102,1,0),Q67+14),Q67+7)))</f>
        <v/>
      </c>
      <c r="S67" s="288" t="str">
        <f>IF($H67="(en blanco)","",IF($H67="","",IFERROR(IF(VLOOKUP(R67+7,'Fechas de clase'!$B$5:$B$102,1,0),R67+14),R67+7)))</f>
        <v/>
      </c>
      <c r="T67" s="288" t="str">
        <f>IF($H67="(en blanco)","",IF($H67="","",IFERROR(IF(VLOOKUP(S67+7,'Fechas de clase'!$B$5:$B$102,1,0),S67+14),S67+7)))</f>
        <v/>
      </c>
      <c r="U67" s="288" t="str">
        <f>IF($H67="(en blanco)","",IF($H67="","",IFERROR(IF(VLOOKUP(T67+7,'Fechas de clase'!$B$5:$B$102,1,0),T67+14),T67+7)))</f>
        <v/>
      </c>
      <c r="V67" s="288" t="str">
        <f>IF($H67="(en blanco)","",IF($H67="","",IFERROR(IF(VLOOKUP(U67+7,'Fechas de clase'!$B$5:$B$102,1,0),U67+14),U67+7)))</f>
        <v/>
      </c>
      <c r="W67" s="288" t="str">
        <f>IF($H67="(en blanco)","",IF($H67="","",IFERROR(IF(VLOOKUP(V67+7,'Fechas de clase'!$B$5:$B$102,1,0),V67+14),V67+7)))</f>
        <v/>
      </c>
      <c r="X67" s="288" t="str">
        <f>IF($H67="(en blanco)","",IF($H67="","",IFERROR(IF(VLOOKUP(W67+7,'Fechas de clase'!$B$5:$B$102,1,0),W67+14),W67+7)))</f>
        <v/>
      </c>
      <c r="Y67" s="288" t="str">
        <f>IF($H67="(en blanco)","",IF($H67="","",IFERROR(IF(VLOOKUP(X67+7,'Fechas de clase'!$B$5:$B$102,1,0),X67+14),X67+7)))</f>
        <v/>
      </c>
    </row>
    <row r="68" spans="2:25">
      <c r="B68" s="289"/>
      <c r="J68" s="287" t="str">
        <f t="shared" si="0"/>
        <v/>
      </c>
      <c r="K68" s="288" t="str">
        <f>IF($H68="(en blanco)","",IF($H68="","",IFERROR(IF(VLOOKUP(H68+7,'Fechas de clase'!$B$5:$B$102,1,0),H68+14),H68+7)))</f>
        <v/>
      </c>
      <c r="L68" s="288" t="str">
        <f>IF($H68="(en blanco)","",IF($H68="","",IFERROR(IF(VLOOKUP(K68+7,'Fechas de clase'!$B$5:$B$102,1,0),K68+14),K68+7)))</f>
        <v/>
      </c>
      <c r="M68" s="288" t="str">
        <f>IF($H68="(en blanco)","",IF($H68="","",IFERROR(IF(VLOOKUP(L68+7,'Fechas de clase'!$B$5:$B$102,1,0),L68+14),L68+7)))</f>
        <v/>
      </c>
      <c r="N68" s="288" t="str">
        <f>IF($H68="(en blanco)","",IF($H68="","",IFERROR(IF(VLOOKUP(M68+7,'Fechas de clase'!$B$5:$B$102,1,0),M68+14),M68+7)))</f>
        <v/>
      </c>
      <c r="O68" s="288" t="str">
        <f>IF($H68="(en blanco)","",IF($H68="","",IFERROR(IF(VLOOKUP(N68+7,'Fechas de clase'!$B$5:$B$102,1,0),N68+14),N68+7)))</f>
        <v/>
      </c>
      <c r="P68" s="288" t="str">
        <f>IF($H68="(en blanco)","",IF($H68="","",IFERROR(IF(VLOOKUP(O68+7,'Fechas de clase'!$B$5:$B$102,1,0),O68+14),O68+7)))</f>
        <v/>
      </c>
      <c r="Q68" s="288" t="str">
        <f>IF($H68="(en blanco)","",IF($H68="","",IFERROR(IF(VLOOKUP(P68+7,'Fechas de clase'!$B$5:$B$102,1,0),P68+14),P68+7)))</f>
        <v/>
      </c>
      <c r="R68" s="288" t="str">
        <f>IF($H68="(en blanco)","",IF($H68="","",IFERROR(IF(VLOOKUP(Q68+7,'Fechas de clase'!$B$5:$B$102,1,0),Q68+14),Q68+7)))</f>
        <v/>
      </c>
      <c r="S68" s="288" t="str">
        <f>IF($H68="(en blanco)","",IF($H68="","",IFERROR(IF(VLOOKUP(R68+7,'Fechas de clase'!$B$5:$B$102,1,0),R68+14),R68+7)))</f>
        <v/>
      </c>
      <c r="T68" s="288" t="str">
        <f>IF($H68="(en blanco)","",IF($H68="","",IFERROR(IF(VLOOKUP(S68+7,'Fechas de clase'!$B$5:$B$102,1,0),S68+14),S68+7)))</f>
        <v/>
      </c>
      <c r="U68" s="288" t="str">
        <f>IF($H68="(en blanco)","",IF($H68="","",IFERROR(IF(VLOOKUP(T68+7,'Fechas de clase'!$B$5:$B$102,1,0),T68+14),T68+7)))</f>
        <v/>
      </c>
      <c r="V68" s="288" t="str">
        <f>IF($H68="(en blanco)","",IF($H68="","",IFERROR(IF(VLOOKUP(U68+7,'Fechas de clase'!$B$5:$B$102,1,0),U68+14),U68+7)))</f>
        <v/>
      </c>
      <c r="W68" s="288" t="str">
        <f>IF($H68="(en blanco)","",IF($H68="","",IFERROR(IF(VLOOKUP(V68+7,'Fechas de clase'!$B$5:$B$102,1,0),V68+14),V68+7)))</f>
        <v/>
      </c>
      <c r="X68" s="288" t="str">
        <f>IF($H68="(en blanco)","",IF($H68="","",IFERROR(IF(VLOOKUP(W68+7,'Fechas de clase'!$B$5:$B$102,1,0),W68+14),W68+7)))</f>
        <v/>
      </c>
      <c r="Y68" s="288" t="str">
        <f>IF($H68="(en blanco)","",IF($H68="","",IFERROR(IF(VLOOKUP(X68+7,'Fechas de clase'!$B$5:$B$102,1,0),X68+14),X68+7)))</f>
        <v/>
      </c>
    </row>
    <row r="69" spans="2:25">
      <c r="B69" s="289"/>
      <c r="J69" s="287" t="str">
        <f t="shared" si="0"/>
        <v/>
      </c>
      <c r="K69" s="288" t="str">
        <f>IF($H69="(en blanco)","",IF($H69="","",IFERROR(IF(VLOOKUP(H69+7,'Fechas de clase'!$B$5:$B$102,1,0),H69+14),H69+7)))</f>
        <v/>
      </c>
      <c r="L69" s="288" t="str">
        <f>IF($H69="(en blanco)","",IF($H69="","",IFERROR(IF(VLOOKUP(K69+7,'Fechas de clase'!$B$5:$B$102,1,0),K69+14),K69+7)))</f>
        <v/>
      </c>
      <c r="M69" s="288" t="str">
        <f>IF($H69="(en blanco)","",IF($H69="","",IFERROR(IF(VLOOKUP(L69+7,'Fechas de clase'!$B$5:$B$102,1,0),L69+14),L69+7)))</f>
        <v/>
      </c>
      <c r="N69" s="288" t="str">
        <f>IF($H69="(en blanco)","",IF($H69="","",IFERROR(IF(VLOOKUP(M69+7,'Fechas de clase'!$B$5:$B$102,1,0),M69+14),M69+7)))</f>
        <v/>
      </c>
      <c r="O69" s="288" t="str">
        <f>IF($H69="(en blanco)","",IF($H69="","",IFERROR(IF(VLOOKUP(N69+7,'Fechas de clase'!$B$5:$B$102,1,0),N69+14),N69+7)))</f>
        <v/>
      </c>
      <c r="P69" s="288" t="str">
        <f>IF($H69="(en blanco)","",IF($H69="","",IFERROR(IF(VLOOKUP(O69+7,'Fechas de clase'!$B$5:$B$102,1,0),O69+14),O69+7)))</f>
        <v/>
      </c>
      <c r="Q69" s="288" t="str">
        <f>IF($H69="(en blanco)","",IF($H69="","",IFERROR(IF(VLOOKUP(P69+7,'Fechas de clase'!$B$5:$B$102,1,0),P69+14),P69+7)))</f>
        <v/>
      </c>
      <c r="R69" s="288" t="str">
        <f>IF($H69="(en blanco)","",IF($H69="","",IFERROR(IF(VLOOKUP(Q69+7,'Fechas de clase'!$B$5:$B$102,1,0),Q69+14),Q69+7)))</f>
        <v/>
      </c>
      <c r="S69" s="288" t="str">
        <f>IF($H69="(en blanco)","",IF($H69="","",IFERROR(IF(VLOOKUP(R69+7,'Fechas de clase'!$B$5:$B$102,1,0),R69+14),R69+7)))</f>
        <v/>
      </c>
      <c r="T69" s="288" t="str">
        <f>IF($H69="(en blanco)","",IF($H69="","",IFERROR(IF(VLOOKUP(S69+7,'Fechas de clase'!$B$5:$B$102,1,0),S69+14),S69+7)))</f>
        <v/>
      </c>
      <c r="U69" s="288" t="str">
        <f>IF($H69="(en blanco)","",IF($H69="","",IFERROR(IF(VLOOKUP(T69+7,'Fechas de clase'!$B$5:$B$102,1,0),T69+14),T69+7)))</f>
        <v/>
      </c>
      <c r="V69" s="288" t="str">
        <f>IF($H69="(en blanco)","",IF($H69="","",IFERROR(IF(VLOOKUP(U69+7,'Fechas de clase'!$B$5:$B$102,1,0),U69+14),U69+7)))</f>
        <v/>
      </c>
      <c r="W69" s="288" t="str">
        <f>IF($H69="(en blanco)","",IF($H69="","",IFERROR(IF(VLOOKUP(V69+7,'Fechas de clase'!$B$5:$B$102,1,0),V69+14),V69+7)))</f>
        <v/>
      </c>
      <c r="X69" s="288" t="str">
        <f>IF($H69="(en blanco)","",IF($H69="","",IFERROR(IF(VLOOKUP(W69+7,'Fechas de clase'!$B$5:$B$102,1,0),W69+14),W69+7)))</f>
        <v/>
      </c>
      <c r="Y69" s="288" t="str">
        <f>IF($H69="(en blanco)","",IF($H69="","",IFERROR(IF(VLOOKUP(X69+7,'Fechas de clase'!$B$5:$B$102,1,0),X69+14),X69+7)))</f>
        <v/>
      </c>
    </row>
    <row r="70" spans="2:25">
      <c r="B70" s="289"/>
      <c r="J70" s="287" t="str">
        <f t="shared" si="0"/>
        <v/>
      </c>
      <c r="K70" s="288" t="str">
        <f>IF($H70="(en blanco)","",IF($H70="","",IFERROR(IF(VLOOKUP(H70+7,'Fechas de clase'!$B$5:$B$102,1,0),H70+14),H70+7)))</f>
        <v/>
      </c>
      <c r="L70" s="288" t="str">
        <f>IF($H70="(en blanco)","",IF($H70="","",IFERROR(IF(VLOOKUP(K70+7,'Fechas de clase'!$B$5:$B$102,1,0),K70+14),K70+7)))</f>
        <v/>
      </c>
      <c r="M70" s="288" t="str">
        <f>IF($H70="(en blanco)","",IF($H70="","",IFERROR(IF(VLOOKUP(L70+7,'Fechas de clase'!$B$5:$B$102,1,0),L70+14),L70+7)))</f>
        <v/>
      </c>
      <c r="N70" s="288" t="str">
        <f>IF($H70="(en blanco)","",IF($H70="","",IFERROR(IF(VLOOKUP(M70+7,'Fechas de clase'!$B$5:$B$102,1,0),M70+14),M70+7)))</f>
        <v/>
      </c>
      <c r="O70" s="288" t="str">
        <f>IF($H70="(en blanco)","",IF($H70="","",IFERROR(IF(VLOOKUP(N70+7,'Fechas de clase'!$B$5:$B$102,1,0),N70+14),N70+7)))</f>
        <v/>
      </c>
      <c r="P70" s="288" t="str">
        <f>IF($H70="(en blanco)","",IF($H70="","",IFERROR(IF(VLOOKUP(O70+7,'Fechas de clase'!$B$5:$B$102,1,0),O70+14),O70+7)))</f>
        <v/>
      </c>
      <c r="Q70" s="288" t="str">
        <f>IF($H70="(en blanco)","",IF($H70="","",IFERROR(IF(VLOOKUP(P70+7,'Fechas de clase'!$B$5:$B$102,1,0),P70+14),P70+7)))</f>
        <v/>
      </c>
      <c r="R70" s="288" t="str">
        <f>IF($H70="(en blanco)","",IF($H70="","",IFERROR(IF(VLOOKUP(Q70+7,'Fechas de clase'!$B$5:$B$102,1,0),Q70+14),Q70+7)))</f>
        <v/>
      </c>
      <c r="S70" s="288" t="str">
        <f>IF($H70="(en blanco)","",IF($H70="","",IFERROR(IF(VLOOKUP(R70+7,'Fechas de clase'!$B$5:$B$102,1,0),R70+14),R70+7)))</f>
        <v/>
      </c>
      <c r="T70" s="288" t="str">
        <f>IF($H70="(en blanco)","",IF($H70="","",IFERROR(IF(VLOOKUP(S70+7,'Fechas de clase'!$B$5:$B$102,1,0),S70+14),S70+7)))</f>
        <v/>
      </c>
      <c r="U70" s="288" t="str">
        <f>IF($H70="(en blanco)","",IF($H70="","",IFERROR(IF(VLOOKUP(T70+7,'Fechas de clase'!$B$5:$B$102,1,0),T70+14),T70+7)))</f>
        <v/>
      </c>
      <c r="V70" s="288" t="str">
        <f>IF($H70="(en blanco)","",IF($H70="","",IFERROR(IF(VLOOKUP(U70+7,'Fechas de clase'!$B$5:$B$102,1,0),U70+14),U70+7)))</f>
        <v/>
      </c>
      <c r="W70" s="288" t="str">
        <f>IF($H70="(en blanco)","",IF($H70="","",IFERROR(IF(VLOOKUP(V70+7,'Fechas de clase'!$B$5:$B$102,1,0),V70+14),V70+7)))</f>
        <v/>
      </c>
      <c r="X70" s="288" t="str">
        <f>IF($H70="(en blanco)","",IF($H70="","",IFERROR(IF(VLOOKUP(W70+7,'Fechas de clase'!$B$5:$B$102,1,0),W70+14),W70+7)))</f>
        <v/>
      </c>
      <c r="Y70" s="288" t="str">
        <f>IF($H70="(en blanco)","",IF($H70="","",IFERROR(IF(VLOOKUP(X70+7,'Fechas de clase'!$B$5:$B$102,1,0),X70+14),X70+7)))</f>
        <v/>
      </c>
    </row>
    <row r="71" spans="2:25">
      <c r="B71" s="289"/>
      <c r="J71" s="287" t="str">
        <f t="shared" ref="J71:J102" si="1">IF(H71="","",H71&amp;"-"&amp;I71)</f>
        <v/>
      </c>
      <c r="K71" s="288" t="str">
        <f>IF($H71="(en blanco)","",IF($H71="","",IFERROR(IF(VLOOKUP(H71+7,'Fechas de clase'!$B$5:$B$102,1,0),H71+14),H71+7)))</f>
        <v/>
      </c>
      <c r="L71" s="288" t="str">
        <f>IF($H71="(en blanco)","",IF($H71="","",IFERROR(IF(VLOOKUP(K71+7,'Fechas de clase'!$B$5:$B$102,1,0),K71+14),K71+7)))</f>
        <v/>
      </c>
      <c r="M71" s="288" t="str">
        <f>IF($H71="(en blanco)","",IF($H71="","",IFERROR(IF(VLOOKUP(L71+7,'Fechas de clase'!$B$5:$B$102,1,0),L71+14),L71+7)))</f>
        <v/>
      </c>
      <c r="N71" s="288" t="str">
        <f>IF($H71="(en blanco)","",IF($H71="","",IFERROR(IF(VLOOKUP(M71+7,'Fechas de clase'!$B$5:$B$102,1,0),M71+14),M71+7)))</f>
        <v/>
      </c>
      <c r="O71" s="288" t="str">
        <f>IF($H71="(en blanco)","",IF($H71="","",IFERROR(IF(VLOOKUP(N71+7,'Fechas de clase'!$B$5:$B$102,1,0),N71+14),N71+7)))</f>
        <v/>
      </c>
      <c r="P71" s="288" t="str">
        <f>IF($H71="(en blanco)","",IF($H71="","",IFERROR(IF(VLOOKUP(O71+7,'Fechas de clase'!$B$5:$B$102,1,0),O71+14),O71+7)))</f>
        <v/>
      </c>
      <c r="Q71" s="288" t="str">
        <f>IF($H71="(en blanco)","",IF($H71="","",IFERROR(IF(VLOOKUP(P71+7,'Fechas de clase'!$B$5:$B$102,1,0),P71+14),P71+7)))</f>
        <v/>
      </c>
      <c r="R71" s="288" t="str">
        <f>IF($H71="(en blanco)","",IF($H71="","",IFERROR(IF(VLOOKUP(Q71+7,'Fechas de clase'!$B$5:$B$102,1,0),Q71+14),Q71+7)))</f>
        <v/>
      </c>
      <c r="S71" s="288" t="str">
        <f>IF($H71="(en blanco)","",IF($H71="","",IFERROR(IF(VLOOKUP(R71+7,'Fechas de clase'!$B$5:$B$102,1,0),R71+14),R71+7)))</f>
        <v/>
      </c>
      <c r="T71" s="288" t="str">
        <f>IF($H71="(en blanco)","",IF($H71="","",IFERROR(IF(VLOOKUP(S71+7,'Fechas de clase'!$B$5:$B$102,1,0),S71+14),S71+7)))</f>
        <v/>
      </c>
      <c r="U71" s="288" t="str">
        <f>IF($H71="(en blanco)","",IF($H71="","",IFERROR(IF(VLOOKUP(T71+7,'Fechas de clase'!$B$5:$B$102,1,0),T71+14),T71+7)))</f>
        <v/>
      </c>
      <c r="V71" s="288" t="str">
        <f>IF($H71="(en blanco)","",IF($H71="","",IFERROR(IF(VLOOKUP(U71+7,'Fechas de clase'!$B$5:$B$102,1,0),U71+14),U71+7)))</f>
        <v/>
      </c>
      <c r="W71" s="288" t="str">
        <f>IF($H71="(en blanco)","",IF($H71="","",IFERROR(IF(VLOOKUP(V71+7,'Fechas de clase'!$B$5:$B$102,1,0),V71+14),V71+7)))</f>
        <v/>
      </c>
      <c r="X71" s="288" t="str">
        <f>IF($H71="(en blanco)","",IF($H71="","",IFERROR(IF(VLOOKUP(W71+7,'Fechas de clase'!$B$5:$B$102,1,0),W71+14),W71+7)))</f>
        <v/>
      </c>
      <c r="Y71" s="288" t="str">
        <f>IF($H71="(en blanco)","",IF($H71="","",IFERROR(IF(VLOOKUP(X71+7,'Fechas de clase'!$B$5:$B$102,1,0),X71+14),X71+7)))</f>
        <v/>
      </c>
    </row>
    <row r="72" spans="2:25">
      <c r="B72" s="289"/>
      <c r="J72" s="287" t="str">
        <f t="shared" si="1"/>
        <v/>
      </c>
      <c r="K72" s="288" t="str">
        <f>IF($H72="(en blanco)","",IF($H72="","",IFERROR(IF(VLOOKUP(H72+7,'Fechas de clase'!$B$5:$B$102,1,0),H72+14),H72+7)))</f>
        <v/>
      </c>
      <c r="L72" s="288" t="str">
        <f>IF($H72="(en blanco)","",IF($H72="","",IFERROR(IF(VLOOKUP(K72+7,'Fechas de clase'!$B$5:$B$102,1,0),K72+14),K72+7)))</f>
        <v/>
      </c>
      <c r="M72" s="288" t="str">
        <f>IF($H72="(en blanco)","",IF($H72="","",IFERROR(IF(VLOOKUP(L72+7,'Fechas de clase'!$B$5:$B$102,1,0),L72+14),L72+7)))</f>
        <v/>
      </c>
      <c r="N72" s="288" t="str">
        <f>IF($H72="(en blanco)","",IF($H72="","",IFERROR(IF(VLOOKUP(M72+7,'Fechas de clase'!$B$5:$B$102,1,0),M72+14),M72+7)))</f>
        <v/>
      </c>
      <c r="O72" s="288" t="str">
        <f>IF($H72="(en blanco)","",IF($H72="","",IFERROR(IF(VLOOKUP(N72+7,'Fechas de clase'!$B$5:$B$102,1,0),N72+14),N72+7)))</f>
        <v/>
      </c>
      <c r="P72" s="288" t="str">
        <f>IF($H72="(en blanco)","",IF($H72="","",IFERROR(IF(VLOOKUP(O72+7,'Fechas de clase'!$B$5:$B$102,1,0),O72+14),O72+7)))</f>
        <v/>
      </c>
      <c r="Q72" s="288" t="str">
        <f>IF($H72="(en blanco)","",IF($H72="","",IFERROR(IF(VLOOKUP(P72+7,'Fechas de clase'!$B$5:$B$102,1,0),P72+14),P72+7)))</f>
        <v/>
      </c>
      <c r="R72" s="288" t="str">
        <f>IF($H72="(en blanco)","",IF($H72="","",IFERROR(IF(VLOOKUP(Q72+7,'Fechas de clase'!$B$5:$B$102,1,0),Q72+14),Q72+7)))</f>
        <v/>
      </c>
      <c r="S72" s="288" t="str">
        <f>IF($H72="(en blanco)","",IF($H72="","",IFERROR(IF(VLOOKUP(R72+7,'Fechas de clase'!$B$5:$B$102,1,0),R72+14),R72+7)))</f>
        <v/>
      </c>
      <c r="T72" s="288" t="str">
        <f>IF($H72="(en blanco)","",IF($H72="","",IFERROR(IF(VLOOKUP(S72+7,'Fechas de clase'!$B$5:$B$102,1,0),S72+14),S72+7)))</f>
        <v/>
      </c>
      <c r="U72" s="288" t="str">
        <f>IF($H72="(en blanco)","",IF($H72="","",IFERROR(IF(VLOOKUP(T72+7,'Fechas de clase'!$B$5:$B$102,1,0),T72+14),T72+7)))</f>
        <v/>
      </c>
      <c r="V72" s="288" t="str">
        <f>IF($H72="(en blanco)","",IF($H72="","",IFERROR(IF(VLOOKUP(U72+7,'Fechas de clase'!$B$5:$B$102,1,0),U72+14),U72+7)))</f>
        <v/>
      </c>
      <c r="W72" s="288" t="str">
        <f>IF($H72="(en blanco)","",IF($H72="","",IFERROR(IF(VLOOKUP(V72+7,'Fechas de clase'!$B$5:$B$102,1,0),V72+14),V72+7)))</f>
        <v/>
      </c>
      <c r="X72" s="288" t="str">
        <f>IF($H72="(en blanco)","",IF($H72="","",IFERROR(IF(VLOOKUP(W72+7,'Fechas de clase'!$B$5:$B$102,1,0),W72+14),W72+7)))</f>
        <v/>
      </c>
      <c r="Y72" s="288" t="str">
        <f>IF($H72="(en blanco)","",IF($H72="","",IFERROR(IF(VLOOKUP(X72+7,'Fechas de clase'!$B$5:$B$102,1,0),X72+14),X72+7)))</f>
        <v/>
      </c>
    </row>
    <row r="73" spans="2:25">
      <c r="B73" s="289"/>
      <c r="J73" s="287" t="str">
        <f t="shared" si="1"/>
        <v/>
      </c>
      <c r="K73" s="288" t="str">
        <f>IF($H73="(en blanco)","",IF($H73="","",IFERROR(IF(VLOOKUP(H73+7,'Fechas de clase'!$B$5:$B$102,1,0),H73+14),H73+7)))</f>
        <v/>
      </c>
      <c r="L73" s="288" t="str">
        <f>IF($H73="(en blanco)","",IF($H73="","",IFERROR(IF(VLOOKUP(K73+7,'Fechas de clase'!$B$5:$B$102,1,0),K73+14),K73+7)))</f>
        <v/>
      </c>
      <c r="M73" s="288" t="str">
        <f>IF($H73="(en blanco)","",IF($H73="","",IFERROR(IF(VLOOKUP(L73+7,'Fechas de clase'!$B$5:$B$102,1,0),L73+14),L73+7)))</f>
        <v/>
      </c>
      <c r="N73" s="288" t="str">
        <f>IF($H73="(en blanco)","",IF($H73="","",IFERROR(IF(VLOOKUP(M73+7,'Fechas de clase'!$B$5:$B$102,1,0),M73+14),M73+7)))</f>
        <v/>
      </c>
      <c r="O73" s="288" t="str">
        <f>IF($H73="(en blanco)","",IF($H73="","",IFERROR(IF(VLOOKUP(N73+7,'Fechas de clase'!$B$5:$B$102,1,0),N73+14),N73+7)))</f>
        <v/>
      </c>
      <c r="P73" s="288" t="str">
        <f>IF($H73="(en blanco)","",IF($H73="","",IFERROR(IF(VLOOKUP(O73+7,'Fechas de clase'!$B$5:$B$102,1,0),O73+14),O73+7)))</f>
        <v/>
      </c>
      <c r="Q73" s="288" t="str">
        <f>IF($H73="(en blanco)","",IF($H73="","",IFERROR(IF(VLOOKUP(P73+7,'Fechas de clase'!$B$5:$B$102,1,0),P73+14),P73+7)))</f>
        <v/>
      </c>
      <c r="R73" s="288" t="str">
        <f>IF($H73="(en blanco)","",IF($H73="","",IFERROR(IF(VLOOKUP(Q73+7,'Fechas de clase'!$B$5:$B$102,1,0),Q73+14),Q73+7)))</f>
        <v/>
      </c>
      <c r="S73" s="288" t="str">
        <f>IF($H73="(en blanco)","",IF($H73="","",IFERROR(IF(VLOOKUP(R73+7,'Fechas de clase'!$B$5:$B$102,1,0),R73+14),R73+7)))</f>
        <v/>
      </c>
      <c r="T73" s="288" t="str">
        <f>IF($H73="(en blanco)","",IF($H73="","",IFERROR(IF(VLOOKUP(S73+7,'Fechas de clase'!$B$5:$B$102,1,0),S73+14),S73+7)))</f>
        <v/>
      </c>
      <c r="U73" s="288" t="str">
        <f>IF($H73="(en blanco)","",IF($H73="","",IFERROR(IF(VLOOKUP(T73+7,'Fechas de clase'!$B$5:$B$102,1,0),T73+14),T73+7)))</f>
        <v/>
      </c>
      <c r="V73" s="288" t="str">
        <f>IF($H73="(en blanco)","",IF($H73="","",IFERROR(IF(VLOOKUP(U73+7,'Fechas de clase'!$B$5:$B$102,1,0),U73+14),U73+7)))</f>
        <v/>
      </c>
      <c r="W73" s="288" t="str">
        <f>IF($H73="(en blanco)","",IF($H73="","",IFERROR(IF(VLOOKUP(V73+7,'Fechas de clase'!$B$5:$B$102,1,0),V73+14),V73+7)))</f>
        <v/>
      </c>
      <c r="X73" s="288" t="str">
        <f>IF($H73="(en blanco)","",IF($H73="","",IFERROR(IF(VLOOKUP(W73+7,'Fechas de clase'!$B$5:$B$102,1,0),W73+14),W73+7)))</f>
        <v/>
      </c>
      <c r="Y73" s="288" t="str">
        <f>IF($H73="(en blanco)","",IF($H73="","",IFERROR(IF(VLOOKUP(X73+7,'Fechas de clase'!$B$5:$B$102,1,0),X73+14),X73+7)))</f>
        <v/>
      </c>
    </row>
    <row r="74" spans="2:25">
      <c r="B74" s="289"/>
      <c r="J74" s="287" t="str">
        <f t="shared" si="1"/>
        <v/>
      </c>
      <c r="K74" s="288" t="str">
        <f>IF($H74="(en blanco)","",IF($H74="","",IFERROR(IF(VLOOKUP(H74+7,'Fechas de clase'!$B$5:$B$102,1,0),H74+14),H74+7)))</f>
        <v/>
      </c>
      <c r="L74" s="288" t="str">
        <f>IF($H74="(en blanco)","",IF($H74="","",IFERROR(IF(VLOOKUP(K74+7,'Fechas de clase'!$B$5:$B$102,1,0),K74+14),K74+7)))</f>
        <v/>
      </c>
      <c r="M74" s="288" t="str">
        <f>IF($H74="(en blanco)","",IF($H74="","",IFERROR(IF(VLOOKUP(L74+7,'Fechas de clase'!$B$5:$B$102,1,0),L74+14),L74+7)))</f>
        <v/>
      </c>
      <c r="N74" s="288" t="str">
        <f>IF($H74="(en blanco)","",IF($H74="","",IFERROR(IF(VLOOKUP(M74+7,'Fechas de clase'!$B$5:$B$102,1,0),M74+14),M74+7)))</f>
        <v/>
      </c>
      <c r="O74" s="288" t="str">
        <f>IF($H74="(en blanco)","",IF($H74="","",IFERROR(IF(VLOOKUP(N74+7,'Fechas de clase'!$B$5:$B$102,1,0),N74+14),N74+7)))</f>
        <v/>
      </c>
      <c r="P74" s="288" t="str">
        <f>IF($H74="(en blanco)","",IF($H74="","",IFERROR(IF(VLOOKUP(O74+7,'Fechas de clase'!$B$5:$B$102,1,0),O74+14),O74+7)))</f>
        <v/>
      </c>
      <c r="Q74" s="288" t="str">
        <f>IF($H74="(en blanco)","",IF($H74="","",IFERROR(IF(VLOOKUP(P74+7,'Fechas de clase'!$B$5:$B$102,1,0),P74+14),P74+7)))</f>
        <v/>
      </c>
      <c r="R74" s="288" t="str">
        <f>IF($H74="(en blanco)","",IF($H74="","",IFERROR(IF(VLOOKUP(Q74+7,'Fechas de clase'!$B$5:$B$102,1,0),Q74+14),Q74+7)))</f>
        <v/>
      </c>
      <c r="S74" s="288" t="str">
        <f>IF($H74="(en blanco)","",IF($H74="","",IFERROR(IF(VLOOKUP(R74+7,'Fechas de clase'!$B$5:$B$102,1,0),R74+14),R74+7)))</f>
        <v/>
      </c>
      <c r="T74" s="288" t="str">
        <f>IF($H74="(en blanco)","",IF($H74="","",IFERROR(IF(VLOOKUP(S74+7,'Fechas de clase'!$B$5:$B$102,1,0),S74+14),S74+7)))</f>
        <v/>
      </c>
      <c r="U74" s="288" t="str">
        <f>IF($H74="(en blanco)","",IF($H74="","",IFERROR(IF(VLOOKUP(T74+7,'Fechas de clase'!$B$5:$B$102,1,0),T74+14),T74+7)))</f>
        <v/>
      </c>
      <c r="V74" s="288" t="str">
        <f>IF($H74="(en blanco)","",IF($H74="","",IFERROR(IF(VLOOKUP(U74+7,'Fechas de clase'!$B$5:$B$102,1,0),U74+14),U74+7)))</f>
        <v/>
      </c>
      <c r="W74" s="288" t="str">
        <f>IF($H74="(en blanco)","",IF($H74="","",IFERROR(IF(VLOOKUP(V74+7,'Fechas de clase'!$B$5:$B$102,1,0),V74+14),V74+7)))</f>
        <v/>
      </c>
      <c r="X74" s="288" t="str">
        <f>IF($H74="(en blanco)","",IF($H74="","",IFERROR(IF(VLOOKUP(W74+7,'Fechas de clase'!$B$5:$B$102,1,0),W74+14),W74+7)))</f>
        <v/>
      </c>
      <c r="Y74" s="288" t="str">
        <f>IF($H74="(en blanco)","",IF($H74="","",IFERROR(IF(VLOOKUP(X74+7,'Fechas de clase'!$B$5:$B$102,1,0),X74+14),X74+7)))</f>
        <v/>
      </c>
    </row>
    <row r="75" spans="2:25">
      <c r="B75" s="289"/>
      <c r="J75" s="287" t="str">
        <f t="shared" si="1"/>
        <v/>
      </c>
      <c r="K75" s="288" t="str">
        <f>IF($H75="(en blanco)","",IF($H75="","",IFERROR(IF(VLOOKUP(H75+7,'Fechas de clase'!$B$5:$B$102,1,0),H75+14),H75+7)))</f>
        <v/>
      </c>
      <c r="L75" s="288" t="str">
        <f>IF($H75="(en blanco)","",IF($H75="","",IFERROR(IF(VLOOKUP(K75+7,'Fechas de clase'!$B$5:$B$102,1,0),K75+14),K75+7)))</f>
        <v/>
      </c>
      <c r="M75" s="288" t="str">
        <f>IF($H75="(en blanco)","",IF($H75="","",IFERROR(IF(VLOOKUP(L75+7,'Fechas de clase'!$B$5:$B$102,1,0),L75+14),L75+7)))</f>
        <v/>
      </c>
      <c r="N75" s="288" t="str">
        <f>IF($H75="(en blanco)","",IF($H75="","",IFERROR(IF(VLOOKUP(M75+7,'Fechas de clase'!$B$5:$B$102,1,0),M75+14),M75+7)))</f>
        <v/>
      </c>
      <c r="O75" s="288" t="str">
        <f>IF($H75="(en blanco)","",IF($H75="","",IFERROR(IF(VLOOKUP(N75+7,'Fechas de clase'!$B$5:$B$102,1,0),N75+14),N75+7)))</f>
        <v/>
      </c>
      <c r="P75" s="288" t="str">
        <f>IF($H75="(en blanco)","",IF($H75="","",IFERROR(IF(VLOOKUP(O75+7,'Fechas de clase'!$B$5:$B$102,1,0),O75+14),O75+7)))</f>
        <v/>
      </c>
      <c r="Q75" s="288" t="str">
        <f>IF($H75="(en blanco)","",IF($H75="","",IFERROR(IF(VLOOKUP(P75+7,'Fechas de clase'!$B$5:$B$102,1,0),P75+14),P75+7)))</f>
        <v/>
      </c>
      <c r="R75" s="288" t="str">
        <f>IF($H75="(en blanco)","",IF($H75="","",IFERROR(IF(VLOOKUP(Q75+7,'Fechas de clase'!$B$5:$B$102,1,0),Q75+14),Q75+7)))</f>
        <v/>
      </c>
      <c r="S75" s="288" t="str">
        <f>IF($H75="(en blanco)","",IF($H75="","",IFERROR(IF(VLOOKUP(R75+7,'Fechas de clase'!$B$5:$B$102,1,0),R75+14),R75+7)))</f>
        <v/>
      </c>
      <c r="T75" s="288" t="str">
        <f>IF($H75="(en blanco)","",IF($H75="","",IFERROR(IF(VLOOKUP(S75+7,'Fechas de clase'!$B$5:$B$102,1,0),S75+14),S75+7)))</f>
        <v/>
      </c>
      <c r="U75" s="288" t="str">
        <f>IF($H75="(en blanco)","",IF($H75="","",IFERROR(IF(VLOOKUP(T75+7,'Fechas de clase'!$B$5:$B$102,1,0),T75+14),T75+7)))</f>
        <v/>
      </c>
      <c r="V75" s="288" t="str">
        <f>IF($H75="(en blanco)","",IF($H75="","",IFERROR(IF(VLOOKUP(U75+7,'Fechas de clase'!$B$5:$B$102,1,0),U75+14),U75+7)))</f>
        <v/>
      </c>
      <c r="W75" s="288" t="str">
        <f>IF($H75="(en blanco)","",IF($H75="","",IFERROR(IF(VLOOKUP(V75+7,'Fechas de clase'!$B$5:$B$102,1,0),V75+14),V75+7)))</f>
        <v/>
      </c>
      <c r="X75" s="288" t="str">
        <f>IF($H75="(en blanco)","",IF($H75="","",IFERROR(IF(VLOOKUP(W75+7,'Fechas de clase'!$B$5:$B$102,1,0),W75+14),W75+7)))</f>
        <v/>
      </c>
      <c r="Y75" s="288" t="str">
        <f>IF($H75="(en blanco)","",IF($H75="","",IFERROR(IF(VLOOKUP(X75+7,'Fechas de clase'!$B$5:$B$102,1,0),X75+14),X75+7)))</f>
        <v/>
      </c>
    </row>
    <row r="76" spans="2:25">
      <c r="B76" s="289"/>
      <c r="J76" s="287" t="str">
        <f t="shared" si="1"/>
        <v/>
      </c>
      <c r="K76" s="288" t="str">
        <f>IF($H76="(en blanco)","",IF($H76="","",IFERROR(IF(VLOOKUP(H76+7,'Fechas de clase'!$B$5:$B$102,1,0),H76+14),H76+7)))</f>
        <v/>
      </c>
      <c r="L76" s="288" t="str">
        <f>IF($H76="(en blanco)","",IF($H76="","",IFERROR(IF(VLOOKUP(K76+7,'Fechas de clase'!$B$5:$B$102,1,0),K76+14),K76+7)))</f>
        <v/>
      </c>
      <c r="M76" s="288" t="str">
        <f>IF($H76="(en blanco)","",IF($H76="","",IFERROR(IF(VLOOKUP(L76+7,'Fechas de clase'!$B$5:$B$102,1,0),L76+14),L76+7)))</f>
        <v/>
      </c>
      <c r="N76" s="288" t="str">
        <f>IF($H76="(en blanco)","",IF($H76="","",IFERROR(IF(VLOOKUP(M76+7,'Fechas de clase'!$B$5:$B$102,1,0),M76+14),M76+7)))</f>
        <v/>
      </c>
      <c r="O76" s="288" t="str">
        <f>IF($H76="(en blanco)","",IF($H76="","",IFERROR(IF(VLOOKUP(N76+7,'Fechas de clase'!$B$5:$B$102,1,0),N76+14),N76+7)))</f>
        <v/>
      </c>
      <c r="P76" s="288" t="str">
        <f>IF($H76="(en blanco)","",IF($H76="","",IFERROR(IF(VLOOKUP(O76+7,'Fechas de clase'!$B$5:$B$102,1,0),O76+14),O76+7)))</f>
        <v/>
      </c>
      <c r="Q76" s="288" t="str">
        <f>IF($H76="(en blanco)","",IF($H76="","",IFERROR(IF(VLOOKUP(P76+7,'Fechas de clase'!$B$5:$B$102,1,0),P76+14),P76+7)))</f>
        <v/>
      </c>
      <c r="R76" s="288" t="str">
        <f>IF($H76="(en blanco)","",IF($H76="","",IFERROR(IF(VLOOKUP(Q76+7,'Fechas de clase'!$B$5:$B$102,1,0),Q76+14),Q76+7)))</f>
        <v/>
      </c>
      <c r="S76" s="288" t="str">
        <f>IF($H76="(en blanco)","",IF($H76="","",IFERROR(IF(VLOOKUP(R76+7,'Fechas de clase'!$B$5:$B$102,1,0),R76+14),R76+7)))</f>
        <v/>
      </c>
      <c r="T76" s="288" t="str">
        <f>IF($H76="(en blanco)","",IF($H76="","",IFERROR(IF(VLOOKUP(S76+7,'Fechas de clase'!$B$5:$B$102,1,0),S76+14),S76+7)))</f>
        <v/>
      </c>
      <c r="U76" s="288" t="str">
        <f>IF($H76="(en blanco)","",IF($H76="","",IFERROR(IF(VLOOKUP(T76+7,'Fechas de clase'!$B$5:$B$102,1,0),T76+14),T76+7)))</f>
        <v/>
      </c>
      <c r="V76" s="288" t="str">
        <f>IF($H76="(en blanco)","",IF($H76="","",IFERROR(IF(VLOOKUP(U76+7,'Fechas de clase'!$B$5:$B$102,1,0),U76+14),U76+7)))</f>
        <v/>
      </c>
      <c r="W76" s="288" t="str">
        <f>IF($H76="(en blanco)","",IF($H76="","",IFERROR(IF(VLOOKUP(V76+7,'Fechas de clase'!$B$5:$B$102,1,0),V76+14),V76+7)))</f>
        <v/>
      </c>
      <c r="X76" s="288" t="str">
        <f>IF($H76="(en blanco)","",IF($H76="","",IFERROR(IF(VLOOKUP(W76+7,'Fechas de clase'!$B$5:$B$102,1,0),W76+14),W76+7)))</f>
        <v/>
      </c>
      <c r="Y76" s="288" t="str">
        <f>IF($H76="(en blanco)","",IF($H76="","",IFERROR(IF(VLOOKUP(X76+7,'Fechas de clase'!$B$5:$B$102,1,0),X76+14),X76+7)))</f>
        <v/>
      </c>
    </row>
    <row r="77" spans="2:25">
      <c r="B77" s="289"/>
      <c r="J77" s="287" t="str">
        <f t="shared" si="1"/>
        <v/>
      </c>
      <c r="K77" s="288" t="str">
        <f>IF($H77="(en blanco)","",IF($H77="","",IFERROR(IF(VLOOKUP(H77+7,'Fechas de clase'!$B$5:$B$102,1,0),H77+14),H77+7)))</f>
        <v/>
      </c>
      <c r="L77" s="288" t="str">
        <f>IF($H77="(en blanco)","",IF($H77="","",IFERROR(IF(VLOOKUP(K77+7,'Fechas de clase'!$B$5:$B$102,1,0),K77+14),K77+7)))</f>
        <v/>
      </c>
      <c r="M77" s="288" t="str">
        <f>IF($H77="(en blanco)","",IF($H77="","",IFERROR(IF(VLOOKUP(L77+7,'Fechas de clase'!$B$5:$B$102,1,0),L77+14),L77+7)))</f>
        <v/>
      </c>
      <c r="N77" s="288" t="str">
        <f>IF($H77="(en blanco)","",IF($H77="","",IFERROR(IF(VLOOKUP(M77+7,'Fechas de clase'!$B$5:$B$102,1,0),M77+14),M77+7)))</f>
        <v/>
      </c>
      <c r="O77" s="288" t="str">
        <f>IF($H77="(en blanco)","",IF($H77="","",IFERROR(IF(VLOOKUP(N77+7,'Fechas de clase'!$B$5:$B$102,1,0),N77+14),N77+7)))</f>
        <v/>
      </c>
      <c r="P77" s="288" t="str">
        <f>IF($H77="(en blanco)","",IF($H77="","",IFERROR(IF(VLOOKUP(O77+7,'Fechas de clase'!$B$5:$B$102,1,0),O77+14),O77+7)))</f>
        <v/>
      </c>
      <c r="Q77" s="288" t="str">
        <f>IF($H77="(en blanco)","",IF($H77="","",IFERROR(IF(VLOOKUP(P77+7,'Fechas de clase'!$B$5:$B$102,1,0),P77+14),P77+7)))</f>
        <v/>
      </c>
      <c r="R77" s="288" t="str">
        <f>IF($H77="(en blanco)","",IF($H77="","",IFERROR(IF(VLOOKUP(Q77+7,'Fechas de clase'!$B$5:$B$102,1,0),Q77+14),Q77+7)))</f>
        <v/>
      </c>
      <c r="S77" s="288" t="str">
        <f>IF($H77="(en blanco)","",IF($H77="","",IFERROR(IF(VLOOKUP(R77+7,'Fechas de clase'!$B$5:$B$102,1,0),R77+14),R77+7)))</f>
        <v/>
      </c>
      <c r="T77" s="288" t="str">
        <f>IF($H77="(en blanco)","",IF($H77="","",IFERROR(IF(VLOOKUP(S77+7,'Fechas de clase'!$B$5:$B$102,1,0),S77+14),S77+7)))</f>
        <v/>
      </c>
      <c r="U77" s="288" t="str">
        <f>IF($H77="(en blanco)","",IF($H77="","",IFERROR(IF(VLOOKUP(T77+7,'Fechas de clase'!$B$5:$B$102,1,0),T77+14),T77+7)))</f>
        <v/>
      </c>
      <c r="V77" s="288" t="str">
        <f>IF($H77="(en blanco)","",IF($H77="","",IFERROR(IF(VLOOKUP(U77+7,'Fechas de clase'!$B$5:$B$102,1,0),U77+14),U77+7)))</f>
        <v/>
      </c>
      <c r="W77" s="288" t="str">
        <f>IF($H77="(en blanco)","",IF($H77="","",IFERROR(IF(VLOOKUP(V77+7,'Fechas de clase'!$B$5:$B$102,1,0),V77+14),V77+7)))</f>
        <v/>
      </c>
      <c r="X77" s="288" t="str">
        <f>IF($H77="(en blanco)","",IF($H77="","",IFERROR(IF(VLOOKUP(W77+7,'Fechas de clase'!$B$5:$B$102,1,0),W77+14),W77+7)))</f>
        <v/>
      </c>
      <c r="Y77" s="288" t="str">
        <f>IF($H77="(en blanco)","",IF($H77="","",IFERROR(IF(VLOOKUP(X77+7,'Fechas de clase'!$B$5:$B$102,1,0),X77+14),X77+7)))</f>
        <v/>
      </c>
    </row>
    <row r="78" spans="2:25">
      <c r="B78" s="289"/>
      <c r="J78" s="287" t="str">
        <f t="shared" si="1"/>
        <v/>
      </c>
      <c r="K78" s="288" t="str">
        <f>IF($H78="(en blanco)","",IF($H78="","",IFERROR(IF(VLOOKUP(H78+7,'Fechas de clase'!$B$5:$B$102,1,0),H78+14),H78+7)))</f>
        <v/>
      </c>
      <c r="L78" s="288" t="str">
        <f>IF($H78="(en blanco)","",IF($H78="","",IFERROR(IF(VLOOKUP(K78+7,'Fechas de clase'!$B$5:$B$102,1,0),K78+14),K78+7)))</f>
        <v/>
      </c>
      <c r="M78" s="288" t="str">
        <f>IF($H78="(en blanco)","",IF($H78="","",IFERROR(IF(VLOOKUP(L78+7,'Fechas de clase'!$B$5:$B$102,1,0),L78+14),L78+7)))</f>
        <v/>
      </c>
      <c r="N78" s="288" t="str">
        <f>IF($H78="(en blanco)","",IF($H78="","",IFERROR(IF(VLOOKUP(M78+7,'Fechas de clase'!$B$5:$B$102,1,0),M78+14),M78+7)))</f>
        <v/>
      </c>
      <c r="O78" s="288" t="str">
        <f>IF($H78="(en blanco)","",IF($H78="","",IFERROR(IF(VLOOKUP(N78+7,'Fechas de clase'!$B$5:$B$102,1,0),N78+14),N78+7)))</f>
        <v/>
      </c>
      <c r="P78" s="288" t="str">
        <f>IF($H78="(en blanco)","",IF($H78="","",IFERROR(IF(VLOOKUP(O78+7,'Fechas de clase'!$B$5:$B$102,1,0),O78+14),O78+7)))</f>
        <v/>
      </c>
      <c r="Q78" s="288" t="str">
        <f>IF($H78="(en blanco)","",IF($H78="","",IFERROR(IF(VLOOKUP(P78+7,'Fechas de clase'!$B$5:$B$102,1,0),P78+14),P78+7)))</f>
        <v/>
      </c>
      <c r="R78" s="288" t="str">
        <f>IF($H78="(en blanco)","",IF($H78="","",IFERROR(IF(VLOOKUP(Q78+7,'Fechas de clase'!$B$5:$B$102,1,0),Q78+14),Q78+7)))</f>
        <v/>
      </c>
      <c r="S78" s="288" t="str">
        <f>IF($H78="(en blanco)","",IF($H78="","",IFERROR(IF(VLOOKUP(R78+7,'Fechas de clase'!$B$5:$B$102,1,0),R78+14),R78+7)))</f>
        <v/>
      </c>
      <c r="T78" s="288" t="str">
        <f>IF($H78="(en blanco)","",IF($H78="","",IFERROR(IF(VLOOKUP(S78+7,'Fechas de clase'!$B$5:$B$102,1,0),S78+14),S78+7)))</f>
        <v/>
      </c>
      <c r="U78" s="288" t="str">
        <f>IF($H78="(en blanco)","",IF($H78="","",IFERROR(IF(VLOOKUP(T78+7,'Fechas de clase'!$B$5:$B$102,1,0),T78+14),T78+7)))</f>
        <v/>
      </c>
      <c r="V78" s="288" t="str">
        <f>IF($H78="(en blanco)","",IF($H78="","",IFERROR(IF(VLOOKUP(U78+7,'Fechas de clase'!$B$5:$B$102,1,0),U78+14),U78+7)))</f>
        <v/>
      </c>
      <c r="W78" s="288" t="str">
        <f>IF($H78="(en blanco)","",IF($H78="","",IFERROR(IF(VLOOKUP(V78+7,'Fechas de clase'!$B$5:$B$102,1,0),V78+14),V78+7)))</f>
        <v/>
      </c>
      <c r="X78" s="288" t="str">
        <f>IF($H78="(en blanco)","",IF($H78="","",IFERROR(IF(VLOOKUP(W78+7,'Fechas de clase'!$B$5:$B$102,1,0),W78+14),W78+7)))</f>
        <v/>
      </c>
      <c r="Y78" s="288" t="str">
        <f>IF($H78="(en blanco)","",IF($H78="","",IFERROR(IF(VLOOKUP(X78+7,'Fechas de clase'!$B$5:$B$102,1,0),X78+14),X78+7)))</f>
        <v/>
      </c>
    </row>
    <row r="79" spans="2:25">
      <c r="B79" s="289"/>
      <c r="J79" s="287" t="str">
        <f t="shared" si="1"/>
        <v/>
      </c>
      <c r="K79" s="288" t="str">
        <f>IF($H79="(en blanco)","",IF($H79="","",IFERROR(IF(VLOOKUP(H79+7,'Fechas de clase'!$B$5:$B$102,1,0),H79+14),H79+7)))</f>
        <v/>
      </c>
      <c r="L79" s="288" t="str">
        <f>IF($H79="(en blanco)","",IF($H79="","",IFERROR(IF(VLOOKUP(K79+7,'Fechas de clase'!$B$5:$B$102,1,0),K79+14),K79+7)))</f>
        <v/>
      </c>
      <c r="M79" s="288" t="str">
        <f>IF($H79="(en blanco)","",IF($H79="","",IFERROR(IF(VLOOKUP(L79+7,'Fechas de clase'!$B$5:$B$102,1,0),L79+14),L79+7)))</f>
        <v/>
      </c>
      <c r="N79" s="288" t="str">
        <f>IF($H79="(en blanco)","",IF($H79="","",IFERROR(IF(VLOOKUP(M79+7,'Fechas de clase'!$B$5:$B$102,1,0),M79+14),M79+7)))</f>
        <v/>
      </c>
      <c r="O79" s="288" t="str">
        <f>IF($H79="(en blanco)","",IF($H79="","",IFERROR(IF(VLOOKUP(N79+7,'Fechas de clase'!$B$5:$B$102,1,0),N79+14),N79+7)))</f>
        <v/>
      </c>
      <c r="P79" s="288" t="str">
        <f>IF($H79="(en blanco)","",IF($H79="","",IFERROR(IF(VLOOKUP(O79+7,'Fechas de clase'!$B$5:$B$102,1,0),O79+14),O79+7)))</f>
        <v/>
      </c>
      <c r="Q79" s="288" t="str">
        <f>IF($H79="(en blanco)","",IF($H79="","",IFERROR(IF(VLOOKUP(P79+7,'Fechas de clase'!$B$5:$B$102,1,0),P79+14),P79+7)))</f>
        <v/>
      </c>
      <c r="R79" s="288" t="str">
        <f>IF($H79="(en blanco)","",IF($H79="","",IFERROR(IF(VLOOKUP(Q79+7,'Fechas de clase'!$B$5:$B$102,1,0),Q79+14),Q79+7)))</f>
        <v/>
      </c>
      <c r="S79" s="288" t="str">
        <f>IF($H79="(en blanco)","",IF($H79="","",IFERROR(IF(VLOOKUP(R79+7,'Fechas de clase'!$B$5:$B$102,1,0),R79+14),R79+7)))</f>
        <v/>
      </c>
      <c r="T79" s="288" t="str">
        <f>IF($H79="(en blanco)","",IF($H79="","",IFERROR(IF(VLOOKUP(S79+7,'Fechas de clase'!$B$5:$B$102,1,0),S79+14),S79+7)))</f>
        <v/>
      </c>
      <c r="U79" s="288" t="str">
        <f>IF($H79="(en blanco)","",IF($H79="","",IFERROR(IF(VLOOKUP(T79+7,'Fechas de clase'!$B$5:$B$102,1,0),T79+14),T79+7)))</f>
        <v/>
      </c>
      <c r="V79" s="288" t="str">
        <f>IF($H79="(en blanco)","",IF($H79="","",IFERROR(IF(VLOOKUP(U79+7,'Fechas de clase'!$B$5:$B$102,1,0),U79+14),U79+7)))</f>
        <v/>
      </c>
      <c r="W79" s="288" t="str">
        <f>IF($H79="(en blanco)","",IF($H79="","",IFERROR(IF(VLOOKUP(V79+7,'Fechas de clase'!$B$5:$B$102,1,0),V79+14),V79+7)))</f>
        <v/>
      </c>
      <c r="X79" s="288" t="str">
        <f>IF($H79="(en blanco)","",IF($H79="","",IFERROR(IF(VLOOKUP(W79+7,'Fechas de clase'!$B$5:$B$102,1,0),W79+14),W79+7)))</f>
        <v/>
      </c>
      <c r="Y79" s="288" t="str">
        <f>IF($H79="(en blanco)","",IF($H79="","",IFERROR(IF(VLOOKUP(X79+7,'Fechas de clase'!$B$5:$B$102,1,0),X79+14),X79+7)))</f>
        <v/>
      </c>
    </row>
    <row r="80" spans="2:25">
      <c r="B80" s="289"/>
      <c r="J80" s="287" t="str">
        <f t="shared" si="1"/>
        <v/>
      </c>
      <c r="K80" s="288" t="str">
        <f>IF($H80="(en blanco)","",IF($H80="","",IFERROR(IF(VLOOKUP(H80+7,'Fechas de clase'!$B$5:$B$102,1,0),H80+14),H80+7)))</f>
        <v/>
      </c>
      <c r="L80" s="288" t="str">
        <f>IF($H80="(en blanco)","",IF($H80="","",IFERROR(IF(VLOOKUP(K80+7,'Fechas de clase'!$B$5:$B$102,1,0),K80+14),K80+7)))</f>
        <v/>
      </c>
      <c r="M80" s="288" t="str">
        <f>IF($H80="(en blanco)","",IF($H80="","",IFERROR(IF(VLOOKUP(L80+7,'Fechas de clase'!$B$5:$B$102,1,0),L80+14),L80+7)))</f>
        <v/>
      </c>
      <c r="N80" s="288" t="str">
        <f>IF($H80="(en blanco)","",IF($H80="","",IFERROR(IF(VLOOKUP(M80+7,'Fechas de clase'!$B$5:$B$102,1,0),M80+14),M80+7)))</f>
        <v/>
      </c>
      <c r="O80" s="288" t="str">
        <f>IF($H80="(en blanco)","",IF($H80="","",IFERROR(IF(VLOOKUP(N80+7,'Fechas de clase'!$B$5:$B$102,1,0),N80+14),N80+7)))</f>
        <v/>
      </c>
      <c r="P80" s="288" t="str">
        <f>IF($H80="(en blanco)","",IF($H80="","",IFERROR(IF(VLOOKUP(O80+7,'Fechas de clase'!$B$5:$B$102,1,0),O80+14),O80+7)))</f>
        <v/>
      </c>
      <c r="Q80" s="288" t="str">
        <f>IF($H80="(en blanco)","",IF($H80="","",IFERROR(IF(VLOOKUP(P80+7,'Fechas de clase'!$B$5:$B$102,1,0),P80+14),P80+7)))</f>
        <v/>
      </c>
      <c r="R80" s="288" t="str">
        <f>IF($H80="(en blanco)","",IF($H80="","",IFERROR(IF(VLOOKUP(Q80+7,'Fechas de clase'!$B$5:$B$102,1,0),Q80+14),Q80+7)))</f>
        <v/>
      </c>
      <c r="S80" s="288" t="str">
        <f>IF($H80="(en blanco)","",IF($H80="","",IFERROR(IF(VLOOKUP(R80+7,'Fechas de clase'!$B$5:$B$102,1,0),R80+14),R80+7)))</f>
        <v/>
      </c>
      <c r="T80" s="288" t="str">
        <f>IF($H80="(en blanco)","",IF($H80="","",IFERROR(IF(VLOOKUP(S80+7,'Fechas de clase'!$B$5:$B$102,1,0),S80+14),S80+7)))</f>
        <v/>
      </c>
      <c r="U80" s="288" t="str">
        <f>IF($H80="(en blanco)","",IF($H80="","",IFERROR(IF(VLOOKUP(T80+7,'Fechas de clase'!$B$5:$B$102,1,0),T80+14),T80+7)))</f>
        <v/>
      </c>
      <c r="V80" s="288" t="str">
        <f>IF($H80="(en blanco)","",IF($H80="","",IFERROR(IF(VLOOKUP(U80+7,'Fechas de clase'!$B$5:$B$102,1,0),U80+14),U80+7)))</f>
        <v/>
      </c>
      <c r="W80" s="288" t="str">
        <f>IF($H80="(en blanco)","",IF($H80="","",IFERROR(IF(VLOOKUP(V80+7,'Fechas de clase'!$B$5:$B$102,1,0),V80+14),V80+7)))</f>
        <v/>
      </c>
      <c r="X80" s="288" t="str">
        <f>IF($H80="(en blanco)","",IF($H80="","",IFERROR(IF(VLOOKUP(W80+7,'Fechas de clase'!$B$5:$B$102,1,0),W80+14),W80+7)))</f>
        <v/>
      </c>
      <c r="Y80" s="288" t="str">
        <f>IF($H80="(en blanco)","",IF($H80="","",IFERROR(IF(VLOOKUP(X80+7,'Fechas de clase'!$B$5:$B$102,1,0),X80+14),X80+7)))</f>
        <v/>
      </c>
    </row>
    <row r="81" spans="2:25">
      <c r="B81" s="289"/>
      <c r="J81" s="287" t="str">
        <f t="shared" si="1"/>
        <v/>
      </c>
      <c r="K81" s="288" t="str">
        <f>IF($H81="(en blanco)","",IF($H81="","",IFERROR(IF(VLOOKUP(H81+7,'Fechas de clase'!$B$5:$B$102,1,0),H81+14),H81+7)))</f>
        <v/>
      </c>
      <c r="L81" s="288" t="str">
        <f>IF($H81="(en blanco)","",IF($H81="","",IFERROR(IF(VLOOKUP(K81+7,'Fechas de clase'!$B$5:$B$102,1,0),K81+14),K81+7)))</f>
        <v/>
      </c>
      <c r="M81" s="288" t="str">
        <f>IF($H81="(en blanco)","",IF($H81="","",IFERROR(IF(VLOOKUP(L81+7,'Fechas de clase'!$B$5:$B$102,1,0),L81+14),L81+7)))</f>
        <v/>
      </c>
      <c r="N81" s="288" t="str">
        <f>IF($H81="(en blanco)","",IF($H81="","",IFERROR(IF(VLOOKUP(M81+7,'Fechas de clase'!$B$5:$B$102,1,0),M81+14),M81+7)))</f>
        <v/>
      </c>
      <c r="O81" s="288" t="str">
        <f>IF($H81="(en blanco)","",IF($H81="","",IFERROR(IF(VLOOKUP(N81+7,'Fechas de clase'!$B$5:$B$102,1,0),N81+14),N81+7)))</f>
        <v/>
      </c>
      <c r="P81" s="288" t="str">
        <f>IF($H81="(en blanco)","",IF($H81="","",IFERROR(IF(VLOOKUP(O81+7,'Fechas de clase'!$B$5:$B$102,1,0),O81+14),O81+7)))</f>
        <v/>
      </c>
      <c r="Q81" s="288" t="str">
        <f>IF($H81="(en blanco)","",IF($H81="","",IFERROR(IF(VLOOKUP(P81+7,'Fechas de clase'!$B$5:$B$102,1,0),P81+14),P81+7)))</f>
        <v/>
      </c>
      <c r="R81" s="288" t="str">
        <f>IF($H81="(en blanco)","",IF($H81="","",IFERROR(IF(VLOOKUP(Q81+7,'Fechas de clase'!$B$5:$B$102,1,0),Q81+14),Q81+7)))</f>
        <v/>
      </c>
      <c r="S81" s="288" t="str">
        <f>IF($H81="(en blanco)","",IF($H81="","",IFERROR(IF(VLOOKUP(R81+7,'Fechas de clase'!$B$5:$B$102,1,0),R81+14),R81+7)))</f>
        <v/>
      </c>
      <c r="T81" s="288" t="str">
        <f>IF($H81="(en blanco)","",IF($H81="","",IFERROR(IF(VLOOKUP(S81+7,'Fechas de clase'!$B$5:$B$102,1,0),S81+14),S81+7)))</f>
        <v/>
      </c>
      <c r="U81" s="288" t="str">
        <f>IF($H81="(en blanco)","",IF($H81="","",IFERROR(IF(VLOOKUP(T81+7,'Fechas de clase'!$B$5:$B$102,1,0),T81+14),T81+7)))</f>
        <v/>
      </c>
      <c r="V81" s="288" t="str">
        <f>IF($H81="(en blanco)","",IF($H81="","",IFERROR(IF(VLOOKUP(U81+7,'Fechas de clase'!$B$5:$B$102,1,0),U81+14),U81+7)))</f>
        <v/>
      </c>
      <c r="W81" s="288" t="str">
        <f>IF($H81="(en blanco)","",IF($H81="","",IFERROR(IF(VLOOKUP(V81+7,'Fechas de clase'!$B$5:$B$102,1,0),V81+14),V81+7)))</f>
        <v/>
      </c>
      <c r="X81" s="288" t="str">
        <f>IF($H81="(en blanco)","",IF($H81="","",IFERROR(IF(VLOOKUP(W81+7,'Fechas de clase'!$B$5:$B$102,1,0),W81+14),W81+7)))</f>
        <v/>
      </c>
      <c r="Y81" s="288" t="str">
        <f>IF($H81="(en blanco)","",IF($H81="","",IFERROR(IF(VLOOKUP(X81+7,'Fechas de clase'!$B$5:$B$102,1,0),X81+14),X81+7)))</f>
        <v/>
      </c>
    </row>
    <row r="82" spans="2:25">
      <c r="B82" s="289"/>
      <c r="J82" s="287" t="str">
        <f t="shared" si="1"/>
        <v/>
      </c>
      <c r="K82" s="288" t="str">
        <f>IF($H82="(en blanco)","",IF($H82="","",IFERROR(IF(VLOOKUP(H82+7,'Fechas de clase'!$B$5:$B$102,1,0),H82+14),H82+7)))</f>
        <v/>
      </c>
      <c r="L82" s="288" t="str">
        <f>IF($H82="(en blanco)","",IF($H82="","",IFERROR(IF(VLOOKUP(K82+7,'Fechas de clase'!$B$5:$B$102,1,0),K82+14),K82+7)))</f>
        <v/>
      </c>
      <c r="M82" s="288" t="str">
        <f>IF($H82="(en blanco)","",IF($H82="","",IFERROR(IF(VLOOKUP(L82+7,'Fechas de clase'!$B$5:$B$102,1,0),L82+14),L82+7)))</f>
        <v/>
      </c>
      <c r="N82" s="288" t="str">
        <f>IF($H82="(en blanco)","",IF($H82="","",IFERROR(IF(VLOOKUP(M82+7,'Fechas de clase'!$B$5:$B$102,1,0),M82+14),M82+7)))</f>
        <v/>
      </c>
      <c r="O82" s="288" t="str">
        <f>IF($H82="(en blanco)","",IF($H82="","",IFERROR(IF(VLOOKUP(N82+7,'Fechas de clase'!$B$5:$B$102,1,0),N82+14),N82+7)))</f>
        <v/>
      </c>
      <c r="P82" s="288" t="str">
        <f>IF($H82="(en blanco)","",IF($H82="","",IFERROR(IF(VLOOKUP(O82+7,'Fechas de clase'!$B$5:$B$102,1,0),O82+14),O82+7)))</f>
        <v/>
      </c>
      <c r="Q82" s="288" t="str">
        <f>IF($H82="(en blanco)","",IF($H82="","",IFERROR(IF(VLOOKUP(P82+7,'Fechas de clase'!$B$5:$B$102,1,0),P82+14),P82+7)))</f>
        <v/>
      </c>
      <c r="R82" s="288" t="str">
        <f>IF($H82="(en blanco)","",IF($H82="","",IFERROR(IF(VLOOKUP(Q82+7,'Fechas de clase'!$B$5:$B$102,1,0),Q82+14),Q82+7)))</f>
        <v/>
      </c>
      <c r="S82" s="288" t="str">
        <f>IF($H82="(en blanco)","",IF($H82="","",IFERROR(IF(VLOOKUP(R82+7,'Fechas de clase'!$B$5:$B$102,1,0),R82+14),R82+7)))</f>
        <v/>
      </c>
      <c r="T82" s="288" t="str">
        <f>IF($H82="(en blanco)","",IF($H82="","",IFERROR(IF(VLOOKUP(S82+7,'Fechas de clase'!$B$5:$B$102,1,0),S82+14),S82+7)))</f>
        <v/>
      </c>
      <c r="U82" s="288" t="str">
        <f>IF($H82="(en blanco)","",IF($H82="","",IFERROR(IF(VLOOKUP(T82+7,'Fechas de clase'!$B$5:$B$102,1,0),T82+14),T82+7)))</f>
        <v/>
      </c>
      <c r="V82" s="288" t="str">
        <f>IF($H82="(en blanco)","",IF($H82="","",IFERROR(IF(VLOOKUP(U82+7,'Fechas de clase'!$B$5:$B$102,1,0),U82+14),U82+7)))</f>
        <v/>
      </c>
      <c r="W82" s="288" t="str">
        <f>IF($H82="(en blanco)","",IF($H82="","",IFERROR(IF(VLOOKUP(V82+7,'Fechas de clase'!$B$5:$B$102,1,0),V82+14),V82+7)))</f>
        <v/>
      </c>
      <c r="X82" s="288" t="str">
        <f>IF($H82="(en blanco)","",IF($H82="","",IFERROR(IF(VLOOKUP(W82+7,'Fechas de clase'!$B$5:$B$102,1,0),W82+14),W82+7)))</f>
        <v/>
      </c>
      <c r="Y82" s="288" t="str">
        <f>IF($H82="(en blanco)","",IF($H82="","",IFERROR(IF(VLOOKUP(X82+7,'Fechas de clase'!$B$5:$B$102,1,0),X82+14),X82+7)))</f>
        <v/>
      </c>
    </row>
    <row r="83" spans="2:25">
      <c r="B83" s="289"/>
      <c r="J83" s="287" t="str">
        <f t="shared" si="1"/>
        <v/>
      </c>
      <c r="K83" s="288" t="str">
        <f>IF($H83="(en blanco)","",IF($H83="","",IFERROR(IF(VLOOKUP(H83+7,'Fechas de clase'!$B$5:$B$102,1,0),H83+14),H83+7)))</f>
        <v/>
      </c>
      <c r="L83" s="288" t="str">
        <f>IF($H83="(en blanco)","",IF($H83="","",IFERROR(IF(VLOOKUP(K83+7,'Fechas de clase'!$B$5:$B$102,1,0),K83+14),K83+7)))</f>
        <v/>
      </c>
      <c r="M83" s="288" t="str">
        <f>IF($H83="(en blanco)","",IF($H83="","",IFERROR(IF(VLOOKUP(L83+7,'Fechas de clase'!$B$5:$B$102,1,0),L83+14),L83+7)))</f>
        <v/>
      </c>
      <c r="N83" s="288" t="str">
        <f>IF($H83="(en blanco)","",IF($H83="","",IFERROR(IF(VLOOKUP(M83+7,'Fechas de clase'!$B$5:$B$102,1,0),M83+14),M83+7)))</f>
        <v/>
      </c>
      <c r="O83" s="288" t="str">
        <f>IF($H83="(en blanco)","",IF($H83="","",IFERROR(IF(VLOOKUP(N83+7,'Fechas de clase'!$B$5:$B$102,1,0),N83+14),N83+7)))</f>
        <v/>
      </c>
      <c r="P83" s="288" t="str">
        <f>IF($H83="(en blanco)","",IF($H83="","",IFERROR(IF(VLOOKUP(O83+7,'Fechas de clase'!$B$5:$B$102,1,0),O83+14),O83+7)))</f>
        <v/>
      </c>
      <c r="Q83" s="288" t="str">
        <f>IF($H83="(en blanco)","",IF($H83="","",IFERROR(IF(VLOOKUP(P83+7,'Fechas de clase'!$B$5:$B$102,1,0),P83+14),P83+7)))</f>
        <v/>
      </c>
      <c r="R83" s="288" t="str">
        <f>IF($H83="(en blanco)","",IF($H83="","",IFERROR(IF(VLOOKUP(Q83+7,'Fechas de clase'!$B$5:$B$102,1,0),Q83+14),Q83+7)))</f>
        <v/>
      </c>
      <c r="S83" s="288" t="str">
        <f>IF($H83="(en blanco)","",IF($H83="","",IFERROR(IF(VLOOKUP(R83+7,'Fechas de clase'!$B$5:$B$102,1,0),R83+14),R83+7)))</f>
        <v/>
      </c>
      <c r="T83" s="288" t="str">
        <f>IF($H83="(en blanco)","",IF($H83="","",IFERROR(IF(VLOOKUP(S83+7,'Fechas de clase'!$B$5:$B$102,1,0),S83+14),S83+7)))</f>
        <v/>
      </c>
      <c r="U83" s="288" t="str">
        <f>IF($H83="(en blanco)","",IF($H83="","",IFERROR(IF(VLOOKUP(T83+7,'Fechas de clase'!$B$5:$B$102,1,0),T83+14),T83+7)))</f>
        <v/>
      </c>
      <c r="V83" s="288" t="str">
        <f>IF($H83="(en blanco)","",IF($H83="","",IFERROR(IF(VLOOKUP(U83+7,'Fechas de clase'!$B$5:$B$102,1,0),U83+14),U83+7)))</f>
        <v/>
      </c>
      <c r="W83" s="288" t="str">
        <f>IF($H83="(en blanco)","",IF($H83="","",IFERROR(IF(VLOOKUP(V83+7,'Fechas de clase'!$B$5:$B$102,1,0),V83+14),V83+7)))</f>
        <v/>
      </c>
      <c r="X83" s="288" t="str">
        <f>IF($H83="(en blanco)","",IF($H83="","",IFERROR(IF(VLOOKUP(W83+7,'Fechas de clase'!$B$5:$B$102,1,0),W83+14),W83+7)))</f>
        <v/>
      </c>
      <c r="Y83" s="288" t="str">
        <f>IF($H83="(en blanco)","",IF($H83="","",IFERROR(IF(VLOOKUP(X83+7,'Fechas de clase'!$B$5:$B$102,1,0),X83+14),X83+7)))</f>
        <v/>
      </c>
    </row>
    <row r="84" spans="2:25">
      <c r="B84" s="289"/>
      <c r="J84" s="287" t="str">
        <f t="shared" si="1"/>
        <v/>
      </c>
      <c r="K84" s="288" t="str">
        <f>IF($H84="(en blanco)","",IF($H84="","",IFERROR(IF(VLOOKUP(H84+7,'Fechas de clase'!$B$5:$B$102,1,0),H84+14),H84+7)))</f>
        <v/>
      </c>
      <c r="L84" s="288" t="str">
        <f>IF($H84="(en blanco)","",IF($H84="","",IFERROR(IF(VLOOKUP(K84+7,'Fechas de clase'!$B$5:$B$102,1,0),K84+14),K84+7)))</f>
        <v/>
      </c>
      <c r="M84" s="288" t="str">
        <f>IF($H84="(en blanco)","",IF($H84="","",IFERROR(IF(VLOOKUP(L84+7,'Fechas de clase'!$B$5:$B$102,1,0),L84+14),L84+7)))</f>
        <v/>
      </c>
      <c r="N84" s="288" t="str">
        <f>IF($H84="(en blanco)","",IF($H84="","",IFERROR(IF(VLOOKUP(M84+7,'Fechas de clase'!$B$5:$B$102,1,0),M84+14),M84+7)))</f>
        <v/>
      </c>
      <c r="O84" s="288" t="str">
        <f>IF($H84="(en blanco)","",IF($H84="","",IFERROR(IF(VLOOKUP(N84+7,'Fechas de clase'!$B$5:$B$102,1,0),N84+14),N84+7)))</f>
        <v/>
      </c>
      <c r="P84" s="288" t="str">
        <f>IF($H84="(en blanco)","",IF($H84="","",IFERROR(IF(VLOOKUP(O84+7,'Fechas de clase'!$B$5:$B$102,1,0),O84+14),O84+7)))</f>
        <v/>
      </c>
      <c r="Q84" s="288" t="str">
        <f>IF($H84="(en blanco)","",IF($H84="","",IFERROR(IF(VLOOKUP(P84+7,'Fechas de clase'!$B$5:$B$102,1,0),P84+14),P84+7)))</f>
        <v/>
      </c>
      <c r="R84" s="288" t="str">
        <f>IF($H84="(en blanco)","",IF($H84="","",IFERROR(IF(VLOOKUP(Q84+7,'Fechas de clase'!$B$5:$B$102,1,0),Q84+14),Q84+7)))</f>
        <v/>
      </c>
      <c r="S84" s="288" t="str">
        <f>IF($H84="(en blanco)","",IF($H84="","",IFERROR(IF(VLOOKUP(R84+7,'Fechas de clase'!$B$5:$B$102,1,0),R84+14),R84+7)))</f>
        <v/>
      </c>
      <c r="T84" s="288" t="str">
        <f>IF($H84="(en blanco)","",IF($H84="","",IFERROR(IF(VLOOKUP(S84+7,'Fechas de clase'!$B$5:$B$102,1,0),S84+14),S84+7)))</f>
        <v/>
      </c>
      <c r="U84" s="288" t="str">
        <f>IF($H84="(en blanco)","",IF($H84="","",IFERROR(IF(VLOOKUP(T84+7,'Fechas de clase'!$B$5:$B$102,1,0),T84+14),T84+7)))</f>
        <v/>
      </c>
      <c r="V84" s="288" t="str">
        <f>IF($H84="(en blanco)","",IF($H84="","",IFERROR(IF(VLOOKUP(U84+7,'Fechas de clase'!$B$5:$B$102,1,0),U84+14),U84+7)))</f>
        <v/>
      </c>
      <c r="W84" s="288" t="str">
        <f>IF($H84="(en blanco)","",IF($H84="","",IFERROR(IF(VLOOKUP(V84+7,'Fechas de clase'!$B$5:$B$102,1,0),V84+14),V84+7)))</f>
        <v/>
      </c>
      <c r="X84" s="288" t="str">
        <f>IF($H84="(en blanco)","",IF($H84="","",IFERROR(IF(VLOOKUP(W84+7,'Fechas de clase'!$B$5:$B$102,1,0),W84+14),W84+7)))</f>
        <v/>
      </c>
      <c r="Y84" s="288" t="str">
        <f>IF($H84="(en blanco)","",IF($H84="","",IFERROR(IF(VLOOKUP(X84+7,'Fechas de clase'!$B$5:$B$102,1,0),X84+14),X84+7)))</f>
        <v/>
      </c>
    </row>
    <row r="85" spans="2:25">
      <c r="B85" s="289"/>
      <c r="J85" s="287" t="str">
        <f t="shared" si="1"/>
        <v/>
      </c>
      <c r="K85" s="288" t="str">
        <f>IF($H85="(en blanco)","",IF($H85="","",IFERROR(IF(VLOOKUP(H85+7,'Fechas de clase'!$B$5:$B$102,1,0),H85+14),H85+7)))</f>
        <v/>
      </c>
      <c r="L85" s="288" t="str">
        <f>IF($H85="(en blanco)","",IF($H85="","",IFERROR(IF(VLOOKUP(K85+7,'Fechas de clase'!$B$5:$B$102,1,0),K85+14),K85+7)))</f>
        <v/>
      </c>
      <c r="M85" s="288" t="str">
        <f>IF($H85="(en blanco)","",IF($H85="","",IFERROR(IF(VLOOKUP(L85+7,'Fechas de clase'!$B$5:$B$102,1,0),L85+14),L85+7)))</f>
        <v/>
      </c>
      <c r="N85" s="288" t="str">
        <f>IF($H85="(en blanco)","",IF($H85="","",IFERROR(IF(VLOOKUP(M85+7,'Fechas de clase'!$B$5:$B$102,1,0),M85+14),M85+7)))</f>
        <v/>
      </c>
      <c r="O85" s="288" t="str">
        <f>IF($H85="(en blanco)","",IF($H85="","",IFERROR(IF(VLOOKUP(N85+7,'Fechas de clase'!$B$5:$B$102,1,0),N85+14),N85+7)))</f>
        <v/>
      </c>
      <c r="P85" s="288" t="str">
        <f>IF($H85="(en blanco)","",IF($H85="","",IFERROR(IF(VLOOKUP(O85+7,'Fechas de clase'!$B$5:$B$102,1,0),O85+14),O85+7)))</f>
        <v/>
      </c>
      <c r="Q85" s="288" t="str">
        <f>IF($H85="(en blanco)","",IF($H85="","",IFERROR(IF(VLOOKUP(P85+7,'Fechas de clase'!$B$5:$B$102,1,0),P85+14),P85+7)))</f>
        <v/>
      </c>
      <c r="R85" s="288" t="str">
        <f>IF($H85="(en blanco)","",IF($H85="","",IFERROR(IF(VLOOKUP(Q85+7,'Fechas de clase'!$B$5:$B$102,1,0),Q85+14),Q85+7)))</f>
        <v/>
      </c>
      <c r="S85" s="288" t="str">
        <f>IF($H85="(en blanco)","",IF($H85="","",IFERROR(IF(VLOOKUP(R85+7,'Fechas de clase'!$B$5:$B$102,1,0),R85+14),R85+7)))</f>
        <v/>
      </c>
      <c r="T85" s="288" t="str">
        <f>IF($H85="(en blanco)","",IF($H85="","",IFERROR(IF(VLOOKUP(S85+7,'Fechas de clase'!$B$5:$B$102,1,0),S85+14),S85+7)))</f>
        <v/>
      </c>
      <c r="U85" s="288" t="str">
        <f>IF($H85="(en blanco)","",IF($H85="","",IFERROR(IF(VLOOKUP(T85+7,'Fechas de clase'!$B$5:$B$102,1,0),T85+14),T85+7)))</f>
        <v/>
      </c>
      <c r="V85" s="288" t="str">
        <f>IF($H85="(en blanco)","",IF($H85="","",IFERROR(IF(VLOOKUP(U85+7,'Fechas de clase'!$B$5:$B$102,1,0),U85+14),U85+7)))</f>
        <v/>
      </c>
      <c r="W85" s="288" t="str">
        <f>IF($H85="(en blanco)","",IF($H85="","",IFERROR(IF(VLOOKUP(V85+7,'Fechas de clase'!$B$5:$B$102,1,0),V85+14),V85+7)))</f>
        <v/>
      </c>
      <c r="X85" s="288" t="str">
        <f>IF($H85="(en blanco)","",IF($H85="","",IFERROR(IF(VLOOKUP(W85+7,'Fechas de clase'!$B$5:$B$102,1,0),W85+14),W85+7)))</f>
        <v/>
      </c>
      <c r="Y85" s="288" t="str">
        <f>IF($H85="(en blanco)","",IF($H85="","",IFERROR(IF(VLOOKUP(X85+7,'Fechas de clase'!$B$5:$B$102,1,0),X85+14),X85+7)))</f>
        <v/>
      </c>
    </row>
    <row r="86" spans="2:25">
      <c r="B86" s="289"/>
      <c r="J86" s="287" t="str">
        <f t="shared" si="1"/>
        <v/>
      </c>
      <c r="K86" s="288" t="str">
        <f>IF($H86="(en blanco)","",IF($H86="","",IFERROR(IF(VLOOKUP(H86+7,'Fechas de clase'!$B$5:$B$102,1,0),H86+14),H86+7)))</f>
        <v/>
      </c>
      <c r="L86" s="288" t="str">
        <f>IF($H86="(en blanco)","",IF($H86="","",IFERROR(IF(VLOOKUP(K86+7,'Fechas de clase'!$B$5:$B$102,1,0),K86+14),K86+7)))</f>
        <v/>
      </c>
      <c r="M86" s="288" t="str">
        <f>IF($H86="(en blanco)","",IF($H86="","",IFERROR(IF(VLOOKUP(L86+7,'Fechas de clase'!$B$5:$B$102,1,0),L86+14),L86+7)))</f>
        <v/>
      </c>
      <c r="N86" s="288" t="str">
        <f>IF($H86="(en blanco)","",IF($H86="","",IFERROR(IF(VLOOKUP(M86+7,'Fechas de clase'!$B$5:$B$102,1,0),M86+14),M86+7)))</f>
        <v/>
      </c>
      <c r="O86" s="288" t="str">
        <f>IF($H86="(en blanco)","",IF($H86="","",IFERROR(IF(VLOOKUP(N86+7,'Fechas de clase'!$B$5:$B$102,1,0),N86+14),N86+7)))</f>
        <v/>
      </c>
      <c r="P86" s="288" t="str">
        <f>IF($H86="(en blanco)","",IF($H86="","",IFERROR(IF(VLOOKUP(O86+7,'Fechas de clase'!$B$5:$B$102,1,0),O86+14),O86+7)))</f>
        <v/>
      </c>
      <c r="Q86" s="288" t="str">
        <f>IF($H86="(en blanco)","",IF($H86="","",IFERROR(IF(VLOOKUP(P86+7,'Fechas de clase'!$B$5:$B$102,1,0),P86+14),P86+7)))</f>
        <v/>
      </c>
      <c r="R86" s="288" t="str">
        <f>IF($H86="(en blanco)","",IF($H86="","",IFERROR(IF(VLOOKUP(Q86+7,'Fechas de clase'!$B$5:$B$102,1,0),Q86+14),Q86+7)))</f>
        <v/>
      </c>
      <c r="S86" s="288" t="str">
        <f>IF($H86="(en blanco)","",IF($H86="","",IFERROR(IF(VLOOKUP(R86+7,'Fechas de clase'!$B$5:$B$102,1,0),R86+14),R86+7)))</f>
        <v/>
      </c>
      <c r="T86" s="288" t="str">
        <f>IF($H86="(en blanco)","",IF($H86="","",IFERROR(IF(VLOOKUP(S86+7,'Fechas de clase'!$B$5:$B$102,1,0),S86+14),S86+7)))</f>
        <v/>
      </c>
      <c r="U86" s="288" t="str">
        <f>IF($H86="(en blanco)","",IF($H86="","",IFERROR(IF(VLOOKUP(T86+7,'Fechas de clase'!$B$5:$B$102,1,0),T86+14),T86+7)))</f>
        <v/>
      </c>
      <c r="V86" s="288" t="str">
        <f>IF($H86="(en blanco)","",IF($H86="","",IFERROR(IF(VLOOKUP(U86+7,'Fechas de clase'!$B$5:$B$102,1,0),U86+14),U86+7)))</f>
        <v/>
      </c>
      <c r="W86" s="288" t="str">
        <f>IF($H86="(en blanco)","",IF($H86="","",IFERROR(IF(VLOOKUP(V86+7,'Fechas de clase'!$B$5:$B$102,1,0),V86+14),V86+7)))</f>
        <v/>
      </c>
      <c r="X86" s="288" t="str">
        <f>IF($H86="(en blanco)","",IF($H86="","",IFERROR(IF(VLOOKUP(W86+7,'Fechas de clase'!$B$5:$B$102,1,0),W86+14),W86+7)))</f>
        <v/>
      </c>
      <c r="Y86" s="288" t="str">
        <f>IF($H86="(en blanco)","",IF($H86="","",IFERROR(IF(VLOOKUP(X86+7,'Fechas de clase'!$B$5:$B$102,1,0),X86+14),X86+7)))</f>
        <v/>
      </c>
    </row>
    <row r="87" spans="2:25">
      <c r="B87" s="289"/>
      <c r="J87" s="287" t="str">
        <f t="shared" si="1"/>
        <v/>
      </c>
      <c r="K87" s="288" t="str">
        <f>IF($H87="(en blanco)","",IF($H87="","",IFERROR(IF(VLOOKUP(H87+7,'Fechas de clase'!$B$5:$B$102,1,0),H87+14),H87+7)))</f>
        <v/>
      </c>
      <c r="L87" s="288" t="str">
        <f>IF($H87="(en blanco)","",IF($H87="","",IFERROR(IF(VLOOKUP(K87+7,'Fechas de clase'!$B$5:$B$102,1,0),K87+14),K87+7)))</f>
        <v/>
      </c>
      <c r="M87" s="288" t="str">
        <f>IF($H87="(en blanco)","",IF($H87="","",IFERROR(IF(VLOOKUP(L87+7,'Fechas de clase'!$B$5:$B$102,1,0),L87+14),L87+7)))</f>
        <v/>
      </c>
      <c r="N87" s="288" t="str">
        <f>IF($H87="(en blanco)","",IF($H87="","",IFERROR(IF(VLOOKUP(M87+7,'Fechas de clase'!$B$5:$B$102,1,0),M87+14),M87+7)))</f>
        <v/>
      </c>
      <c r="O87" s="288" t="str">
        <f>IF($H87="(en blanco)","",IF($H87="","",IFERROR(IF(VLOOKUP(N87+7,'Fechas de clase'!$B$5:$B$102,1,0),N87+14),N87+7)))</f>
        <v/>
      </c>
      <c r="P87" s="288" t="str">
        <f>IF($H87="(en blanco)","",IF($H87="","",IFERROR(IF(VLOOKUP(O87+7,'Fechas de clase'!$B$5:$B$102,1,0),O87+14),O87+7)))</f>
        <v/>
      </c>
      <c r="Q87" s="288" t="str">
        <f>IF($H87="(en blanco)","",IF($H87="","",IFERROR(IF(VLOOKUP(P87+7,'Fechas de clase'!$B$5:$B$102,1,0),P87+14),P87+7)))</f>
        <v/>
      </c>
      <c r="R87" s="288" t="str">
        <f>IF($H87="(en blanco)","",IF($H87="","",IFERROR(IF(VLOOKUP(Q87+7,'Fechas de clase'!$B$5:$B$102,1,0),Q87+14),Q87+7)))</f>
        <v/>
      </c>
      <c r="S87" s="288" t="str">
        <f>IF($H87="(en blanco)","",IF($H87="","",IFERROR(IF(VLOOKUP(R87+7,'Fechas de clase'!$B$5:$B$102,1,0),R87+14),R87+7)))</f>
        <v/>
      </c>
      <c r="T87" s="288" t="str">
        <f>IF($H87="(en blanco)","",IF($H87="","",IFERROR(IF(VLOOKUP(S87+7,'Fechas de clase'!$B$5:$B$102,1,0),S87+14),S87+7)))</f>
        <v/>
      </c>
      <c r="U87" s="288" t="str">
        <f>IF($H87="(en blanco)","",IF($H87="","",IFERROR(IF(VLOOKUP(T87+7,'Fechas de clase'!$B$5:$B$102,1,0),T87+14),T87+7)))</f>
        <v/>
      </c>
      <c r="V87" s="288" t="str">
        <f>IF($H87="(en blanco)","",IF($H87="","",IFERROR(IF(VLOOKUP(U87+7,'Fechas de clase'!$B$5:$B$102,1,0),U87+14),U87+7)))</f>
        <v/>
      </c>
      <c r="W87" s="288" t="str">
        <f>IF($H87="(en blanco)","",IF($H87="","",IFERROR(IF(VLOOKUP(V87+7,'Fechas de clase'!$B$5:$B$102,1,0),V87+14),V87+7)))</f>
        <v/>
      </c>
      <c r="X87" s="288" t="str">
        <f>IF($H87="(en blanco)","",IF($H87="","",IFERROR(IF(VLOOKUP(W87+7,'Fechas de clase'!$B$5:$B$102,1,0),W87+14),W87+7)))</f>
        <v/>
      </c>
      <c r="Y87" s="288" t="str">
        <f>IF($H87="(en blanco)","",IF($H87="","",IFERROR(IF(VLOOKUP(X87+7,'Fechas de clase'!$B$5:$B$102,1,0),X87+14),X87+7)))</f>
        <v/>
      </c>
    </row>
    <row r="88" spans="2:25">
      <c r="B88" s="289"/>
      <c r="J88" s="287" t="str">
        <f t="shared" si="1"/>
        <v/>
      </c>
      <c r="K88" s="288" t="str">
        <f>IF($H88="(en blanco)","",IF($H88="","",IFERROR(IF(VLOOKUP(H88+7,'Fechas de clase'!$B$5:$B$102,1,0),H88+14),H88+7)))</f>
        <v/>
      </c>
      <c r="L88" s="288" t="str">
        <f>IF($H88="(en blanco)","",IF($H88="","",IFERROR(IF(VLOOKUP(K88+7,'Fechas de clase'!$B$5:$B$102,1,0),K88+14),K88+7)))</f>
        <v/>
      </c>
      <c r="M88" s="288" t="str">
        <f>IF($H88="(en blanco)","",IF($H88="","",IFERROR(IF(VLOOKUP(L88+7,'Fechas de clase'!$B$5:$B$102,1,0),L88+14),L88+7)))</f>
        <v/>
      </c>
      <c r="N88" s="288" t="str">
        <f>IF($H88="(en blanco)","",IF($H88="","",IFERROR(IF(VLOOKUP(M88+7,'Fechas de clase'!$B$5:$B$102,1,0),M88+14),M88+7)))</f>
        <v/>
      </c>
      <c r="O88" s="288" t="str">
        <f>IF($H88="(en blanco)","",IF($H88="","",IFERROR(IF(VLOOKUP(N88+7,'Fechas de clase'!$B$5:$B$102,1,0),N88+14),N88+7)))</f>
        <v/>
      </c>
      <c r="P88" s="288" t="str">
        <f>IF($H88="(en blanco)","",IF($H88="","",IFERROR(IF(VLOOKUP(O88+7,'Fechas de clase'!$B$5:$B$102,1,0),O88+14),O88+7)))</f>
        <v/>
      </c>
      <c r="Q88" s="288" t="str">
        <f>IF($H88="(en blanco)","",IF($H88="","",IFERROR(IF(VLOOKUP(P88+7,'Fechas de clase'!$B$5:$B$102,1,0),P88+14),P88+7)))</f>
        <v/>
      </c>
      <c r="R88" s="288" t="str">
        <f>IF($H88="(en blanco)","",IF($H88="","",IFERROR(IF(VLOOKUP(Q88+7,'Fechas de clase'!$B$5:$B$102,1,0),Q88+14),Q88+7)))</f>
        <v/>
      </c>
      <c r="S88" s="288" t="str">
        <f>IF($H88="(en blanco)","",IF($H88="","",IFERROR(IF(VLOOKUP(R88+7,'Fechas de clase'!$B$5:$B$102,1,0),R88+14),R88+7)))</f>
        <v/>
      </c>
      <c r="T88" s="288" t="str">
        <f>IF($H88="(en blanco)","",IF($H88="","",IFERROR(IF(VLOOKUP(S88+7,'Fechas de clase'!$B$5:$B$102,1,0),S88+14),S88+7)))</f>
        <v/>
      </c>
      <c r="U88" s="288" t="str">
        <f>IF($H88="(en blanco)","",IF($H88="","",IFERROR(IF(VLOOKUP(T88+7,'Fechas de clase'!$B$5:$B$102,1,0),T88+14),T88+7)))</f>
        <v/>
      </c>
      <c r="V88" s="288" t="str">
        <f>IF($H88="(en blanco)","",IF($H88="","",IFERROR(IF(VLOOKUP(U88+7,'Fechas de clase'!$B$5:$B$102,1,0),U88+14),U88+7)))</f>
        <v/>
      </c>
      <c r="W88" s="288" t="str">
        <f>IF($H88="(en blanco)","",IF($H88="","",IFERROR(IF(VLOOKUP(V88+7,'Fechas de clase'!$B$5:$B$102,1,0),V88+14),V88+7)))</f>
        <v/>
      </c>
      <c r="X88" s="288" t="str">
        <f>IF($H88="(en blanco)","",IF($H88="","",IFERROR(IF(VLOOKUP(W88+7,'Fechas de clase'!$B$5:$B$102,1,0),W88+14),W88+7)))</f>
        <v/>
      </c>
      <c r="Y88" s="288" t="str">
        <f>IF($H88="(en blanco)","",IF($H88="","",IFERROR(IF(VLOOKUP(X88+7,'Fechas de clase'!$B$5:$B$102,1,0),X88+14),X88+7)))</f>
        <v/>
      </c>
    </row>
    <row r="89" spans="2:25">
      <c r="B89" s="289"/>
      <c r="J89" s="287" t="str">
        <f t="shared" si="1"/>
        <v/>
      </c>
      <c r="K89" s="288" t="str">
        <f>IF($H89="(en blanco)","",IF($H89="","",IFERROR(IF(VLOOKUP(H89+7,'Fechas de clase'!$B$5:$B$102,1,0),H89+14),H89+7)))</f>
        <v/>
      </c>
      <c r="L89" s="288" t="str">
        <f>IF($H89="(en blanco)","",IF($H89="","",IFERROR(IF(VLOOKUP(K89+7,'Fechas de clase'!$B$5:$B$102,1,0),K89+14),K89+7)))</f>
        <v/>
      </c>
      <c r="M89" s="288" t="str">
        <f>IF($H89="(en blanco)","",IF($H89="","",IFERROR(IF(VLOOKUP(L89+7,'Fechas de clase'!$B$5:$B$102,1,0),L89+14),L89+7)))</f>
        <v/>
      </c>
      <c r="N89" s="288" t="str">
        <f>IF($H89="(en blanco)","",IF($H89="","",IFERROR(IF(VLOOKUP(M89+7,'Fechas de clase'!$B$5:$B$102,1,0),M89+14),M89+7)))</f>
        <v/>
      </c>
      <c r="O89" s="288" t="str">
        <f>IF($H89="(en blanco)","",IF($H89="","",IFERROR(IF(VLOOKUP(N89+7,'Fechas de clase'!$B$5:$B$102,1,0),N89+14),N89+7)))</f>
        <v/>
      </c>
      <c r="P89" s="288" t="str">
        <f>IF($H89="(en blanco)","",IF($H89="","",IFERROR(IF(VLOOKUP(O89+7,'Fechas de clase'!$B$5:$B$102,1,0),O89+14),O89+7)))</f>
        <v/>
      </c>
      <c r="Q89" s="288" t="str">
        <f>IF($H89="(en blanco)","",IF($H89="","",IFERROR(IF(VLOOKUP(P89+7,'Fechas de clase'!$B$5:$B$102,1,0),P89+14),P89+7)))</f>
        <v/>
      </c>
      <c r="R89" s="288" t="str">
        <f>IF($H89="(en blanco)","",IF($H89="","",IFERROR(IF(VLOOKUP(Q89+7,'Fechas de clase'!$B$5:$B$102,1,0),Q89+14),Q89+7)))</f>
        <v/>
      </c>
      <c r="S89" s="288" t="str">
        <f>IF($H89="(en blanco)","",IF($H89="","",IFERROR(IF(VLOOKUP(R89+7,'Fechas de clase'!$B$5:$B$102,1,0),R89+14),R89+7)))</f>
        <v/>
      </c>
      <c r="T89" s="288" t="str">
        <f>IF($H89="(en blanco)","",IF($H89="","",IFERROR(IF(VLOOKUP(S89+7,'Fechas de clase'!$B$5:$B$102,1,0),S89+14),S89+7)))</f>
        <v/>
      </c>
      <c r="U89" s="288" t="str">
        <f>IF($H89="(en blanco)","",IF($H89="","",IFERROR(IF(VLOOKUP(T89+7,'Fechas de clase'!$B$5:$B$102,1,0),T89+14),T89+7)))</f>
        <v/>
      </c>
      <c r="V89" s="288" t="str">
        <f>IF($H89="(en blanco)","",IF($H89="","",IFERROR(IF(VLOOKUP(U89+7,'Fechas de clase'!$B$5:$B$102,1,0),U89+14),U89+7)))</f>
        <v/>
      </c>
      <c r="W89" s="288" t="str">
        <f>IF($H89="(en blanco)","",IF($H89="","",IFERROR(IF(VLOOKUP(V89+7,'Fechas de clase'!$B$5:$B$102,1,0),V89+14),V89+7)))</f>
        <v/>
      </c>
      <c r="X89" s="288" t="str">
        <f>IF($H89="(en blanco)","",IF($H89="","",IFERROR(IF(VLOOKUP(W89+7,'Fechas de clase'!$B$5:$B$102,1,0),W89+14),W89+7)))</f>
        <v/>
      </c>
      <c r="Y89" s="288" t="str">
        <f>IF($H89="(en blanco)","",IF($H89="","",IFERROR(IF(VLOOKUP(X89+7,'Fechas de clase'!$B$5:$B$102,1,0),X89+14),X89+7)))</f>
        <v/>
      </c>
    </row>
    <row r="90" spans="2:25">
      <c r="B90" s="289"/>
      <c r="J90" s="287" t="str">
        <f t="shared" si="1"/>
        <v/>
      </c>
      <c r="K90" s="288" t="str">
        <f>IF($H90="(en blanco)","",IF($H90="","",IFERROR(IF(VLOOKUP(H90+7,'Fechas de clase'!$B$5:$B$102,1,0),H90+14),H90+7)))</f>
        <v/>
      </c>
      <c r="L90" s="288" t="str">
        <f>IF($H90="(en blanco)","",IF($H90="","",IFERROR(IF(VLOOKUP(K90+7,'Fechas de clase'!$B$5:$B$102,1,0),K90+14),K90+7)))</f>
        <v/>
      </c>
      <c r="M90" s="288" t="str">
        <f>IF($H90="(en blanco)","",IF($H90="","",IFERROR(IF(VLOOKUP(L90+7,'Fechas de clase'!$B$5:$B$102,1,0),L90+14),L90+7)))</f>
        <v/>
      </c>
      <c r="N90" s="288" t="str">
        <f>IF($H90="(en blanco)","",IF($H90="","",IFERROR(IF(VLOOKUP(M90+7,'Fechas de clase'!$B$5:$B$102,1,0),M90+14),M90+7)))</f>
        <v/>
      </c>
      <c r="O90" s="288" t="str">
        <f>IF($H90="(en blanco)","",IF($H90="","",IFERROR(IF(VLOOKUP(N90+7,'Fechas de clase'!$B$5:$B$102,1,0),N90+14),N90+7)))</f>
        <v/>
      </c>
      <c r="P90" s="288" t="str">
        <f>IF($H90="(en blanco)","",IF($H90="","",IFERROR(IF(VLOOKUP(O90+7,'Fechas de clase'!$B$5:$B$102,1,0),O90+14),O90+7)))</f>
        <v/>
      </c>
      <c r="Q90" s="288" t="str">
        <f>IF($H90="(en blanco)","",IF($H90="","",IFERROR(IF(VLOOKUP(P90+7,'Fechas de clase'!$B$5:$B$102,1,0),P90+14),P90+7)))</f>
        <v/>
      </c>
      <c r="R90" s="288" t="str">
        <f>IF($H90="(en blanco)","",IF($H90="","",IFERROR(IF(VLOOKUP(Q90+7,'Fechas de clase'!$B$5:$B$102,1,0),Q90+14),Q90+7)))</f>
        <v/>
      </c>
      <c r="S90" s="288" t="str">
        <f>IF($H90="(en blanco)","",IF($H90="","",IFERROR(IF(VLOOKUP(R90+7,'Fechas de clase'!$B$5:$B$102,1,0),R90+14),R90+7)))</f>
        <v/>
      </c>
      <c r="T90" s="288" t="str">
        <f>IF($H90="(en blanco)","",IF($H90="","",IFERROR(IF(VLOOKUP(S90+7,'Fechas de clase'!$B$5:$B$102,1,0),S90+14),S90+7)))</f>
        <v/>
      </c>
      <c r="U90" s="288" t="str">
        <f>IF($H90="(en blanco)","",IF($H90="","",IFERROR(IF(VLOOKUP(T90+7,'Fechas de clase'!$B$5:$B$102,1,0),T90+14),T90+7)))</f>
        <v/>
      </c>
      <c r="V90" s="288" t="str">
        <f>IF($H90="(en blanco)","",IF($H90="","",IFERROR(IF(VLOOKUP(U90+7,'Fechas de clase'!$B$5:$B$102,1,0),U90+14),U90+7)))</f>
        <v/>
      </c>
      <c r="W90" s="288" t="str">
        <f>IF($H90="(en blanco)","",IF($H90="","",IFERROR(IF(VLOOKUP(V90+7,'Fechas de clase'!$B$5:$B$102,1,0),V90+14),V90+7)))</f>
        <v/>
      </c>
      <c r="X90" s="288" t="str">
        <f>IF($H90="(en blanco)","",IF($H90="","",IFERROR(IF(VLOOKUP(W90+7,'Fechas de clase'!$B$5:$B$102,1,0),W90+14),W90+7)))</f>
        <v/>
      </c>
      <c r="Y90" s="288" t="str">
        <f>IF($H90="(en blanco)","",IF($H90="","",IFERROR(IF(VLOOKUP(X90+7,'Fechas de clase'!$B$5:$B$102,1,0),X90+14),X90+7)))</f>
        <v/>
      </c>
    </row>
    <row r="91" spans="2:25">
      <c r="B91" s="289"/>
      <c r="J91" s="287" t="str">
        <f t="shared" si="1"/>
        <v/>
      </c>
      <c r="K91" s="288" t="str">
        <f>IF($H91="(en blanco)","",IF($H91="","",IFERROR(IF(VLOOKUP(H91+7,'Fechas de clase'!$B$5:$B$102,1,0),H91+14),H91+7)))</f>
        <v/>
      </c>
      <c r="L91" s="288" t="str">
        <f>IF($H91="(en blanco)","",IF($H91="","",IFERROR(IF(VLOOKUP(K91+7,'Fechas de clase'!$B$5:$B$102,1,0),K91+14),K91+7)))</f>
        <v/>
      </c>
      <c r="M91" s="288" t="str">
        <f>IF($H91="(en blanco)","",IF($H91="","",IFERROR(IF(VLOOKUP(L91+7,'Fechas de clase'!$B$5:$B$102,1,0),L91+14),L91+7)))</f>
        <v/>
      </c>
      <c r="N91" s="288" t="str">
        <f>IF($H91="(en blanco)","",IF($H91="","",IFERROR(IF(VLOOKUP(M91+7,'Fechas de clase'!$B$5:$B$102,1,0),M91+14),M91+7)))</f>
        <v/>
      </c>
      <c r="O91" s="288" t="str">
        <f>IF($H91="(en blanco)","",IF($H91="","",IFERROR(IF(VLOOKUP(N91+7,'Fechas de clase'!$B$5:$B$102,1,0),N91+14),N91+7)))</f>
        <v/>
      </c>
      <c r="P91" s="288" t="str">
        <f>IF($H91="(en blanco)","",IF($H91="","",IFERROR(IF(VLOOKUP(O91+7,'Fechas de clase'!$B$5:$B$102,1,0),O91+14),O91+7)))</f>
        <v/>
      </c>
      <c r="Q91" s="288" t="str">
        <f>IF($H91="(en blanco)","",IF($H91="","",IFERROR(IF(VLOOKUP(P91+7,'Fechas de clase'!$B$5:$B$102,1,0),P91+14),P91+7)))</f>
        <v/>
      </c>
      <c r="R91" s="288" t="str">
        <f>IF($H91="(en blanco)","",IF($H91="","",IFERROR(IF(VLOOKUP(Q91+7,'Fechas de clase'!$B$5:$B$102,1,0),Q91+14),Q91+7)))</f>
        <v/>
      </c>
      <c r="S91" s="288" t="str">
        <f>IF($H91="(en blanco)","",IF($H91="","",IFERROR(IF(VLOOKUP(R91+7,'Fechas de clase'!$B$5:$B$102,1,0),R91+14),R91+7)))</f>
        <v/>
      </c>
      <c r="T91" s="288" t="str">
        <f>IF($H91="(en blanco)","",IF($H91="","",IFERROR(IF(VLOOKUP(S91+7,'Fechas de clase'!$B$5:$B$102,1,0),S91+14),S91+7)))</f>
        <v/>
      </c>
      <c r="U91" s="288" t="str">
        <f>IF($H91="(en blanco)","",IF($H91="","",IFERROR(IF(VLOOKUP(T91+7,'Fechas de clase'!$B$5:$B$102,1,0),T91+14),T91+7)))</f>
        <v/>
      </c>
      <c r="V91" s="288" t="str">
        <f>IF($H91="(en blanco)","",IF($H91="","",IFERROR(IF(VLOOKUP(U91+7,'Fechas de clase'!$B$5:$B$102,1,0),U91+14),U91+7)))</f>
        <v/>
      </c>
      <c r="W91" s="288" t="str">
        <f>IF($H91="(en blanco)","",IF($H91="","",IFERROR(IF(VLOOKUP(V91+7,'Fechas de clase'!$B$5:$B$102,1,0),V91+14),V91+7)))</f>
        <v/>
      </c>
      <c r="X91" s="288" t="str">
        <f>IF($H91="(en blanco)","",IF($H91="","",IFERROR(IF(VLOOKUP(W91+7,'Fechas de clase'!$B$5:$B$102,1,0),W91+14),W91+7)))</f>
        <v/>
      </c>
      <c r="Y91" s="288" t="str">
        <f>IF($H91="(en blanco)","",IF($H91="","",IFERROR(IF(VLOOKUP(X91+7,'Fechas de clase'!$B$5:$B$102,1,0),X91+14),X91+7)))</f>
        <v/>
      </c>
    </row>
    <row r="92" spans="2:25">
      <c r="B92" s="289"/>
      <c r="J92" s="287" t="str">
        <f t="shared" si="1"/>
        <v/>
      </c>
      <c r="K92" s="288" t="str">
        <f>IF($H92="(en blanco)","",IF($H92="","",IFERROR(IF(VLOOKUP(H92+7,'Fechas de clase'!$B$5:$B$102,1,0),H92+14),H92+7)))</f>
        <v/>
      </c>
      <c r="L92" s="288" t="str">
        <f>IF($H92="(en blanco)","",IF($H92="","",IFERROR(IF(VLOOKUP(K92+7,'Fechas de clase'!$B$5:$B$102,1,0),K92+14),K92+7)))</f>
        <v/>
      </c>
      <c r="M92" s="288" t="str">
        <f>IF($H92="(en blanco)","",IF($H92="","",IFERROR(IF(VLOOKUP(L92+7,'Fechas de clase'!$B$5:$B$102,1,0),L92+14),L92+7)))</f>
        <v/>
      </c>
      <c r="N92" s="288" t="str">
        <f>IF($H92="(en blanco)","",IF($H92="","",IFERROR(IF(VLOOKUP(M92+7,'Fechas de clase'!$B$5:$B$102,1,0),M92+14),M92+7)))</f>
        <v/>
      </c>
      <c r="O92" s="288" t="str">
        <f>IF($H92="(en blanco)","",IF($H92="","",IFERROR(IF(VLOOKUP(N92+7,'Fechas de clase'!$B$5:$B$102,1,0),N92+14),N92+7)))</f>
        <v/>
      </c>
      <c r="P92" s="288" t="str">
        <f>IF($H92="(en blanco)","",IF($H92="","",IFERROR(IF(VLOOKUP(O92+7,'Fechas de clase'!$B$5:$B$102,1,0),O92+14),O92+7)))</f>
        <v/>
      </c>
      <c r="Q92" s="288" t="str">
        <f>IF($H92="(en blanco)","",IF($H92="","",IFERROR(IF(VLOOKUP(P92+7,'Fechas de clase'!$B$5:$B$102,1,0),P92+14),P92+7)))</f>
        <v/>
      </c>
      <c r="R92" s="288" t="str">
        <f>IF($H92="(en blanco)","",IF($H92="","",IFERROR(IF(VLOOKUP(Q92+7,'Fechas de clase'!$B$5:$B$102,1,0),Q92+14),Q92+7)))</f>
        <v/>
      </c>
      <c r="S92" s="288" t="str">
        <f>IF($H92="(en blanco)","",IF($H92="","",IFERROR(IF(VLOOKUP(R92+7,'Fechas de clase'!$B$5:$B$102,1,0),R92+14),R92+7)))</f>
        <v/>
      </c>
      <c r="T92" s="288" t="str">
        <f>IF($H92="(en blanco)","",IF($H92="","",IFERROR(IF(VLOOKUP(S92+7,'Fechas de clase'!$B$5:$B$102,1,0),S92+14),S92+7)))</f>
        <v/>
      </c>
      <c r="U92" s="288" t="str">
        <f>IF($H92="(en blanco)","",IF($H92="","",IFERROR(IF(VLOOKUP(T92+7,'Fechas de clase'!$B$5:$B$102,1,0),T92+14),T92+7)))</f>
        <v/>
      </c>
      <c r="V92" s="288" t="str">
        <f>IF($H92="(en blanco)","",IF($H92="","",IFERROR(IF(VLOOKUP(U92+7,'Fechas de clase'!$B$5:$B$102,1,0),U92+14),U92+7)))</f>
        <v/>
      </c>
      <c r="W92" s="288" t="str">
        <f>IF($H92="(en blanco)","",IF($H92="","",IFERROR(IF(VLOOKUP(V92+7,'Fechas de clase'!$B$5:$B$102,1,0),V92+14),V92+7)))</f>
        <v/>
      </c>
      <c r="X92" s="288" t="str">
        <f>IF($H92="(en blanco)","",IF($H92="","",IFERROR(IF(VLOOKUP(W92+7,'Fechas de clase'!$B$5:$B$102,1,0),W92+14),W92+7)))</f>
        <v/>
      </c>
      <c r="Y92" s="288" t="str">
        <f>IF($H92="(en blanco)","",IF($H92="","",IFERROR(IF(VLOOKUP(X92+7,'Fechas de clase'!$B$5:$B$102,1,0),X92+14),X92+7)))</f>
        <v/>
      </c>
    </row>
    <row r="93" spans="2:25">
      <c r="B93" s="289"/>
      <c r="J93" s="287" t="str">
        <f t="shared" si="1"/>
        <v/>
      </c>
      <c r="K93" s="288" t="str">
        <f>IF($H93="(en blanco)","",IF($H93="","",IFERROR(IF(VLOOKUP(H93+7,'Fechas de clase'!$B$5:$B$102,1,0),H93+14),H93+7)))</f>
        <v/>
      </c>
      <c r="L93" s="288" t="str">
        <f>IF($H93="(en blanco)","",IF($H93="","",IFERROR(IF(VLOOKUP(K93+7,'Fechas de clase'!$B$5:$B$102,1,0),K93+14),K93+7)))</f>
        <v/>
      </c>
      <c r="M93" s="288" t="str">
        <f>IF($H93="(en blanco)","",IF($H93="","",IFERROR(IF(VLOOKUP(L93+7,'Fechas de clase'!$B$5:$B$102,1,0),L93+14),L93+7)))</f>
        <v/>
      </c>
      <c r="N93" s="288" t="str">
        <f>IF($H93="(en blanco)","",IF($H93="","",IFERROR(IF(VLOOKUP(M93+7,'Fechas de clase'!$B$5:$B$102,1,0),M93+14),M93+7)))</f>
        <v/>
      </c>
      <c r="O93" s="288" t="str">
        <f>IF($H93="(en blanco)","",IF($H93="","",IFERROR(IF(VLOOKUP(N93+7,'Fechas de clase'!$B$5:$B$102,1,0),N93+14),N93+7)))</f>
        <v/>
      </c>
      <c r="P93" s="288" t="str">
        <f>IF($H93="(en blanco)","",IF($H93="","",IFERROR(IF(VLOOKUP(O93+7,'Fechas de clase'!$B$5:$B$102,1,0),O93+14),O93+7)))</f>
        <v/>
      </c>
      <c r="Q93" s="288" t="str">
        <f>IF($H93="(en blanco)","",IF($H93="","",IFERROR(IF(VLOOKUP(P93+7,'Fechas de clase'!$B$5:$B$102,1,0),P93+14),P93+7)))</f>
        <v/>
      </c>
      <c r="R93" s="288" t="str">
        <f>IF($H93="(en blanco)","",IF($H93="","",IFERROR(IF(VLOOKUP(Q93+7,'Fechas de clase'!$B$5:$B$102,1,0),Q93+14),Q93+7)))</f>
        <v/>
      </c>
      <c r="S93" s="288" t="str">
        <f>IF($H93="(en blanco)","",IF($H93="","",IFERROR(IF(VLOOKUP(R93+7,'Fechas de clase'!$B$5:$B$102,1,0),R93+14),R93+7)))</f>
        <v/>
      </c>
      <c r="T93" s="288" t="str">
        <f>IF($H93="(en blanco)","",IF($H93="","",IFERROR(IF(VLOOKUP(S93+7,'Fechas de clase'!$B$5:$B$102,1,0),S93+14),S93+7)))</f>
        <v/>
      </c>
      <c r="U93" s="288" t="str">
        <f>IF($H93="(en blanco)","",IF($H93="","",IFERROR(IF(VLOOKUP(T93+7,'Fechas de clase'!$B$5:$B$102,1,0),T93+14),T93+7)))</f>
        <v/>
      </c>
      <c r="V93" s="288" t="str">
        <f>IF($H93="(en blanco)","",IF($H93="","",IFERROR(IF(VLOOKUP(U93+7,'Fechas de clase'!$B$5:$B$102,1,0),U93+14),U93+7)))</f>
        <v/>
      </c>
      <c r="W93" s="288" t="str">
        <f>IF($H93="(en blanco)","",IF($H93="","",IFERROR(IF(VLOOKUP(V93+7,'Fechas de clase'!$B$5:$B$102,1,0),V93+14),V93+7)))</f>
        <v/>
      </c>
      <c r="X93" s="288" t="str">
        <f>IF($H93="(en blanco)","",IF($H93="","",IFERROR(IF(VLOOKUP(W93+7,'Fechas de clase'!$B$5:$B$102,1,0),W93+14),W93+7)))</f>
        <v/>
      </c>
      <c r="Y93" s="288" t="str">
        <f>IF($H93="(en blanco)","",IF($H93="","",IFERROR(IF(VLOOKUP(X93+7,'Fechas de clase'!$B$5:$B$102,1,0),X93+14),X93+7)))</f>
        <v/>
      </c>
    </row>
    <row r="94" spans="2:25">
      <c r="B94" s="289"/>
      <c r="J94" s="287" t="str">
        <f t="shared" si="1"/>
        <v/>
      </c>
      <c r="K94" s="288" t="str">
        <f>IF($H94="(en blanco)","",IF($H94="","",IFERROR(IF(VLOOKUP(H94+7,'Fechas de clase'!$B$5:$B$102,1,0),H94+14),H94+7)))</f>
        <v/>
      </c>
      <c r="L94" s="288" t="str">
        <f>IF($H94="(en blanco)","",IF($H94="","",IFERROR(IF(VLOOKUP(K94+7,'Fechas de clase'!$B$5:$B$102,1,0),K94+14),K94+7)))</f>
        <v/>
      </c>
      <c r="M94" s="288" t="str">
        <f>IF($H94="(en blanco)","",IF($H94="","",IFERROR(IF(VLOOKUP(L94+7,'Fechas de clase'!$B$5:$B$102,1,0),L94+14),L94+7)))</f>
        <v/>
      </c>
      <c r="N94" s="288" t="str">
        <f>IF($H94="(en blanco)","",IF($H94="","",IFERROR(IF(VLOOKUP(M94+7,'Fechas de clase'!$B$5:$B$102,1,0),M94+14),M94+7)))</f>
        <v/>
      </c>
      <c r="O94" s="288" t="str">
        <f>IF($H94="(en blanco)","",IF($H94="","",IFERROR(IF(VLOOKUP(N94+7,'Fechas de clase'!$B$5:$B$102,1,0),N94+14),N94+7)))</f>
        <v/>
      </c>
      <c r="P94" s="288" t="str">
        <f>IF($H94="(en blanco)","",IF($H94="","",IFERROR(IF(VLOOKUP(O94+7,'Fechas de clase'!$B$5:$B$102,1,0),O94+14),O94+7)))</f>
        <v/>
      </c>
      <c r="Q94" s="288" t="str">
        <f>IF($H94="(en blanco)","",IF($H94="","",IFERROR(IF(VLOOKUP(P94+7,'Fechas de clase'!$B$5:$B$102,1,0),P94+14),P94+7)))</f>
        <v/>
      </c>
      <c r="R94" s="288" t="str">
        <f>IF($H94="(en blanco)","",IF($H94="","",IFERROR(IF(VLOOKUP(Q94+7,'Fechas de clase'!$B$5:$B$102,1,0),Q94+14),Q94+7)))</f>
        <v/>
      </c>
      <c r="S94" s="288" t="str">
        <f>IF($H94="(en blanco)","",IF($H94="","",IFERROR(IF(VLOOKUP(R94+7,'Fechas de clase'!$B$5:$B$102,1,0),R94+14),R94+7)))</f>
        <v/>
      </c>
      <c r="T94" s="288" t="str">
        <f>IF($H94="(en blanco)","",IF($H94="","",IFERROR(IF(VLOOKUP(S94+7,'Fechas de clase'!$B$5:$B$102,1,0),S94+14),S94+7)))</f>
        <v/>
      </c>
      <c r="U94" s="288" t="str">
        <f>IF($H94="(en blanco)","",IF($H94="","",IFERROR(IF(VLOOKUP(T94+7,'Fechas de clase'!$B$5:$B$102,1,0),T94+14),T94+7)))</f>
        <v/>
      </c>
      <c r="V94" s="288" t="str">
        <f>IF($H94="(en blanco)","",IF($H94="","",IFERROR(IF(VLOOKUP(U94+7,'Fechas de clase'!$B$5:$B$102,1,0),U94+14),U94+7)))</f>
        <v/>
      </c>
      <c r="W94" s="288" t="str">
        <f>IF($H94="(en blanco)","",IF($H94="","",IFERROR(IF(VLOOKUP(V94+7,'Fechas de clase'!$B$5:$B$102,1,0),V94+14),V94+7)))</f>
        <v/>
      </c>
      <c r="X94" s="288" t="str">
        <f>IF($H94="(en blanco)","",IF($H94="","",IFERROR(IF(VLOOKUP(W94+7,'Fechas de clase'!$B$5:$B$102,1,0),W94+14),W94+7)))</f>
        <v/>
      </c>
      <c r="Y94" s="288" t="str">
        <f>IF($H94="(en blanco)","",IF($H94="","",IFERROR(IF(VLOOKUP(X94+7,'Fechas de clase'!$B$5:$B$102,1,0),X94+14),X94+7)))</f>
        <v/>
      </c>
    </row>
    <row r="95" spans="2:25">
      <c r="B95" s="289"/>
      <c r="J95" s="287" t="str">
        <f t="shared" si="1"/>
        <v/>
      </c>
      <c r="K95" s="288" t="str">
        <f>IF($H95="(en blanco)","",IF($H95="","",IFERROR(IF(VLOOKUP(H95+7,'Fechas de clase'!$B$5:$B$102,1,0),H95+14),H95+7)))</f>
        <v/>
      </c>
      <c r="L95" s="288" t="str">
        <f>IF($H95="(en blanco)","",IF($H95="","",IFERROR(IF(VLOOKUP(K95+7,'Fechas de clase'!$B$5:$B$102,1,0),K95+14),K95+7)))</f>
        <v/>
      </c>
      <c r="M95" s="288" t="str">
        <f>IF($H95="(en blanco)","",IF($H95="","",IFERROR(IF(VLOOKUP(L95+7,'Fechas de clase'!$B$5:$B$102,1,0),L95+14),L95+7)))</f>
        <v/>
      </c>
      <c r="N95" s="288" t="str">
        <f>IF($H95="(en blanco)","",IF($H95="","",IFERROR(IF(VLOOKUP(M95+7,'Fechas de clase'!$B$5:$B$102,1,0),M95+14),M95+7)))</f>
        <v/>
      </c>
      <c r="O95" s="288" t="str">
        <f>IF($H95="(en blanco)","",IF($H95="","",IFERROR(IF(VLOOKUP(N95+7,'Fechas de clase'!$B$5:$B$102,1,0),N95+14),N95+7)))</f>
        <v/>
      </c>
      <c r="P95" s="288" t="str">
        <f>IF($H95="(en blanco)","",IF($H95="","",IFERROR(IF(VLOOKUP(O95+7,'Fechas de clase'!$B$5:$B$102,1,0),O95+14),O95+7)))</f>
        <v/>
      </c>
      <c r="Q95" s="288" t="str">
        <f>IF($H95="(en blanco)","",IF($H95="","",IFERROR(IF(VLOOKUP(P95+7,'Fechas de clase'!$B$5:$B$102,1,0),P95+14),P95+7)))</f>
        <v/>
      </c>
      <c r="R95" s="288" t="str">
        <f>IF($H95="(en blanco)","",IF($H95="","",IFERROR(IF(VLOOKUP(Q95+7,'Fechas de clase'!$B$5:$B$102,1,0),Q95+14),Q95+7)))</f>
        <v/>
      </c>
      <c r="S95" s="288" t="str">
        <f>IF($H95="(en blanco)","",IF($H95="","",IFERROR(IF(VLOOKUP(R95+7,'Fechas de clase'!$B$5:$B$102,1,0),R95+14),R95+7)))</f>
        <v/>
      </c>
      <c r="T95" s="288" t="str">
        <f>IF($H95="(en blanco)","",IF($H95="","",IFERROR(IF(VLOOKUP(S95+7,'Fechas de clase'!$B$5:$B$102,1,0),S95+14),S95+7)))</f>
        <v/>
      </c>
      <c r="U95" s="288" t="str">
        <f>IF($H95="(en blanco)","",IF($H95="","",IFERROR(IF(VLOOKUP(T95+7,'Fechas de clase'!$B$5:$B$102,1,0),T95+14),T95+7)))</f>
        <v/>
      </c>
      <c r="V95" s="288" t="str">
        <f>IF($H95="(en blanco)","",IF($H95="","",IFERROR(IF(VLOOKUP(U95+7,'Fechas de clase'!$B$5:$B$102,1,0),U95+14),U95+7)))</f>
        <v/>
      </c>
      <c r="W95" s="288" t="str">
        <f>IF($H95="(en blanco)","",IF($H95="","",IFERROR(IF(VLOOKUP(V95+7,'Fechas de clase'!$B$5:$B$102,1,0),V95+14),V95+7)))</f>
        <v/>
      </c>
      <c r="X95" s="288" t="str">
        <f>IF($H95="(en blanco)","",IF($H95="","",IFERROR(IF(VLOOKUP(W95+7,'Fechas de clase'!$B$5:$B$102,1,0),W95+14),W95+7)))</f>
        <v/>
      </c>
      <c r="Y95" s="288" t="str">
        <f>IF($H95="(en blanco)","",IF($H95="","",IFERROR(IF(VLOOKUP(X95+7,'Fechas de clase'!$B$5:$B$102,1,0),X95+14),X95+7)))</f>
        <v/>
      </c>
    </row>
    <row r="96" spans="2:25">
      <c r="B96" s="289"/>
      <c r="J96" s="287" t="str">
        <f t="shared" si="1"/>
        <v/>
      </c>
      <c r="K96" s="288" t="str">
        <f>IF($H96="(en blanco)","",IF($H96="","",IFERROR(IF(VLOOKUP(H96+7,'Fechas de clase'!$B$5:$B$102,1,0),H96+14),H96+7)))</f>
        <v/>
      </c>
      <c r="L96" s="288" t="str">
        <f>IF($H96="(en blanco)","",IF($H96="","",IFERROR(IF(VLOOKUP(K96+7,'Fechas de clase'!$B$5:$B$102,1,0),K96+14),K96+7)))</f>
        <v/>
      </c>
      <c r="M96" s="288" t="str">
        <f>IF($H96="(en blanco)","",IF($H96="","",IFERROR(IF(VLOOKUP(L96+7,'Fechas de clase'!$B$5:$B$102,1,0),L96+14),L96+7)))</f>
        <v/>
      </c>
      <c r="N96" s="288" t="str">
        <f>IF($H96="(en blanco)","",IF($H96="","",IFERROR(IF(VLOOKUP(M96+7,'Fechas de clase'!$B$5:$B$102,1,0),M96+14),M96+7)))</f>
        <v/>
      </c>
      <c r="O96" s="288" t="str">
        <f>IF($H96="(en blanco)","",IF($H96="","",IFERROR(IF(VLOOKUP(N96+7,'Fechas de clase'!$B$5:$B$102,1,0),N96+14),N96+7)))</f>
        <v/>
      </c>
      <c r="P96" s="288" t="str">
        <f>IF($H96="(en blanco)","",IF($H96="","",IFERROR(IF(VLOOKUP(O96+7,'Fechas de clase'!$B$5:$B$102,1,0),O96+14),O96+7)))</f>
        <v/>
      </c>
      <c r="Q96" s="288" t="str">
        <f>IF($H96="(en blanco)","",IF($H96="","",IFERROR(IF(VLOOKUP(P96+7,'Fechas de clase'!$B$5:$B$102,1,0),P96+14),P96+7)))</f>
        <v/>
      </c>
      <c r="R96" s="288" t="str">
        <f>IF($H96="(en blanco)","",IF($H96="","",IFERROR(IF(VLOOKUP(Q96+7,'Fechas de clase'!$B$5:$B$102,1,0),Q96+14),Q96+7)))</f>
        <v/>
      </c>
      <c r="S96" s="288" t="str">
        <f>IF($H96="(en blanco)","",IF($H96="","",IFERROR(IF(VLOOKUP(R96+7,'Fechas de clase'!$B$5:$B$102,1,0),R96+14),R96+7)))</f>
        <v/>
      </c>
      <c r="T96" s="288" t="str">
        <f>IF($H96="(en blanco)","",IF($H96="","",IFERROR(IF(VLOOKUP(S96+7,'Fechas de clase'!$B$5:$B$102,1,0),S96+14),S96+7)))</f>
        <v/>
      </c>
      <c r="U96" s="288" t="str">
        <f>IF($H96="(en blanco)","",IF($H96="","",IFERROR(IF(VLOOKUP(T96+7,'Fechas de clase'!$B$5:$B$102,1,0),T96+14),T96+7)))</f>
        <v/>
      </c>
      <c r="V96" s="288" t="str">
        <f>IF($H96="(en blanco)","",IF($H96="","",IFERROR(IF(VLOOKUP(U96+7,'Fechas de clase'!$B$5:$B$102,1,0),U96+14),U96+7)))</f>
        <v/>
      </c>
      <c r="W96" s="288" t="str">
        <f>IF($H96="(en blanco)","",IF($H96="","",IFERROR(IF(VLOOKUP(V96+7,'Fechas de clase'!$B$5:$B$102,1,0),V96+14),V96+7)))</f>
        <v/>
      </c>
      <c r="X96" s="288" t="str">
        <f>IF($H96="(en blanco)","",IF($H96="","",IFERROR(IF(VLOOKUP(W96+7,'Fechas de clase'!$B$5:$B$102,1,0),W96+14),W96+7)))</f>
        <v/>
      </c>
      <c r="Y96" s="288" t="str">
        <f>IF($H96="(en blanco)","",IF($H96="","",IFERROR(IF(VLOOKUP(X96+7,'Fechas de clase'!$B$5:$B$102,1,0),X96+14),X96+7)))</f>
        <v/>
      </c>
    </row>
    <row r="97" spans="2:25">
      <c r="B97" s="289"/>
      <c r="J97" s="287" t="str">
        <f t="shared" si="1"/>
        <v/>
      </c>
      <c r="K97" s="288" t="str">
        <f>IF($H97="(en blanco)","",IF($H97="","",IFERROR(IF(VLOOKUP(H97+7,'Fechas de clase'!$B$5:$B$102,1,0),H97+14),H97+7)))</f>
        <v/>
      </c>
      <c r="L97" s="288" t="str">
        <f>IF($H97="(en blanco)","",IF($H97="","",IFERROR(IF(VLOOKUP(K97+7,'Fechas de clase'!$B$5:$B$102,1,0),K97+14),K97+7)))</f>
        <v/>
      </c>
      <c r="M97" s="288" t="str">
        <f>IF($H97="(en blanco)","",IF($H97="","",IFERROR(IF(VLOOKUP(L97+7,'Fechas de clase'!$B$5:$B$102,1,0),L97+14),L97+7)))</f>
        <v/>
      </c>
      <c r="N97" s="288" t="str">
        <f>IF($H97="(en blanco)","",IF($H97="","",IFERROR(IF(VLOOKUP(M97+7,'Fechas de clase'!$B$5:$B$102,1,0),M97+14),M97+7)))</f>
        <v/>
      </c>
      <c r="O97" s="288" t="str">
        <f>IF($H97="(en blanco)","",IF($H97="","",IFERROR(IF(VLOOKUP(N97+7,'Fechas de clase'!$B$5:$B$102,1,0),N97+14),N97+7)))</f>
        <v/>
      </c>
      <c r="P97" s="288" t="str">
        <f>IF($H97="(en blanco)","",IF($H97="","",IFERROR(IF(VLOOKUP(O97+7,'Fechas de clase'!$B$5:$B$102,1,0),O97+14),O97+7)))</f>
        <v/>
      </c>
      <c r="Q97" s="288" t="str">
        <f>IF($H97="(en blanco)","",IF($H97="","",IFERROR(IF(VLOOKUP(P97+7,'Fechas de clase'!$B$5:$B$102,1,0),P97+14),P97+7)))</f>
        <v/>
      </c>
      <c r="R97" s="288" t="str">
        <f>IF($H97="(en blanco)","",IF($H97="","",IFERROR(IF(VLOOKUP(Q97+7,'Fechas de clase'!$B$5:$B$102,1,0),Q97+14),Q97+7)))</f>
        <v/>
      </c>
      <c r="S97" s="288" t="str">
        <f>IF($H97="(en blanco)","",IF($H97="","",IFERROR(IF(VLOOKUP(R97+7,'Fechas de clase'!$B$5:$B$102,1,0),R97+14),R97+7)))</f>
        <v/>
      </c>
      <c r="T97" s="288" t="str">
        <f>IF($H97="(en blanco)","",IF($H97="","",IFERROR(IF(VLOOKUP(S97+7,'Fechas de clase'!$B$5:$B$102,1,0),S97+14),S97+7)))</f>
        <v/>
      </c>
      <c r="U97" s="288" t="str">
        <f>IF($H97="(en blanco)","",IF($H97="","",IFERROR(IF(VLOOKUP(T97+7,'Fechas de clase'!$B$5:$B$102,1,0),T97+14),T97+7)))</f>
        <v/>
      </c>
      <c r="V97" s="288" t="str">
        <f>IF($H97="(en blanco)","",IF($H97="","",IFERROR(IF(VLOOKUP(U97+7,'Fechas de clase'!$B$5:$B$102,1,0),U97+14),U97+7)))</f>
        <v/>
      </c>
      <c r="W97" s="288" t="str">
        <f>IF($H97="(en blanco)","",IF($H97="","",IFERROR(IF(VLOOKUP(V97+7,'Fechas de clase'!$B$5:$B$102,1,0),V97+14),V97+7)))</f>
        <v/>
      </c>
      <c r="X97" s="288" t="str">
        <f>IF($H97="(en blanco)","",IF($H97="","",IFERROR(IF(VLOOKUP(W97+7,'Fechas de clase'!$B$5:$B$102,1,0),W97+14),W97+7)))</f>
        <v/>
      </c>
      <c r="Y97" s="288" t="str">
        <f>IF($H97="(en blanco)","",IF($H97="","",IFERROR(IF(VLOOKUP(X97+7,'Fechas de clase'!$B$5:$B$102,1,0),X97+14),X97+7)))</f>
        <v/>
      </c>
    </row>
    <row r="98" spans="2:25">
      <c r="B98" s="289"/>
      <c r="J98" s="287" t="str">
        <f t="shared" si="1"/>
        <v/>
      </c>
      <c r="K98" s="288" t="str">
        <f>IF($H98="(en blanco)","",IF($H98="","",IFERROR(IF(VLOOKUP(H98+7,'Fechas de clase'!$B$5:$B$102,1,0),H98+14),H98+7)))</f>
        <v/>
      </c>
      <c r="L98" s="288" t="str">
        <f>IF($H98="(en blanco)","",IF($H98="","",IFERROR(IF(VLOOKUP(K98+7,'Fechas de clase'!$B$5:$B$102,1,0),K98+14),K98+7)))</f>
        <v/>
      </c>
      <c r="M98" s="288" t="str">
        <f>IF($H98="(en blanco)","",IF($H98="","",IFERROR(IF(VLOOKUP(L98+7,'Fechas de clase'!$B$5:$B$102,1,0),L98+14),L98+7)))</f>
        <v/>
      </c>
      <c r="N98" s="288" t="str">
        <f>IF($H98="(en blanco)","",IF($H98="","",IFERROR(IF(VLOOKUP(M98+7,'Fechas de clase'!$B$5:$B$102,1,0),M98+14),M98+7)))</f>
        <v/>
      </c>
      <c r="O98" s="288" t="str">
        <f>IF($H98="(en blanco)","",IF($H98="","",IFERROR(IF(VLOOKUP(N98+7,'Fechas de clase'!$B$5:$B$102,1,0),N98+14),N98+7)))</f>
        <v/>
      </c>
      <c r="P98" s="288" t="str">
        <f>IF($H98="(en blanco)","",IF($H98="","",IFERROR(IF(VLOOKUP(O98+7,'Fechas de clase'!$B$5:$B$102,1,0),O98+14),O98+7)))</f>
        <v/>
      </c>
      <c r="Q98" s="288" t="str">
        <f>IF($H98="(en blanco)","",IF($H98="","",IFERROR(IF(VLOOKUP(P98+7,'Fechas de clase'!$B$5:$B$102,1,0),P98+14),P98+7)))</f>
        <v/>
      </c>
      <c r="R98" s="288" t="str">
        <f>IF($H98="(en blanco)","",IF($H98="","",IFERROR(IF(VLOOKUP(Q98+7,'Fechas de clase'!$B$5:$B$102,1,0),Q98+14),Q98+7)))</f>
        <v/>
      </c>
      <c r="S98" s="288" t="str">
        <f>IF($H98="(en blanco)","",IF($H98="","",IFERROR(IF(VLOOKUP(R98+7,'Fechas de clase'!$B$5:$B$102,1,0),R98+14),R98+7)))</f>
        <v/>
      </c>
      <c r="T98" s="288" t="str">
        <f>IF($H98="(en blanco)","",IF($H98="","",IFERROR(IF(VLOOKUP(S98+7,'Fechas de clase'!$B$5:$B$102,1,0),S98+14),S98+7)))</f>
        <v/>
      </c>
      <c r="U98" s="288" t="str">
        <f>IF($H98="(en blanco)","",IF($H98="","",IFERROR(IF(VLOOKUP(T98+7,'Fechas de clase'!$B$5:$B$102,1,0),T98+14),T98+7)))</f>
        <v/>
      </c>
      <c r="V98" s="288" t="str">
        <f>IF($H98="(en blanco)","",IF($H98="","",IFERROR(IF(VLOOKUP(U98+7,'Fechas de clase'!$B$5:$B$102,1,0),U98+14),U98+7)))</f>
        <v/>
      </c>
      <c r="W98" s="288" t="str">
        <f>IF($H98="(en blanco)","",IF($H98="","",IFERROR(IF(VLOOKUP(V98+7,'Fechas de clase'!$B$5:$B$102,1,0),V98+14),V98+7)))</f>
        <v/>
      </c>
      <c r="X98" s="288" t="str">
        <f>IF($H98="(en blanco)","",IF($H98="","",IFERROR(IF(VLOOKUP(W98+7,'Fechas de clase'!$B$5:$B$102,1,0),W98+14),W98+7)))</f>
        <v/>
      </c>
      <c r="Y98" s="288" t="str">
        <f>IF($H98="(en blanco)","",IF($H98="","",IFERROR(IF(VLOOKUP(X98+7,'Fechas de clase'!$B$5:$B$102,1,0),X98+14),X98+7)))</f>
        <v/>
      </c>
    </row>
    <row r="99" spans="2:25">
      <c r="B99" s="289"/>
      <c r="J99" s="287" t="str">
        <f t="shared" si="1"/>
        <v/>
      </c>
      <c r="K99" s="288" t="str">
        <f>IF($H99="(en blanco)","",IF($H99="","",IFERROR(IF(VLOOKUP(H99+7,'Fechas de clase'!$B$5:$B$102,1,0),H99+14),H99+7)))</f>
        <v/>
      </c>
      <c r="L99" s="288" t="str">
        <f>IF($H99="(en blanco)","",IF($H99="","",IFERROR(IF(VLOOKUP(K99+7,'Fechas de clase'!$B$5:$B$102,1,0),K99+14),K99+7)))</f>
        <v/>
      </c>
      <c r="M99" s="288" t="str">
        <f>IF($H99="(en blanco)","",IF($H99="","",IFERROR(IF(VLOOKUP(L99+7,'Fechas de clase'!$B$5:$B$102,1,0),L99+14),L99+7)))</f>
        <v/>
      </c>
      <c r="N99" s="288" t="str">
        <f>IF($H99="(en blanco)","",IF($H99="","",IFERROR(IF(VLOOKUP(M99+7,'Fechas de clase'!$B$5:$B$102,1,0),M99+14),M99+7)))</f>
        <v/>
      </c>
      <c r="O99" s="288" t="str">
        <f>IF($H99="(en blanco)","",IF($H99="","",IFERROR(IF(VLOOKUP(N99+7,'Fechas de clase'!$B$5:$B$102,1,0),N99+14),N99+7)))</f>
        <v/>
      </c>
      <c r="P99" s="288" t="str">
        <f>IF($H99="(en blanco)","",IF($H99="","",IFERROR(IF(VLOOKUP(O99+7,'Fechas de clase'!$B$5:$B$102,1,0),O99+14),O99+7)))</f>
        <v/>
      </c>
      <c r="Q99" s="288" t="str">
        <f>IF($H99="(en blanco)","",IF($H99="","",IFERROR(IF(VLOOKUP(P99+7,'Fechas de clase'!$B$5:$B$102,1,0),P99+14),P99+7)))</f>
        <v/>
      </c>
      <c r="R99" s="288" t="str">
        <f>IF($H99="(en blanco)","",IF($H99="","",IFERROR(IF(VLOOKUP(Q99+7,'Fechas de clase'!$B$5:$B$102,1,0),Q99+14),Q99+7)))</f>
        <v/>
      </c>
      <c r="S99" s="288" t="str">
        <f>IF($H99="(en blanco)","",IF($H99="","",IFERROR(IF(VLOOKUP(R99+7,'Fechas de clase'!$B$5:$B$102,1,0),R99+14),R99+7)))</f>
        <v/>
      </c>
      <c r="T99" s="288" t="str">
        <f>IF($H99="(en blanco)","",IF($H99="","",IFERROR(IF(VLOOKUP(S99+7,'Fechas de clase'!$B$5:$B$102,1,0),S99+14),S99+7)))</f>
        <v/>
      </c>
      <c r="U99" s="288" t="str">
        <f>IF($H99="(en blanco)","",IF($H99="","",IFERROR(IF(VLOOKUP(T99+7,'Fechas de clase'!$B$5:$B$102,1,0),T99+14),T99+7)))</f>
        <v/>
      </c>
      <c r="V99" s="288" t="str">
        <f>IF($H99="(en blanco)","",IF($H99="","",IFERROR(IF(VLOOKUP(U99+7,'Fechas de clase'!$B$5:$B$102,1,0),U99+14),U99+7)))</f>
        <v/>
      </c>
      <c r="W99" s="288" t="str">
        <f>IF($H99="(en blanco)","",IF($H99="","",IFERROR(IF(VLOOKUP(V99+7,'Fechas de clase'!$B$5:$B$102,1,0),V99+14),V99+7)))</f>
        <v/>
      </c>
      <c r="X99" s="288" t="str">
        <f>IF($H99="(en blanco)","",IF($H99="","",IFERROR(IF(VLOOKUP(W99+7,'Fechas de clase'!$B$5:$B$102,1,0),W99+14),W99+7)))</f>
        <v/>
      </c>
      <c r="Y99" s="288" t="str">
        <f>IF($H99="(en blanco)","",IF($H99="","",IFERROR(IF(VLOOKUP(X99+7,'Fechas de clase'!$B$5:$B$102,1,0),X99+14),X99+7)))</f>
        <v/>
      </c>
    </row>
    <row r="100" spans="2:25">
      <c r="B100" s="289"/>
      <c r="J100" s="287" t="str">
        <f t="shared" si="1"/>
        <v/>
      </c>
      <c r="K100" s="288" t="str">
        <f>IF($H100="(en blanco)","",IF($H100="","",IFERROR(IF(VLOOKUP(H100+7,'Fechas de clase'!$B$5:$B$102,1,0),H100+14),H100+7)))</f>
        <v/>
      </c>
      <c r="L100" s="288" t="str">
        <f>IF($H100="(en blanco)","",IF($H100="","",IFERROR(IF(VLOOKUP(K100+7,'Fechas de clase'!$B$5:$B$102,1,0),K100+14),K100+7)))</f>
        <v/>
      </c>
      <c r="M100" s="288" t="str">
        <f>IF($H100="(en blanco)","",IF($H100="","",IFERROR(IF(VLOOKUP(L100+7,'Fechas de clase'!$B$5:$B$102,1,0),L100+14),L100+7)))</f>
        <v/>
      </c>
      <c r="N100" s="288" t="str">
        <f>IF($H100="(en blanco)","",IF($H100="","",IFERROR(IF(VLOOKUP(M100+7,'Fechas de clase'!$B$5:$B$102,1,0),M100+14),M100+7)))</f>
        <v/>
      </c>
      <c r="O100" s="288" t="str">
        <f>IF($H100="(en blanco)","",IF($H100="","",IFERROR(IF(VLOOKUP(N100+7,'Fechas de clase'!$B$5:$B$102,1,0),N100+14),N100+7)))</f>
        <v/>
      </c>
      <c r="P100" s="288" t="str">
        <f>IF($H100="(en blanco)","",IF($H100="","",IFERROR(IF(VLOOKUP(O100+7,'Fechas de clase'!$B$5:$B$102,1,0),O100+14),O100+7)))</f>
        <v/>
      </c>
      <c r="Q100" s="288" t="str">
        <f>IF($H100="(en blanco)","",IF($H100="","",IFERROR(IF(VLOOKUP(P100+7,'Fechas de clase'!$B$5:$B$102,1,0),P100+14),P100+7)))</f>
        <v/>
      </c>
      <c r="R100" s="288" t="str">
        <f>IF($H100="(en blanco)","",IF($H100="","",IFERROR(IF(VLOOKUP(Q100+7,'Fechas de clase'!$B$5:$B$102,1,0),Q100+14),Q100+7)))</f>
        <v/>
      </c>
      <c r="S100" s="288" t="str">
        <f>IF($H100="(en blanco)","",IF($H100="","",IFERROR(IF(VLOOKUP(R100+7,'Fechas de clase'!$B$5:$B$102,1,0),R100+14),R100+7)))</f>
        <v/>
      </c>
      <c r="T100" s="288" t="str">
        <f>IF($H100="(en blanco)","",IF($H100="","",IFERROR(IF(VLOOKUP(S100+7,'Fechas de clase'!$B$5:$B$102,1,0),S100+14),S100+7)))</f>
        <v/>
      </c>
      <c r="U100" s="288" t="str">
        <f>IF($H100="(en blanco)","",IF($H100="","",IFERROR(IF(VLOOKUP(T100+7,'Fechas de clase'!$B$5:$B$102,1,0),T100+14),T100+7)))</f>
        <v/>
      </c>
      <c r="V100" s="288" t="str">
        <f>IF($H100="(en blanco)","",IF($H100="","",IFERROR(IF(VLOOKUP(U100+7,'Fechas de clase'!$B$5:$B$102,1,0),U100+14),U100+7)))</f>
        <v/>
      </c>
      <c r="W100" s="288" t="str">
        <f>IF($H100="(en blanco)","",IF($H100="","",IFERROR(IF(VLOOKUP(V100+7,'Fechas de clase'!$B$5:$B$102,1,0),V100+14),V100+7)))</f>
        <v/>
      </c>
      <c r="X100" s="288" t="str">
        <f>IF($H100="(en blanco)","",IF($H100="","",IFERROR(IF(VLOOKUP(W100+7,'Fechas de clase'!$B$5:$B$102,1,0),W100+14),W100+7)))</f>
        <v/>
      </c>
      <c r="Y100" s="288" t="str">
        <f>IF($H100="(en blanco)","",IF($H100="","",IFERROR(IF(VLOOKUP(X100+7,'Fechas de clase'!$B$5:$B$102,1,0),X100+14),X100+7)))</f>
        <v/>
      </c>
    </row>
    <row r="101" spans="2:25">
      <c r="B101" s="289"/>
      <c r="J101" s="287" t="str">
        <f t="shared" si="1"/>
        <v/>
      </c>
      <c r="K101" s="288" t="str">
        <f>IF($H101="(en blanco)","",IF($H101="","",IFERROR(IF(VLOOKUP(H101+7,'Fechas de clase'!$B$5:$B$102,1,0),H101+14),H101+7)))</f>
        <v/>
      </c>
      <c r="L101" s="288" t="str">
        <f>IF($H101="(en blanco)","",IF($H101="","",IFERROR(IF(VLOOKUP(K101+7,'Fechas de clase'!$B$5:$B$102,1,0),K101+14),K101+7)))</f>
        <v/>
      </c>
      <c r="M101" s="288" t="str">
        <f>IF($H101="(en blanco)","",IF($H101="","",IFERROR(IF(VLOOKUP(L101+7,'Fechas de clase'!$B$5:$B$102,1,0),L101+14),L101+7)))</f>
        <v/>
      </c>
      <c r="N101" s="288" t="str">
        <f>IF($H101="(en blanco)","",IF($H101="","",IFERROR(IF(VLOOKUP(M101+7,'Fechas de clase'!$B$5:$B$102,1,0),M101+14),M101+7)))</f>
        <v/>
      </c>
      <c r="O101" s="288" t="str">
        <f>IF($H101="(en blanco)","",IF($H101="","",IFERROR(IF(VLOOKUP(N101+7,'Fechas de clase'!$B$5:$B$102,1,0),N101+14),N101+7)))</f>
        <v/>
      </c>
      <c r="P101" s="288" t="str">
        <f>IF($H101="(en blanco)","",IF($H101="","",IFERROR(IF(VLOOKUP(O101+7,'Fechas de clase'!$B$5:$B$102,1,0),O101+14),O101+7)))</f>
        <v/>
      </c>
      <c r="Q101" s="288" t="str">
        <f>IF($H101="(en blanco)","",IF($H101="","",IFERROR(IF(VLOOKUP(P101+7,'Fechas de clase'!$B$5:$B$102,1,0),P101+14),P101+7)))</f>
        <v/>
      </c>
      <c r="R101" s="288" t="str">
        <f>IF($H101="(en blanco)","",IF($H101="","",IFERROR(IF(VLOOKUP(Q101+7,'Fechas de clase'!$B$5:$B$102,1,0),Q101+14),Q101+7)))</f>
        <v/>
      </c>
      <c r="S101" s="288" t="str">
        <f>IF($H101="(en blanco)","",IF($H101="","",IFERROR(IF(VLOOKUP(R101+7,'Fechas de clase'!$B$5:$B$102,1,0),R101+14),R101+7)))</f>
        <v/>
      </c>
      <c r="T101" s="288" t="str">
        <f>IF($H101="(en blanco)","",IF($H101="","",IFERROR(IF(VLOOKUP(S101+7,'Fechas de clase'!$B$5:$B$102,1,0),S101+14),S101+7)))</f>
        <v/>
      </c>
      <c r="U101" s="288" t="str">
        <f>IF($H101="(en blanco)","",IF($H101="","",IFERROR(IF(VLOOKUP(T101+7,'Fechas de clase'!$B$5:$B$102,1,0),T101+14),T101+7)))</f>
        <v/>
      </c>
      <c r="V101" s="288" t="str">
        <f>IF($H101="(en blanco)","",IF($H101="","",IFERROR(IF(VLOOKUP(U101+7,'Fechas de clase'!$B$5:$B$102,1,0),U101+14),U101+7)))</f>
        <v/>
      </c>
      <c r="W101" s="288" t="str">
        <f>IF($H101="(en blanco)","",IF($H101="","",IFERROR(IF(VLOOKUP(V101+7,'Fechas de clase'!$B$5:$B$102,1,0),V101+14),V101+7)))</f>
        <v/>
      </c>
      <c r="X101" s="288" t="str">
        <f>IF($H101="(en blanco)","",IF($H101="","",IFERROR(IF(VLOOKUP(W101+7,'Fechas de clase'!$B$5:$B$102,1,0),W101+14),W101+7)))</f>
        <v/>
      </c>
      <c r="Y101" s="288" t="str">
        <f>IF($H101="(en blanco)","",IF($H101="","",IFERROR(IF(VLOOKUP(X101+7,'Fechas de clase'!$B$5:$B$102,1,0),X101+14),X101+7)))</f>
        <v/>
      </c>
    </row>
    <row r="102" spans="2:25">
      <c r="B102" s="289"/>
      <c r="J102" s="287" t="str">
        <f t="shared" si="1"/>
        <v/>
      </c>
      <c r="K102" s="288" t="str">
        <f>IF($H102="(en blanco)","",IF($H102="","",IFERROR(IF(VLOOKUP(H102+7,'Fechas de clase'!$B$5:$B$102,1,0),H102+14),H102+7)))</f>
        <v/>
      </c>
      <c r="L102" s="288" t="str">
        <f>IF($H102="(en blanco)","",IF($H102="","",IFERROR(IF(VLOOKUP(K102+7,'Fechas de clase'!$B$5:$B$102,1,0),K102+14),K102+7)))</f>
        <v/>
      </c>
      <c r="M102" s="288" t="str">
        <f>IF($H102="(en blanco)","",IF($H102="","",IFERROR(IF(VLOOKUP(L102+7,'Fechas de clase'!$B$5:$B$102,1,0),L102+14),L102+7)))</f>
        <v/>
      </c>
      <c r="N102" s="288" t="str">
        <f>IF($H102="(en blanco)","",IF($H102="","",IFERROR(IF(VLOOKUP(M102+7,'Fechas de clase'!$B$5:$B$102,1,0),M102+14),M102+7)))</f>
        <v/>
      </c>
      <c r="O102" s="288" t="str">
        <f>IF($H102="(en blanco)","",IF($H102="","",IFERROR(IF(VLOOKUP(N102+7,'Fechas de clase'!$B$5:$B$102,1,0),N102+14),N102+7)))</f>
        <v/>
      </c>
      <c r="P102" s="288" t="str">
        <f>IF($H102="(en blanco)","",IF($H102="","",IFERROR(IF(VLOOKUP(O102+7,'Fechas de clase'!$B$5:$B$102,1,0),O102+14),O102+7)))</f>
        <v/>
      </c>
      <c r="Q102" s="288" t="str">
        <f>IF($H102="(en blanco)","",IF($H102="","",IFERROR(IF(VLOOKUP(P102+7,'Fechas de clase'!$B$5:$B$102,1,0),P102+14),P102+7)))</f>
        <v/>
      </c>
      <c r="R102" s="288" t="str">
        <f>IF($H102="(en blanco)","",IF($H102="","",IFERROR(IF(VLOOKUP(Q102+7,'Fechas de clase'!$B$5:$B$102,1,0),Q102+14),Q102+7)))</f>
        <v/>
      </c>
      <c r="S102" s="288" t="str">
        <f>IF($H102="(en blanco)","",IF($H102="","",IFERROR(IF(VLOOKUP(R102+7,'Fechas de clase'!$B$5:$B$102,1,0),R102+14),R102+7)))</f>
        <v/>
      </c>
      <c r="T102" s="288" t="str">
        <f>IF($H102="(en blanco)","",IF($H102="","",IFERROR(IF(VLOOKUP(S102+7,'Fechas de clase'!$B$5:$B$102,1,0),S102+14),S102+7)))</f>
        <v/>
      </c>
      <c r="U102" s="288" t="str">
        <f>IF($H102="(en blanco)","",IF($H102="","",IFERROR(IF(VLOOKUP(T102+7,'Fechas de clase'!$B$5:$B$102,1,0),T102+14),T102+7)))</f>
        <v/>
      </c>
      <c r="V102" s="288" t="str">
        <f>IF($H102="(en blanco)","",IF($H102="","",IFERROR(IF(VLOOKUP(U102+7,'Fechas de clase'!$B$5:$B$102,1,0),U102+14),U102+7)))</f>
        <v/>
      </c>
      <c r="W102" s="288" t="str">
        <f>IF($H102="(en blanco)","",IF($H102="","",IFERROR(IF(VLOOKUP(V102+7,'Fechas de clase'!$B$5:$B$102,1,0),V102+14),V102+7)))</f>
        <v/>
      </c>
      <c r="X102" s="288" t="str">
        <f>IF($H102="(en blanco)","",IF($H102="","",IFERROR(IF(VLOOKUP(W102+7,'Fechas de clase'!$B$5:$B$102,1,0),W102+14),W102+7)))</f>
        <v/>
      </c>
      <c r="Y102" s="288" t="str">
        <f>IF($H102="(en blanco)","",IF($H102="","",IFERROR(IF(VLOOKUP(X102+7,'Fechas de clase'!$B$5:$B$102,1,0),X102+14),X102+7)))</f>
        <v/>
      </c>
    </row>
  </sheetData>
  <mergeCells count="5">
    <mergeCell ref="B2:C3"/>
    <mergeCell ref="H2:Y2"/>
    <mergeCell ref="K4:M4"/>
    <mergeCell ref="N4:Q4"/>
    <mergeCell ref="R4:U4"/>
  </mergeCell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65B4F-E30C-4F3F-9134-963E5CDB1D50}">
  <sheetPr codeName="Hoja4"/>
  <dimension ref="A3:CR150"/>
  <sheetViews>
    <sheetView showGridLines="0" topLeftCell="BI1" zoomScale="60" zoomScaleNormal="60" zoomScalePageLayoutView="62" workbookViewId="0">
      <selection activeCell="BI3" sqref="BI3"/>
    </sheetView>
  </sheetViews>
  <sheetFormatPr defaultColWidth="9.140625" defaultRowHeight="14.45"/>
  <cols>
    <col min="1" max="1" width="5.28515625" hidden="1" customWidth="1"/>
    <col min="2" max="2" width="27.42578125" hidden="1" customWidth="1"/>
    <col min="3" max="3" width="29.7109375" hidden="1" customWidth="1"/>
    <col min="4" max="4" width="33.28515625" hidden="1" customWidth="1"/>
    <col min="5" max="5" width="21.42578125" hidden="1" customWidth="1"/>
    <col min="6" max="6" width="22.5703125" hidden="1" customWidth="1"/>
    <col min="7" max="7" width="11" hidden="1" customWidth="1"/>
    <col min="8" max="8" width="14" hidden="1" customWidth="1"/>
    <col min="9" max="10" width="10.28515625" hidden="1" customWidth="1"/>
    <col min="11" max="18" width="10.7109375" hidden="1" customWidth="1"/>
    <col min="19" max="19" width="10.28515625" hidden="1" customWidth="1"/>
    <col min="20" max="20" width="9.85546875" hidden="1" customWidth="1"/>
    <col min="21" max="25" width="10.28515625" hidden="1" customWidth="1"/>
    <col min="26" max="26" width="7.85546875" hidden="1" customWidth="1"/>
    <col min="27" max="27" width="52.28515625" hidden="1" customWidth="1"/>
    <col min="28" max="32" width="18.28515625" hidden="1" customWidth="1"/>
    <col min="33" max="33" width="21" hidden="1" customWidth="1"/>
    <col min="34" max="34" width="19" hidden="1" customWidth="1"/>
    <col min="35" max="35" width="18.28515625" hidden="1" customWidth="1"/>
    <col min="36" max="36" width="2.28515625" hidden="1" customWidth="1"/>
    <col min="37" max="52" width="11.5703125" hidden="1" customWidth="1"/>
    <col min="53" max="53" width="24.85546875" hidden="1" customWidth="1"/>
    <col min="54" max="54" width="26.7109375" hidden="1" customWidth="1"/>
    <col min="55" max="55" width="11.5703125" hidden="1" customWidth="1"/>
    <col min="56" max="56" width="17.42578125" hidden="1" customWidth="1"/>
    <col min="57" max="57" width="11.5703125" hidden="1" customWidth="1"/>
    <col min="58" max="58" width="15.140625" hidden="1" customWidth="1"/>
    <col min="59" max="59" width="19" hidden="1" customWidth="1"/>
    <col min="60" max="60" width="17.5703125" hidden="1" customWidth="1"/>
    <col min="61" max="62" width="17.5703125" customWidth="1"/>
    <col min="63" max="63" width="16" customWidth="1"/>
    <col min="64" max="64" width="20.5703125" bestFit="1" customWidth="1"/>
    <col min="65" max="65" width="21" bestFit="1" customWidth="1"/>
    <col min="66" max="66" width="11" bestFit="1" customWidth="1"/>
    <col min="67" max="74" width="11.42578125" bestFit="1" customWidth="1"/>
    <col min="75" max="75" width="11" bestFit="1" customWidth="1"/>
    <col min="76" max="76" width="10.7109375" bestFit="1" customWidth="1"/>
    <col min="77" max="78" width="11" bestFit="1" customWidth="1"/>
    <col min="79" max="90" width="11.42578125"/>
    <col min="91" max="91" width="21.140625" customWidth="1"/>
    <col min="92" max="92" width="21.42578125" customWidth="1"/>
    <col min="93" max="93" width="14.28515625" customWidth="1"/>
    <col min="94" max="96" width="11.5703125" bestFit="1" customWidth="1"/>
  </cols>
  <sheetData>
    <row r="3" spans="2:59">
      <c r="B3" s="185" t="s">
        <v>11</v>
      </c>
      <c r="C3" t="s">
        <v>551</v>
      </c>
    </row>
    <row r="4" spans="2:59">
      <c r="B4" s="185" t="s">
        <v>68</v>
      </c>
      <c r="C4" t="s">
        <v>552</v>
      </c>
      <c r="D4" s="62"/>
      <c r="BB4" s="185" t="s">
        <v>11</v>
      </c>
      <c r="BC4" t="s">
        <v>551</v>
      </c>
    </row>
    <row r="5" spans="2:59">
      <c r="D5" s="62"/>
      <c r="BB5" s="185" t="s">
        <v>68</v>
      </c>
      <c r="BC5" t="s">
        <v>552</v>
      </c>
      <c r="BD5" s="62"/>
    </row>
    <row r="6" spans="2:59">
      <c r="B6" s="185" t="s">
        <v>14</v>
      </c>
      <c r="C6" s="185" t="s">
        <v>67</v>
      </c>
      <c r="D6" s="185" t="s">
        <v>10</v>
      </c>
      <c r="E6" s="185" t="s">
        <v>553</v>
      </c>
      <c r="F6" s="185" t="s">
        <v>31</v>
      </c>
      <c r="G6" s="185" t="s">
        <v>32</v>
      </c>
      <c r="H6" t="s">
        <v>554</v>
      </c>
      <c r="I6" s="204" t="s">
        <v>555</v>
      </c>
      <c r="J6" s="187" t="s">
        <v>556</v>
      </c>
      <c r="K6" s="188" t="s">
        <v>557</v>
      </c>
      <c r="L6" s="188" t="s">
        <v>558</v>
      </c>
      <c r="M6" s="188" t="s">
        <v>559</v>
      </c>
      <c r="N6" s="188" t="s">
        <v>560</v>
      </c>
      <c r="O6" s="188" t="s">
        <v>561</v>
      </c>
      <c r="P6" s="188" t="s">
        <v>562</v>
      </c>
      <c r="Q6" s="188" t="s">
        <v>563</v>
      </c>
      <c r="R6" s="188" t="s">
        <v>564</v>
      </c>
      <c r="S6" s="188" t="s">
        <v>565</v>
      </c>
      <c r="T6" s="188" t="s">
        <v>566</v>
      </c>
      <c r="U6" s="188" t="s">
        <v>567</v>
      </c>
      <c r="V6" s="188" t="s">
        <v>568</v>
      </c>
      <c r="W6" s="188" t="s">
        <v>569</v>
      </c>
      <c r="X6" s="188" t="s">
        <v>570</v>
      </c>
      <c r="Y6" s="189" t="s">
        <v>571</v>
      </c>
      <c r="AA6" s="187" t="s">
        <v>65</v>
      </c>
      <c r="AB6" s="188" t="s">
        <v>10</v>
      </c>
      <c r="AC6" s="188" t="s">
        <v>14</v>
      </c>
      <c r="AD6" s="188" t="s">
        <v>11</v>
      </c>
      <c r="AE6" s="188" t="s">
        <v>572</v>
      </c>
      <c r="AF6" s="188" t="s">
        <v>24</v>
      </c>
      <c r="AG6" s="188" t="s">
        <v>31</v>
      </c>
      <c r="AH6" s="188" t="s">
        <v>32</v>
      </c>
      <c r="AI6" s="188" t="s">
        <v>573</v>
      </c>
      <c r="AJ6" s="188" t="s">
        <v>574</v>
      </c>
      <c r="AK6" s="188" t="s">
        <v>556</v>
      </c>
      <c r="AL6" s="188" t="s">
        <v>557</v>
      </c>
      <c r="AM6" s="188" t="s">
        <v>558</v>
      </c>
      <c r="AN6" s="188" t="s">
        <v>559</v>
      </c>
      <c r="AO6" s="188" t="s">
        <v>560</v>
      </c>
      <c r="AP6" s="188" t="s">
        <v>561</v>
      </c>
      <c r="AQ6" s="188" t="s">
        <v>562</v>
      </c>
      <c r="AR6" s="188" t="s">
        <v>563</v>
      </c>
      <c r="AS6" s="188" t="s">
        <v>564</v>
      </c>
      <c r="AT6" s="188" t="s">
        <v>565</v>
      </c>
      <c r="AU6" s="188" t="s">
        <v>566</v>
      </c>
      <c r="AV6" s="188" t="s">
        <v>567</v>
      </c>
      <c r="AW6" s="188" t="s">
        <v>568</v>
      </c>
      <c r="AX6" s="188" t="s">
        <v>569</v>
      </c>
      <c r="AY6" s="188" t="s">
        <v>570</v>
      </c>
      <c r="AZ6" s="189" t="s">
        <v>571</v>
      </c>
      <c r="BA6" s="204" t="s">
        <v>555</v>
      </c>
      <c r="BD6" s="62"/>
    </row>
    <row r="7" spans="2:59">
      <c r="B7" s="62">
        <v>45671</v>
      </c>
      <c r="C7" t="s">
        <v>575</v>
      </c>
      <c r="D7" t="s">
        <v>72</v>
      </c>
      <c r="E7" t="s">
        <v>81</v>
      </c>
      <c r="F7" t="s">
        <v>82</v>
      </c>
      <c r="G7" t="s">
        <v>83</v>
      </c>
      <c r="H7" s="336">
        <v>16</v>
      </c>
      <c r="I7">
        <f>IF(C7="","",COUNTIFS(Tabla1[[#All],[¿Pasó a miembro?]],"Si",Tabla1[[#All],[Tipo Incrito]],"&lt;&gt;Pre-Inscrito",Tabla1[[#All],[llave2]],Gráficos_!C7))</f>
        <v>0</v>
      </c>
      <c r="J7" s="186">
        <f>IF(C7="","",COUNTIFS(Tabla1[[#All],[sem 01]],"=P",Tabla1[[#All],[llave2]],Gráficos_!C7))</f>
        <v>12</v>
      </c>
      <c r="K7">
        <f>IF(C7="","",COUNTIFS(Tabla1[[#All],[sem 02]],"=P",Tabla1[[#All],[llave2]],Gráficos_!C7))</f>
        <v>13</v>
      </c>
      <c r="L7">
        <f>IF(C7="","",COUNTIFS(Tabla1[[#All],[sem 03]],"=P",Tabla1[[#All],[llave2]],Gráficos_!C7))</f>
        <v>15</v>
      </c>
      <c r="M7">
        <f>IF(C7="","",COUNTIFS(Tabla1[[#All],[sem 04]],"=P",Tabla1[[#All],[llave2]],Gráficos_!C7))</f>
        <v>14</v>
      </c>
      <c r="N7">
        <f>IF(C7="","",COUNTIFS(Tabla1[[#All],[sem 05]],"=P",Tabla1[[#All],[llave2]],Gráficos_!C7))</f>
        <v>7</v>
      </c>
      <c r="O7">
        <f>IF(C7="","",COUNTIFS(Tabla1[[#All],[sem 06]],"=P",Tabla1[[#All],[llave2]],Gráficos_!C7))</f>
        <v>10</v>
      </c>
      <c r="P7">
        <f>IF(C7="","",COUNTIFS(Tabla1[[#All],[sem 07]],"=P",Tabla1[[#All],[llave2]],Gráficos_!C7))</f>
        <v>0</v>
      </c>
      <c r="Q7">
        <f>IF(C7="","",COUNTIFS(Tabla1[[#All],[sem 08]],"=P",Tabla1[[#All],[llave2]],Gráficos_!C7))</f>
        <v>0</v>
      </c>
      <c r="R7">
        <f>IF(C7="","",COUNTIFS(Tabla1[[#All],[sem 09]],"=P",Tabla1[[#All],[llave2]],Gráficos_!C7))</f>
        <v>0</v>
      </c>
      <c r="S7">
        <f>IF(C7="","",COUNTIFS(Tabla1[[#All],[sem 10]],"=P",Tabla1[[#All],[llave2]],Gráficos_!C7))</f>
        <v>0</v>
      </c>
      <c r="T7">
        <f>IF(C7="","",COUNTIFS(Tabla1[[#All],[sem 11]],"=P",Tabla1[[#All],[llave2]],Gráficos_!C7))</f>
        <v>0</v>
      </c>
      <c r="U7">
        <f>IF(C7="","",COUNTIFS(Tabla1[[#All],[sem 12]],"=P",Tabla1[[#All],[llave2]],Gráficos_!C7))</f>
        <v>0</v>
      </c>
      <c r="V7">
        <f>IF(C7="","",COUNTIFS(Tabla1[[#All],[sem 13]],"=P",Tabla1[[#All],[llave2]],Gráficos_!C7))</f>
        <v>0</v>
      </c>
      <c r="W7">
        <f>IF(C7="","",COUNTIFS(Tabla1[[#All],[sem 14]],"=P",Tabla1[[#All],[llave2]],Gráficos_!C7))</f>
        <v>0</v>
      </c>
      <c r="X7">
        <f>IF(C7="","",COUNTIFS(Tabla1[[#All],[sem 15]],"=P",Tabla1[[#All],[llave2]],Gráficos_!C7))</f>
        <v>0</v>
      </c>
      <c r="Y7" s="190">
        <f>IF(C7="","",COUNTIFS(Tabla1[[#All],[sem 16]],"=P",Tabla1[[#All],[llave2]],Gráficos_!C7))</f>
        <v>0</v>
      </c>
      <c r="AA7" s="186" t="str">
        <f t="shared" ref="AA7:AA38" si="0">IF(OR(C7="",C7="(En blanco)"),"",C7)</f>
        <v>Cusco-Enero-Martes-7.30 - 9.15-45671-Inscrito Nuevo</v>
      </c>
      <c r="AB7" t="str">
        <f t="shared" ref="AB7:AB38" si="1">IF(OR(D7="",D7="(En blanco)"),"",D7)</f>
        <v>Conócete a ti mismo</v>
      </c>
      <c r="AC7" s="62">
        <f t="shared" ref="AC7:AC38" si="2">IF(OR(B7="",B7="(En blanco)"),"",B7)</f>
        <v>45671</v>
      </c>
      <c r="AD7" t="str">
        <f t="shared" ref="AD7:AD38" si="3">IF(OR(B7="",B7="(En blanco)"),"",TEXT(B7,"mmmm"))</f>
        <v>enero</v>
      </c>
      <c r="AE7" t="str">
        <f>IF(OR(B7="",B7="(En blanco)"),"",TEXT(B7,"yyyy"))</f>
        <v>2025</v>
      </c>
      <c r="AF7" t="str">
        <f t="shared" ref="AF7:AF38" si="4">IF(OR(E7="",E7="(En blanco)"),"",E7)</f>
        <v>Inscrito Nuevo</v>
      </c>
      <c r="AG7" t="str">
        <f t="shared" ref="AG7:AG38" si="5">IF(OR(F7="",F7="(En blanco)"),"",F7)</f>
        <v>Diana Jordan</v>
      </c>
      <c r="AH7" t="str">
        <f t="shared" ref="AH7:AH38" si="6">IF(OR(G7="",G7="(En blanco)"),"",G7)</f>
        <v xml:space="preserve">Martín Domenack </v>
      </c>
      <c r="AI7">
        <f t="shared" ref="AI7:AI38" si="7">IF(H7="","",H7)</f>
        <v>16</v>
      </c>
      <c r="AK7">
        <f>IF(J7="","",J7)</f>
        <v>12</v>
      </c>
      <c r="AL7">
        <f t="shared" ref="AL7:AV22" si="8">IF(K7="","",K7)</f>
        <v>13</v>
      </c>
      <c r="AM7">
        <f t="shared" si="8"/>
        <v>15</v>
      </c>
      <c r="AN7">
        <f t="shared" si="8"/>
        <v>14</v>
      </c>
      <c r="AO7">
        <f t="shared" si="8"/>
        <v>7</v>
      </c>
      <c r="AP7">
        <f t="shared" si="8"/>
        <v>10</v>
      </c>
      <c r="AQ7">
        <f t="shared" si="8"/>
        <v>0</v>
      </c>
      <c r="AR7">
        <f t="shared" si="8"/>
        <v>0</v>
      </c>
      <c r="AS7">
        <f t="shared" si="8"/>
        <v>0</v>
      </c>
      <c r="AT7">
        <f t="shared" si="8"/>
        <v>0</v>
      </c>
      <c r="AU7">
        <f t="shared" si="8"/>
        <v>0</v>
      </c>
      <c r="AV7">
        <f t="shared" si="8"/>
        <v>0</v>
      </c>
      <c r="AW7">
        <f t="shared" ref="AW7:AW70" si="9">IF(V7="","",V7)</f>
        <v>0</v>
      </c>
      <c r="AX7">
        <f t="shared" ref="AX7:AX70" si="10">IF(W7="","",W7)</f>
        <v>0</v>
      </c>
      <c r="AY7">
        <f t="shared" ref="AY7:AY70" si="11">IF(X7="","",X7)</f>
        <v>0</v>
      </c>
      <c r="AZ7" s="190">
        <f t="shared" ref="AZ7:AZ70" si="12">IF(Y7="","",Y7)</f>
        <v>0</v>
      </c>
      <c r="BA7">
        <f>IF(I7="","",I7)</f>
        <v>0</v>
      </c>
      <c r="BB7" s="185" t="s">
        <v>14</v>
      </c>
      <c r="BC7" s="185" t="s">
        <v>10</v>
      </c>
      <c r="BD7" s="185" t="s">
        <v>553</v>
      </c>
      <c r="BE7" s="185" t="s">
        <v>31</v>
      </c>
      <c r="BF7" s="185" t="s">
        <v>32</v>
      </c>
      <c r="BG7" t="s">
        <v>554</v>
      </c>
    </row>
    <row r="8" spans="2:59">
      <c r="B8" s="62">
        <v>45671</v>
      </c>
      <c r="C8" t="s">
        <v>576</v>
      </c>
      <c r="D8" t="s">
        <v>72</v>
      </c>
      <c r="E8" t="s">
        <v>90</v>
      </c>
      <c r="F8" t="s">
        <v>82</v>
      </c>
      <c r="G8" t="s">
        <v>83</v>
      </c>
      <c r="H8" s="336">
        <v>1</v>
      </c>
      <c r="I8">
        <f>IF(C8="","",COUNTIFS(Tabla1[[#All],[¿Pasó a miembro?]],"Si",Tabla1[[#All],[Tipo Incrito]],"&lt;&gt;Pre-Inscrito",Tabla1[[#All],[llave2]],Gráficos_!C8))</f>
        <v>0</v>
      </c>
      <c r="J8" s="186">
        <f>IF(C8="","",COUNTIFS(Tabla1[[#All],[sem 01]],"=P",Tabla1[[#All],[llave2]],Gráficos_!C8))</f>
        <v>0</v>
      </c>
      <c r="K8">
        <f>IF(C8="","",COUNTIFS(Tabla1[[#All],[sem 02]],"=P",Tabla1[[#All],[llave2]],Gráficos_!C8))</f>
        <v>0</v>
      </c>
      <c r="L8">
        <f>IF(C8="","",COUNTIFS(Tabla1[[#All],[sem 03]],"=P",Tabla1[[#All],[llave2]],Gráficos_!C8))</f>
        <v>0</v>
      </c>
      <c r="M8">
        <f>IF(C8="","",COUNTIFS(Tabla1[[#All],[sem 04]],"=P",Tabla1[[#All],[llave2]],Gráficos_!C8))</f>
        <v>0</v>
      </c>
      <c r="N8">
        <f>IF(C8="","",COUNTIFS(Tabla1[[#All],[sem 05]],"=P",Tabla1[[#All],[llave2]],Gráficos_!C8))</f>
        <v>0</v>
      </c>
      <c r="O8">
        <f>IF(C8="","",COUNTIFS(Tabla1[[#All],[sem 06]],"=P",Tabla1[[#All],[llave2]],Gráficos_!C8))</f>
        <v>0</v>
      </c>
      <c r="P8">
        <f>IF(C8="","",COUNTIFS(Tabla1[[#All],[sem 07]],"=P",Tabla1[[#All],[llave2]],Gráficos_!C8))</f>
        <v>0</v>
      </c>
      <c r="Q8">
        <f>IF(C8="","",COUNTIFS(Tabla1[[#All],[sem 08]],"=P",Tabla1[[#All],[llave2]],Gráficos_!C8))</f>
        <v>0</v>
      </c>
      <c r="R8">
        <f>IF(C8="","",COUNTIFS(Tabla1[[#All],[sem 09]],"=P",Tabla1[[#All],[llave2]],Gráficos_!C8))</f>
        <v>0</v>
      </c>
      <c r="S8">
        <f>IF(C8="","",COUNTIFS(Tabla1[[#All],[sem 10]],"=P",Tabla1[[#All],[llave2]],Gráficos_!C8))</f>
        <v>0</v>
      </c>
      <c r="T8">
        <f>IF(C8="","",COUNTIFS(Tabla1[[#All],[sem 11]],"=P",Tabla1[[#All],[llave2]],Gráficos_!C8))</f>
        <v>0</v>
      </c>
      <c r="U8">
        <f>IF(C8="","",COUNTIFS(Tabla1[[#All],[sem 12]],"=P",Tabla1[[#All],[llave2]],Gráficos_!C8))</f>
        <v>0</v>
      </c>
      <c r="V8">
        <f>IF(C8="","",COUNTIFS(Tabla1[[#All],[sem 13]],"=P",Tabla1[[#All],[llave2]],Gráficos_!C8))</f>
        <v>0</v>
      </c>
      <c r="W8">
        <f>IF(C8="","",COUNTIFS(Tabla1[[#All],[sem 14]],"=P",Tabla1[[#All],[llave2]],Gráficos_!C8))</f>
        <v>0</v>
      </c>
      <c r="X8">
        <f>IF(C8="","",COUNTIFS(Tabla1[[#All],[sem 15]],"=P",Tabla1[[#All],[llave2]],Gráficos_!C8))</f>
        <v>0</v>
      </c>
      <c r="Y8" s="190">
        <f>IF(C8="","",COUNTIFS(Tabla1[[#All],[sem 16]],"=P",Tabla1[[#All],[llave2]],Gráficos_!C8))</f>
        <v>0</v>
      </c>
      <c r="AA8" s="186" t="str">
        <f t="shared" si="0"/>
        <v>Cusco-Enero-Martes-7.30 - 9.15-45671-Pre-Inscrito</v>
      </c>
      <c r="AB8" t="str">
        <f t="shared" si="1"/>
        <v>Conócete a ti mismo</v>
      </c>
      <c r="AC8" s="62">
        <f t="shared" si="2"/>
        <v>45671</v>
      </c>
      <c r="AD8" t="str">
        <f t="shared" si="3"/>
        <v>enero</v>
      </c>
      <c r="AE8" t="str">
        <f t="shared" ref="AE8:AE71" si="13">IF(OR(B8="",B8="(En blanco)"),"",TEXT(B8,"yyyy"))</f>
        <v>2025</v>
      </c>
      <c r="AF8" t="str">
        <f t="shared" si="4"/>
        <v>Pre-Inscrito</v>
      </c>
      <c r="AG8" t="str">
        <f t="shared" si="5"/>
        <v>Diana Jordan</v>
      </c>
      <c r="AH8" t="str">
        <f t="shared" si="6"/>
        <v xml:space="preserve">Martín Domenack </v>
      </c>
      <c r="AI8">
        <f t="shared" si="7"/>
        <v>1</v>
      </c>
      <c r="AK8">
        <f t="shared" ref="AK8:AV28" si="14">IF(J8="","",J8)</f>
        <v>0</v>
      </c>
      <c r="AL8">
        <f t="shared" si="8"/>
        <v>0</v>
      </c>
      <c r="AM8">
        <f t="shared" si="8"/>
        <v>0</v>
      </c>
      <c r="AN8">
        <f t="shared" si="8"/>
        <v>0</v>
      </c>
      <c r="AO8">
        <f t="shared" si="8"/>
        <v>0</v>
      </c>
      <c r="AP8">
        <f t="shared" si="8"/>
        <v>0</v>
      </c>
      <c r="AQ8">
        <f t="shared" si="8"/>
        <v>0</v>
      </c>
      <c r="AR8">
        <f t="shared" si="8"/>
        <v>0</v>
      </c>
      <c r="AS8">
        <f t="shared" si="8"/>
        <v>0</v>
      </c>
      <c r="AT8">
        <f t="shared" si="8"/>
        <v>0</v>
      </c>
      <c r="AU8">
        <f t="shared" si="8"/>
        <v>0</v>
      </c>
      <c r="AV8">
        <f t="shared" si="8"/>
        <v>0</v>
      </c>
      <c r="AW8">
        <f t="shared" si="9"/>
        <v>0</v>
      </c>
      <c r="AX8">
        <f t="shared" si="10"/>
        <v>0</v>
      </c>
      <c r="AY8">
        <f t="shared" si="11"/>
        <v>0</v>
      </c>
      <c r="AZ8" s="190">
        <f t="shared" si="12"/>
        <v>0</v>
      </c>
      <c r="BA8">
        <f t="shared" ref="BA8:BA71" si="15">IF(I8="","",I8)</f>
        <v>0</v>
      </c>
      <c r="BB8" s="62">
        <v>45671</v>
      </c>
      <c r="BC8" t="s">
        <v>72</v>
      </c>
      <c r="BD8" t="s">
        <v>81</v>
      </c>
      <c r="BE8" t="s">
        <v>82</v>
      </c>
      <c r="BF8" t="s">
        <v>83</v>
      </c>
      <c r="BG8" s="336">
        <v>16</v>
      </c>
    </row>
    <row r="9" spans="2:59">
      <c r="B9" s="62">
        <v>45671</v>
      </c>
      <c r="C9" t="s">
        <v>577</v>
      </c>
      <c r="D9" t="s">
        <v>72</v>
      </c>
      <c r="E9" t="s">
        <v>181</v>
      </c>
      <c r="F9" t="s">
        <v>162</v>
      </c>
      <c r="G9" t="s">
        <v>163</v>
      </c>
      <c r="H9" s="336">
        <v>1</v>
      </c>
      <c r="I9">
        <f>IF(C9="","",COUNTIFS(Tabla1[[#All],[¿Pasó a miembro?]],"Si",Tabla1[[#All],[Tipo Incrito]],"&lt;&gt;Pre-Inscrito",Tabla1[[#All],[llave2]],Gráficos_!C9))</f>
        <v>0</v>
      </c>
      <c r="J9" s="186">
        <f>IF(C9="","",COUNTIFS(Tabla1[[#All],[sem 01]],"=P",Tabla1[[#All],[llave2]],Gráficos_!C9))</f>
        <v>0</v>
      </c>
      <c r="K9">
        <f>IF(C9="","",COUNTIFS(Tabla1[[#All],[sem 02]],"=P",Tabla1[[#All],[llave2]],Gráficos_!C9))</f>
        <v>1</v>
      </c>
      <c r="L9">
        <f>IF(C9="","",COUNTIFS(Tabla1[[#All],[sem 03]],"=P",Tabla1[[#All],[llave2]],Gráficos_!C9))</f>
        <v>1</v>
      </c>
      <c r="M9">
        <f>IF(C9="","",COUNTIFS(Tabla1[[#All],[sem 04]],"=P",Tabla1[[#All],[llave2]],Gráficos_!C9))</f>
        <v>1</v>
      </c>
      <c r="N9">
        <f>IF(C9="","",COUNTIFS(Tabla1[[#All],[sem 05]],"=P",Tabla1[[#All],[llave2]],Gráficos_!C9))</f>
        <v>0</v>
      </c>
      <c r="O9">
        <f>IF(C9="","",COUNTIFS(Tabla1[[#All],[sem 06]],"=P",Tabla1[[#All],[llave2]],Gráficos_!C9))</f>
        <v>1</v>
      </c>
      <c r="P9">
        <f>IF(C9="","",COUNTIFS(Tabla1[[#All],[sem 07]],"=P",Tabla1[[#All],[llave2]],Gráficos_!C9))</f>
        <v>0</v>
      </c>
      <c r="Q9">
        <f>IF(C9="","",COUNTIFS(Tabla1[[#All],[sem 08]],"=P",Tabla1[[#All],[llave2]],Gráficos_!C9))</f>
        <v>0</v>
      </c>
      <c r="R9">
        <f>IF(C9="","",COUNTIFS(Tabla1[[#All],[sem 09]],"=P",Tabla1[[#All],[llave2]],Gráficos_!C9))</f>
        <v>0</v>
      </c>
      <c r="S9">
        <f>IF(C9="","",COUNTIFS(Tabla1[[#All],[sem 10]],"=P",Tabla1[[#All],[llave2]],Gráficos_!C9))</f>
        <v>0</v>
      </c>
      <c r="T9">
        <f>IF(C9="","",COUNTIFS(Tabla1[[#All],[sem 11]],"=P",Tabla1[[#All],[llave2]],Gráficos_!C9))</f>
        <v>0</v>
      </c>
      <c r="U9">
        <f>IF(C9="","",COUNTIFS(Tabla1[[#All],[sem 12]],"=P",Tabla1[[#All],[llave2]],Gráficos_!C9))</f>
        <v>0</v>
      </c>
      <c r="V9">
        <f>IF(C9="","",COUNTIFS(Tabla1[[#All],[sem 13]],"=P",Tabla1[[#All],[llave2]],Gráficos_!C9))</f>
        <v>0</v>
      </c>
      <c r="W9">
        <f>IF(C9="","",COUNTIFS(Tabla1[[#All],[sem 14]],"=P",Tabla1[[#All],[llave2]],Gráficos_!C9))</f>
        <v>0</v>
      </c>
      <c r="X9">
        <f>IF(C9="","",COUNTIFS(Tabla1[[#All],[sem 15]],"=P",Tabla1[[#All],[llave2]],Gráficos_!C9))</f>
        <v>0</v>
      </c>
      <c r="Y9" s="190">
        <f>IF(C9="","",COUNTIFS(Tabla1[[#All],[sem 16]],"=P",Tabla1[[#All],[llave2]],Gráficos_!C9))</f>
        <v>0</v>
      </c>
      <c r="AA9" s="186" t="str">
        <f t="shared" si="0"/>
        <v>Cusco-Enero-Jueves-7.30 - 9.15-45671-Cambio de horario</v>
      </c>
      <c r="AB9" t="str">
        <f t="shared" si="1"/>
        <v>Conócete a ti mismo</v>
      </c>
      <c r="AC9" s="62">
        <f t="shared" si="2"/>
        <v>45671</v>
      </c>
      <c r="AD9" t="str">
        <f t="shared" si="3"/>
        <v>enero</v>
      </c>
      <c r="AE9" t="str">
        <f t="shared" si="13"/>
        <v>2025</v>
      </c>
      <c r="AF9" t="str">
        <f t="shared" si="4"/>
        <v>Cambio de horario</v>
      </c>
      <c r="AG9" t="str">
        <f t="shared" si="5"/>
        <v>Jadiye Valeriano</v>
      </c>
      <c r="AH9" t="str">
        <f t="shared" si="6"/>
        <v>José Carlos Torres</v>
      </c>
      <c r="AI9">
        <f t="shared" si="7"/>
        <v>1</v>
      </c>
      <c r="AK9">
        <f t="shared" si="14"/>
        <v>0</v>
      </c>
      <c r="AL9">
        <f t="shared" si="8"/>
        <v>1</v>
      </c>
      <c r="AM9">
        <f t="shared" si="8"/>
        <v>1</v>
      </c>
      <c r="AN9">
        <f t="shared" si="8"/>
        <v>1</v>
      </c>
      <c r="AO9">
        <f t="shared" si="8"/>
        <v>0</v>
      </c>
      <c r="AP9">
        <f t="shared" si="8"/>
        <v>1</v>
      </c>
      <c r="AQ9">
        <f t="shared" si="8"/>
        <v>0</v>
      </c>
      <c r="AR9">
        <f t="shared" si="8"/>
        <v>0</v>
      </c>
      <c r="AS9">
        <f t="shared" si="8"/>
        <v>0</v>
      </c>
      <c r="AT9">
        <f t="shared" si="8"/>
        <v>0</v>
      </c>
      <c r="AU9">
        <f t="shared" si="8"/>
        <v>0</v>
      </c>
      <c r="AV9">
        <f t="shared" si="8"/>
        <v>0</v>
      </c>
      <c r="AW9">
        <f t="shared" si="9"/>
        <v>0</v>
      </c>
      <c r="AX9">
        <f t="shared" si="10"/>
        <v>0</v>
      </c>
      <c r="AY9">
        <f t="shared" si="11"/>
        <v>0</v>
      </c>
      <c r="AZ9" s="190">
        <f t="shared" si="12"/>
        <v>0</v>
      </c>
      <c r="BA9">
        <f t="shared" si="15"/>
        <v>0</v>
      </c>
      <c r="BB9" s="62">
        <v>45671</v>
      </c>
      <c r="BC9" t="s">
        <v>72</v>
      </c>
      <c r="BD9" t="s">
        <v>81</v>
      </c>
      <c r="BE9" t="s">
        <v>189</v>
      </c>
      <c r="BF9" t="s">
        <v>190</v>
      </c>
      <c r="BG9" s="336">
        <v>8</v>
      </c>
    </row>
    <row r="10" spans="2:59">
      <c r="B10" s="62">
        <v>45671</v>
      </c>
      <c r="C10" t="s">
        <v>578</v>
      </c>
      <c r="D10" t="s">
        <v>72</v>
      </c>
      <c r="E10" t="s">
        <v>81</v>
      </c>
      <c r="F10" t="s">
        <v>189</v>
      </c>
      <c r="G10" t="s">
        <v>190</v>
      </c>
      <c r="H10" s="336">
        <v>8</v>
      </c>
      <c r="I10">
        <f>IF(C10="","",COUNTIFS(Tabla1[[#All],[¿Pasó a miembro?]],"Si",Tabla1[[#All],[Tipo Incrito]],"&lt;&gt;Pre-Inscrito",Tabla1[[#All],[llave2]],Gráficos_!C10))</f>
        <v>0</v>
      </c>
      <c r="J10" s="186">
        <f>IF(C10="","",COUNTIFS(Tabla1[[#All],[sem 01]],"=P",Tabla1[[#All],[llave2]],Gráficos_!C10))</f>
        <v>6</v>
      </c>
      <c r="K10">
        <f>IF(C10="","",COUNTIFS(Tabla1[[#All],[sem 02]],"=P",Tabla1[[#All],[llave2]],Gráficos_!C10))</f>
        <v>5</v>
      </c>
      <c r="L10">
        <f>IF(C10="","",COUNTIFS(Tabla1[[#All],[sem 03]],"=P",Tabla1[[#All],[llave2]],Gráficos_!C10))</f>
        <v>0</v>
      </c>
      <c r="M10">
        <f>IF(C10="","",COUNTIFS(Tabla1[[#All],[sem 04]],"=P",Tabla1[[#All],[llave2]],Gráficos_!C10))</f>
        <v>0</v>
      </c>
      <c r="N10">
        <f>IF(C10="","",COUNTIFS(Tabla1[[#All],[sem 05]],"=P",Tabla1[[#All],[llave2]],Gráficos_!C10))</f>
        <v>0</v>
      </c>
      <c r="O10">
        <f>IF(C10="","",COUNTIFS(Tabla1[[#All],[sem 06]],"=P",Tabla1[[#All],[llave2]],Gráficos_!C10))</f>
        <v>0</v>
      </c>
      <c r="P10">
        <f>IF(C10="","",COUNTIFS(Tabla1[[#All],[sem 07]],"=P",Tabla1[[#All],[llave2]],Gráficos_!C10))</f>
        <v>0</v>
      </c>
      <c r="Q10">
        <f>IF(C10="","",COUNTIFS(Tabla1[[#All],[sem 08]],"=P",Tabla1[[#All],[llave2]],Gráficos_!C10))</f>
        <v>0</v>
      </c>
      <c r="R10">
        <f>IF(C10="","",COUNTIFS(Tabla1[[#All],[sem 09]],"=P",Tabla1[[#All],[llave2]],Gráficos_!C10))</f>
        <v>0</v>
      </c>
      <c r="S10">
        <f>IF(C10="","",COUNTIFS(Tabla1[[#All],[sem 10]],"=P",Tabla1[[#All],[llave2]],Gráficos_!C10))</f>
        <v>0</v>
      </c>
      <c r="T10">
        <f>IF(C10="","",COUNTIFS(Tabla1[[#All],[sem 11]],"=P",Tabla1[[#All],[llave2]],Gráficos_!C10))</f>
        <v>0</v>
      </c>
      <c r="U10">
        <f>IF(C10="","",COUNTIFS(Tabla1[[#All],[sem 12]],"=P",Tabla1[[#All],[llave2]],Gráficos_!C10))</f>
        <v>0</v>
      </c>
      <c r="V10">
        <f>IF(C10="","",COUNTIFS(Tabla1[[#All],[sem 13]],"=P",Tabla1[[#All],[llave2]],Gráficos_!C10))</f>
        <v>0</v>
      </c>
      <c r="W10">
        <f>IF(C10="","",COUNTIFS(Tabla1[[#All],[sem 14]],"=P",Tabla1[[#All],[llave2]],Gráficos_!C10))</f>
        <v>0</v>
      </c>
      <c r="X10">
        <f>IF(C10="","",COUNTIFS(Tabla1[[#All],[sem 15]],"=P",Tabla1[[#All],[llave2]],Gráficos_!C10))</f>
        <v>0</v>
      </c>
      <c r="Y10" s="190">
        <f>IF(C10="","",COUNTIFS(Tabla1[[#All],[sem 16]],"=P",Tabla1[[#All],[llave2]],Gráficos_!C10))</f>
        <v>0</v>
      </c>
      <c r="AA10" s="186" t="str">
        <f t="shared" si="0"/>
        <v>Cusco-Febrero-Lunes-7.30 - 9.15-45671-Inscrito Nuevo</v>
      </c>
      <c r="AB10" t="str">
        <f t="shared" si="1"/>
        <v>Conócete a ti mismo</v>
      </c>
      <c r="AC10" s="62">
        <f t="shared" si="2"/>
        <v>45671</v>
      </c>
      <c r="AD10" t="str">
        <f t="shared" si="3"/>
        <v>enero</v>
      </c>
      <c r="AE10" t="str">
        <f t="shared" si="13"/>
        <v>2025</v>
      </c>
      <c r="AF10" t="str">
        <f t="shared" si="4"/>
        <v>Inscrito Nuevo</v>
      </c>
      <c r="AG10" t="str">
        <f t="shared" si="5"/>
        <v>Franco Yanque</v>
      </c>
      <c r="AH10" t="str">
        <f t="shared" si="6"/>
        <v>Liz Córdova</v>
      </c>
      <c r="AI10">
        <f t="shared" si="7"/>
        <v>8</v>
      </c>
      <c r="AK10">
        <f t="shared" si="14"/>
        <v>6</v>
      </c>
      <c r="AL10">
        <f t="shared" si="8"/>
        <v>5</v>
      </c>
      <c r="AM10">
        <f t="shared" si="8"/>
        <v>0</v>
      </c>
      <c r="AN10">
        <f t="shared" si="8"/>
        <v>0</v>
      </c>
      <c r="AO10">
        <f t="shared" si="8"/>
        <v>0</v>
      </c>
      <c r="AP10">
        <f t="shared" si="8"/>
        <v>0</v>
      </c>
      <c r="AQ10">
        <f t="shared" si="8"/>
        <v>0</v>
      </c>
      <c r="AR10">
        <f t="shared" si="8"/>
        <v>0</v>
      </c>
      <c r="AS10">
        <f t="shared" si="8"/>
        <v>0</v>
      </c>
      <c r="AT10">
        <f t="shared" si="8"/>
        <v>0</v>
      </c>
      <c r="AU10">
        <f t="shared" si="8"/>
        <v>0</v>
      </c>
      <c r="AV10">
        <f t="shared" si="8"/>
        <v>0</v>
      </c>
      <c r="AW10">
        <f t="shared" si="9"/>
        <v>0</v>
      </c>
      <c r="AX10">
        <f t="shared" si="10"/>
        <v>0</v>
      </c>
      <c r="AY10">
        <f t="shared" si="11"/>
        <v>0</v>
      </c>
      <c r="AZ10" s="190">
        <f t="shared" si="12"/>
        <v>0</v>
      </c>
      <c r="BA10">
        <f t="shared" si="15"/>
        <v>0</v>
      </c>
      <c r="BB10" s="62">
        <v>45671</v>
      </c>
      <c r="BC10" t="s">
        <v>72</v>
      </c>
      <c r="BD10" t="s">
        <v>81</v>
      </c>
      <c r="BE10" t="s">
        <v>235</v>
      </c>
      <c r="BF10" t="s">
        <v>162</v>
      </c>
      <c r="BG10" s="336">
        <v>18</v>
      </c>
    </row>
    <row r="11" spans="2:59">
      <c r="B11" s="62">
        <v>45671</v>
      </c>
      <c r="C11" t="s">
        <v>579</v>
      </c>
      <c r="D11" t="s">
        <v>72</v>
      </c>
      <c r="E11" t="s">
        <v>90</v>
      </c>
      <c r="F11" t="s">
        <v>189</v>
      </c>
      <c r="G11" t="s">
        <v>190</v>
      </c>
      <c r="H11" s="336">
        <v>3</v>
      </c>
      <c r="I11">
        <f>IF(C11="","",COUNTIFS(Tabla1[[#All],[¿Pasó a miembro?]],"Si",Tabla1[[#All],[Tipo Incrito]],"&lt;&gt;Pre-Inscrito",Tabla1[[#All],[llave2]],Gráficos_!C11))</f>
        <v>0</v>
      </c>
      <c r="J11" s="186">
        <f>IF(C11="","",COUNTIFS(Tabla1[[#All],[sem 01]],"=P",Tabla1[[#All],[llave2]],Gráficos_!C11))</f>
        <v>0</v>
      </c>
      <c r="K11">
        <f>IF(C11="","",COUNTIFS(Tabla1[[#All],[sem 02]],"=P",Tabla1[[#All],[llave2]],Gráficos_!C11))</f>
        <v>0</v>
      </c>
      <c r="L11">
        <f>IF(C11="","",COUNTIFS(Tabla1[[#All],[sem 03]],"=P",Tabla1[[#All],[llave2]],Gráficos_!C11))</f>
        <v>0</v>
      </c>
      <c r="M11">
        <f>IF(C11="","",COUNTIFS(Tabla1[[#All],[sem 04]],"=P",Tabla1[[#All],[llave2]],Gráficos_!C11))</f>
        <v>0</v>
      </c>
      <c r="N11">
        <f>IF(C11="","",COUNTIFS(Tabla1[[#All],[sem 05]],"=P",Tabla1[[#All],[llave2]],Gráficos_!C11))</f>
        <v>0</v>
      </c>
      <c r="O11">
        <f>IF(C11="","",COUNTIFS(Tabla1[[#All],[sem 06]],"=P",Tabla1[[#All],[llave2]],Gráficos_!C11))</f>
        <v>0</v>
      </c>
      <c r="P11">
        <f>IF(C11="","",COUNTIFS(Tabla1[[#All],[sem 07]],"=P",Tabla1[[#All],[llave2]],Gráficos_!C11))</f>
        <v>0</v>
      </c>
      <c r="Q11">
        <f>IF(C11="","",COUNTIFS(Tabla1[[#All],[sem 08]],"=P",Tabla1[[#All],[llave2]],Gráficos_!C11))</f>
        <v>0</v>
      </c>
      <c r="R11">
        <f>IF(C11="","",COUNTIFS(Tabla1[[#All],[sem 09]],"=P",Tabla1[[#All],[llave2]],Gráficos_!C11))</f>
        <v>0</v>
      </c>
      <c r="S11">
        <f>IF(C11="","",COUNTIFS(Tabla1[[#All],[sem 10]],"=P",Tabla1[[#All],[llave2]],Gráficos_!C11))</f>
        <v>0</v>
      </c>
      <c r="T11">
        <f>IF(C11="","",COUNTIFS(Tabla1[[#All],[sem 11]],"=P",Tabla1[[#All],[llave2]],Gráficos_!C11))</f>
        <v>0</v>
      </c>
      <c r="U11">
        <f>IF(C11="","",COUNTIFS(Tabla1[[#All],[sem 12]],"=P",Tabla1[[#All],[llave2]],Gráficos_!C11))</f>
        <v>0</v>
      </c>
      <c r="V11">
        <f>IF(C11="","",COUNTIFS(Tabla1[[#All],[sem 13]],"=P",Tabla1[[#All],[llave2]],Gráficos_!C11))</f>
        <v>0</v>
      </c>
      <c r="W11">
        <f>IF(C11="","",COUNTIFS(Tabla1[[#All],[sem 14]],"=P",Tabla1[[#All],[llave2]],Gráficos_!C11))</f>
        <v>0</v>
      </c>
      <c r="X11">
        <f>IF(C11="","",COUNTIFS(Tabla1[[#All],[sem 15]],"=P",Tabla1[[#All],[llave2]],Gráficos_!C11))</f>
        <v>0</v>
      </c>
      <c r="Y11" s="190">
        <f>IF(C11="","",COUNTIFS(Tabla1[[#All],[sem 16]],"=P",Tabla1[[#All],[llave2]],Gráficos_!C11))</f>
        <v>0</v>
      </c>
      <c r="AA11" s="186" t="str">
        <f t="shared" si="0"/>
        <v>Cusco-Febrero-Lunes-7.30 - 9.15-45671-Pre-Inscrito</v>
      </c>
      <c r="AB11" t="str">
        <f t="shared" si="1"/>
        <v>Conócete a ti mismo</v>
      </c>
      <c r="AC11" s="62">
        <f t="shared" si="2"/>
        <v>45671</v>
      </c>
      <c r="AD11" t="str">
        <f t="shared" si="3"/>
        <v>enero</v>
      </c>
      <c r="AE11" t="str">
        <f t="shared" si="13"/>
        <v>2025</v>
      </c>
      <c r="AF11" t="str">
        <f t="shared" si="4"/>
        <v>Pre-Inscrito</v>
      </c>
      <c r="AG11" t="str">
        <f t="shared" si="5"/>
        <v>Franco Yanque</v>
      </c>
      <c r="AH11" t="str">
        <f t="shared" si="6"/>
        <v>Liz Córdova</v>
      </c>
      <c r="AI11">
        <f t="shared" si="7"/>
        <v>3</v>
      </c>
      <c r="AK11">
        <f t="shared" si="14"/>
        <v>0</v>
      </c>
      <c r="AL11">
        <f t="shared" si="8"/>
        <v>0</v>
      </c>
      <c r="AM11">
        <f t="shared" si="8"/>
        <v>0</v>
      </c>
      <c r="AN11">
        <f t="shared" si="8"/>
        <v>0</v>
      </c>
      <c r="AO11">
        <f t="shared" si="8"/>
        <v>0</v>
      </c>
      <c r="AP11">
        <f t="shared" si="8"/>
        <v>0</v>
      </c>
      <c r="AQ11">
        <f t="shared" si="8"/>
        <v>0</v>
      </c>
      <c r="AR11">
        <f t="shared" si="8"/>
        <v>0</v>
      </c>
      <c r="AS11">
        <f t="shared" si="8"/>
        <v>0</v>
      </c>
      <c r="AT11">
        <f t="shared" si="8"/>
        <v>0</v>
      </c>
      <c r="AU11">
        <f t="shared" si="8"/>
        <v>0</v>
      </c>
      <c r="AV11">
        <f t="shared" si="8"/>
        <v>0</v>
      </c>
      <c r="AW11">
        <f t="shared" si="9"/>
        <v>0</v>
      </c>
      <c r="AX11">
        <f t="shared" si="10"/>
        <v>0</v>
      </c>
      <c r="AY11">
        <f t="shared" si="11"/>
        <v>0</v>
      </c>
      <c r="AZ11" s="190">
        <f t="shared" si="12"/>
        <v>0</v>
      </c>
      <c r="BA11">
        <f t="shared" si="15"/>
        <v>0</v>
      </c>
      <c r="BB11" s="62">
        <v>45671</v>
      </c>
      <c r="BC11" t="s">
        <v>72</v>
      </c>
      <c r="BD11" t="s">
        <v>304</v>
      </c>
      <c r="BE11" t="s">
        <v>235</v>
      </c>
      <c r="BF11" t="s">
        <v>162</v>
      </c>
      <c r="BG11" s="336">
        <v>2</v>
      </c>
    </row>
    <row r="12" spans="2:59">
      <c r="B12" s="62">
        <v>45671</v>
      </c>
      <c r="C12" t="s">
        <v>580</v>
      </c>
      <c r="D12" t="s">
        <v>72</v>
      </c>
      <c r="E12" t="s">
        <v>81</v>
      </c>
      <c r="F12" t="s">
        <v>235</v>
      </c>
      <c r="G12" t="s">
        <v>162</v>
      </c>
      <c r="H12" s="336">
        <v>18</v>
      </c>
      <c r="I12">
        <f>IF(C12="","",COUNTIFS(Tabla1[[#All],[¿Pasó a miembro?]],"Si",Tabla1[[#All],[Tipo Incrito]],"&lt;&gt;Pre-Inscrito",Tabla1[[#All],[llave2]],Gráficos_!C12))</f>
        <v>0</v>
      </c>
      <c r="J12" s="186">
        <f>IF(C12="","",COUNTIFS(Tabla1[[#All],[sem 01]],"=P",Tabla1[[#All],[llave2]],Gráficos_!C12))</f>
        <v>13</v>
      </c>
      <c r="K12">
        <f>IF(C12="","",COUNTIFS(Tabla1[[#All],[sem 02]],"=P",Tabla1[[#All],[llave2]],Gráficos_!C12))</f>
        <v>0</v>
      </c>
      <c r="L12">
        <f>IF(C12="","",COUNTIFS(Tabla1[[#All],[sem 03]],"=P",Tabla1[[#All],[llave2]],Gráficos_!C12))</f>
        <v>0</v>
      </c>
      <c r="M12">
        <f>IF(C12="","",COUNTIFS(Tabla1[[#All],[sem 04]],"=P",Tabla1[[#All],[llave2]],Gráficos_!C12))</f>
        <v>0</v>
      </c>
      <c r="N12">
        <f>IF(C12="","",COUNTIFS(Tabla1[[#All],[sem 05]],"=P",Tabla1[[#All],[llave2]],Gráficos_!C12))</f>
        <v>0</v>
      </c>
      <c r="O12">
        <f>IF(C12="","",COUNTIFS(Tabla1[[#All],[sem 06]],"=P",Tabla1[[#All],[llave2]],Gráficos_!C12))</f>
        <v>0</v>
      </c>
      <c r="P12">
        <f>IF(C12="","",COUNTIFS(Tabla1[[#All],[sem 07]],"=P",Tabla1[[#All],[llave2]],Gráficos_!C12))</f>
        <v>0</v>
      </c>
      <c r="Q12">
        <f>IF(C12="","",COUNTIFS(Tabla1[[#All],[sem 08]],"=P",Tabla1[[#All],[llave2]],Gráficos_!C12))</f>
        <v>0</v>
      </c>
      <c r="R12">
        <f>IF(C12="","",COUNTIFS(Tabla1[[#All],[sem 09]],"=P",Tabla1[[#All],[llave2]],Gráficos_!C12))</f>
        <v>0</v>
      </c>
      <c r="S12">
        <f>IF(C12="","",COUNTIFS(Tabla1[[#All],[sem 10]],"=P",Tabla1[[#All],[llave2]],Gráficos_!C12))</f>
        <v>0</v>
      </c>
      <c r="T12">
        <f>IF(C12="","",COUNTIFS(Tabla1[[#All],[sem 11]],"=P",Tabla1[[#All],[llave2]],Gráficos_!C12))</f>
        <v>0</v>
      </c>
      <c r="U12">
        <f>IF(C12="","",COUNTIFS(Tabla1[[#All],[sem 12]],"=P",Tabla1[[#All],[llave2]],Gráficos_!C12))</f>
        <v>0</v>
      </c>
      <c r="V12">
        <f>IF(C12="","",COUNTIFS(Tabla1[[#All],[sem 13]],"=P",Tabla1[[#All],[llave2]],Gráficos_!C12))</f>
        <v>0</v>
      </c>
      <c r="W12">
        <f>IF(C12="","",COUNTIFS(Tabla1[[#All],[sem 14]],"=P",Tabla1[[#All],[llave2]],Gráficos_!C12))</f>
        <v>0</v>
      </c>
      <c r="X12">
        <f>IF(C12="","",COUNTIFS(Tabla1[[#All],[sem 15]],"=P",Tabla1[[#All],[llave2]],Gráficos_!C12))</f>
        <v>0</v>
      </c>
      <c r="Y12" s="190">
        <f>IF(C12="","",COUNTIFS(Tabla1[[#All],[sem 16]],"=P",Tabla1[[#All],[llave2]],Gráficos_!C12))</f>
        <v>0</v>
      </c>
      <c r="AA12" s="186" t="str">
        <f t="shared" si="0"/>
        <v>Cusco-Febrero-Jueves-7.30 - 9.15-45671-Inscrito Nuevo</v>
      </c>
      <c r="AB12" t="str">
        <f t="shared" si="1"/>
        <v>Conócete a ti mismo</v>
      </c>
      <c r="AC12" s="62">
        <f t="shared" si="2"/>
        <v>45671</v>
      </c>
      <c r="AD12" t="str">
        <f t="shared" si="3"/>
        <v>enero</v>
      </c>
      <c r="AE12" t="str">
        <f t="shared" si="13"/>
        <v>2025</v>
      </c>
      <c r="AF12" t="str">
        <f t="shared" si="4"/>
        <v>Inscrito Nuevo</v>
      </c>
      <c r="AG12" t="str">
        <f t="shared" si="5"/>
        <v>Carlos Mendivil</v>
      </c>
      <c r="AH12" t="str">
        <f t="shared" si="6"/>
        <v>Jadiye Valeriano</v>
      </c>
      <c r="AI12">
        <f t="shared" si="7"/>
        <v>18</v>
      </c>
      <c r="AK12">
        <f t="shared" si="14"/>
        <v>13</v>
      </c>
      <c r="AL12">
        <f t="shared" si="8"/>
        <v>0</v>
      </c>
      <c r="AM12">
        <f t="shared" si="8"/>
        <v>0</v>
      </c>
      <c r="AN12">
        <f t="shared" si="8"/>
        <v>0</v>
      </c>
      <c r="AO12">
        <f t="shared" si="8"/>
        <v>0</v>
      </c>
      <c r="AP12">
        <f t="shared" si="8"/>
        <v>0</v>
      </c>
      <c r="AQ12">
        <f t="shared" si="8"/>
        <v>0</v>
      </c>
      <c r="AR12">
        <f t="shared" si="8"/>
        <v>0</v>
      </c>
      <c r="AS12">
        <f t="shared" si="8"/>
        <v>0</v>
      </c>
      <c r="AT12">
        <f t="shared" si="8"/>
        <v>0</v>
      </c>
      <c r="AU12">
        <f t="shared" si="8"/>
        <v>0</v>
      </c>
      <c r="AV12">
        <f t="shared" si="8"/>
        <v>0</v>
      </c>
      <c r="AW12">
        <f t="shared" si="9"/>
        <v>0</v>
      </c>
      <c r="AX12">
        <f t="shared" si="10"/>
        <v>0</v>
      </c>
      <c r="AY12">
        <f t="shared" si="11"/>
        <v>0</v>
      </c>
      <c r="AZ12" s="190">
        <f t="shared" si="12"/>
        <v>0</v>
      </c>
      <c r="BA12">
        <f t="shared" si="15"/>
        <v>0</v>
      </c>
      <c r="BB12" s="62">
        <v>45671</v>
      </c>
      <c r="BC12" t="s">
        <v>72</v>
      </c>
      <c r="BD12" t="s">
        <v>90</v>
      </c>
      <c r="BE12" t="s">
        <v>82</v>
      </c>
      <c r="BF12" t="s">
        <v>83</v>
      </c>
      <c r="BG12" s="336">
        <v>1</v>
      </c>
    </row>
    <row r="13" spans="2:59">
      <c r="B13" s="62">
        <v>45671</v>
      </c>
      <c r="C13" t="s">
        <v>581</v>
      </c>
      <c r="D13" t="s">
        <v>72</v>
      </c>
      <c r="E13" t="s">
        <v>90</v>
      </c>
      <c r="F13" t="s">
        <v>235</v>
      </c>
      <c r="G13" t="s">
        <v>162</v>
      </c>
      <c r="H13" s="336">
        <v>3</v>
      </c>
      <c r="I13">
        <f>IF(C13="","",COUNTIFS(Tabla1[[#All],[¿Pasó a miembro?]],"Si",Tabla1[[#All],[Tipo Incrito]],"&lt;&gt;Pre-Inscrito",Tabla1[[#All],[llave2]],Gráficos_!C13))</f>
        <v>0</v>
      </c>
      <c r="J13" s="186">
        <f>IF(C13="","",COUNTIFS(Tabla1[[#All],[sem 01]],"=P",Tabla1[[#All],[llave2]],Gráficos_!C13))</f>
        <v>1</v>
      </c>
      <c r="K13">
        <f>IF(C13="","",COUNTIFS(Tabla1[[#All],[sem 02]],"=P",Tabla1[[#All],[llave2]],Gráficos_!C13))</f>
        <v>0</v>
      </c>
      <c r="L13">
        <f>IF(C13="","",COUNTIFS(Tabla1[[#All],[sem 03]],"=P",Tabla1[[#All],[llave2]],Gráficos_!C13))</f>
        <v>0</v>
      </c>
      <c r="M13">
        <f>IF(C13="","",COUNTIFS(Tabla1[[#All],[sem 04]],"=P",Tabla1[[#All],[llave2]],Gráficos_!C13))</f>
        <v>0</v>
      </c>
      <c r="N13">
        <f>IF(C13="","",COUNTIFS(Tabla1[[#All],[sem 05]],"=P",Tabla1[[#All],[llave2]],Gráficos_!C13))</f>
        <v>0</v>
      </c>
      <c r="O13">
        <f>IF(C13="","",COUNTIFS(Tabla1[[#All],[sem 06]],"=P",Tabla1[[#All],[llave2]],Gráficos_!C13))</f>
        <v>0</v>
      </c>
      <c r="P13">
        <f>IF(C13="","",COUNTIFS(Tabla1[[#All],[sem 07]],"=P",Tabla1[[#All],[llave2]],Gráficos_!C13))</f>
        <v>0</v>
      </c>
      <c r="Q13">
        <f>IF(C13="","",COUNTIFS(Tabla1[[#All],[sem 08]],"=P",Tabla1[[#All],[llave2]],Gráficos_!C13))</f>
        <v>0</v>
      </c>
      <c r="R13">
        <f>IF(C13="","",COUNTIFS(Tabla1[[#All],[sem 09]],"=P",Tabla1[[#All],[llave2]],Gráficos_!C13))</f>
        <v>0</v>
      </c>
      <c r="S13">
        <f>IF(C13="","",COUNTIFS(Tabla1[[#All],[sem 10]],"=P",Tabla1[[#All],[llave2]],Gráficos_!C13))</f>
        <v>0</v>
      </c>
      <c r="T13">
        <f>IF(C13="","",COUNTIFS(Tabla1[[#All],[sem 11]],"=P",Tabla1[[#All],[llave2]],Gráficos_!C13))</f>
        <v>0</v>
      </c>
      <c r="U13">
        <f>IF(C13="","",COUNTIFS(Tabla1[[#All],[sem 12]],"=P",Tabla1[[#All],[llave2]],Gráficos_!C13))</f>
        <v>0</v>
      </c>
      <c r="V13">
        <f>IF(C13="","",COUNTIFS(Tabla1[[#All],[sem 13]],"=P",Tabla1[[#All],[llave2]],Gráficos_!C13))</f>
        <v>0</v>
      </c>
      <c r="W13">
        <f>IF(C13="","",COUNTIFS(Tabla1[[#All],[sem 14]],"=P",Tabla1[[#All],[llave2]],Gráficos_!C13))</f>
        <v>0</v>
      </c>
      <c r="X13">
        <f>IF(C13="","",COUNTIFS(Tabla1[[#All],[sem 15]],"=P",Tabla1[[#All],[llave2]],Gráficos_!C13))</f>
        <v>0</v>
      </c>
      <c r="Y13" s="190">
        <f>IF(C13="","",COUNTIFS(Tabla1[[#All],[sem 16]],"=P",Tabla1[[#All],[llave2]],Gráficos_!C13))</f>
        <v>0</v>
      </c>
      <c r="AA13" s="186" t="str">
        <f t="shared" si="0"/>
        <v>Cusco-Febrero-Jueves-7.30 - 9.15-45671-Pre-Inscrito</v>
      </c>
      <c r="AB13" t="str">
        <f t="shared" si="1"/>
        <v>Conócete a ti mismo</v>
      </c>
      <c r="AC13" s="62">
        <f t="shared" si="2"/>
        <v>45671</v>
      </c>
      <c r="AD13" t="str">
        <f t="shared" si="3"/>
        <v>enero</v>
      </c>
      <c r="AE13" t="str">
        <f t="shared" si="13"/>
        <v>2025</v>
      </c>
      <c r="AF13" t="str">
        <f t="shared" si="4"/>
        <v>Pre-Inscrito</v>
      </c>
      <c r="AG13" t="str">
        <f t="shared" si="5"/>
        <v>Carlos Mendivil</v>
      </c>
      <c r="AH13" t="str">
        <f t="shared" si="6"/>
        <v>Jadiye Valeriano</v>
      </c>
      <c r="AI13">
        <f t="shared" si="7"/>
        <v>3</v>
      </c>
      <c r="AK13">
        <f t="shared" si="14"/>
        <v>1</v>
      </c>
      <c r="AL13">
        <f t="shared" si="8"/>
        <v>0</v>
      </c>
      <c r="AM13">
        <f t="shared" si="8"/>
        <v>0</v>
      </c>
      <c r="AN13">
        <f t="shared" si="8"/>
        <v>0</v>
      </c>
      <c r="AO13">
        <f t="shared" si="8"/>
        <v>0</v>
      </c>
      <c r="AP13">
        <f t="shared" si="8"/>
        <v>0</v>
      </c>
      <c r="AQ13">
        <f t="shared" si="8"/>
        <v>0</v>
      </c>
      <c r="AR13">
        <f t="shared" si="8"/>
        <v>0</v>
      </c>
      <c r="AS13">
        <f t="shared" si="8"/>
        <v>0</v>
      </c>
      <c r="AT13">
        <f t="shared" si="8"/>
        <v>0</v>
      </c>
      <c r="AU13">
        <f t="shared" si="8"/>
        <v>0</v>
      </c>
      <c r="AV13">
        <f t="shared" si="8"/>
        <v>0</v>
      </c>
      <c r="AW13">
        <f t="shared" si="9"/>
        <v>0</v>
      </c>
      <c r="AX13">
        <f t="shared" si="10"/>
        <v>0</v>
      </c>
      <c r="AY13">
        <f t="shared" si="11"/>
        <v>0</v>
      </c>
      <c r="AZ13" s="190">
        <f t="shared" si="12"/>
        <v>0</v>
      </c>
      <c r="BA13">
        <f t="shared" si="15"/>
        <v>0</v>
      </c>
      <c r="BB13" s="62">
        <v>45671</v>
      </c>
      <c r="BC13" t="s">
        <v>72</v>
      </c>
      <c r="BD13" t="s">
        <v>90</v>
      </c>
      <c r="BE13" t="s">
        <v>189</v>
      </c>
      <c r="BF13" t="s">
        <v>190</v>
      </c>
      <c r="BG13" s="336">
        <v>3</v>
      </c>
    </row>
    <row r="14" spans="2:59">
      <c r="B14" s="62">
        <v>45671</v>
      </c>
      <c r="C14" t="s">
        <v>582</v>
      </c>
      <c r="D14" t="s">
        <v>72</v>
      </c>
      <c r="E14" t="s">
        <v>304</v>
      </c>
      <c r="F14" t="s">
        <v>235</v>
      </c>
      <c r="G14" t="s">
        <v>162</v>
      </c>
      <c r="H14" s="336">
        <v>2</v>
      </c>
      <c r="I14">
        <f>IF(C14="","",COUNTIFS(Tabla1[[#All],[¿Pasó a miembro?]],"Si",Tabla1[[#All],[Tipo Incrito]],"&lt;&gt;Pre-Inscrito",Tabla1[[#All],[llave2]],Gráficos_!C14))</f>
        <v>0</v>
      </c>
      <c r="J14" s="186">
        <f>IF(C14="","",COUNTIFS(Tabla1[[#All],[sem 01]],"=P",Tabla1[[#All],[llave2]],Gráficos_!C14))</f>
        <v>2</v>
      </c>
      <c r="K14">
        <f>IF(C14="","",COUNTIFS(Tabla1[[#All],[sem 02]],"=P",Tabla1[[#All],[llave2]],Gráficos_!C14))</f>
        <v>0</v>
      </c>
      <c r="L14">
        <f>IF(C14="","",COUNTIFS(Tabla1[[#All],[sem 03]],"=P",Tabla1[[#All],[llave2]],Gráficos_!C14))</f>
        <v>0</v>
      </c>
      <c r="M14">
        <f>IF(C14="","",COUNTIFS(Tabla1[[#All],[sem 04]],"=P",Tabla1[[#All],[llave2]],Gráficos_!C14))</f>
        <v>0</v>
      </c>
      <c r="N14">
        <f>IF(C14="","",COUNTIFS(Tabla1[[#All],[sem 05]],"=P",Tabla1[[#All],[llave2]],Gráficos_!C14))</f>
        <v>0</v>
      </c>
      <c r="O14">
        <f>IF(C14="","",COUNTIFS(Tabla1[[#All],[sem 06]],"=P",Tabla1[[#All],[llave2]],Gráficos_!C14))</f>
        <v>0</v>
      </c>
      <c r="P14">
        <f>IF(C14="","",COUNTIFS(Tabla1[[#All],[sem 07]],"=P",Tabla1[[#All],[llave2]],Gráficos_!C14))</f>
        <v>0</v>
      </c>
      <c r="Q14">
        <f>IF(C14="","",COUNTIFS(Tabla1[[#All],[sem 08]],"=P",Tabla1[[#All],[llave2]],Gráficos_!C14))</f>
        <v>0</v>
      </c>
      <c r="R14">
        <f>IF(C14="","",COUNTIFS(Tabla1[[#All],[sem 09]],"=P",Tabla1[[#All],[llave2]],Gráficos_!C14))</f>
        <v>0</v>
      </c>
      <c r="S14">
        <f>IF(C14="","",COUNTIFS(Tabla1[[#All],[sem 10]],"=P",Tabla1[[#All],[llave2]],Gráficos_!C14))</f>
        <v>0</v>
      </c>
      <c r="T14">
        <f>IF(C14="","",COUNTIFS(Tabla1[[#All],[sem 11]],"=P",Tabla1[[#All],[llave2]],Gráficos_!C14))</f>
        <v>0</v>
      </c>
      <c r="U14">
        <f>IF(C14="","",COUNTIFS(Tabla1[[#All],[sem 12]],"=P",Tabla1[[#All],[llave2]],Gráficos_!C14))</f>
        <v>0</v>
      </c>
      <c r="V14">
        <f>IF(C14="","",COUNTIFS(Tabla1[[#All],[sem 13]],"=P",Tabla1[[#All],[llave2]],Gráficos_!C14))</f>
        <v>0</v>
      </c>
      <c r="W14">
        <f>IF(C14="","",COUNTIFS(Tabla1[[#All],[sem 14]],"=P",Tabla1[[#All],[llave2]],Gráficos_!C14))</f>
        <v>0</v>
      </c>
      <c r="X14">
        <f>IF(C14="","",COUNTIFS(Tabla1[[#All],[sem 15]],"=P",Tabla1[[#All],[llave2]],Gráficos_!C14))</f>
        <v>0</v>
      </c>
      <c r="Y14" s="190">
        <f>IF(C14="","",COUNTIFS(Tabla1[[#All],[sem 16]],"=P",Tabla1[[#All],[llave2]],Gráficos_!C14))</f>
        <v>0</v>
      </c>
      <c r="AA14" s="186" t="str">
        <f t="shared" si="0"/>
        <v>Cusco-Febrero-Jueves-7.30 - 9.15-45671-Recuperado otro año</v>
      </c>
      <c r="AB14" t="str">
        <f t="shared" si="1"/>
        <v>Conócete a ti mismo</v>
      </c>
      <c r="AC14" s="62">
        <f t="shared" si="2"/>
        <v>45671</v>
      </c>
      <c r="AD14" t="str">
        <f t="shared" si="3"/>
        <v>enero</v>
      </c>
      <c r="AE14" t="str">
        <f t="shared" si="13"/>
        <v>2025</v>
      </c>
      <c r="AF14" t="str">
        <f t="shared" si="4"/>
        <v>Recuperado otro año</v>
      </c>
      <c r="AG14" t="str">
        <f t="shared" si="5"/>
        <v>Carlos Mendivil</v>
      </c>
      <c r="AH14" t="str">
        <f t="shared" si="6"/>
        <v>Jadiye Valeriano</v>
      </c>
      <c r="AI14">
        <f t="shared" si="7"/>
        <v>2</v>
      </c>
      <c r="AK14">
        <f t="shared" si="14"/>
        <v>2</v>
      </c>
      <c r="AL14">
        <f t="shared" si="8"/>
        <v>0</v>
      </c>
      <c r="AM14">
        <f t="shared" si="8"/>
        <v>0</v>
      </c>
      <c r="AN14">
        <f t="shared" si="8"/>
        <v>0</v>
      </c>
      <c r="AO14">
        <f t="shared" si="8"/>
        <v>0</v>
      </c>
      <c r="AP14">
        <f t="shared" si="8"/>
        <v>0</v>
      </c>
      <c r="AQ14">
        <f t="shared" si="8"/>
        <v>0</v>
      </c>
      <c r="AR14">
        <f t="shared" si="8"/>
        <v>0</v>
      </c>
      <c r="AS14">
        <f t="shared" si="8"/>
        <v>0</v>
      </c>
      <c r="AT14">
        <f t="shared" si="8"/>
        <v>0</v>
      </c>
      <c r="AU14">
        <f t="shared" si="8"/>
        <v>0</v>
      </c>
      <c r="AV14">
        <f t="shared" si="8"/>
        <v>0</v>
      </c>
      <c r="AW14">
        <f t="shared" si="9"/>
        <v>0</v>
      </c>
      <c r="AX14">
        <f t="shared" si="10"/>
        <v>0</v>
      </c>
      <c r="AY14">
        <f t="shared" si="11"/>
        <v>0</v>
      </c>
      <c r="AZ14" s="190">
        <f t="shared" si="12"/>
        <v>0</v>
      </c>
      <c r="BA14">
        <f t="shared" si="15"/>
        <v>0</v>
      </c>
      <c r="BB14" s="62">
        <v>45671</v>
      </c>
      <c r="BC14" t="s">
        <v>72</v>
      </c>
      <c r="BD14" t="s">
        <v>90</v>
      </c>
      <c r="BE14" t="s">
        <v>235</v>
      </c>
      <c r="BF14" t="s">
        <v>162</v>
      </c>
      <c r="BG14" s="336">
        <v>3</v>
      </c>
    </row>
    <row r="15" spans="2:59">
      <c r="B15" s="62">
        <v>45673</v>
      </c>
      <c r="C15" t="s">
        <v>583</v>
      </c>
      <c r="D15" t="s">
        <v>72</v>
      </c>
      <c r="E15" t="s">
        <v>81</v>
      </c>
      <c r="F15" t="s">
        <v>162</v>
      </c>
      <c r="G15" t="s">
        <v>163</v>
      </c>
      <c r="H15" s="336">
        <v>4</v>
      </c>
      <c r="I15">
        <f>IF(C15="","",COUNTIFS(Tabla1[[#All],[¿Pasó a miembro?]],"Si",Tabla1[[#All],[Tipo Incrito]],"&lt;&gt;Pre-Inscrito",Tabla1[[#All],[llave2]],Gráficos_!C15))</f>
        <v>0</v>
      </c>
      <c r="J15" s="186">
        <f>IF(C15="","",COUNTIFS(Tabla1[[#All],[sem 01]],"=P",Tabla1[[#All],[llave2]],Gráficos_!C15))</f>
        <v>0</v>
      </c>
      <c r="K15">
        <f>IF(C15="","",COUNTIFS(Tabla1[[#All],[sem 02]],"=P",Tabla1[[#All],[llave2]],Gráficos_!C15))</f>
        <v>2</v>
      </c>
      <c r="L15">
        <f>IF(C15="","",COUNTIFS(Tabla1[[#All],[sem 03]],"=P",Tabla1[[#All],[llave2]],Gráficos_!C15))</f>
        <v>4</v>
      </c>
      <c r="M15">
        <f>IF(C15="","",COUNTIFS(Tabla1[[#All],[sem 04]],"=P",Tabla1[[#All],[llave2]],Gráficos_!C15))</f>
        <v>3</v>
      </c>
      <c r="N15">
        <f>IF(C15="","",COUNTIFS(Tabla1[[#All],[sem 05]],"=P",Tabla1[[#All],[llave2]],Gráficos_!C15))</f>
        <v>1</v>
      </c>
      <c r="O15">
        <f>IF(C15="","",COUNTIFS(Tabla1[[#All],[sem 06]],"=P",Tabla1[[#All],[llave2]],Gráficos_!C15))</f>
        <v>3</v>
      </c>
      <c r="P15">
        <f>IF(C15="","",COUNTIFS(Tabla1[[#All],[sem 07]],"=P",Tabla1[[#All],[llave2]],Gráficos_!C15))</f>
        <v>0</v>
      </c>
      <c r="Q15">
        <f>IF(C15="","",COUNTIFS(Tabla1[[#All],[sem 08]],"=P",Tabla1[[#All],[llave2]],Gráficos_!C15))</f>
        <v>0</v>
      </c>
      <c r="R15">
        <f>IF(C15="","",COUNTIFS(Tabla1[[#All],[sem 09]],"=P",Tabla1[[#All],[llave2]],Gráficos_!C15))</f>
        <v>0</v>
      </c>
      <c r="S15">
        <f>IF(C15="","",COUNTIFS(Tabla1[[#All],[sem 10]],"=P",Tabla1[[#All],[llave2]],Gráficos_!C15))</f>
        <v>0</v>
      </c>
      <c r="T15">
        <f>IF(C15="","",COUNTIFS(Tabla1[[#All],[sem 11]],"=P",Tabla1[[#All],[llave2]],Gráficos_!C15))</f>
        <v>0</v>
      </c>
      <c r="U15">
        <f>IF(C15="","",COUNTIFS(Tabla1[[#All],[sem 12]],"=P",Tabla1[[#All],[llave2]],Gráficos_!C15))</f>
        <v>0</v>
      </c>
      <c r="V15">
        <f>IF(C15="","",COUNTIFS(Tabla1[[#All],[sem 13]],"=P",Tabla1[[#All],[llave2]],Gráficos_!C15))</f>
        <v>0</v>
      </c>
      <c r="W15">
        <f>IF(C15="","",COUNTIFS(Tabla1[[#All],[sem 14]],"=P",Tabla1[[#All],[llave2]],Gráficos_!C15))</f>
        <v>0</v>
      </c>
      <c r="X15">
        <f>IF(C15="","",COUNTIFS(Tabla1[[#All],[sem 15]],"=P",Tabla1[[#All],[llave2]],Gráficos_!C15))</f>
        <v>0</v>
      </c>
      <c r="Y15" s="190">
        <f>IF(C15="","",COUNTIFS(Tabla1[[#All],[sem 16]],"=P",Tabla1[[#All],[llave2]],Gráficos_!C15))</f>
        <v>0</v>
      </c>
      <c r="AA15" s="186" t="str">
        <f t="shared" si="0"/>
        <v>Cusco-Enero-Jueves-7.30 - 9.15-45673-Inscrito Nuevo</v>
      </c>
      <c r="AB15" t="str">
        <f t="shared" si="1"/>
        <v>Conócete a ti mismo</v>
      </c>
      <c r="AC15" s="62">
        <f t="shared" si="2"/>
        <v>45673</v>
      </c>
      <c r="AD15" t="str">
        <f t="shared" si="3"/>
        <v>enero</v>
      </c>
      <c r="AE15" t="str">
        <f t="shared" si="13"/>
        <v>2025</v>
      </c>
      <c r="AF15" t="str">
        <f t="shared" si="4"/>
        <v>Inscrito Nuevo</v>
      </c>
      <c r="AG15" t="str">
        <f t="shared" si="5"/>
        <v>Jadiye Valeriano</v>
      </c>
      <c r="AH15" t="str">
        <f t="shared" si="6"/>
        <v>José Carlos Torres</v>
      </c>
      <c r="AI15">
        <f t="shared" si="7"/>
        <v>4</v>
      </c>
      <c r="AK15">
        <f t="shared" si="14"/>
        <v>0</v>
      </c>
      <c r="AL15">
        <f t="shared" si="8"/>
        <v>2</v>
      </c>
      <c r="AM15">
        <f t="shared" si="8"/>
        <v>4</v>
      </c>
      <c r="AN15">
        <f t="shared" si="8"/>
        <v>3</v>
      </c>
      <c r="AO15">
        <f t="shared" si="8"/>
        <v>1</v>
      </c>
      <c r="AP15">
        <f t="shared" si="8"/>
        <v>3</v>
      </c>
      <c r="AQ15">
        <f t="shared" si="8"/>
        <v>0</v>
      </c>
      <c r="AR15">
        <f t="shared" si="8"/>
        <v>0</v>
      </c>
      <c r="AS15">
        <f t="shared" si="8"/>
        <v>0</v>
      </c>
      <c r="AT15">
        <f t="shared" si="8"/>
        <v>0</v>
      </c>
      <c r="AU15">
        <f t="shared" si="8"/>
        <v>0</v>
      </c>
      <c r="AV15">
        <f t="shared" si="8"/>
        <v>0</v>
      </c>
      <c r="AW15">
        <f t="shared" si="9"/>
        <v>0</v>
      </c>
      <c r="AX15">
        <f t="shared" si="10"/>
        <v>0</v>
      </c>
      <c r="AY15">
        <f t="shared" si="11"/>
        <v>0</v>
      </c>
      <c r="AZ15" s="190">
        <f t="shared" si="12"/>
        <v>0</v>
      </c>
      <c r="BA15">
        <f t="shared" si="15"/>
        <v>0</v>
      </c>
      <c r="BB15" s="62">
        <v>45671</v>
      </c>
      <c r="BC15" t="s">
        <v>72</v>
      </c>
      <c r="BD15" t="s">
        <v>181</v>
      </c>
      <c r="BE15" t="s">
        <v>162</v>
      </c>
      <c r="BF15" t="s">
        <v>163</v>
      </c>
      <c r="BG15" s="336">
        <v>1</v>
      </c>
    </row>
    <row r="16" spans="2:59">
      <c r="B16" s="62">
        <v>45673</v>
      </c>
      <c r="C16" t="s">
        <v>584</v>
      </c>
      <c r="D16" t="s">
        <v>72</v>
      </c>
      <c r="E16" t="s">
        <v>81</v>
      </c>
      <c r="F16" t="s">
        <v>82</v>
      </c>
      <c r="G16" t="s">
        <v>83</v>
      </c>
      <c r="H16" s="336">
        <v>1</v>
      </c>
      <c r="I16">
        <f>IF(C16="","",COUNTIFS(Tabla1[[#All],[¿Pasó a miembro?]],"Si",Tabla1[[#All],[Tipo Incrito]],"&lt;&gt;Pre-Inscrito",Tabla1[[#All],[llave2]],Gráficos_!C16))</f>
        <v>0</v>
      </c>
      <c r="J16" s="186">
        <f>IF(C16="","",COUNTIFS(Tabla1[[#All],[sem 01]],"=P",Tabla1[[#All],[llave2]],Gráficos_!C16))</f>
        <v>1</v>
      </c>
      <c r="K16">
        <f>IF(C16="","",COUNTIFS(Tabla1[[#All],[sem 02]],"=P",Tabla1[[#All],[llave2]],Gráficos_!C16))</f>
        <v>1</v>
      </c>
      <c r="L16">
        <f>IF(C16="","",COUNTIFS(Tabla1[[#All],[sem 03]],"=P",Tabla1[[#All],[llave2]],Gráficos_!C16))</f>
        <v>1</v>
      </c>
      <c r="M16">
        <f>IF(C16="","",COUNTIFS(Tabla1[[#All],[sem 04]],"=P",Tabla1[[#All],[llave2]],Gráficos_!C16))</f>
        <v>1</v>
      </c>
      <c r="N16">
        <f>IF(C16="","",COUNTIFS(Tabla1[[#All],[sem 05]],"=P",Tabla1[[#All],[llave2]],Gráficos_!C16))</f>
        <v>0</v>
      </c>
      <c r="O16">
        <f>IF(C16="","",COUNTIFS(Tabla1[[#All],[sem 06]],"=P",Tabla1[[#All],[llave2]],Gráficos_!C16))</f>
        <v>0</v>
      </c>
      <c r="P16">
        <f>IF(C16="","",COUNTIFS(Tabla1[[#All],[sem 07]],"=P",Tabla1[[#All],[llave2]],Gráficos_!C16))</f>
        <v>0</v>
      </c>
      <c r="Q16">
        <f>IF(C16="","",COUNTIFS(Tabla1[[#All],[sem 08]],"=P",Tabla1[[#All],[llave2]],Gráficos_!C16))</f>
        <v>0</v>
      </c>
      <c r="R16">
        <f>IF(C16="","",COUNTIFS(Tabla1[[#All],[sem 09]],"=P",Tabla1[[#All],[llave2]],Gráficos_!C16))</f>
        <v>0</v>
      </c>
      <c r="S16">
        <f>IF(C16="","",COUNTIFS(Tabla1[[#All],[sem 10]],"=P",Tabla1[[#All],[llave2]],Gráficos_!C16))</f>
        <v>0</v>
      </c>
      <c r="T16">
        <f>IF(C16="","",COUNTIFS(Tabla1[[#All],[sem 11]],"=P",Tabla1[[#All],[llave2]],Gráficos_!C16))</f>
        <v>0</v>
      </c>
      <c r="U16">
        <f>IF(C16="","",COUNTIFS(Tabla1[[#All],[sem 12]],"=P",Tabla1[[#All],[llave2]],Gráficos_!C16))</f>
        <v>0</v>
      </c>
      <c r="V16">
        <f>IF(C16="","",COUNTIFS(Tabla1[[#All],[sem 13]],"=P",Tabla1[[#All],[llave2]],Gráficos_!C16))</f>
        <v>0</v>
      </c>
      <c r="W16">
        <f>IF(C16="","",COUNTIFS(Tabla1[[#All],[sem 14]],"=P",Tabla1[[#All],[llave2]],Gráficos_!C16))</f>
        <v>0</v>
      </c>
      <c r="X16">
        <f>IF(C16="","",COUNTIFS(Tabla1[[#All],[sem 15]],"=P",Tabla1[[#All],[llave2]],Gráficos_!C16))</f>
        <v>0</v>
      </c>
      <c r="Y16" s="190">
        <f>IF(C16="","",COUNTIFS(Tabla1[[#All],[sem 16]],"=P",Tabla1[[#All],[llave2]],Gráficos_!C16))</f>
        <v>0</v>
      </c>
      <c r="AA16" s="186" t="str">
        <f t="shared" si="0"/>
        <v>Cusco-Enero-Martes-7.30 - 9.15-45673-Inscrito Nuevo</v>
      </c>
      <c r="AB16" t="str">
        <f t="shared" si="1"/>
        <v>Conócete a ti mismo</v>
      </c>
      <c r="AC16" s="62">
        <f t="shared" si="2"/>
        <v>45673</v>
      </c>
      <c r="AD16" t="str">
        <f t="shared" si="3"/>
        <v>enero</v>
      </c>
      <c r="AE16" t="str">
        <f t="shared" si="13"/>
        <v>2025</v>
      </c>
      <c r="AF16" t="str">
        <f t="shared" si="4"/>
        <v>Inscrito Nuevo</v>
      </c>
      <c r="AG16" t="str">
        <f t="shared" si="5"/>
        <v>Diana Jordan</v>
      </c>
      <c r="AH16" t="str">
        <f t="shared" si="6"/>
        <v xml:space="preserve">Martín Domenack </v>
      </c>
      <c r="AI16">
        <f t="shared" si="7"/>
        <v>1</v>
      </c>
      <c r="AK16">
        <f t="shared" si="14"/>
        <v>1</v>
      </c>
      <c r="AL16">
        <f t="shared" si="8"/>
        <v>1</v>
      </c>
      <c r="AM16">
        <f t="shared" si="8"/>
        <v>1</v>
      </c>
      <c r="AN16">
        <f t="shared" si="8"/>
        <v>1</v>
      </c>
      <c r="AO16">
        <f t="shared" si="8"/>
        <v>0</v>
      </c>
      <c r="AP16">
        <f t="shared" si="8"/>
        <v>0</v>
      </c>
      <c r="AQ16">
        <f t="shared" si="8"/>
        <v>0</v>
      </c>
      <c r="AR16">
        <f t="shared" si="8"/>
        <v>0</v>
      </c>
      <c r="AS16">
        <f t="shared" si="8"/>
        <v>0</v>
      </c>
      <c r="AT16">
        <f t="shared" si="8"/>
        <v>0</v>
      </c>
      <c r="AU16">
        <f t="shared" si="8"/>
        <v>0</v>
      </c>
      <c r="AV16">
        <f t="shared" si="8"/>
        <v>0</v>
      </c>
      <c r="AW16">
        <f t="shared" si="9"/>
        <v>0</v>
      </c>
      <c r="AX16">
        <f t="shared" si="10"/>
        <v>0</v>
      </c>
      <c r="AY16">
        <f t="shared" si="11"/>
        <v>0</v>
      </c>
      <c r="AZ16" s="190">
        <f t="shared" si="12"/>
        <v>0</v>
      </c>
      <c r="BA16">
        <f t="shared" si="15"/>
        <v>0</v>
      </c>
      <c r="BB16" s="62">
        <v>45673</v>
      </c>
      <c r="BC16" t="s">
        <v>72</v>
      </c>
      <c r="BD16" t="s">
        <v>81</v>
      </c>
      <c r="BE16" t="s">
        <v>82</v>
      </c>
      <c r="BF16" t="s">
        <v>83</v>
      </c>
      <c r="BG16" s="336">
        <v>1</v>
      </c>
    </row>
    <row r="17" spans="2:59">
      <c r="B17" s="62">
        <v>45673</v>
      </c>
      <c r="C17" t="s">
        <v>585</v>
      </c>
      <c r="D17" t="s">
        <v>72</v>
      </c>
      <c r="E17" t="s">
        <v>90</v>
      </c>
      <c r="F17" t="s">
        <v>162</v>
      </c>
      <c r="G17" t="s">
        <v>163</v>
      </c>
      <c r="H17" s="336">
        <v>1</v>
      </c>
      <c r="I17">
        <f>IF(C17="","",COUNTIFS(Tabla1[[#All],[¿Pasó a miembro?]],"Si",Tabla1[[#All],[Tipo Incrito]],"&lt;&gt;Pre-Inscrito",Tabla1[[#All],[llave2]],Gráficos_!C17))</f>
        <v>0</v>
      </c>
      <c r="J17" s="186">
        <f>IF(C17="","",COUNTIFS(Tabla1[[#All],[sem 01]],"=P",Tabla1[[#All],[llave2]],Gráficos_!C17))</f>
        <v>0</v>
      </c>
      <c r="K17">
        <f>IF(C17="","",COUNTIFS(Tabla1[[#All],[sem 02]],"=P",Tabla1[[#All],[llave2]],Gráficos_!C17))</f>
        <v>0</v>
      </c>
      <c r="L17">
        <f>IF(C17="","",COUNTIFS(Tabla1[[#All],[sem 03]],"=P",Tabla1[[#All],[llave2]],Gráficos_!C17))</f>
        <v>0</v>
      </c>
      <c r="M17">
        <f>IF(C17="","",COUNTIFS(Tabla1[[#All],[sem 04]],"=P",Tabla1[[#All],[llave2]],Gráficos_!C17))</f>
        <v>0</v>
      </c>
      <c r="N17">
        <f>IF(C17="","",COUNTIFS(Tabla1[[#All],[sem 05]],"=P",Tabla1[[#All],[llave2]],Gráficos_!C17))</f>
        <v>0</v>
      </c>
      <c r="O17">
        <f>IF(C17="","",COUNTIFS(Tabla1[[#All],[sem 06]],"=P",Tabla1[[#All],[llave2]],Gráficos_!C17))</f>
        <v>0</v>
      </c>
      <c r="P17">
        <f>IF(C17="","",COUNTIFS(Tabla1[[#All],[sem 07]],"=P",Tabla1[[#All],[llave2]],Gráficos_!C17))</f>
        <v>0</v>
      </c>
      <c r="Q17">
        <f>IF(C17="","",COUNTIFS(Tabla1[[#All],[sem 08]],"=P",Tabla1[[#All],[llave2]],Gráficos_!C17))</f>
        <v>0</v>
      </c>
      <c r="R17">
        <f>IF(C17="","",COUNTIFS(Tabla1[[#All],[sem 09]],"=P",Tabla1[[#All],[llave2]],Gráficos_!C17))</f>
        <v>0</v>
      </c>
      <c r="S17">
        <f>IF(C17="","",COUNTIFS(Tabla1[[#All],[sem 10]],"=P",Tabla1[[#All],[llave2]],Gráficos_!C17))</f>
        <v>0</v>
      </c>
      <c r="T17">
        <f>IF(C17="","",COUNTIFS(Tabla1[[#All],[sem 11]],"=P",Tabla1[[#All],[llave2]],Gráficos_!C17))</f>
        <v>0</v>
      </c>
      <c r="U17">
        <f>IF(C17="","",COUNTIFS(Tabla1[[#All],[sem 12]],"=P",Tabla1[[#All],[llave2]],Gráficos_!C17))</f>
        <v>0</v>
      </c>
      <c r="V17">
        <f>IF(C17="","",COUNTIFS(Tabla1[[#All],[sem 13]],"=P",Tabla1[[#All],[llave2]],Gráficos_!C17))</f>
        <v>0</v>
      </c>
      <c r="W17">
        <f>IF(C17="","",COUNTIFS(Tabla1[[#All],[sem 14]],"=P",Tabla1[[#All],[llave2]],Gráficos_!C17))</f>
        <v>0</v>
      </c>
      <c r="X17">
        <f>IF(C17="","",COUNTIFS(Tabla1[[#All],[sem 15]],"=P",Tabla1[[#All],[llave2]],Gráficos_!C17))</f>
        <v>0</v>
      </c>
      <c r="Y17" s="190">
        <f>IF(C17="","",COUNTIFS(Tabla1[[#All],[sem 16]],"=P",Tabla1[[#All],[llave2]],Gráficos_!C17))</f>
        <v>0</v>
      </c>
      <c r="AA17" s="186" t="str">
        <f t="shared" si="0"/>
        <v>Cusco-Enero-Martes-7.30 - 9.15-45673-Pre-Inscrito</v>
      </c>
      <c r="AB17" t="str">
        <f t="shared" si="1"/>
        <v>Conócete a ti mismo</v>
      </c>
      <c r="AC17" s="62">
        <f t="shared" si="2"/>
        <v>45673</v>
      </c>
      <c r="AD17" t="str">
        <f t="shared" si="3"/>
        <v>enero</v>
      </c>
      <c r="AE17" t="str">
        <f t="shared" si="13"/>
        <v>2025</v>
      </c>
      <c r="AF17" t="str">
        <f t="shared" si="4"/>
        <v>Pre-Inscrito</v>
      </c>
      <c r="AG17" t="str">
        <f t="shared" si="5"/>
        <v>Jadiye Valeriano</v>
      </c>
      <c r="AH17" t="str">
        <f t="shared" si="6"/>
        <v>José Carlos Torres</v>
      </c>
      <c r="AI17">
        <f t="shared" si="7"/>
        <v>1</v>
      </c>
      <c r="AK17">
        <f t="shared" si="14"/>
        <v>0</v>
      </c>
      <c r="AL17">
        <f t="shared" si="8"/>
        <v>0</v>
      </c>
      <c r="AM17">
        <f t="shared" si="8"/>
        <v>0</v>
      </c>
      <c r="AN17">
        <f t="shared" si="8"/>
        <v>0</v>
      </c>
      <c r="AO17">
        <f t="shared" si="8"/>
        <v>0</v>
      </c>
      <c r="AP17">
        <f t="shared" si="8"/>
        <v>0</v>
      </c>
      <c r="AQ17">
        <f t="shared" si="8"/>
        <v>0</v>
      </c>
      <c r="AR17">
        <f t="shared" si="8"/>
        <v>0</v>
      </c>
      <c r="AS17">
        <f t="shared" si="8"/>
        <v>0</v>
      </c>
      <c r="AT17">
        <f t="shared" si="8"/>
        <v>0</v>
      </c>
      <c r="AU17">
        <f t="shared" si="8"/>
        <v>0</v>
      </c>
      <c r="AV17">
        <f t="shared" si="8"/>
        <v>0</v>
      </c>
      <c r="AW17">
        <f t="shared" si="9"/>
        <v>0</v>
      </c>
      <c r="AX17">
        <f t="shared" si="10"/>
        <v>0</v>
      </c>
      <c r="AY17">
        <f t="shared" si="11"/>
        <v>0</v>
      </c>
      <c r="AZ17" s="190">
        <f t="shared" si="12"/>
        <v>0</v>
      </c>
      <c r="BA17">
        <f t="shared" si="15"/>
        <v>0</v>
      </c>
      <c r="BB17" s="62">
        <v>45673</v>
      </c>
      <c r="BC17" t="s">
        <v>72</v>
      </c>
      <c r="BD17" t="s">
        <v>81</v>
      </c>
      <c r="BE17" t="s">
        <v>162</v>
      </c>
      <c r="BF17" t="s">
        <v>163</v>
      </c>
      <c r="BG17" s="336">
        <v>4</v>
      </c>
    </row>
    <row r="18" spans="2:59">
      <c r="I18" t="str">
        <f>IF(C18="","",COUNTIFS(Tabla1[[#All],[¿Pasó a miembro?]],"Si",Tabla1[[#All],[Tipo Incrito]],"&lt;&gt;Pre-Inscrito",Tabla1[[#All],[llave2]],Gráficos_!C18))</f>
        <v/>
      </c>
      <c r="J18" s="186" t="str">
        <f>IF(C18="","",COUNTIFS(Tabla1[[#All],[sem 01]],"=P",Tabla1[[#All],[llave2]],Gráficos_!C18))</f>
        <v/>
      </c>
      <c r="K18" t="str">
        <f>IF(C18="","",COUNTIFS(Tabla1[[#All],[sem 02]],"=P",Tabla1[[#All],[llave2]],Gráficos_!C18))</f>
        <v/>
      </c>
      <c r="L18" t="str">
        <f>IF(C18="","",COUNTIFS(Tabla1[[#All],[sem 03]],"=P",Tabla1[[#All],[llave2]],Gráficos_!C18))</f>
        <v/>
      </c>
      <c r="M18" t="str">
        <f>IF(C18="","",COUNTIFS(Tabla1[[#All],[sem 04]],"=P",Tabla1[[#All],[llave2]],Gráficos_!C18))</f>
        <v/>
      </c>
      <c r="N18" t="str">
        <f>IF(C18="","",COUNTIFS(Tabla1[[#All],[sem 05]],"=P",Tabla1[[#All],[llave2]],Gráficos_!C18))</f>
        <v/>
      </c>
      <c r="O18" t="str">
        <f>IF(C18="","",COUNTIFS(Tabla1[[#All],[sem 06]],"=P",Tabla1[[#All],[llave2]],Gráficos_!C18))</f>
        <v/>
      </c>
      <c r="P18" t="str">
        <f>IF(C18="","",COUNTIFS(Tabla1[[#All],[sem 07]],"=P",Tabla1[[#All],[llave2]],Gráficos_!C18))</f>
        <v/>
      </c>
      <c r="Q18" t="str">
        <f>IF(C18="","",COUNTIFS(Tabla1[[#All],[sem 08]],"=P",Tabla1[[#All],[llave2]],Gráficos_!C18))</f>
        <v/>
      </c>
      <c r="R18" t="str">
        <f>IF(C18="","",COUNTIFS(Tabla1[[#All],[sem 09]],"=P",Tabla1[[#All],[llave2]],Gráficos_!C18))</f>
        <v/>
      </c>
      <c r="S18" t="str">
        <f>IF(C18="","",COUNTIFS(Tabla1[[#All],[sem 10]],"=P",Tabla1[[#All],[llave2]],Gráficos_!C18))</f>
        <v/>
      </c>
      <c r="T18" t="str">
        <f>IF(C18="","",COUNTIFS(Tabla1[[#All],[sem 11]],"=P",Tabla1[[#All],[llave2]],Gráficos_!C18))</f>
        <v/>
      </c>
      <c r="U18" t="str">
        <f>IF(C18="","",COUNTIFS(Tabla1[[#All],[sem 12]],"=P",Tabla1[[#All],[llave2]],Gráficos_!C18))</f>
        <v/>
      </c>
      <c r="V18" t="str">
        <f>IF(C18="","",COUNTIFS(Tabla1[[#All],[sem 13]],"=P",Tabla1[[#All],[llave2]],Gráficos_!C18))</f>
        <v/>
      </c>
      <c r="W18" t="str">
        <f>IF(C18="","",COUNTIFS(Tabla1[[#All],[sem 14]],"=P",Tabla1[[#All],[llave2]],Gráficos_!C18))</f>
        <v/>
      </c>
      <c r="X18" t="str">
        <f>IF(C18="","",COUNTIFS(Tabla1[[#All],[sem 15]],"=P",Tabla1[[#All],[llave2]],Gráficos_!C18))</f>
        <v/>
      </c>
      <c r="Y18" s="190" t="str">
        <f>IF(C18="","",COUNTIFS(Tabla1[[#All],[sem 16]],"=P",Tabla1[[#All],[llave2]],Gráficos_!C18))</f>
        <v/>
      </c>
      <c r="AA18" s="186" t="str">
        <f t="shared" si="0"/>
        <v/>
      </c>
      <c r="AB18" t="str">
        <f t="shared" si="1"/>
        <v/>
      </c>
      <c r="AC18" s="62" t="str">
        <f t="shared" si="2"/>
        <v/>
      </c>
      <c r="AD18" t="str">
        <f t="shared" si="3"/>
        <v/>
      </c>
      <c r="AE18" t="str">
        <f t="shared" si="13"/>
        <v/>
      </c>
      <c r="AF18" t="str">
        <f t="shared" si="4"/>
        <v/>
      </c>
      <c r="AG18" t="str">
        <f t="shared" si="5"/>
        <v/>
      </c>
      <c r="AH18" t="str">
        <f t="shared" si="6"/>
        <v/>
      </c>
      <c r="AI18" t="str">
        <f t="shared" si="7"/>
        <v/>
      </c>
      <c r="AK18" t="str">
        <f t="shared" si="14"/>
        <v/>
      </c>
      <c r="AL18" t="str">
        <f t="shared" si="8"/>
        <v/>
      </c>
      <c r="AM18" t="str">
        <f t="shared" si="8"/>
        <v/>
      </c>
      <c r="AN18" t="str">
        <f t="shared" si="8"/>
        <v/>
      </c>
      <c r="AO18" t="str">
        <f t="shared" si="8"/>
        <v/>
      </c>
      <c r="AP18" t="str">
        <f t="shared" si="8"/>
        <v/>
      </c>
      <c r="AQ18" t="str">
        <f t="shared" si="8"/>
        <v/>
      </c>
      <c r="AR18" t="str">
        <f t="shared" si="8"/>
        <v/>
      </c>
      <c r="AS18" t="str">
        <f t="shared" si="8"/>
        <v/>
      </c>
      <c r="AT18" t="str">
        <f t="shared" si="8"/>
        <v/>
      </c>
      <c r="AU18" t="str">
        <f t="shared" si="8"/>
        <v/>
      </c>
      <c r="AV18" t="str">
        <f t="shared" si="8"/>
        <v/>
      </c>
      <c r="AW18" t="str">
        <f t="shared" si="9"/>
        <v/>
      </c>
      <c r="AX18" t="str">
        <f t="shared" si="10"/>
        <v/>
      </c>
      <c r="AY18" t="str">
        <f t="shared" si="11"/>
        <v/>
      </c>
      <c r="AZ18" s="190" t="str">
        <f t="shared" si="12"/>
        <v/>
      </c>
      <c r="BA18" t="str">
        <f t="shared" si="15"/>
        <v/>
      </c>
      <c r="BB18" s="62">
        <v>45673</v>
      </c>
      <c r="BC18" t="s">
        <v>72</v>
      </c>
      <c r="BD18" t="s">
        <v>90</v>
      </c>
      <c r="BE18" t="s">
        <v>162</v>
      </c>
      <c r="BF18" t="s">
        <v>163</v>
      </c>
      <c r="BG18" s="336">
        <v>1</v>
      </c>
    </row>
    <row r="19" spans="2:59">
      <c r="I19" t="str">
        <f>IF(C19="","",COUNTIFS(Tabla1[[#All],[¿Pasó a miembro?]],"Si",Tabla1[[#All],[Tipo Incrito]],"&lt;&gt;Pre-Inscrito",Tabla1[[#All],[llave2]],Gráficos_!C19))</f>
        <v/>
      </c>
      <c r="J19" s="186" t="str">
        <f>IF(C19="","",COUNTIFS(Tabla1[[#All],[sem 01]],"=P",Tabla1[[#All],[llave2]],Gráficos_!C19))</f>
        <v/>
      </c>
      <c r="K19" t="str">
        <f>IF(C19="","",COUNTIFS(Tabla1[[#All],[sem 02]],"=P",Tabla1[[#All],[llave2]],Gráficos_!C19))</f>
        <v/>
      </c>
      <c r="L19" t="str">
        <f>IF(C19="","",COUNTIFS(Tabla1[[#All],[sem 03]],"=P",Tabla1[[#All],[llave2]],Gráficos_!C19))</f>
        <v/>
      </c>
      <c r="M19" t="str">
        <f>IF(C19="","",COUNTIFS(Tabla1[[#All],[sem 04]],"=P",Tabla1[[#All],[llave2]],Gráficos_!C19))</f>
        <v/>
      </c>
      <c r="N19" t="str">
        <f>IF(C19="","",COUNTIFS(Tabla1[[#All],[sem 05]],"=P",Tabla1[[#All],[llave2]],Gráficos_!C19))</f>
        <v/>
      </c>
      <c r="O19" t="str">
        <f>IF(C19="","",COUNTIFS(Tabla1[[#All],[sem 06]],"=P",Tabla1[[#All],[llave2]],Gráficos_!C19))</f>
        <v/>
      </c>
      <c r="P19" t="str">
        <f>IF(C19="","",COUNTIFS(Tabla1[[#All],[sem 07]],"=P",Tabla1[[#All],[llave2]],Gráficos_!C19))</f>
        <v/>
      </c>
      <c r="Q19" t="str">
        <f>IF(C19="","",COUNTIFS(Tabla1[[#All],[sem 08]],"=P",Tabla1[[#All],[llave2]],Gráficos_!C19))</f>
        <v/>
      </c>
      <c r="R19" t="str">
        <f>IF(C19="","",COUNTIFS(Tabla1[[#All],[sem 09]],"=P",Tabla1[[#All],[llave2]],Gráficos_!C19))</f>
        <v/>
      </c>
      <c r="S19" t="str">
        <f>IF(C19="","",COUNTIFS(Tabla1[[#All],[sem 10]],"=P",Tabla1[[#All],[llave2]],Gráficos_!C19))</f>
        <v/>
      </c>
      <c r="T19" t="str">
        <f>IF(C19="","",COUNTIFS(Tabla1[[#All],[sem 11]],"=P",Tabla1[[#All],[llave2]],Gráficos_!C19))</f>
        <v/>
      </c>
      <c r="U19" t="str">
        <f>IF(C19="","",COUNTIFS(Tabla1[[#All],[sem 12]],"=P",Tabla1[[#All],[llave2]],Gráficos_!C19))</f>
        <v/>
      </c>
      <c r="V19" t="str">
        <f>IF(C19="","",COUNTIFS(Tabla1[[#All],[sem 13]],"=P",Tabla1[[#All],[llave2]],Gráficos_!C19))</f>
        <v/>
      </c>
      <c r="W19" t="str">
        <f>IF(C19="","",COUNTIFS(Tabla1[[#All],[sem 14]],"=P",Tabla1[[#All],[llave2]],Gráficos_!C19))</f>
        <v/>
      </c>
      <c r="X19" t="str">
        <f>IF(C19="","",COUNTIFS(Tabla1[[#All],[sem 15]],"=P",Tabla1[[#All],[llave2]],Gráficos_!C19))</f>
        <v/>
      </c>
      <c r="Y19" s="190" t="str">
        <f>IF(C19="","",COUNTIFS(Tabla1[[#All],[sem 16]],"=P",Tabla1[[#All],[llave2]],Gráficos_!C19))</f>
        <v/>
      </c>
      <c r="AA19" s="186" t="str">
        <f t="shared" si="0"/>
        <v/>
      </c>
      <c r="AB19" t="str">
        <f t="shared" si="1"/>
        <v/>
      </c>
      <c r="AC19" s="62" t="str">
        <f t="shared" si="2"/>
        <v/>
      </c>
      <c r="AD19" t="str">
        <f t="shared" si="3"/>
        <v/>
      </c>
      <c r="AE19" t="str">
        <f t="shared" si="13"/>
        <v/>
      </c>
      <c r="AF19" t="str">
        <f t="shared" si="4"/>
        <v/>
      </c>
      <c r="AG19" t="str">
        <f t="shared" si="5"/>
        <v/>
      </c>
      <c r="AH19" t="str">
        <f t="shared" si="6"/>
        <v/>
      </c>
      <c r="AI19" t="str">
        <f t="shared" si="7"/>
        <v/>
      </c>
      <c r="AK19" t="str">
        <f t="shared" si="14"/>
        <v/>
      </c>
      <c r="AL19" t="str">
        <f t="shared" si="8"/>
        <v/>
      </c>
      <c r="AM19" t="str">
        <f t="shared" si="8"/>
        <v/>
      </c>
      <c r="AN19" t="str">
        <f t="shared" si="8"/>
        <v/>
      </c>
      <c r="AO19" t="str">
        <f t="shared" si="8"/>
        <v/>
      </c>
      <c r="AP19" t="str">
        <f t="shared" si="8"/>
        <v/>
      </c>
      <c r="AQ19" t="str">
        <f t="shared" si="8"/>
        <v/>
      </c>
      <c r="AR19" t="str">
        <f t="shared" si="8"/>
        <v/>
      </c>
      <c r="AS19" t="str">
        <f t="shared" si="8"/>
        <v/>
      </c>
      <c r="AT19" t="str">
        <f t="shared" si="8"/>
        <v/>
      </c>
      <c r="AU19" t="str">
        <f t="shared" si="8"/>
        <v/>
      </c>
      <c r="AV19" t="str">
        <f t="shared" si="8"/>
        <v/>
      </c>
      <c r="AW19" t="str">
        <f t="shared" si="9"/>
        <v/>
      </c>
      <c r="AX19" t="str">
        <f t="shared" si="10"/>
        <v/>
      </c>
      <c r="AY19" t="str">
        <f t="shared" si="11"/>
        <v/>
      </c>
      <c r="AZ19" s="190" t="str">
        <f t="shared" si="12"/>
        <v/>
      </c>
      <c r="BA19" t="str">
        <f t="shared" si="15"/>
        <v/>
      </c>
    </row>
    <row r="20" spans="2:59">
      <c r="I20" t="str">
        <f>IF(C20="","",COUNTIFS(Tabla1[[#All],[¿Pasó a miembro?]],"Si",Tabla1[[#All],[Tipo Incrito]],"&lt;&gt;Pre-Inscrito",Tabla1[[#All],[llave2]],Gráficos_!C20))</f>
        <v/>
      </c>
      <c r="J20" s="186" t="str">
        <f>IF(C20="","",COUNTIFS(Tabla1[[#All],[sem 01]],"=P",Tabla1[[#All],[llave2]],Gráficos_!C20))</f>
        <v/>
      </c>
      <c r="K20" t="str">
        <f>IF(C20="","",COUNTIFS(Tabla1[[#All],[sem 02]],"=P",Tabla1[[#All],[llave2]],Gráficos_!C20))</f>
        <v/>
      </c>
      <c r="L20" t="str">
        <f>IF(C20="","",COUNTIFS(Tabla1[[#All],[sem 03]],"=P",Tabla1[[#All],[llave2]],Gráficos_!C20))</f>
        <v/>
      </c>
      <c r="M20" t="str">
        <f>IF(C20="","",COUNTIFS(Tabla1[[#All],[sem 04]],"=P",Tabla1[[#All],[llave2]],Gráficos_!C20))</f>
        <v/>
      </c>
      <c r="N20" t="str">
        <f>IF(C20="","",COUNTIFS(Tabla1[[#All],[sem 05]],"=P",Tabla1[[#All],[llave2]],Gráficos_!C20))</f>
        <v/>
      </c>
      <c r="O20" t="str">
        <f>IF(C20="","",COUNTIFS(Tabla1[[#All],[sem 06]],"=P",Tabla1[[#All],[llave2]],Gráficos_!C20))</f>
        <v/>
      </c>
      <c r="P20" t="str">
        <f>IF(C20="","",COUNTIFS(Tabla1[[#All],[sem 07]],"=P",Tabla1[[#All],[llave2]],Gráficos_!C20))</f>
        <v/>
      </c>
      <c r="Q20" t="str">
        <f>IF(C20="","",COUNTIFS(Tabla1[[#All],[sem 08]],"=P",Tabla1[[#All],[llave2]],Gráficos_!C20))</f>
        <v/>
      </c>
      <c r="R20" t="str">
        <f>IF(C20="","",COUNTIFS(Tabla1[[#All],[sem 09]],"=P",Tabla1[[#All],[llave2]],Gráficos_!C20))</f>
        <v/>
      </c>
      <c r="S20" t="str">
        <f>IF(C20="","",COUNTIFS(Tabla1[[#All],[sem 10]],"=P",Tabla1[[#All],[llave2]],Gráficos_!C20))</f>
        <v/>
      </c>
      <c r="T20" t="str">
        <f>IF(C20="","",COUNTIFS(Tabla1[[#All],[sem 11]],"=P",Tabla1[[#All],[llave2]],Gráficos_!C20))</f>
        <v/>
      </c>
      <c r="U20" t="str">
        <f>IF(C20="","",COUNTIFS(Tabla1[[#All],[sem 12]],"=P",Tabla1[[#All],[llave2]],Gráficos_!C20))</f>
        <v/>
      </c>
      <c r="V20" t="str">
        <f>IF(C20="","",COUNTIFS(Tabla1[[#All],[sem 13]],"=P",Tabla1[[#All],[llave2]],Gráficos_!C20))</f>
        <v/>
      </c>
      <c r="W20" t="str">
        <f>IF(C20="","",COUNTIFS(Tabla1[[#All],[sem 14]],"=P",Tabla1[[#All],[llave2]],Gráficos_!C20))</f>
        <v/>
      </c>
      <c r="X20" t="str">
        <f>IF(C20="","",COUNTIFS(Tabla1[[#All],[sem 15]],"=P",Tabla1[[#All],[llave2]],Gráficos_!C20))</f>
        <v/>
      </c>
      <c r="Y20" s="190" t="str">
        <f>IF(C20="","",COUNTIFS(Tabla1[[#All],[sem 16]],"=P",Tabla1[[#All],[llave2]],Gráficos_!C20))</f>
        <v/>
      </c>
      <c r="AA20" s="186" t="str">
        <f t="shared" si="0"/>
        <v/>
      </c>
      <c r="AB20" t="str">
        <f t="shared" si="1"/>
        <v/>
      </c>
      <c r="AC20" s="62" t="str">
        <f t="shared" si="2"/>
        <v/>
      </c>
      <c r="AD20" t="str">
        <f t="shared" si="3"/>
        <v/>
      </c>
      <c r="AE20" t="str">
        <f t="shared" si="13"/>
        <v/>
      </c>
      <c r="AF20" t="str">
        <f t="shared" si="4"/>
        <v/>
      </c>
      <c r="AG20" t="str">
        <f t="shared" si="5"/>
        <v/>
      </c>
      <c r="AH20" t="str">
        <f t="shared" si="6"/>
        <v/>
      </c>
      <c r="AI20" t="str">
        <f t="shared" si="7"/>
        <v/>
      </c>
      <c r="AK20" t="str">
        <f t="shared" si="14"/>
        <v/>
      </c>
      <c r="AL20" t="str">
        <f t="shared" si="8"/>
        <v/>
      </c>
      <c r="AM20" t="str">
        <f t="shared" si="8"/>
        <v/>
      </c>
      <c r="AN20" t="str">
        <f t="shared" si="8"/>
        <v/>
      </c>
      <c r="AO20" t="str">
        <f t="shared" si="8"/>
        <v/>
      </c>
      <c r="AP20" t="str">
        <f t="shared" si="8"/>
        <v/>
      </c>
      <c r="AQ20" t="str">
        <f t="shared" si="8"/>
        <v/>
      </c>
      <c r="AR20" t="str">
        <f t="shared" si="8"/>
        <v/>
      </c>
      <c r="AS20" t="str">
        <f t="shared" si="8"/>
        <v/>
      </c>
      <c r="AT20" t="str">
        <f t="shared" si="8"/>
        <v/>
      </c>
      <c r="AU20" t="str">
        <f t="shared" si="8"/>
        <v/>
      </c>
      <c r="AV20" t="str">
        <f t="shared" si="8"/>
        <v/>
      </c>
      <c r="AW20" t="str">
        <f t="shared" si="9"/>
        <v/>
      </c>
      <c r="AX20" t="str">
        <f t="shared" si="10"/>
        <v/>
      </c>
      <c r="AY20" t="str">
        <f t="shared" si="11"/>
        <v/>
      </c>
      <c r="AZ20" s="190" t="str">
        <f t="shared" si="12"/>
        <v/>
      </c>
      <c r="BA20" t="str">
        <f t="shared" si="15"/>
        <v/>
      </c>
    </row>
    <row r="21" spans="2:59">
      <c r="I21" t="str">
        <f>IF(C21="","",COUNTIFS(Tabla1[[#All],[¿Pasó a miembro?]],"Si",Tabla1[[#All],[Tipo Incrito]],"&lt;&gt;Pre-Inscrito",Tabla1[[#All],[llave2]],Gráficos_!C21))</f>
        <v/>
      </c>
      <c r="J21" s="186" t="str">
        <f>IF(C21="","",COUNTIFS(Tabla1[[#All],[sem 01]],"=P",Tabla1[[#All],[llave2]],Gráficos_!C21))</f>
        <v/>
      </c>
      <c r="K21" t="str">
        <f>IF(C21="","",COUNTIFS(Tabla1[[#All],[sem 02]],"=P",Tabla1[[#All],[llave2]],Gráficos_!C21))</f>
        <v/>
      </c>
      <c r="L21" t="str">
        <f>IF(C21="","",COUNTIFS(Tabla1[[#All],[sem 03]],"=P",Tabla1[[#All],[llave2]],Gráficos_!C21))</f>
        <v/>
      </c>
      <c r="M21" t="str">
        <f>IF(C21="","",COUNTIFS(Tabla1[[#All],[sem 04]],"=P",Tabla1[[#All],[llave2]],Gráficos_!C21))</f>
        <v/>
      </c>
      <c r="N21" t="str">
        <f>IF(C21="","",COUNTIFS(Tabla1[[#All],[sem 05]],"=P",Tabla1[[#All],[llave2]],Gráficos_!C21))</f>
        <v/>
      </c>
      <c r="O21" t="str">
        <f>IF(C21="","",COUNTIFS(Tabla1[[#All],[sem 06]],"=P",Tabla1[[#All],[llave2]],Gráficos_!C21))</f>
        <v/>
      </c>
      <c r="P21" t="str">
        <f>IF(C21="","",COUNTIFS(Tabla1[[#All],[sem 07]],"=P",Tabla1[[#All],[llave2]],Gráficos_!C21))</f>
        <v/>
      </c>
      <c r="Q21" t="str">
        <f>IF(C21="","",COUNTIFS(Tabla1[[#All],[sem 08]],"=P",Tabla1[[#All],[llave2]],Gráficos_!C21))</f>
        <v/>
      </c>
      <c r="R21" t="str">
        <f>IF(C21="","",COUNTIFS(Tabla1[[#All],[sem 09]],"=P",Tabla1[[#All],[llave2]],Gráficos_!C21))</f>
        <v/>
      </c>
      <c r="S21" t="str">
        <f>IF(C21="","",COUNTIFS(Tabla1[[#All],[sem 10]],"=P",Tabla1[[#All],[llave2]],Gráficos_!C21))</f>
        <v/>
      </c>
      <c r="T21" t="str">
        <f>IF(C21="","",COUNTIFS(Tabla1[[#All],[sem 11]],"=P",Tabla1[[#All],[llave2]],Gráficos_!C21))</f>
        <v/>
      </c>
      <c r="U21" t="str">
        <f>IF(C21="","",COUNTIFS(Tabla1[[#All],[sem 12]],"=P",Tabla1[[#All],[llave2]],Gráficos_!C21))</f>
        <v/>
      </c>
      <c r="V21" t="str">
        <f>IF(C21="","",COUNTIFS(Tabla1[[#All],[sem 13]],"=P",Tabla1[[#All],[llave2]],Gráficos_!C21))</f>
        <v/>
      </c>
      <c r="W21" t="str">
        <f>IF(C21="","",COUNTIFS(Tabla1[[#All],[sem 14]],"=P",Tabla1[[#All],[llave2]],Gráficos_!C21))</f>
        <v/>
      </c>
      <c r="X21" t="str">
        <f>IF(C21="","",COUNTIFS(Tabla1[[#All],[sem 15]],"=P",Tabla1[[#All],[llave2]],Gráficos_!C21))</f>
        <v/>
      </c>
      <c r="Y21" s="190" t="str">
        <f>IF(C21="","",COUNTIFS(Tabla1[[#All],[sem 16]],"=P",Tabla1[[#All],[llave2]],Gráficos_!C21))</f>
        <v/>
      </c>
      <c r="AA21" s="186" t="str">
        <f t="shared" si="0"/>
        <v/>
      </c>
      <c r="AB21" t="str">
        <f t="shared" si="1"/>
        <v/>
      </c>
      <c r="AC21" s="62" t="str">
        <f t="shared" si="2"/>
        <v/>
      </c>
      <c r="AD21" t="str">
        <f t="shared" si="3"/>
        <v/>
      </c>
      <c r="AE21" t="str">
        <f t="shared" si="13"/>
        <v/>
      </c>
      <c r="AF21" t="str">
        <f t="shared" si="4"/>
        <v/>
      </c>
      <c r="AG21" t="str">
        <f t="shared" si="5"/>
        <v/>
      </c>
      <c r="AH21" t="str">
        <f t="shared" si="6"/>
        <v/>
      </c>
      <c r="AI21" t="str">
        <f t="shared" si="7"/>
        <v/>
      </c>
      <c r="AK21" t="str">
        <f t="shared" si="14"/>
        <v/>
      </c>
      <c r="AL21" t="str">
        <f t="shared" si="8"/>
        <v/>
      </c>
      <c r="AM21" t="str">
        <f t="shared" si="8"/>
        <v/>
      </c>
      <c r="AN21" t="str">
        <f t="shared" si="8"/>
        <v/>
      </c>
      <c r="AO21" t="str">
        <f t="shared" si="8"/>
        <v/>
      </c>
      <c r="AP21" t="str">
        <f t="shared" si="8"/>
        <v/>
      </c>
      <c r="AQ21" t="str">
        <f t="shared" si="8"/>
        <v/>
      </c>
      <c r="AR21" t="str">
        <f t="shared" si="8"/>
        <v/>
      </c>
      <c r="AS21" t="str">
        <f t="shared" si="8"/>
        <v/>
      </c>
      <c r="AT21" t="str">
        <f t="shared" si="8"/>
        <v/>
      </c>
      <c r="AU21" t="str">
        <f t="shared" si="8"/>
        <v/>
      </c>
      <c r="AV21" t="str">
        <f t="shared" si="8"/>
        <v/>
      </c>
      <c r="AW21" t="str">
        <f t="shared" si="9"/>
        <v/>
      </c>
      <c r="AX21" t="str">
        <f t="shared" si="10"/>
        <v/>
      </c>
      <c r="AY21" t="str">
        <f t="shared" si="11"/>
        <v/>
      </c>
      <c r="AZ21" s="190" t="str">
        <f t="shared" si="12"/>
        <v/>
      </c>
      <c r="BA21" t="str">
        <f t="shared" si="15"/>
        <v/>
      </c>
    </row>
    <row r="22" spans="2:59">
      <c r="I22" t="str">
        <f>IF(C22="","",COUNTIFS(Tabla1[[#All],[¿Pasó a miembro?]],"Si",Tabla1[[#All],[Tipo Incrito]],"&lt;&gt;Pre-Inscrito",Tabla1[[#All],[llave2]],Gráficos_!C22))</f>
        <v/>
      </c>
      <c r="J22" s="186" t="str">
        <f>IF(C22="","",COUNTIFS(Tabla1[[#All],[sem 01]],"=P",Tabla1[[#All],[llave2]],Gráficos_!C22))</f>
        <v/>
      </c>
      <c r="K22" t="str">
        <f>IF(C22="","",COUNTIFS(Tabla1[[#All],[sem 02]],"=P",Tabla1[[#All],[llave2]],Gráficos_!C22))</f>
        <v/>
      </c>
      <c r="L22" t="str">
        <f>IF(C22="","",COUNTIFS(Tabla1[[#All],[sem 03]],"=P",Tabla1[[#All],[llave2]],Gráficos_!C22))</f>
        <v/>
      </c>
      <c r="M22" t="str">
        <f>IF(C22="","",COUNTIFS(Tabla1[[#All],[sem 04]],"=P",Tabla1[[#All],[llave2]],Gráficos_!C22))</f>
        <v/>
      </c>
      <c r="N22" t="str">
        <f>IF(C22="","",COUNTIFS(Tabla1[[#All],[sem 05]],"=P",Tabla1[[#All],[llave2]],Gráficos_!C22))</f>
        <v/>
      </c>
      <c r="O22" t="str">
        <f>IF(C22="","",COUNTIFS(Tabla1[[#All],[sem 06]],"=P",Tabla1[[#All],[llave2]],Gráficos_!C22))</f>
        <v/>
      </c>
      <c r="P22" t="str">
        <f>IF(C22="","",COUNTIFS(Tabla1[[#All],[sem 07]],"=P",Tabla1[[#All],[llave2]],Gráficos_!C22))</f>
        <v/>
      </c>
      <c r="Q22" t="str">
        <f>IF(C22="","",COUNTIFS(Tabla1[[#All],[sem 08]],"=P",Tabla1[[#All],[llave2]],Gráficos_!C22))</f>
        <v/>
      </c>
      <c r="R22" t="str">
        <f>IF(C22="","",COUNTIFS(Tabla1[[#All],[sem 09]],"=P",Tabla1[[#All],[llave2]],Gráficos_!C22))</f>
        <v/>
      </c>
      <c r="S22" t="str">
        <f>IF(C22="","",COUNTIFS(Tabla1[[#All],[sem 10]],"=P",Tabla1[[#All],[llave2]],Gráficos_!C22))</f>
        <v/>
      </c>
      <c r="T22" t="str">
        <f>IF(C22="","",COUNTIFS(Tabla1[[#All],[sem 11]],"=P",Tabla1[[#All],[llave2]],Gráficos_!C22))</f>
        <v/>
      </c>
      <c r="U22" t="str">
        <f>IF(C22="","",COUNTIFS(Tabla1[[#All],[sem 12]],"=P",Tabla1[[#All],[llave2]],Gráficos_!C22))</f>
        <v/>
      </c>
      <c r="V22" t="str">
        <f>IF(C22="","",COUNTIFS(Tabla1[[#All],[sem 13]],"=P",Tabla1[[#All],[llave2]],Gráficos_!C22))</f>
        <v/>
      </c>
      <c r="W22" t="str">
        <f>IF(C22="","",COUNTIFS(Tabla1[[#All],[sem 14]],"=P",Tabla1[[#All],[llave2]],Gráficos_!C22))</f>
        <v/>
      </c>
      <c r="X22" t="str">
        <f>IF(C22="","",COUNTIFS(Tabla1[[#All],[sem 15]],"=P",Tabla1[[#All],[llave2]],Gráficos_!C22))</f>
        <v/>
      </c>
      <c r="Y22" s="190" t="str">
        <f>IF(C22="","",COUNTIFS(Tabla1[[#All],[sem 16]],"=P",Tabla1[[#All],[llave2]],Gráficos_!C22))</f>
        <v/>
      </c>
      <c r="AA22" s="186" t="str">
        <f t="shared" si="0"/>
        <v/>
      </c>
      <c r="AB22" t="str">
        <f t="shared" si="1"/>
        <v/>
      </c>
      <c r="AC22" s="62" t="str">
        <f t="shared" si="2"/>
        <v/>
      </c>
      <c r="AD22" t="str">
        <f t="shared" si="3"/>
        <v/>
      </c>
      <c r="AE22" t="str">
        <f t="shared" si="13"/>
        <v/>
      </c>
      <c r="AF22" t="str">
        <f t="shared" si="4"/>
        <v/>
      </c>
      <c r="AG22" t="str">
        <f t="shared" si="5"/>
        <v/>
      </c>
      <c r="AH22" t="str">
        <f t="shared" si="6"/>
        <v/>
      </c>
      <c r="AI22" t="str">
        <f t="shared" si="7"/>
        <v/>
      </c>
      <c r="AK22" t="str">
        <f t="shared" si="14"/>
        <v/>
      </c>
      <c r="AL22" t="str">
        <f t="shared" si="8"/>
        <v/>
      </c>
      <c r="AM22" t="str">
        <f t="shared" si="8"/>
        <v/>
      </c>
      <c r="AN22" t="str">
        <f t="shared" si="8"/>
        <v/>
      </c>
      <c r="AO22" t="str">
        <f t="shared" si="8"/>
        <v/>
      </c>
      <c r="AP22" t="str">
        <f t="shared" si="8"/>
        <v/>
      </c>
      <c r="AQ22" t="str">
        <f t="shared" si="8"/>
        <v/>
      </c>
      <c r="AR22" t="str">
        <f t="shared" si="8"/>
        <v/>
      </c>
      <c r="AS22" t="str">
        <f t="shared" si="8"/>
        <v/>
      </c>
      <c r="AT22" t="str">
        <f t="shared" si="8"/>
        <v/>
      </c>
      <c r="AU22" t="str">
        <f t="shared" si="8"/>
        <v/>
      </c>
      <c r="AV22" t="str">
        <f t="shared" si="8"/>
        <v/>
      </c>
      <c r="AW22" t="str">
        <f t="shared" si="9"/>
        <v/>
      </c>
      <c r="AX22" t="str">
        <f t="shared" si="10"/>
        <v/>
      </c>
      <c r="AY22" t="str">
        <f t="shared" si="11"/>
        <v/>
      </c>
      <c r="AZ22" s="190" t="str">
        <f t="shared" si="12"/>
        <v/>
      </c>
      <c r="BA22" t="str">
        <f t="shared" si="15"/>
        <v/>
      </c>
    </row>
    <row r="23" spans="2:59">
      <c r="I23" t="str">
        <f>IF(C23="","",COUNTIFS(Tabla1[[#All],[¿Pasó a miembro?]],"Si",Tabla1[[#All],[Tipo Incrito]],"&lt;&gt;Pre-Inscrito",Tabla1[[#All],[llave2]],Gráficos_!C23))</f>
        <v/>
      </c>
      <c r="J23" s="186" t="str">
        <f>IF(C23="","",COUNTIFS(Tabla1[[#All],[sem 01]],"=P",Tabla1[[#All],[llave2]],Gráficos_!C23))</f>
        <v/>
      </c>
      <c r="K23" t="str">
        <f>IF(C23="","",COUNTIFS(Tabla1[[#All],[sem 02]],"=P",Tabla1[[#All],[llave2]],Gráficos_!C23))</f>
        <v/>
      </c>
      <c r="L23" t="str">
        <f>IF(C23="","",COUNTIFS(Tabla1[[#All],[sem 03]],"=P",Tabla1[[#All],[llave2]],Gráficos_!C23))</f>
        <v/>
      </c>
      <c r="M23" t="str">
        <f>IF(C23="","",COUNTIFS(Tabla1[[#All],[sem 04]],"=P",Tabla1[[#All],[llave2]],Gráficos_!C23))</f>
        <v/>
      </c>
      <c r="N23" t="str">
        <f>IF(C23="","",COUNTIFS(Tabla1[[#All],[sem 05]],"=P",Tabla1[[#All],[llave2]],Gráficos_!C23))</f>
        <v/>
      </c>
      <c r="O23" t="str">
        <f>IF(C23="","",COUNTIFS(Tabla1[[#All],[sem 06]],"=P",Tabla1[[#All],[llave2]],Gráficos_!C23))</f>
        <v/>
      </c>
      <c r="P23" t="str">
        <f>IF(C23="","",COUNTIFS(Tabla1[[#All],[sem 07]],"=P",Tabla1[[#All],[llave2]],Gráficos_!C23))</f>
        <v/>
      </c>
      <c r="Q23" t="str">
        <f>IF(C23="","",COUNTIFS(Tabla1[[#All],[sem 08]],"=P",Tabla1[[#All],[llave2]],Gráficos_!C23))</f>
        <v/>
      </c>
      <c r="R23" t="str">
        <f>IF(C23="","",COUNTIFS(Tabla1[[#All],[sem 09]],"=P",Tabla1[[#All],[llave2]],Gráficos_!C23))</f>
        <v/>
      </c>
      <c r="S23" t="str">
        <f>IF(C23="","",COUNTIFS(Tabla1[[#All],[sem 10]],"=P",Tabla1[[#All],[llave2]],Gráficos_!C23))</f>
        <v/>
      </c>
      <c r="T23" t="str">
        <f>IF(C23="","",COUNTIFS(Tabla1[[#All],[sem 11]],"=P",Tabla1[[#All],[llave2]],Gráficos_!C23))</f>
        <v/>
      </c>
      <c r="U23" t="str">
        <f>IF(C23="","",COUNTIFS(Tabla1[[#All],[sem 12]],"=P",Tabla1[[#All],[llave2]],Gráficos_!C23))</f>
        <v/>
      </c>
      <c r="V23" t="str">
        <f>IF(C23="","",COUNTIFS(Tabla1[[#All],[sem 13]],"=P",Tabla1[[#All],[llave2]],Gráficos_!C23))</f>
        <v/>
      </c>
      <c r="W23" t="str">
        <f>IF(C23="","",COUNTIFS(Tabla1[[#All],[sem 14]],"=P",Tabla1[[#All],[llave2]],Gráficos_!C23))</f>
        <v/>
      </c>
      <c r="X23" t="str">
        <f>IF(C23="","",COUNTIFS(Tabla1[[#All],[sem 15]],"=P",Tabla1[[#All],[llave2]],Gráficos_!C23))</f>
        <v/>
      </c>
      <c r="Y23" s="190" t="str">
        <f>IF(C23="","",COUNTIFS(Tabla1[[#All],[sem 16]],"=P",Tabla1[[#All],[llave2]],Gráficos_!C23))</f>
        <v/>
      </c>
      <c r="AA23" s="186" t="str">
        <f t="shared" si="0"/>
        <v/>
      </c>
      <c r="AB23" t="str">
        <f t="shared" si="1"/>
        <v/>
      </c>
      <c r="AC23" s="62" t="str">
        <f t="shared" si="2"/>
        <v/>
      </c>
      <c r="AD23" t="str">
        <f t="shared" si="3"/>
        <v/>
      </c>
      <c r="AE23" t="str">
        <f t="shared" si="13"/>
        <v/>
      </c>
      <c r="AF23" t="str">
        <f t="shared" si="4"/>
        <v/>
      </c>
      <c r="AG23" t="str">
        <f t="shared" si="5"/>
        <v/>
      </c>
      <c r="AH23" t="str">
        <f t="shared" si="6"/>
        <v/>
      </c>
      <c r="AI23" t="str">
        <f t="shared" si="7"/>
        <v/>
      </c>
      <c r="AK23" t="str">
        <f t="shared" si="14"/>
        <v/>
      </c>
      <c r="AL23" t="str">
        <f t="shared" si="14"/>
        <v/>
      </c>
      <c r="AM23" t="str">
        <f t="shared" si="14"/>
        <v/>
      </c>
      <c r="AN23" t="str">
        <f t="shared" si="14"/>
        <v/>
      </c>
      <c r="AO23" t="str">
        <f t="shared" si="14"/>
        <v/>
      </c>
      <c r="AP23" t="str">
        <f t="shared" si="14"/>
        <v/>
      </c>
      <c r="AQ23" t="str">
        <f t="shared" si="14"/>
        <v/>
      </c>
      <c r="AR23" t="str">
        <f t="shared" si="14"/>
        <v/>
      </c>
      <c r="AS23" t="str">
        <f t="shared" si="14"/>
        <v/>
      </c>
      <c r="AT23" t="str">
        <f t="shared" si="14"/>
        <v/>
      </c>
      <c r="AU23" t="str">
        <f t="shared" si="14"/>
        <v/>
      </c>
      <c r="AV23" t="str">
        <f t="shared" si="14"/>
        <v/>
      </c>
      <c r="AW23" t="str">
        <f t="shared" si="9"/>
        <v/>
      </c>
      <c r="AX23" t="str">
        <f t="shared" si="10"/>
        <v/>
      </c>
      <c r="AY23" t="str">
        <f t="shared" si="11"/>
        <v/>
      </c>
      <c r="AZ23" s="190" t="str">
        <f t="shared" si="12"/>
        <v/>
      </c>
      <c r="BA23" t="str">
        <f t="shared" si="15"/>
        <v/>
      </c>
    </row>
    <row r="24" spans="2:59">
      <c r="I24" t="str">
        <f>IF(C24="","",COUNTIFS(Tabla1[[#All],[¿Pasó a miembro?]],"Si",Tabla1[[#All],[Tipo Incrito]],"&lt;&gt;Pre-Inscrito",Tabla1[[#All],[llave2]],Gráficos_!C24))</f>
        <v/>
      </c>
      <c r="J24" s="186" t="str">
        <f>IF(C24="","",COUNTIFS(Tabla1[[#All],[sem 01]],"=P",Tabla1[[#All],[llave2]],Gráficos_!C24))</f>
        <v/>
      </c>
      <c r="K24" t="str">
        <f>IF(C24="","",COUNTIFS(Tabla1[[#All],[sem 02]],"=P",Tabla1[[#All],[llave2]],Gráficos_!C24))</f>
        <v/>
      </c>
      <c r="L24" t="str">
        <f>IF(C24="","",COUNTIFS(Tabla1[[#All],[sem 03]],"=P",Tabla1[[#All],[llave2]],Gráficos_!C24))</f>
        <v/>
      </c>
      <c r="M24" t="str">
        <f>IF(C24="","",COUNTIFS(Tabla1[[#All],[sem 04]],"=P",Tabla1[[#All],[llave2]],Gráficos_!C24))</f>
        <v/>
      </c>
      <c r="N24" t="str">
        <f>IF(C24="","",COUNTIFS(Tabla1[[#All],[sem 05]],"=P",Tabla1[[#All],[llave2]],Gráficos_!C24))</f>
        <v/>
      </c>
      <c r="O24" t="str">
        <f>IF(C24="","",COUNTIFS(Tabla1[[#All],[sem 06]],"=P",Tabla1[[#All],[llave2]],Gráficos_!C24))</f>
        <v/>
      </c>
      <c r="P24" t="str">
        <f>IF(C24="","",COUNTIFS(Tabla1[[#All],[sem 07]],"=P",Tabla1[[#All],[llave2]],Gráficos_!C24))</f>
        <v/>
      </c>
      <c r="Q24" t="str">
        <f>IF(C24="","",COUNTIFS(Tabla1[[#All],[sem 08]],"=P",Tabla1[[#All],[llave2]],Gráficos_!C24))</f>
        <v/>
      </c>
      <c r="R24" t="str">
        <f>IF(C24="","",COUNTIFS(Tabla1[[#All],[sem 09]],"=P",Tabla1[[#All],[llave2]],Gráficos_!C24))</f>
        <v/>
      </c>
      <c r="S24" t="str">
        <f>IF(C24="","",COUNTIFS(Tabla1[[#All],[sem 10]],"=P",Tabla1[[#All],[llave2]],Gráficos_!C24))</f>
        <v/>
      </c>
      <c r="T24" t="str">
        <f>IF(C24="","",COUNTIFS(Tabla1[[#All],[sem 11]],"=P",Tabla1[[#All],[llave2]],Gráficos_!C24))</f>
        <v/>
      </c>
      <c r="U24" t="str">
        <f>IF(C24="","",COUNTIFS(Tabla1[[#All],[sem 12]],"=P",Tabla1[[#All],[llave2]],Gráficos_!C24))</f>
        <v/>
      </c>
      <c r="V24" t="str">
        <f>IF(C24="","",COUNTIFS(Tabla1[[#All],[sem 13]],"=P",Tabla1[[#All],[llave2]],Gráficos_!C24))</f>
        <v/>
      </c>
      <c r="W24" t="str">
        <f>IF(C24="","",COUNTIFS(Tabla1[[#All],[sem 14]],"=P",Tabla1[[#All],[llave2]],Gráficos_!C24))</f>
        <v/>
      </c>
      <c r="X24" t="str">
        <f>IF(C24="","",COUNTIFS(Tabla1[[#All],[sem 15]],"=P",Tabla1[[#All],[llave2]],Gráficos_!C24))</f>
        <v/>
      </c>
      <c r="Y24" s="190" t="str">
        <f>IF(C24="","",COUNTIFS(Tabla1[[#All],[sem 16]],"=P",Tabla1[[#All],[llave2]],Gráficos_!C24))</f>
        <v/>
      </c>
      <c r="AA24" s="186" t="str">
        <f t="shared" si="0"/>
        <v/>
      </c>
      <c r="AB24" t="str">
        <f t="shared" si="1"/>
        <v/>
      </c>
      <c r="AC24" s="62" t="str">
        <f t="shared" si="2"/>
        <v/>
      </c>
      <c r="AD24" t="str">
        <f t="shared" si="3"/>
        <v/>
      </c>
      <c r="AE24" t="str">
        <f t="shared" si="13"/>
        <v/>
      </c>
      <c r="AF24" t="str">
        <f t="shared" si="4"/>
        <v/>
      </c>
      <c r="AG24" t="str">
        <f t="shared" si="5"/>
        <v/>
      </c>
      <c r="AH24" t="str">
        <f t="shared" si="6"/>
        <v/>
      </c>
      <c r="AI24" t="str">
        <f t="shared" si="7"/>
        <v/>
      </c>
      <c r="AK24" t="str">
        <f t="shared" si="14"/>
        <v/>
      </c>
      <c r="AL24" t="str">
        <f t="shared" si="14"/>
        <v/>
      </c>
      <c r="AM24" t="str">
        <f t="shared" si="14"/>
        <v/>
      </c>
      <c r="AN24" t="str">
        <f t="shared" si="14"/>
        <v/>
      </c>
      <c r="AO24" t="str">
        <f t="shared" si="14"/>
        <v/>
      </c>
      <c r="AP24" t="str">
        <f t="shared" si="14"/>
        <v/>
      </c>
      <c r="AQ24" t="str">
        <f t="shared" si="14"/>
        <v/>
      </c>
      <c r="AR24" t="str">
        <f t="shared" si="14"/>
        <v/>
      </c>
      <c r="AS24" t="str">
        <f t="shared" si="14"/>
        <v/>
      </c>
      <c r="AT24" t="str">
        <f t="shared" si="14"/>
        <v/>
      </c>
      <c r="AU24" t="str">
        <f t="shared" si="14"/>
        <v/>
      </c>
      <c r="AV24" t="str">
        <f t="shared" si="14"/>
        <v/>
      </c>
      <c r="AW24" t="str">
        <f t="shared" si="9"/>
        <v/>
      </c>
      <c r="AX24" t="str">
        <f t="shared" si="10"/>
        <v/>
      </c>
      <c r="AY24" t="str">
        <f t="shared" si="11"/>
        <v/>
      </c>
      <c r="AZ24" s="190" t="str">
        <f t="shared" si="12"/>
        <v/>
      </c>
      <c r="BA24" t="str">
        <f t="shared" si="15"/>
        <v/>
      </c>
    </row>
    <row r="25" spans="2:59">
      <c r="I25" t="str">
        <f>IF(C25="","",COUNTIFS(Tabla1[[#All],[¿Pasó a miembro?]],"Si",Tabla1[[#All],[Tipo Incrito]],"&lt;&gt;Pre-Inscrito",Tabla1[[#All],[llave2]],Gráficos_!C25))</f>
        <v/>
      </c>
      <c r="J25" s="186" t="str">
        <f>IF(C25="","",COUNTIFS(Tabla1[[#All],[sem 01]],"=P",Tabla1[[#All],[llave2]],Gráficos_!C25))</f>
        <v/>
      </c>
      <c r="K25" t="str">
        <f>IF(C25="","",COUNTIFS(Tabla1[[#All],[sem 02]],"=P",Tabla1[[#All],[llave2]],Gráficos_!C25))</f>
        <v/>
      </c>
      <c r="L25" t="str">
        <f>IF(C25="","",COUNTIFS(Tabla1[[#All],[sem 03]],"=P",Tabla1[[#All],[llave2]],Gráficos_!C25))</f>
        <v/>
      </c>
      <c r="M25" t="str">
        <f>IF(C25="","",COUNTIFS(Tabla1[[#All],[sem 04]],"=P",Tabla1[[#All],[llave2]],Gráficos_!C25))</f>
        <v/>
      </c>
      <c r="N25" t="str">
        <f>IF(C25="","",COUNTIFS(Tabla1[[#All],[sem 05]],"=P",Tabla1[[#All],[llave2]],Gráficos_!C25))</f>
        <v/>
      </c>
      <c r="O25" t="str">
        <f>IF(C25="","",COUNTIFS(Tabla1[[#All],[sem 06]],"=P",Tabla1[[#All],[llave2]],Gráficos_!C25))</f>
        <v/>
      </c>
      <c r="P25" t="str">
        <f>IF(C25="","",COUNTIFS(Tabla1[[#All],[sem 07]],"=P",Tabla1[[#All],[llave2]],Gráficos_!C25))</f>
        <v/>
      </c>
      <c r="Q25" t="str">
        <f>IF(C25="","",COUNTIFS(Tabla1[[#All],[sem 08]],"=P",Tabla1[[#All],[llave2]],Gráficos_!C25))</f>
        <v/>
      </c>
      <c r="R25" t="str">
        <f>IF(C25="","",COUNTIFS(Tabla1[[#All],[sem 09]],"=P",Tabla1[[#All],[llave2]],Gráficos_!C25))</f>
        <v/>
      </c>
      <c r="S25" t="str">
        <f>IF(C25="","",COUNTIFS(Tabla1[[#All],[sem 10]],"=P",Tabla1[[#All],[llave2]],Gráficos_!C25))</f>
        <v/>
      </c>
      <c r="T25" t="str">
        <f>IF(C25="","",COUNTIFS(Tabla1[[#All],[sem 11]],"=P",Tabla1[[#All],[llave2]],Gráficos_!C25))</f>
        <v/>
      </c>
      <c r="U25" t="str">
        <f>IF(C25="","",COUNTIFS(Tabla1[[#All],[sem 12]],"=P",Tabla1[[#All],[llave2]],Gráficos_!C25))</f>
        <v/>
      </c>
      <c r="V25" t="str">
        <f>IF(C25="","",COUNTIFS(Tabla1[[#All],[sem 13]],"=P",Tabla1[[#All],[llave2]],Gráficos_!C25))</f>
        <v/>
      </c>
      <c r="W25" t="str">
        <f>IF(C25="","",COUNTIFS(Tabla1[[#All],[sem 14]],"=P",Tabla1[[#All],[llave2]],Gráficos_!C25))</f>
        <v/>
      </c>
      <c r="X25" t="str">
        <f>IF(C25="","",COUNTIFS(Tabla1[[#All],[sem 15]],"=P",Tabla1[[#All],[llave2]],Gráficos_!C25))</f>
        <v/>
      </c>
      <c r="Y25" s="190" t="str">
        <f>IF(C25="","",COUNTIFS(Tabla1[[#All],[sem 16]],"=P",Tabla1[[#All],[llave2]],Gráficos_!C25))</f>
        <v/>
      </c>
      <c r="AA25" s="186" t="str">
        <f t="shared" si="0"/>
        <v/>
      </c>
      <c r="AB25" t="str">
        <f t="shared" si="1"/>
        <v/>
      </c>
      <c r="AC25" s="62" t="str">
        <f t="shared" si="2"/>
        <v/>
      </c>
      <c r="AD25" t="str">
        <f t="shared" si="3"/>
        <v/>
      </c>
      <c r="AE25" t="str">
        <f t="shared" si="13"/>
        <v/>
      </c>
      <c r="AF25" t="str">
        <f t="shared" si="4"/>
        <v/>
      </c>
      <c r="AG25" t="str">
        <f t="shared" si="5"/>
        <v/>
      </c>
      <c r="AH25" t="str">
        <f t="shared" si="6"/>
        <v/>
      </c>
      <c r="AI25" t="str">
        <f t="shared" si="7"/>
        <v/>
      </c>
      <c r="AK25" t="str">
        <f t="shared" si="14"/>
        <v/>
      </c>
      <c r="AL25" t="str">
        <f t="shared" si="14"/>
        <v/>
      </c>
      <c r="AM25" t="str">
        <f t="shared" si="14"/>
        <v/>
      </c>
      <c r="AN25" t="str">
        <f t="shared" si="14"/>
        <v/>
      </c>
      <c r="AO25" t="str">
        <f t="shared" si="14"/>
        <v/>
      </c>
      <c r="AP25" t="str">
        <f t="shared" si="14"/>
        <v/>
      </c>
      <c r="AQ25" t="str">
        <f t="shared" si="14"/>
        <v/>
      </c>
      <c r="AR25" t="str">
        <f t="shared" si="14"/>
        <v/>
      </c>
      <c r="AS25" t="str">
        <f t="shared" si="14"/>
        <v/>
      </c>
      <c r="AT25" t="str">
        <f t="shared" si="14"/>
        <v/>
      </c>
      <c r="AU25" t="str">
        <f t="shared" si="14"/>
        <v/>
      </c>
      <c r="AV25" t="str">
        <f t="shared" si="14"/>
        <v/>
      </c>
      <c r="AW25" t="str">
        <f t="shared" si="9"/>
        <v/>
      </c>
      <c r="AX25" t="str">
        <f t="shared" si="10"/>
        <v/>
      </c>
      <c r="AY25" t="str">
        <f t="shared" si="11"/>
        <v/>
      </c>
      <c r="AZ25" s="190" t="str">
        <f t="shared" si="12"/>
        <v/>
      </c>
      <c r="BA25" t="str">
        <f t="shared" si="15"/>
        <v/>
      </c>
    </row>
    <row r="26" spans="2:59">
      <c r="I26" t="str">
        <f>IF(C26="","",COUNTIFS(Tabla1[[#All],[¿Pasó a miembro?]],"Si",Tabla1[[#All],[Tipo Incrito]],"&lt;&gt;Pre-Inscrito",Tabla1[[#All],[llave2]],Gráficos_!C26))</f>
        <v/>
      </c>
      <c r="J26" s="186" t="str">
        <f>IF(C26="","",COUNTIFS(Tabla1[[#All],[sem 01]],"=P",Tabla1[[#All],[llave2]],Gráficos_!C26))</f>
        <v/>
      </c>
      <c r="K26" t="str">
        <f>IF(C26="","",COUNTIFS(Tabla1[[#All],[sem 02]],"=P",Tabla1[[#All],[llave2]],Gráficos_!C26))</f>
        <v/>
      </c>
      <c r="L26" t="str">
        <f>IF(C26="","",COUNTIFS(Tabla1[[#All],[sem 03]],"=P",Tabla1[[#All],[llave2]],Gráficos_!C26))</f>
        <v/>
      </c>
      <c r="M26" t="str">
        <f>IF(C26="","",COUNTIFS(Tabla1[[#All],[sem 04]],"=P",Tabla1[[#All],[llave2]],Gráficos_!C26))</f>
        <v/>
      </c>
      <c r="N26" t="str">
        <f>IF(C26="","",COUNTIFS(Tabla1[[#All],[sem 05]],"=P",Tabla1[[#All],[llave2]],Gráficos_!C26))</f>
        <v/>
      </c>
      <c r="O26" t="str">
        <f>IF(C26="","",COUNTIFS(Tabla1[[#All],[sem 06]],"=P",Tabla1[[#All],[llave2]],Gráficos_!C26))</f>
        <v/>
      </c>
      <c r="P26" t="str">
        <f>IF(C26="","",COUNTIFS(Tabla1[[#All],[sem 07]],"=P",Tabla1[[#All],[llave2]],Gráficos_!C26))</f>
        <v/>
      </c>
      <c r="Q26" t="str">
        <f>IF(C26="","",COUNTIFS(Tabla1[[#All],[sem 08]],"=P",Tabla1[[#All],[llave2]],Gráficos_!C26))</f>
        <v/>
      </c>
      <c r="R26" t="str">
        <f>IF(C26="","",COUNTIFS(Tabla1[[#All],[sem 09]],"=P",Tabla1[[#All],[llave2]],Gráficos_!C26))</f>
        <v/>
      </c>
      <c r="S26" t="str">
        <f>IF(C26="","",COUNTIFS(Tabla1[[#All],[sem 10]],"=P",Tabla1[[#All],[llave2]],Gráficos_!C26))</f>
        <v/>
      </c>
      <c r="T26" t="str">
        <f>IF(C26="","",COUNTIFS(Tabla1[[#All],[sem 11]],"=P",Tabla1[[#All],[llave2]],Gráficos_!C26))</f>
        <v/>
      </c>
      <c r="U26" t="str">
        <f>IF(C26="","",COUNTIFS(Tabla1[[#All],[sem 12]],"=P",Tabla1[[#All],[llave2]],Gráficos_!C26))</f>
        <v/>
      </c>
      <c r="V26" t="str">
        <f>IF(C26="","",COUNTIFS(Tabla1[[#All],[sem 13]],"=P",Tabla1[[#All],[llave2]],Gráficos_!C26))</f>
        <v/>
      </c>
      <c r="W26" t="str">
        <f>IF(C26="","",COUNTIFS(Tabla1[[#All],[sem 14]],"=P",Tabla1[[#All],[llave2]],Gráficos_!C26))</f>
        <v/>
      </c>
      <c r="X26" t="str">
        <f>IF(C26="","",COUNTIFS(Tabla1[[#All],[sem 15]],"=P",Tabla1[[#All],[llave2]],Gráficos_!C26))</f>
        <v/>
      </c>
      <c r="Y26" s="190" t="str">
        <f>IF(C26="","",COUNTIFS(Tabla1[[#All],[sem 16]],"=P",Tabla1[[#All],[llave2]],Gráficos_!C26))</f>
        <v/>
      </c>
      <c r="AA26" s="186" t="str">
        <f t="shared" si="0"/>
        <v/>
      </c>
      <c r="AB26" t="str">
        <f t="shared" si="1"/>
        <v/>
      </c>
      <c r="AC26" s="62" t="str">
        <f t="shared" si="2"/>
        <v/>
      </c>
      <c r="AD26" t="str">
        <f t="shared" si="3"/>
        <v/>
      </c>
      <c r="AE26" t="str">
        <f t="shared" si="13"/>
        <v/>
      </c>
      <c r="AF26" t="str">
        <f t="shared" si="4"/>
        <v/>
      </c>
      <c r="AG26" t="str">
        <f t="shared" si="5"/>
        <v/>
      </c>
      <c r="AH26" t="str">
        <f t="shared" si="6"/>
        <v/>
      </c>
      <c r="AI26" t="str">
        <f t="shared" si="7"/>
        <v/>
      </c>
      <c r="AK26" t="str">
        <f t="shared" si="14"/>
        <v/>
      </c>
      <c r="AL26" t="str">
        <f t="shared" si="14"/>
        <v/>
      </c>
      <c r="AM26" t="str">
        <f t="shared" si="14"/>
        <v/>
      </c>
      <c r="AN26" t="str">
        <f t="shared" si="14"/>
        <v/>
      </c>
      <c r="AO26" t="str">
        <f t="shared" si="14"/>
        <v/>
      </c>
      <c r="AP26" t="str">
        <f t="shared" si="14"/>
        <v/>
      </c>
      <c r="AQ26" t="str">
        <f t="shared" si="14"/>
        <v/>
      </c>
      <c r="AR26" t="str">
        <f t="shared" si="14"/>
        <v/>
      </c>
      <c r="AS26" t="str">
        <f t="shared" si="14"/>
        <v/>
      </c>
      <c r="AT26" t="str">
        <f t="shared" si="14"/>
        <v/>
      </c>
      <c r="AU26" t="str">
        <f t="shared" si="14"/>
        <v/>
      </c>
      <c r="AV26" t="str">
        <f t="shared" si="14"/>
        <v/>
      </c>
      <c r="AW26" t="str">
        <f t="shared" si="9"/>
        <v/>
      </c>
      <c r="AX26" t="str">
        <f t="shared" si="10"/>
        <v/>
      </c>
      <c r="AY26" t="str">
        <f t="shared" si="11"/>
        <v/>
      </c>
      <c r="AZ26" s="190" t="str">
        <f t="shared" si="12"/>
        <v/>
      </c>
      <c r="BA26" t="str">
        <f t="shared" si="15"/>
        <v/>
      </c>
    </row>
    <row r="27" spans="2:59">
      <c r="I27" t="str">
        <f>IF(C27="","",COUNTIFS(Tabla1[[#All],[¿Pasó a miembro?]],"Si",Tabla1[[#All],[Tipo Incrito]],"&lt;&gt;Pre-Inscrito",Tabla1[[#All],[llave2]],Gráficos_!C27))</f>
        <v/>
      </c>
      <c r="J27" s="186" t="str">
        <f>IF(C27="","",COUNTIFS(Tabla1[[#All],[sem 01]],"=P",Tabla1[[#All],[llave2]],Gráficos_!C27))</f>
        <v/>
      </c>
      <c r="K27" t="str">
        <f>IF(C27="","",COUNTIFS(Tabla1[[#All],[sem 02]],"=P",Tabla1[[#All],[llave2]],Gráficos_!C27))</f>
        <v/>
      </c>
      <c r="L27" t="str">
        <f>IF(C27="","",COUNTIFS(Tabla1[[#All],[sem 03]],"=P",Tabla1[[#All],[llave2]],Gráficos_!C27))</f>
        <v/>
      </c>
      <c r="M27" t="str">
        <f>IF(C27="","",COUNTIFS(Tabla1[[#All],[sem 04]],"=P",Tabla1[[#All],[llave2]],Gráficos_!C27))</f>
        <v/>
      </c>
      <c r="N27" t="str">
        <f>IF(C27="","",COUNTIFS(Tabla1[[#All],[sem 05]],"=P",Tabla1[[#All],[llave2]],Gráficos_!C27))</f>
        <v/>
      </c>
      <c r="O27" t="str">
        <f>IF(C27="","",COUNTIFS(Tabla1[[#All],[sem 06]],"=P",Tabla1[[#All],[llave2]],Gráficos_!C27))</f>
        <v/>
      </c>
      <c r="P27" t="str">
        <f>IF(C27="","",COUNTIFS(Tabla1[[#All],[sem 07]],"=P",Tabla1[[#All],[llave2]],Gráficos_!C27))</f>
        <v/>
      </c>
      <c r="Q27" t="str">
        <f>IF(C27="","",COUNTIFS(Tabla1[[#All],[sem 08]],"=P",Tabla1[[#All],[llave2]],Gráficos_!C27))</f>
        <v/>
      </c>
      <c r="R27" t="str">
        <f>IF(C27="","",COUNTIFS(Tabla1[[#All],[sem 09]],"=P",Tabla1[[#All],[llave2]],Gráficos_!C27))</f>
        <v/>
      </c>
      <c r="S27" t="str">
        <f>IF(C27="","",COUNTIFS(Tabla1[[#All],[sem 10]],"=P",Tabla1[[#All],[llave2]],Gráficos_!C27))</f>
        <v/>
      </c>
      <c r="T27" t="str">
        <f>IF(C27="","",COUNTIFS(Tabla1[[#All],[sem 11]],"=P",Tabla1[[#All],[llave2]],Gráficos_!C27))</f>
        <v/>
      </c>
      <c r="U27" t="str">
        <f>IF(C27="","",COUNTIFS(Tabla1[[#All],[sem 12]],"=P",Tabla1[[#All],[llave2]],Gráficos_!C27))</f>
        <v/>
      </c>
      <c r="V27" t="str">
        <f>IF(C27="","",COUNTIFS(Tabla1[[#All],[sem 13]],"=P",Tabla1[[#All],[llave2]],Gráficos_!C27))</f>
        <v/>
      </c>
      <c r="W27" t="str">
        <f>IF(C27="","",COUNTIFS(Tabla1[[#All],[sem 14]],"=P",Tabla1[[#All],[llave2]],Gráficos_!C27))</f>
        <v/>
      </c>
      <c r="X27" t="str">
        <f>IF(C27="","",COUNTIFS(Tabla1[[#All],[sem 15]],"=P",Tabla1[[#All],[llave2]],Gráficos_!C27))</f>
        <v/>
      </c>
      <c r="Y27" s="190" t="str">
        <f>IF(C27="","",COUNTIFS(Tabla1[[#All],[sem 16]],"=P",Tabla1[[#All],[llave2]],Gráficos_!C27))</f>
        <v/>
      </c>
      <c r="AA27" s="186" t="str">
        <f t="shared" si="0"/>
        <v/>
      </c>
      <c r="AB27" t="str">
        <f t="shared" si="1"/>
        <v/>
      </c>
      <c r="AC27" s="62" t="str">
        <f t="shared" si="2"/>
        <v/>
      </c>
      <c r="AD27" t="str">
        <f t="shared" si="3"/>
        <v/>
      </c>
      <c r="AE27" t="str">
        <f t="shared" si="13"/>
        <v/>
      </c>
      <c r="AF27" t="str">
        <f t="shared" si="4"/>
        <v/>
      </c>
      <c r="AG27" t="str">
        <f t="shared" si="5"/>
        <v/>
      </c>
      <c r="AH27" t="str">
        <f t="shared" si="6"/>
        <v/>
      </c>
      <c r="AI27" t="str">
        <f t="shared" si="7"/>
        <v/>
      </c>
      <c r="AK27" t="str">
        <f t="shared" si="14"/>
        <v/>
      </c>
      <c r="AL27" t="str">
        <f t="shared" si="14"/>
        <v/>
      </c>
      <c r="AM27" t="str">
        <f t="shared" si="14"/>
        <v/>
      </c>
      <c r="AN27" t="str">
        <f t="shared" si="14"/>
        <v/>
      </c>
      <c r="AO27" t="str">
        <f t="shared" si="14"/>
        <v/>
      </c>
      <c r="AP27" t="str">
        <f t="shared" si="14"/>
        <v/>
      </c>
      <c r="AQ27" t="str">
        <f t="shared" si="14"/>
        <v/>
      </c>
      <c r="AR27" t="str">
        <f t="shared" si="14"/>
        <v/>
      </c>
      <c r="AS27" t="str">
        <f t="shared" si="14"/>
        <v/>
      </c>
      <c r="AT27" t="str">
        <f t="shared" si="14"/>
        <v/>
      </c>
      <c r="AU27" t="str">
        <f t="shared" si="14"/>
        <v/>
      </c>
      <c r="AV27" t="str">
        <f t="shared" si="14"/>
        <v/>
      </c>
      <c r="AW27" t="str">
        <f t="shared" si="9"/>
        <v/>
      </c>
      <c r="AX27" t="str">
        <f t="shared" si="10"/>
        <v/>
      </c>
      <c r="AY27" t="str">
        <f t="shared" si="11"/>
        <v/>
      </c>
      <c r="AZ27" s="190" t="str">
        <f t="shared" si="12"/>
        <v/>
      </c>
      <c r="BA27" t="str">
        <f t="shared" si="15"/>
        <v/>
      </c>
    </row>
    <row r="28" spans="2:59">
      <c r="I28" t="str">
        <f>IF(C28="","",COUNTIFS(Tabla1[[#All],[¿Pasó a miembro?]],"Si",Tabla1[[#All],[Tipo Incrito]],"&lt;&gt;Pre-Inscrito",Tabla1[[#All],[llave2]],Gráficos_!C28))</f>
        <v/>
      </c>
      <c r="J28" s="186" t="str">
        <f>IF(C28="","",COUNTIFS(Tabla1[[#All],[sem 01]],"=P",Tabla1[[#All],[llave2]],Gráficos_!C28))</f>
        <v/>
      </c>
      <c r="K28" t="str">
        <f>IF(C28="","",COUNTIFS(Tabla1[[#All],[sem 02]],"=P",Tabla1[[#All],[llave2]],Gráficos_!C28))</f>
        <v/>
      </c>
      <c r="L28" t="str">
        <f>IF(C28="","",COUNTIFS(Tabla1[[#All],[sem 03]],"=P",Tabla1[[#All],[llave2]],Gráficos_!C28))</f>
        <v/>
      </c>
      <c r="M28" t="str">
        <f>IF(C28="","",COUNTIFS(Tabla1[[#All],[sem 04]],"=P",Tabla1[[#All],[llave2]],Gráficos_!C28))</f>
        <v/>
      </c>
      <c r="N28" t="str">
        <f>IF(C28="","",COUNTIFS(Tabla1[[#All],[sem 05]],"=P",Tabla1[[#All],[llave2]],Gráficos_!C28))</f>
        <v/>
      </c>
      <c r="O28" t="str">
        <f>IF(C28="","",COUNTIFS(Tabla1[[#All],[sem 06]],"=P",Tabla1[[#All],[llave2]],Gráficos_!C28))</f>
        <v/>
      </c>
      <c r="P28" t="str">
        <f>IF(C28="","",COUNTIFS(Tabla1[[#All],[sem 07]],"=P",Tabla1[[#All],[llave2]],Gráficos_!C28))</f>
        <v/>
      </c>
      <c r="Q28" t="str">
        <f>IF(C28="","",COUNTIFS(Tabla1[[#All],[sem 08]],"=P",Tabla1[[#All],[llave2]],Gráficos_!C28))</f>
        <v/>
      </c>
      <c r="R28" t="str">
        <f>IF(C28="","",COUNTIFS(Tabla1[[#All],[sem 09]],"=P",Tabla1[[#All],[llave2]],Gráficos_!C28))</f>
        <v/>
      </c>
      <c r="S28" t="str">
        <f>IF(C28="","",COUNTIFS(Tabla1[[#All],[sem 10]],"=P",Tabla1[[#All],[llave2]],Gráficos_!C28))</f>
        <v/>
      </c>
      <c r="T28" t="str">
        <f>IF(C28="","",COUNTIFS(Tabla1[[#All],[sem 11]],"=P",Tabla1[[#All],[llave2]],Gráficos_!C28))</f>
        <v/>
      </c>
      <c r="U28" t="str">
        <f>IF(C28="","",COUNTIFS(Tabla1[[#All],[sem 12]],"=P",Tabla1[[#All],[llave2]],Gráficos_!C28))</f>
        <v/>
      </c>
      <c r="V28" t="str">
        <f>IF(C28="","",COUNTIFS(Tabla1[[#All],[sem 13]],"=P",Tabla1[[#All],[llave2]],Gráficos_!C28))</f>
        <v/>
      </c>
      <c r="W28" t="str">
        <f>IF(C28="","",COUNTIFS(Tabla1[[#All],[sem 14]],"=P",Tabla1[[#All],[llave2]],Gráficos_!C28))</f>
        <v/>
      </c>
      <c r="X28" t="str">
        <f>IF(C28="","",COUNTIFS(Tabla1[[#All],[sem 15]],"=P",Tabla1[[#All],[llave2]],Gráficos_!C28))</f>
        <v/>
      </c>
      <c r="Y28" s="190" t="str">
        <f>IF(C28="","",COUNTIFS(Tabla1[[#All],[sem 16]],"=P",Tabla1[[#All],[llave2]],Gráficos_!C28))</f>
        <v/>
      </c>
      <c r="AA28" s="186" t="str">
        <f t="shared" si="0"/>
        <v/>
      </c>
      <c r="AB28" t="str">
        <f t="shared" si="1"/>
        <v/>
      </c>
      <c r="AC28" s="62" t="str">
        <f t="shared" si="2"/>
        <v/>
      </c>
      <c r="AD28" t="str">
        <f t="shared" si="3"/>
        <v/>
      </c>
      <c r="AE28" t="str">
        <f t="shared" si="13"/>
        <v/>
      </c>
      <c r="AF28" t="str">
        <f t="shared" si="4"/>
        <v/>
      </c>
      <c r="AG28" t="str">
        <f t="shared" si="5"/>
        <v/>
      </c>
      <c r="AH28" t="str">
        <f t="shared" si="6"/>
        <v/>
      </c>
      <c r="AI28" t="str">
        <f t="shared" si="7"/>
        <v/>
      </c>
      <c r="AK28" t="str">
        <f t="shared" si="14"/>
        <v/>
      </c>
      <c r="AL28" t="str">
        <f t="shared" si="14"/>
        <v/>
      </c>
      <c r="AM28" t="str">
        <f t="shared" si="14"/>
        <v/>
      </c>
      <c r="AN28" t="str">
        <f t="shared" si="14"/>
        <v/>
      </c>
      <c r="AO28" t="str">
        <f t="shared" si="14"/>
        <v/>
      </c>
      <c r="AP28" t="str">
        <f t="shared" si="14"/>
        <v/>
      </c>
      <c r="AQ28" t="str">
        <f t="shared" si="14"/>
        <v/>
      </c>
      <c r="AR28" t="str">
        <f t="shared" si="14"/>
        <v/>
      </c>
      <c r="AS28" t="str">
        <f t="shared" si="14"/>
        <v/>
      </c>
      <c r="AT28" t="str">
        <f t="shared" si="14"/>
        <v/>
      </c>
      <c r="AU28" t="str">
        <f t="shared" si="14"/>
        <v/>
      </c>
      <c r="AV28" t="str">
        <f t="shared" si="14"/>
        <v/>
      </c>
      <c r="AW28" t="str">
        <f t="shared" si="9"/>
        <v/>
      </c>
      <c r="AX28" t="str">
        <f t="shared" si="10"/>
        <v/>
      </c>
      <c r="AY28" t="str">
        <f t="shared" si="11"/>
        <v/>
      </c>
      <c r="AZ28" s="190" t="str">
        <f t="shared" si="12"/>
        <v/>
      </c>
      <c r="BA28" t="str">
        <f t="shared" si="15"/>
        <v/>
      </c>
    </row>
    <row r="29" spans="2:59">
      <c r="I29" t="str">
        <f>IF(C29="","",COUNTIFS(Tabla1[[#All],[¿Pasó a miembro?]],"Si",Tabla1[[#All],[Tipo Incrito]],"&lt;&gt;Pre-Inscrito",Tabla1[[#All],[llave2]],Gráficos_!C29))</f>
        <v/>
      </c>
      <c r="J29" s="186" t="str">
        <f>IF(C29="","",COUNTIFS(Tabla1[[#All],[sem 01]],"=P",Tabla1[[#All],[llave2]],Gráficos_!C29))</f>
        <v/>
      </c>
      <c r="K29" t="str">
        <f>IF(C29="","",COUNTIFS(Tabla1[[#All],[sem 02]],"=P",Tabla1[[#All],[llave2]],Gráficos_!C29))</f>
        <v/>
      </c>
      <c r="L29" t="str">
        <f>IF(C29="","",COUNTIFS(Tabla1[[#All],[sem 03]],"=P",Tabla1[[#All],[llave2]],Gráficos_!C29))</f>
        <v/>
      </c>
      <c r="M29" t="str">
        <f>IF(C29="","",COUNTIFS(Tabla1[[#All],[sem 04]],"=P",Tabla1[[#All],[llave2]],Gráficos_!C29))</f>
        <v/>
      </c>
      <c r="N29" t="str">
        <f>IF(C29="","",COUNTIFS(Tabla1[[#All],[sem 05]],"=P",Tabla1[[#All],[llave2]],Gráficos_!C29))</f>
        <v/>
      </c>
      <c r="O29" t="str">
        <f>IF(C29="","",COUNTIFS(Tabla1[[#All],[sem 06]],"=P",Tabla1[[#All],[llave2]],Gráficos_!C29))</f>
        <v/>
      </c>
      <c r="P29" t="str">
        <f>IF(C29="","",COUNTIFS(Tabla1[[#All],[sem 07]],"=P",Tabla1[[#All],[llave2]],Gráficos_!C29))</f>
        <v/>
      </c>
      <c r="Q29" t="str">
        <f>IF(C29="","",COUNTIFS(Tabla1[[#All],[sem 08]],"=P",Tabla1[[#All],[llave2]],Gráficos_!C29))</f>
        <v/>
      </c>
      <c r="R29" t="str">
        <f>IF(C29="","",COUNTIFS(Tabla1[[#All],[sem 09]],"=P",Tabla1[[#All],[llave2]],Gráficos_!C29))</f>
        <v/>
      </c>
      <c r="S29" t="str">
        <f>IF(C29="","",COUNTIFS(Tabla1[[#All],[sem 10]],"=P",Tabla1[[#All],[llave2]],Gráficos_!C29))</f>
        <v/>
      </c>
      <c r="T29" t="str">
        <f>IF(C29="","",COUNTIFS(Tabla1[[#All],[sem 11]],"=P",Tabla1[[#All],[llave2]],Gráficos_!C29))</f>
        <v/>
      </c>
      <c r="U29" t="str">
        <f>IF(C29="","",COUNTIFS(Tabla1[[#All],[sem 12]],"=P",Tabla1[[#All],[llave2]],Gráficos_!C29))</f>
        <v/>
      </c>
      <c r="V29" t="str">
        <f>IF(C29="","",COUNTIFS(Tabla1[[#All],[sem 13]],"=P",Tabla1[[#All],[llave2]],Gráficos_!C29))</f>
        <v/>
      </c>
      <c r="W29" t="str">
        <f>IF(C29="","",COUNTIFS(Tabla1[[#All],[sem 14]],"=P",Tabla1[[#All],[llave2]],Gráficos_!C29))</f>
        <v/>
      </c>
      <c r="X29" t="str">
        <f>IF(C29="","",COUNTIFS(Tabla1[[#All],[sem 15]],"=P",Tabla1[[#All],[llave2]],Gráficos_!C29))</f>
        <v/>
      </c>
      <c r="Y29" s="190" t="str">
        <f>IF(C29="","",COUNTIFS(Tabla1[[#All],[sem 16]],"=P",Tabla1[[#All],[llave2]],Gráficos_!C29))</f>
        <v/>
      </c>
      <c r="AA29" s="186" t="str">
        <f t="shared" si="0"/>
        <v/>
      </c>
      <c r="AB29" t="str">
        <f t="shared" si="1"/>
        <v/>
      </c>
      <c r="AC29" s="62" t="str">
        <f t="shared" si="2"/>
        <v/>
      </c>
      <c r="AD29" t="str">
        <f t="shared" si="3"/>
        <v/>
      </c>
      <c r="AE29" t="str">
        <f t="shared" si="13"/>
        <v/>
      </c>
      <c r="AF29" t="str">
        <f t="shared" si="4"/>
        <v/>
      </c>
      <c r="AG29" t="str">
        <f t="shared" si="5"/>
        <v/>
      </c>
      <c r="AH29" t="str">
        <f t="shared" si="6"/>
        <v/>
      </c>
      <c r="AI29" t="str">
        <f t="shared" si="7"/>
        <v/>
      </c>
      <c r="AK29" t="str">
        <f t="shared" ref="AK29:AV50" si="16">IF(J29="","",J29)</f>
        <v/>
      </c>
      <c r="AL29" t="str">
        <f t="shared" si="16"/>
        <v/>
      </c>
      <c r="AM29" t="str">
        <f t="shared" si="16"/>
        <v/>
      </c>
      <c r="AN29" t="str">
        <f t="shared" si="16"/>
        <v/>
      </c>
      <c r="AO29" t="str">
        <f t="shared" si="16"/>
        <v/>
      </c>
      <c r="AP29" t="str">
        <f t="shared" si="16"/>
        <v/>
      </c>
      <c r="AQ29" t="str">
        <f t="shared" si="16"/>
        <v/>
      </c>
      <c r="AR29" t="str">
        <f t="shared" si="16"/>
        <v/>
      </c>
      <c r="AS29" t="str">
        <f t="shared" si="16"/>
        <v/>
      </c>
      <c r="AT29" t="str">
        <f t="shared" si="16"/>
        <v/>
      </c>
      <c r="AU29" t="str">
        <f t="shared" si="16"/>
        <v/>
      </c>
      <c r="AV29" t="str">
        <f t="shared" si="16"/>
        <v/>
      </c>
      <c r="AW29" t="str">
        <f t="shared" si="9"/>
        <v/>
      </c>
      <c r="AX29" t="str">
        <f t="shared" si="10"/>
        <v/>
      </c>
      <c r="AY29" t="str">
        <f t="shared" si="11"/>
        <v/>
      </c>
      <c r="AZ29" s="190" t="str">
        <f t="shared" si="12"/>
        <v/>
      </c>
      <c r="BA29" t="str">
        <f t="shared" si="15"/>
        <v/>
      </c>
    </row>
    <row r="30" spans="2:59">
      <c r="I30" t="str">
        <f>IF(C30="","",COUNTIFS(Tabla1[[#All],[¿Pasó a miembro?]],"Si",Tabla1[[#All],[Tipo Incrito]],"&lt;&gt;Pre-Inscrito",Tabla1[[#All],[llave2]],Gráficos_!C30))</f>
        <v/>
      </c>
      <c r="J30" s="186" t="str">
        <f>IF(C30="","",COUNTIFS(Tabla1[[#All],[sem 01]],"=P",Tabla1[[#All],[llave2]],Gráficos_!C30))</f>
        <v/>
      </c>
      <c r="K30" t="str">
        <f>IF(C30="","",COUNTIFS(Tabla1[[#All],[sem 02]],"=P",Tabla1[[#All],[llave2]],Gráficos_!C30))</f>
        <v/>
      </c>
      <c r="L30" t="str">
        <f>IF(C30="","",COUNTIFS(Tabla1[[#All],[sem 03]],"=P",Tabla1[[#All],[llave2]],Gráficos_!C30))</f>
        <v/>
      </c>
      <c r="M30" t="str">
        <f>IF(C30="","",COUNTIFS(Tabla1[[#All],[sem 04]],"=P",Tabla1[[#All],[llave2]],Gráficos_!C30))</f>
        <v/>
      </c>
      <c r="N30" t="str">
        <f>IF(C30="","",COUNTIFS(Tabla1[[#All],[sem 05]],"=P",Tabla1[[#All],[llave2]],Gráficos_!C30))</f>
        <v/>
      </c>
      <c r="O30" t="str">
        <f>IF(C30="","",COUNTIFS(Tabla1[[#All],[sem 06]],"=P",Tabla1[[#All],[llave2]],Gráficos_!C30))</f>
        <v/>
      </c>
      <c r="P30" t="str">
        <f>IF(C30="","",COUNTIFS(Tabla1[[#All],[sem 07]],"=P",Tabla1[[#All],[llave2]],Gráficos_!C30))</f>
        <v/>
      </c>
      <c r="Q30" t="str">
        <f>IF(C30="","",COUNTIFS(Tabla1[[#All],[sem 08]],"=P",Tabla1[[#All],[llave2]],Gráficos_!C30))</f>
        <v/>
      </c>
      <c r="R30" t="str">
        <f>IF(C30="","",COUNTIFS(Tabla1[[#All],[sem 09]],"=P",Tabla1[[#All],[llave2]],Gráficos_!C30))</f>
        <v/>
      </c>
      <c r="S30" t="str">
        <f>IF(C30="","",COUNTIFS(Tabla1[[#All],[sem 10]],"=P",Tabla1[[#All],[llave2]],Gráficos_!C30))</f>
        <v/>
      </c>
      <c r="T30" t="str">
        <f>IF(C30="","",COUNTIFS(Tabla1[[#All],[sem 11]],"=P",Tabla1[[#All],[llave2]],Gráficos_!C30))</f>
        <v/>
      </c>
      <c r="U30" t="str">
        <f>IF(C30="","",COUNTIFS(Tabla1[[#All],[sem 12]],"=P",Tabla1[[#All],[llave2]],Gráficos_!C30))</f>
        <v/>
      </c>
      <c r="V30" t="str">
        <f>IF(C30="","",COUNTIFS(Tabla1[[#All],[sem 13]],"=P",Tabla1[[#All],[llave2]],Gráficos_!C30))</f>
        <v/>
      </c>
      <c r="W30" t="str">
        <f>IF(C30="","",COUNTIFS(Tabla1[[#All],[sem 14]],"=P",Tabla1[[#All],[llave2]],Gráficos_!C30))</f>
        <v/>
      </c>
      <c r="X30" t="str">
        <f>IF(C30="","",COUNTIFS(Tabla1[[#All],[sem 15]],"=P",Tabla1[[#All],[llave2]],Gráficos_!C30))</f>
        <v/>
      </c>
      <c r="Y30" s="190" t="str">
        <f>IF(C30="","",COUNTIFS(Tabla1[[#All],[sem 16]],"=P",Tabla1[[#All],[llave2]],Gráficos_!C30))</f>
        <v/>
      </c>
      <c r="AA30" s="186" t="str">
        <f t="shared" si="0"/>
        <v/>
      </c>
      <c r="AB30" t="str">
        <f t="shared" si="1"/>
        <v/>
      </c>
      <c r="AC30" s="62" t="str">
        <f t="shared" si="2"/>
        <v/>
      </c>
      <c r="AD30" t="str">
        <f t="shared" si="3"/>
        <v/>
      </c>
      <c r="AE30" t="str">
        <f t="shared" si="13"/>
        <v/>
      </c>
      <c r="AF30" t="str">
        <f t="shared" si="4"/>
        <v/>
      </c>
      <c r="AG30" t="str">
        <f t="shared" si="5"/>
        <v/>
      </c>
      <c r="AH30" t="str">
        <f t="shared" si="6"/>
        <v/>
      </c>
      <c r="AI30" t="str">
        <f t="shared" si="7"/>
        <v/>
      </c>
      <c r="AK30" t="str">
        <f t="shared" si="16"/>
        <v/>
      </c>
      <c r="AL30" t="str">
        <f t="shared" si="16"/>
        <v/>
      </c>
      <c r="AM30" t="str">
        <f t="shared" si="16"/>
        <v/>
      </c>
      <c r="AN30" t="str">
        <f t="shared" si="16"/>
        <v/>
      </c>
      <c r="AO30" t="str">
        <f t="shared" si="16"/>
        <v/>
      </c>
      <c r="AP30" t="str">
        <f t="shared" si="16"/>
        <v/>
      </c>
      <c r="AQ30" t="str">
        <f t="shared" si="16"/>
        <v/>
      </c>
      <c r="AR30" t="str">
        <f t="shared" si="16"/>
        <v/>
      </c>
      <c r="AS30" t="str">
        <f t="shared" si="16"/>
        <v/>
      </c>
      <c r="AT30" t="str">
        <f t="shared" si="16"/>
        <v/>
      </c>
      <c r="AU30" t="str">
        <f t="shared" si="16"/>
        <v/>
      </c>
      <c r="AV30" t="str">
        <f t="shared" si="16"/>
        <v/>
      </c>
      <c r="AW30" t="str">
        <f t="shared" si="9"/>
        <v/>
      </c>
      <c r="AX30" t="str">
        <f t="shared" si="10"/>
        <v/>
      </c>
      <c r="AY30" t="str">
        <f t="shared" si="11"/>
        <v/>
      </c>
      <c r="AZ30" s="190" t="str">
        <f t="shared" si="12"/>
        <v/>
      </c>
      <c r="BA30" t="str">
        <f t="shared" si="15"/>
        <v/>
      </c>
    </row>
    <row r="31" spans="2:59">
      <c r="I31" t="str">
        <f>IF(C31="","",COUNTIFS(Tabla1[[#All],[¿Pasó a miembro?]],"Si",Tabla1[[#All],[Tipo Incrito]],"&lt;&gt;Pre-Inscrito",Tabla1[[#All],[llave2]],Gráficos_!C31))</f>
        <v/>
      </c>
      <c r="J31" s="186" t="str">
        <f>IF(C31="","",COUNTIFS(Tabla1[[#All],[sem 01]],"=P",Tabla1[[#All],[llave2]],Gráficos_!C31))</f>
        <v/>
      </c>
      <c r="K31" t="str">
        <f>IF(C31="","",COUNTIFS(Tabla1[[#All],[sem 02]],"=P",Tabla1[[#All],[llave2]],Gráficos_!C31))</f>
        <v/>
      </c>
      <c r="L31" t="str">
        <f>IF(C31="","",COUNTIFS(Tabla1[[#All],[sem 03]],"=P",Tabla1[[#All],[llave2]],Gráficos_!C31))</f>
        <v/>
      </c>
      <c r="M31" t="str">
        <f>IF(C31="","",COUNTIFS(Tabla1[[#All],[sem 04]],"=P",Tabla1[[#All],[llave2]],Gráficos_!C31))</f>
        <v/>
      </c>
      <c r="N31" t="str">
        <f>IF(C31="","",COUNTIFS(Tabla1[[#All],[sem 05]],"=P",Tabla1[[#All],[llave2]],Gráficos_!C31))</f>
        <v/>
      </c>
      <c r="O31" t="str">
        <f>IF(C31="","",COUNTIFS(Tabla1[[#All],[sem 06]],"=P",Tabla1[[#All],[llave2]],Gráficos_!C31))</f>
        <v/>
      </c>
      <c r="P31" t="str">
        <f>IF(C31="","",COUNTIFS(Tabla1[[#All],[sem 07]],"=P",Tabla1[[#All],[llave2]],Gráficos_!C31))</f>
        <v/>
      </c>
      <c r="Q31" t="str">
        <f>IF(C31="","",COUNTIFS(Tabla1[[#All],[sem 08]],"=P",Tabla1[[#All],[llave2]],Gráficos_!C31))</f>
        <v/>
      </c>
      <c r="R31" t="str">
        <f>IF(C31="","",COUNTIFS(Tabla1[[#All],[sem 09]],"=P",Tabla1[[#All],[llave2]],Gráficos_!C31))</f>
        <v/>
      </c>
      <c r="S31" t="str">
        <f>IF(C31="","",COUNTIFS(Tabla1[[#All],[sem 10]],"=P",Tabla1[[#All],[llave2]],Gráficos_!C31))</f>
        <v/>
      </c>
      <c r="T31" t="str">
        <f>IF(C31="","",COUNTIFS(Tabla1[[#All],[sem 11]],"=P",Tabla1[[#All],[llave2]],Gráficos_!C31))</f>
        <v/>
      </c>
      <c r="U31" t="str">
        <f>IF(C31="","",COUNTIFS(Tabla1[[#All],[sem 12]],"=P",Tabla1[[#All],[llave2]],Gráficos_!C31))</f>
        <v/>
      </c>
      <c r="V31" t="str">
        <f>IF(C31="","",COUNTIFS(Tabla1[[#All],[sem 13]],"=P",Tabla1[[#All],[llave2]],Gráficos_!C31))</f>
        <v/>
      </c>
      <c r="W31" t="str">
        <f>IF(C31="","",COUNTIFS(Tabla1[[#All],[sem 14]],"=P",Tabla1[[#All],[llave2]],Gráficos_!C31))</f>
        <v/>
      </c>
      <c r="X31" t="str">
        <f>IF(C31="","",COUNTIFS(Tabla1[[#All],[sem 15]],"=P",Tabla1[[#All],[llave2]],Gráficos_!C31))</f>
        <v/>
      </c>
      <c r="Y31" s="190" t="str">
        <f>IF(C31="","",COUNTIFS(Tabla1[[#All],[sem 16]],"=P",Tabla1[[#All],[llave2]],Gráficos_!C31))</f>
        <v/>
      </c>
      <c r="AA31" s="186" t="str">
        <f t="shared" si="0"/>
        <v/>
      </c>
      <c r="AB31" t="str">
        <f t="shared" si="1"/>
        <v/>
      </c>
      <c r="AC31" s="62" t="str">
        <f t="shared" si="2"/>
        <v/>
      </c>
      <c r="AD31" t="str">
        <f t="shared" si="3"/>
        <v/>
      </c>
      <c r="AE31" t="str">
        <f t="shared" si="13"/>
        <v/>
      </c>
      <c r="AF31" t="str">
        <f t="shared" si="4"/>
        <v/>
      </c>
      <c r="AG31" t="str">
        <f t="shared" si="5"/>
        <v/>
      </c>
      <c r="AH31" t="str">
        <f t="shared" si="6"/>
        <v/>
      </c>
      <c r="AI31" t="str">
        <f t="shared" si="7"/>
        <v/>
      </c>
      <c r="AK31" t="str">
        <f t="shared" si="16"/>
        <v/>
      </c>
      <c r="AL31" t="str">
        <f t="shared" si="16"/>
        <v/>
      </c>
      <c r="AM31" t="str">
        <f t="shared" si="16"/>
        <v/>
      </c>
      <c r="AN31" t="str">
        <f t="shared" si="16"/>
        <v/>
      </c>
      <c r="AO31" t="str">
        <f t="shared" si="16"/>
        <v/>
      </c>
      <c r="AP31" t="str">
        <f t="shared" si="16"/>
        <v/>
      </c>
      <c r="AQ31" t="str">
        <f t="shared" si="16"/>
        <v/>
      </c>
      <c r="AR31" t="str">
        <f t="shared" si="16"/>
        <v/>
      </c>
      <c r="AS31" t="str">
        <f t="shared" si="16"/>
        <v/>
      </c>
      <c r="AT31" t="str">
        <f t="shared" si="16"/>
        <v/>
      </c>
      <c r="AU31" t="str">
        <f t="shared" si="16"/>
        <v/>
      </c>
      <c r="AV31" t="str">
        <f t="shared" si="16"/>
        <v/>
      </c>
      <c r="AW31" t="str">
        <f t="shared" si="9"/>
        <v/>
      </c>
      <c r="AX31" t="str">
        <f t="shared" si="10"/>
        <v/>
      </c>
      <c r="AY31" t="str">
        <f t="shared" si="11"/>
        <v/>
      </c>
      <c r="AZ31" s="190" t="str">
        <f t="shared" si="12"/>
        <v/>
      </c>
      <c r="BA31" t="str">
        <f t="shared" si="15"/>
        <v/>
      </c>
    </row>
    <row r="32" spans="2:59">
      <c r="I32" t="str">
        <f>IF(C32="","",COUNTIFS(Tabla1[[#All],[¿Pasó a miembro?]],"Si",Tabla1[[#All],[Tipo Incrito]],"&lt;&gt;Pre-Inscrito",Tabla1[[#All],[llave2]],Gráficos_!C32))</f>
        <v/>
      </c>
      <c r="J32" s="186" t="str">
        <f>IF(C32="","",COUNTIFS(Tabla1[[#All],[sem 01]],"=P",Tabla1[[#All],[llave2]],Gráficos_!C32))</f>
        <v/>
      </c>
      <c r="K32" t="str">
        <f>IF(C32="","",COUNTIFS(Tabla1[[#All],[sem 02]],"=P",Tabla1[[#All],[llave2]],Gráficos_!C32))</f>
        <v/>
      </c>
      <c r="L32" t="str">
        <f>IF(C32="","",COUNTIFS(Tabla1[[#All],[sem 03]],"=P",Tabla1[[#All],[llave2]],Gráficos_!C32))</f>
        <v/>
      </c>
      <c r="M32" t="str">
        <f>IF(C32="","",COUNTIFS(Tabla1[[#All],[sem 04]],"=P",Tabla1[[#All],[llave2]],Gráficos_!C32))</f>
        <v/>
      </c>
      <c r="N32" t="str">
        <f>IF(C32="","",COUNTIFS(Tabla1[[#All],[sem 05]],"=P",Tabla1[[#All],[llave2]],Gráficos_!C32))</f>
        <v/>
      </c>
      <c r="O32" t="str">
        <f>IF(C32="","",COUNTIFS(Tabla1[[#All],[sem 06]],"=P",Tabla1[[#All],[llave2]],Gráficos_!C32))</f>
        <v/>
      </c>
      <c r="P32" t="str">
        <f>IF(C32="","",COUNTIFS(Tabla1[[#All],[sem 07]],"=P",Tabla1[[#All],[llave2]],Gráficos_!C32))</f>
        <v/>
      </c>
      <c r="Q32" t="str">
        <f>IF(C32="","",COUNTIFS(Tabla1[[#All],[sem 08]],"=P",Tabla1[[#All],[llave2]],Gráficos_!C32))</f>
        <v/>
      </c>
      <c r="R32" t="str">
        <f>IF(C32="","",COUNTIFS(Tabla1[[#All],[sem 09]],"=P",Tabla1[[#All],[llave2]],Gráficos_!C32))</f>
        <v/>
      </c>
      <c r="S32" t="str">
        <f>IF(C32="","",COUNTIFS(Tabla1[[#All],[sem 10]],"=P",Tabla1[[#All],[llave2]],Gráficos_!C32))</f>
        <v/>
      </c>
      <c r="T32" t="str">
        <f>IF(C32="","",COUNTIFS(Tabla1[[#All],[sem 11]],"=P",Tabla1[[#All],[llave2]],Gráficos_!C32))</f>
        <v/>
      </c>
      <c r="U32" t="str">
        <f>IF(C32="","",COUNTIFS(Tabla1[[#All],[sem 12]],"=P",Tabla1[[#All],[llave2]],Gráficos_!C32))</f>
        <v/>
      </c>
      <c r="V32" t="str">
        <f>IF(C32="","",COUNTIFS(Tabla1[[#All],[sem 13]],"=P",Tabla1[[#All],[llave2]],Gráficos_!C32))</f>
        <v/>
      </c>
      <c r="W32" t="str">
        <f>IF(C32="","",COUNTIFS(Tabla1[[#All],[sem 14]],"=P",Tabla1[[#All],[llave2]],Gráficos_!C32))</f>
        <v/>
      </c>
      <c r="X32" t="str">
        <f>IF(C32="","",COUNTIFS(Tabla1[[#All],[sem 15]],"=P",Tabla1[[#All],[llave2]],Gráficos_!C32))</f>
        <v/>
      </c>
      <c r="Y32" s="190" t="str">
        <f>IF(C32="","",COUNTIFS(Tabla1[[#All],[sem 16]],"=P",Tabla1[[#All],[llave2]],Gráficos_!C32))</f>
        <v/>
      </c>
      <c r="AA32" s="186" t="str">
        <f t="shared" si="0"/>
        <v/>
      </c>
      <c r="AB32" t="str">
        <f t="shared" si="1"/>
        <v/>
      </c>
      <c r="AC32" s="62" t="str">
        <f t="shared" si="2"/>
        <v/>
      </c>
      <c r="AD32" t="str">
        <f t="shared" si="3"/>
        <v/>
      </c>
      <c r="AE32" t="str">
        <f t="shared" si="13"/>
        <v/>
      </c>
      <c r="AF32" t="str">
        <f t="shared" si="4"/>
        <v/>
      </c>
      <c r="AG32" t="str">
        <f t="shared" si="5"/>
        <v/>
      </c>
      <c r="AH32" t="str">
        <f t="shared" si="6"/>
        <v/>
      </c>
      <c r="AI32" t="str">
        <f t="shared" si="7"/>
        <v/>
      </c>
      <c r="AK32" t="str">
        <f t="shared" si="16"/>
        <v/>
      </c>
      <c r="AL32" t="str">
        <f t="shared" si="16"/>
        <v/>
      </c>
      <c r="AM32" t="str">
        <f t="shared" si="16"/>
        <v/>
      </c>
      <c r="AN32" t="str">
        <f t="shared" si="16"/>
        <v/>
      </c>
      <c r="AO32" t="str">
        <f t="shared" si="16"/>
        <v/>
      </c>
      <c r="AP32" t="str">
        <f t="shared" si="16"/>
        <v/>
      </c>
      <c r="AQ32" t="str">
        <f t="shared" si="16"/>
        <v/>
      </c>
      <c r="AR32" t="str">
        <f t="shared" si="16"/>
        <v/>
      </c>
      <c r="AS32" t="str">
        <f t="shared" si="16"/>
        <v/>
      </c>
      <c r="AT32" t="str">
        <f t="shared" si="16"/>
        <v/>
      </c>
      <c r="AU32" t="str">
        <f t="shared" si="16"/>
        <v/>
      </c>
      <c r="AV32" t="str">
        <f t="shared" si="16"/>
        <v/>
      </c>
      <c r="AW32" t="str">
        <f t="shared" si="9"/>
        <v/>
      </c>
      <c r="AX32" t="str">
        <f t="shared" si="10"/>
        <v/>
      </c>
      <c r="AY32" t="str">
        <f t="shared" si="11"/>
        <v/>
      </c>
      <c r="AZ32" s="190" t="str">
        <f t="shared" si="12"/>
        <v/>
      </c>
      <c r="BA32" t="str">
        <f t="shared" si="15"/>
        <v/>
      </c>
    </row>
    <row r="33" spans="4:96">
      <c r="I33" t="str">
        <f>IF(C33="","",COUNTIFS(Tabla1[[#All],[¿Pasó a miembro?]],"Si",Tabla1[[#All],[Tipo Incrito]],"&lt;&gt;Pre-Inscrito",Tabla1[[#All],[llave2]],Gráficos_!C33))</f>
        <v/>
      </c>
      <c r="J33" s="186" t="str">
        <f>IF(C33="","",COUNTIFS(Tabla1[[#All],[sem 01]],"=P",Tabla1[[#All],[llave2]],Gráficos_!C33))</f>
        <v/>
      </c>
      <c r="K33" t="str">
        <f>IF(C33="","",COUNTIFS(Tabla1[[#All],[sem 02]],"=P",Tabla1[[#All],[llave2]],Gráficos_!C33))</f>
        <v/>
      </c>
      <c r="L33" t="str">
        <f>IF(C33="","",COUNTIFS(Tabla1[[#All],[sem 03]],"=P",Tabla1[[#All],[llave2]],Gráficos_!C33))</f>
        <v/>
      </c>
      <c r="M33" t="str">
        <f>IF(C33="","",COUNTIFS(Tabla1[[#All],[sem 04]],"=P",Tabla1[[#All],[llave2]],Gráficos_!C33))</f>
        <v/>
      </c>
      <c r="N33" t="str">
        <f>IF(C33="","",COUNTIFS(Tabla1[[#All],[sem 05]],"=P",Tabla1[[#All],[llave2]],Gráficos_!C33))</f>
        <v/>
      </c>
      <c r="O33" t="str">
        <f>IF(C33="","",COUNTIFS(Tabla1[[#All],[sem 06]],"=P",Tabla1[[#All],[llave2]],Gráficos_!C33))</f>
        <v/>
      </c>
      <c r="P33" t="str">
        <f>IF(C33="","",COUNTIFS(Tabla1[[#All],[sem 07]],"=P",Tabla1[[#All],[llave2]],Gráficos_!C33))</f>
        <v/>
      </c>
      <c r="Q33" t="str">
        <f>IF(C33="","",COUNTIFS(Tabla1[[#All],[sem 08]],"=P",Tabla1[[#All],[llave2]],Gráficos_!C33))</f>
        <v/>
      </c>
      <c r="R33" t="str">
        <f>IF(C33="","",COUNTIFS(Tabla1[[#All],[sem 09]],"=P",Tabla1[[#All],[llave2]],Gráficos_!C33))</f>
        <v/>
      </c>
      <c r="S33" t="str">
        <f>IF(C33="","",COUNTIFS(Tabla1[[#All],[sem 10]],"=P",Tabla1[[#All],[llave2]],Gráficos_!C33))</f>
        <v/>
      </c>
      <c r="T33" t="str">
        <f>IF(C33="","",COUNTIFS(Tabla1[[#All],[sem 11]],"=P",Tabla1[[#All],[llave2]],Gráficos_!C33))</f>
        <v/>
      </c>
      <c r="U33" t="str">
        <f>IF(C33="","",COUNTIFS(Tabla1[[#All],[sem 12]],"=P",Tabla1[[#All],[llave2]],Gráficos_!C33))</f>
        <v/>
      </c>
      <c r="V33" t="str">
        <f>IF(C33="","",COUNTIFS(Tabla1[[#All],[sem 13]],"=P",Tabla1[[#All],[llave2]],Gráficos_!C33))</f>
        <v/>
      </c>
      <c r="W33" t="str">
        <f>IF(C33="","",COUNTIFS(Tabla1[[#All],[sem 14]],"=P",Tabla1[[#All],[llave2]],Gráficos_!C33))</f>
        <v/>
      </c>
      <c r="X33" t="str">
        <f>IF(C33="","",COUNTIFS(Tabla1[[#All],[sem 15]],"=P",Tabla1[[#All],[llave2]],Gráficos_!C33))</f>
        <v/>
      </c>
      <c r="Y33" s="190" t="str">
        <f>IF(C33="","",COUNTIFS(Tabla1[[#All],[sem 16]],"=P",Tabla1[[#All],[llave2]],Gráficos_!C33))</f>
        <v/>
      </c>
      <c r="AA33" s="186" t="str">
        <f t="shared" si="0"/>
        <v/>
      </c>
      <c r="AB33" t="str">
        <f t="shared" si="1"/>
        <v/>
      </c>
      <c r="AC33" s="62" t="str">
        <f t="shared" si="2"/>
        <v/>
      </c>
      <c r="AD33" t="str">
        <f t="shared" si="3"/>
        <v/>
      </c>
      <c r="AE33" t="str">
        <f t="shared" si="13"/>
        <v/>
      </c>
      <c r="AF33" t="str">
        <f t="shared" si="4"/>
        <v/>
      </c>
      <c r="AG33" t="str">
        <f t="shared" si="5"/>
        <v/>
      </c>
      <c r="AH33" t="str">
        <f t="shared" si="6"/>
        <v/>
      </c>
      <c r="AI33" t="str">
        <f t="shared" si="7"/>
        <v/>
      </c>
      <c r="AK33" t="str">
        <f t="shared" si="16"/>
        <v/>
      </c>
      <c r="AL33" t="str">
        <f t="shared" si="16"/>
        <v/>
      </c>
      <c r="AM33" t="str">
        <f t="shared" si="16"/>
        <v/>
      </c>
      <c r="AN33" t="str">
        <f t="shared" si="16"/>
        <v/>
      </c>
      <c r="AO33" t="str">
        <f t="shared" si="16"/>
        <v/>
      </c>
      <c r="AP33" t="str">
        <f t="shared" si="16"/>
        <v/>
      </c>
      <c r="AQ33" t="str">
        <f t="shared" si="16"/>
        <v/>
      </c>
      <c r="AR33" t="str">
        <f t="shared" si="16"/>
        <v/>
      </c>
      <c r="AS33" t="str">
        <f t="shared" si="16"/>
        <v/>
      </c>
      <c r="AT33" t="str">
        <f t="shared" si="16"/>
        <v/>
      </c>
      <c r="AU33" t="str">
        <f t="shared" si="16"/>
        <v/>
      </c>
      <c r="AV33" t="str">
        <f t="shared" si="16"/>
        <v/>
      </c>
      <c r="AW33" t="str">
        <f t="shared" si="9"/>
        <v/>
      </c>
      <c r="AX33" t="str">
        <f t="shared" si="10"/>
        <v/>
      </c>
      <c r="AY33" t="str">
        <f t="shared" si="11"/>
        <v/>
      </c>
      <c r="AZ33" s="190" t="str">
        <f t="shared" si="12"/>
        <v/>
      </c>
      <c r="BA33" t="str">
        <f t="shared" si="15"/>
        <v/>
      </c>
    </row>
    <row r="34" spans="4:96">
      <c r="I34" t="str">
        <f>IF(C34="","",COUNTIFS(Tabla1[[#All],[¿Pasó a miembro?]],"Si",Tabla1[[#All],[Tipo Incrito]],"&lt;&gt;Pre-Inscrito",Tabla1[[#All],[llave2]],Gráficos_!C34))</f>
        <v/>
      </c>
      <c r="J34" s="186" t="str">
        <f>IF(C34="","",COUNTIFS(Tabla1[[#All],[sem 01]],"=P",Tabla1[[#All],[llave2]],Gráficos_!C34))</f>
        <v/>
      </c>
      <c r="K34" t="str">
        <f>IF(C34="","",COUNTIFS(Tabla1[[#All],[sem 02]],"=P",Tabla1[[#All],[llave2]],Gráficos_!C34))</f>
        <v/>
      </c>
      <c r="L34" t="str">
        <f>IF(C34="","",COUNTIFS(Tabla1[[#All],[sem 03]],"=P",Tabla1[[#All],[llave2]],Gráficos_!C34))</f>
        <v/>
      </c>
      <c r="M34" t="str">
        <f>IF(C34="","",COUNTIFS(Tabla1[[#All],[sem 04]],"=P",Tabla1[[#All],[llave2]],Gráficos_!C34))</f>
        <v/>
      </c>
      <c r="N34" t="str">
        <f>IF(C34="","",COUNTIFS(Tabla1[[#All],[sem 05]],"=P",Tabla1[[#All],[llave2]],Gráficos_!C34))</f>
        <v/>
      </c>
      <c r="O34" t="str">
        <f>IF(C34="","",COUNTIFS(Tabla1[[#All],[sem 06]],"=P",Tabla1[[#All],[llave2]],Gráficos_!C34))</f>
        <v/>
      </c>
      <c r="P34" t="str">
        <f>IF(C34="","",COUNTIFS(Tabla1[[#All],[sem 07]],"=P",Tabla1[[#All],[llave2]],Gráficos_!C34))</f>
        <v/>
      </c>
      <c r="Q34" t="str">
        <f>IF(C34="","",COUNTIFS(Tabla1[[#All],[sem 08]],"=P",Tabla1[[#All],[llave2]],Gráficos_!C34))</f>
        <v/>
      </c>
      <c r="R34" t="str">
        <f>IF(C34="","",COUNTIFS(Tabla1[[#All],[sem 09]],"=P",Tabla1[[#All],[llave2]],Gráficos_!C34))</f>
        <v/>
      </c>
      <c r="S34" t="str">
        <f>IF(C34="","",COUNTIFS(Tabla1[[#All],[sem 10]],"=P",Tabla1[[#All],[llave2]],Gráficos_!C34))</f>
        <v/>
      </c>
      <c r="T34" t="str">
        <f>IF(C34="","",COUNTIFS(Tabla1[[#All],[sem 11]],"=P",Tabla1[[#All],[llave2]],Gráficos_!C34))</f>
        <v/>
      </c>
      <c r="U34" t="str">
        <f>IF(C34="","",COUNTIFS(Tabla1[[#All],[sem 12]],"=P",Tabla1[[#All],[llave2]],Gráficos_!C34))</f>
        <v/>
      </c>
      <c r="V34" t="str">
        <f>IF(C34="","",COUNTIFS(Tabla1[[#All],[sem 13]],"=P",Tabla1[[#All],[llave2]],Gráficos_!C34))</f>
        <v/>
      </c>
      <c r="W34" t="str">
        <f>IF(C34="","",COUNTIFS(Tabla1[[#All],[sem 14]],"=P",Tabla1[[#All],[llave2]],Gráficos_!C34))</f>
        <v/>
      </c>
      <c r="X34" t="str">
        <f>IF(C34="","",COUNTIFS(Tabla1[[#All],[sem 15]],"=P",Tabla1[[#All],[llave2]],Gráficos_!C34))</f>
        <v/>
      </c>
      <c r="Y34" s="190" t="str">
        <f>IF(C34="","",COUNTIFS(Tabla1[[#All],[sem 16]],"=P",Tabla1[[#All],[llave2]],Gráficos_!C34))</f>
        <v/>
      </c>
      <c r="AA34" s="186" t="str">
        <f t="shared" si="0"/>
        <v/>
      </c>
      <c r="AB34" t="str">
        <f t="shared" si="1"/>
        <v/>
      </c>
      <c r="AC34" s="62" t="str">
        <f t="shared" si="2"/>
        <v/>
      </c>
      <c r="AD34" t="str">
        <f t="shared" si="3"/>
        <v/>
      </c>
      <c r="AE34" t="str">
        <f t="shared" si="13"/>
        <v/>
      </c>
      <c r="AF34" t="str">
        <f t="shared" si="4"/>
        <v/>
      </c>
      <c r="AG34" t="str">
        <f t="shared" si="5"/>
        <v/>
      </c>
      <c r="AH34" t="str">
        <f t="shared" si="6"/>
        <v/>
      </c>
      <c r="AI34" t="str">
        <f t="shared" si="7"/>
        <v/>
      </c>
      <c r="AK34" t="str">
        <f t="shared" si="16"/>
        <v/>
      </c>
      <c r="AL34" t="str">
        <f t="shared" si="16"/>
        <v/>
      </c>
      <c r="AM34" t="str">
        <f t="shared" si="16"/>
        <v/>
      </c>
      <c r="AN34" t="str">
        <f t="shared" si="16"/>
        <v/>
      </c>
      <c r="AO34" t="str">
        <f t="shared" si="16"/>
        <v/>
      </c>
      <c r="AP34" t="str">
        <f t="shared" si="16"/>
        <v/>
      </c>
      <c r="AQ34" t="str">
        <f t="shared" si="16"/>
        <v/>
      </c>
      <c r="AR34" t="str">
        <f t="shared" si="16"/>
        <v/>
      </c>
      <c r="AS34" t="str">
        <f t="shared" si="16"/>
        <v/>
      </c>
      <c r="AT34" t="str">
        <f t="shared" si="16"/>
        <v/>
      </c>
      <c r="AU34" t="str">
        <f t="shared" si="16"/>
        <v/>
      </c>
      <c r="AV34" t="str">
        <f t="shared" si="16"/>
        <v/>
      </c>
      <c r="AW34" t="str">
        <f t="shared" si="9"/>
        <v/>
      </c>
      <c r="AX34" t="str">
        <f t="shared" si="10"/>
        <v/>
      </c>
      <c r="AY34" t="str">
        <f t="shared" si="11"/>
        <v/>
      </c>
      <c r="AZ34" s="190" t="str">
        <f t="shared" si="12"/>
        <v/>
      </c>
      <c r="BA34" t="str">
        <f t="shared" si="15"/>
        <v/>
      </c>
    </row>
    <row r="35" spans="4:96">
      <c r="I35" t="str">
        <f>IF(C35="","",COUNTIFS(Tabla1[[#All],[¿Pasó a miembro?]],"Si",Tabla1[[#All],[Tipo Incrito]],"&lt;&gt;Pre-Inscrito",Tabla1[[#All],[llave2]],Gráficos_!C35))</f>
        <v/>
      </c>
      <c r="J35" s="186" t="str">
        <f>IF(C35="","",COUNTIFS(Tabla1[[#All],[sem 01]],"=P",Tabla1[[#All],[llave2]],Gráficos_!C35))</f>
        <v/>
      </c>
      <c r="K35" t="str">
        <f>IF(C35="","",COUNTIFS(Tabla1[[#All],[sem 02]],"=P",Tabla1[[#All],[llave2]],Gráficos_!C35))</f>
        <v/>
      </c>
      <c r="L35" t="str">
        <f>IF(C35="","",COUNTIFS(Tabla1[[#All],[sem 03]],"=P",Tabla1[[#All],[llave2]],Gráficos_!C35))</f>
        <v/>
      </c>
      <c r="M35" t="str">
        <f>IF(C35="","",COUNTIFS(Tabla1[[#All],[sem 04]],"=P",Tabla1[[#All],[llave2]],Gráficos_!C35))</f>
        <v/>
      </c>
      <c r="N35" t="str">
        <f>IF(C35="","",COUNTIFS(Tabla1[[#All],[sem 05]],"=P",Tabla1[[#All],[llave2]],Gráficos_!C35))</f>
        <v/>
      </c>
      <c r="O35" t="str">
        <f>IF(C35="","",COUNTIFS(Tabla1[[#All],[sem 06]],"=P",Tabla1[[#All],[llave2]],Gráficos_!C35))</f>
        <v/>
      </c>
      <c r="P35" t="str">
        <f>IF(C35="","",COUNTIFS(Tabla1[[#All],[sem 07]],"=P",Tabla1[[#All],[llave2]],Gráficos_!C35))</f>
        <v/>
      </c>
      <c r="Q35" t="str">
        <f>IF(C35="","",COUNTIFS(Tabla1[[#All],[sem 08]],"=P",Tabla1[[#All],[llave2]],Gráficos_!C35))</f>
        <v/>
      </c>
      <c r="R35" t="str">
        <f>IF(C35="","",COUNTIFS(Tabla1[[#All],[sem 09]],"=P",Tabla1[[#All],[llave2]],Gráficos_!C35))</f>
        <v/>
      </c>
      <c r="S35" t="str">
        <f>IF(C35="","",COUNTIFS(Tabla1[[#All],[sem 10]],"=P",Tabla1[[#All],[llave2]],Gráficos_!C35))</f>
        <v/>
      </c>
      <c r="T35" t="str">
        <f>IF(C35="","",COUNTIFS(Tabla1[[#All],[sem 11]],"=P",Tabla1[[#All],[llave2]],Gráficos_!C35))</f>
        <v/>
      </c>
      <c r="U35" t="str">
        <f>IF(C35="","",COUNTIFS(Tabla1[[#All],[sem 12]],"=P",Tabla1[[#All],[llave2]],Gráficos_!C35))</f>
        <v/>
      </c>
      <c r="V35" t="str">
        <f>IF(C35="","",COUNTIFS(Tabla1[[#All],[sem 13]],"=P",Tabla1[[#All],[llave2]],Gráficos_!C35))</f>
        <v/>
      </c>
      <c r="W35" t="str">
        <f>IF(C35="","",COUNTIFS(Tabla1[[#All],[sem 14]],"=P",Tabla1[[#All],[llave2]],Gráficos_!C35))</f>
        <v/>
      </c>
      <c r="X35" t="str">
        <f>IF(C35="","",COUNTIFS(Tabla1[[#All],[sem 15]],"=P",Tabla1[[#All],[llave2]],Gráficos_!C35))</f>
        <v/>
      </c>
      <c r="Y35" s="190" t="str">
        <f>IF(C35="","",COUNTIFS(Tabla1[[#All],[sem 16]],"=P",Tabla1[[#All],[llave2]],Gráficos_!C35))</f>
        <v/>
      </c>
      <c r="AA35" s="186" t="str">
        <f t="shared" si="0"/>
        <v/>
      </c>
      <c r="AB35" t="str">
        <f t="shared" si="1"/>
        <v/>
      </c>
      <c r="AC35" s="62" t="str">
        <f t="shared" si="2"/>
        <v/>
      </c>
      <c r="AD35" t="str">
        <f t="shared" si="3"/>
        <v/>
      </c>
      <c r="AE35" t="str">
        <f t="shared" si="13"/>
        <v/>
      </c>
      <c r="AF35" t="str">
        <f t="shared" si="4"/>
        <v/>
      </c>
      <c r="AG35" t="str">
        <f t="shared" si="5"/>
        <v/>
      </c>
      <c r="AH35" t="str">
        <f t="shared" si="6"/>
        <v/>
      </c>
      <c r="AI35" t="str">
        <f t="shared" si="7"/>
        <v/>
      </c>
      <c r="AK35" t="str">
        <f t="shared" si="16"/>
        <v/>
      </c>
      <c r="AL35" t="str">
        <f t="shared" si="16"/>
        <v/>
      </c>
      <c r="AM35" t="str">
        <f t="shared" si="16"/>
        <v/>
      </c>
      <c r="AN35" t="str">
        <f t="shared" si="16"/>
        <v/>
      </c>
      <c r="AO35" t="str">
        <f t="shared" si="16"/>
        <v/>
      </c>
      <c r="AP35" t="str">
        <f t="shared" si="16"/>
        <v/>
      </c>
      <c r="AQ35" t="str">
        <f t="shared" si="16"/>
        <v/>
      </c>
      <c r="AR35" t="str">
        <f t="shared" si="16"/>
        <v/>
      </c>
      <c r="AS35" t="str">
        <f t="shared" si="16"/>
        <v/>
      </c>
      <c r="AT35" t="str">
        <f t="shared" si="16"/>
        <v/>
      </c>
      <c r="AU35" t="str">
        <f t="shared" si="16"/>
        <v/>
      </c>
      <c r="AV35" t="str">
        <f t="shared" si="16"/>
        <v/>
      </c>
      <c r="AW35" t="str">
        <f t="shared" si="9"/>
        <v/>
      </c>
      <c r="AX35" t="str">
        <f t="shared" si="10"/>
        <v/>
      </c>
      <c r="AY35" t="str">
        <f t="shared" si="11"/>
        <v/>
      </c>
      <c r="AZ35" s="190" t="str">
        <f t="shared" si="12"/>
        <v/>
      </c>
      <c r="BA35" t="str">
        <f t="shared" si="15"/>
        <v/>
      </c>
    </row>
    <row r="36" spans="4:96">
      <c r="I36" t="str">
        <f>IF(C36="","",COUNTIFS(Tabla1[[#All],[¿Pasó a miembro?]],"Si",Tabla1[[#All],[Tipo Incrito]],"&lt;&gt;Pre-Inscrito",Tabla1[[#All],[llave2]],Gráficos_!C36))</f>
        <v/>
      </c>
      <c r="J36" s="186" t="str">
        <f>IF(C36="","",COUNTIFS(Tabla1[[#All],[sem 01]],"=P",Tabla1[[#All],[llave2]],Gráficos_!C36))</f>
        <v/>
      </c>
      <c r="K36" t="str">
        <f>IF(C36="","",COUNTIFS(Tabla1[[#All],[sem 02]],"=P",Tabla1[[#All],[llave2]],Gráficos_!C36))</f>
        <v/>
      </c>
      <c r="L36" t="str">
        <f>IF(C36="","",COUNTIFS(Tabla1[[#All],[sem 03]],"=P",Tabla1[[#All],[llave2]],Gráficos_!C36))</f>
        <v/>
      </c>
      <c r="M36" t="str">
        <f>IF(C36="","",COUNTIFS(Tabla1[[#All],[sem 04]],"=P",Tabla1[[#All],[llave2]],Gráficos_!C36))</f>
        <v/>
      </c>
      <c r="N36" t="str">
        <f>IF(C36="","",COUNTIFS(Tabla1[[#All],[sem 05]],"=P",Tabla1[[#All],[llave2]],Gráficos_!C36))</f>
        <v/>
      </c>
      <c r="O36" t="str">
        <f>IF(C36="","",COUNTIFS(Tabla1[[#All],[sem 06]],"=P",Tabla1[[#All],[llave2]],Gráficos_!C36))</f>
        <v/>
      </c>
      <c r="P36" t="str">
        <f>IF(C36="","",COUNTIFS(Tabla1[[#All],[sem 07]],"=P",Tabla1[[#All],[llave2]],Gráficos_!C36))</f>
        <v/>
      </c>
      <c r="Q36" t="str">
        <f>IF(C36="","",COUNTIFS(Tabla1[[#All],[sem 08]],"=P",Tabla1[[#All],[llave2]],Gráficos_!C36))</f>
        <v/>
      </c>
      <c r="R36" t="str">
        <f>IF(C36="","",COUNTIFS(Tabla1[[#All],[sem 09]],"=P",Tabla1[[#All],[llave2]],Gráficos_!C36))</f>
        <v/>
      </c>
      <c r="S36" t="str">
        <f>IF(C36="","",COUNTIFS(Tabla1[[#All],[sem 10]],"=P",Tabla1[[#All],[llave2]],Gráficos_!C36))</f>
        <v/>
      </c>
      <c r="T36" t="str">
        <f>IF(C36="","",COUNTIFS(Tabla1[[#All],[sem 11]],"=P",Tabla1[[#All],[llave2]],Gráficos_!C36))</f>
        <v/>
      </c>
      <c r="U36" t="str">
        <f>IF(C36="","",COUNTIFS(Tabla1[[#All],[sem 12]],"=P",Tabla1[[#All],[llave2]],Gráficos_!C36))</f>
        <v/>
      </c>
      <c r="V36" t="str">
        <f>IF(C36="","",COUNTIFS(Tabla1[[#All],[sem 13]],"=P",Tabla1[[#All],[llave2]],Gráficos_!C36))</f>
        <v/>
      </c>
      <c r="W36" t="str">
        <f>IF(C36="","",COUNTIFS(Tabla1[[#All],[sem 14]],"=P",Tabla1[[#All],[llave2]],Gráficos_!C36))</f>
        <v/>
      </c>
      <c r="X36" t="str">
        <f>IF(C36="","",COUNTIFS(Tabla1[[#All],[sem 15]],"=P",Tabla1[[#All],[llave2]],Gráficos_!C36))</f>
        <v/>
      </c>
      <c r="Y36" s="190" t="str">
        <f>IF(C36="","",COUNTIFS(Tabla1[[#All],[sem 16]],"=P",Tabla1[[#All],[llave2]],Gráficos_!C36))</f>
        <v/>
      </c>
      <c r="AA36" s="186" t="str">
        <f t="shared" si="0"/>
        <v/>
      </c>
      <c r="AB36" t="str">
        <f t="shared" si="1"/>
        <v/>
      </c>
      <c r="AC36" s="62" t="str">
        <f t="shared" si="2"/>
        <v/>
      </c>
      <c r="AD36" t="str">
        <f t="shared" si="3"/>
        <v/>
      </c>
      <c r="AE36" t="str">
        <f t="shared" si="13"/>
        <v/>
      </c>
      <c r="AF36" t="str">
        <f t="shared" si="4"/>
        <v/>
      </c>
      <c r="AG36" t="str">
        <f t="shared" si="5"/>
        <v/>
      </c>
      <c r="AH36" t="str">
        <f t="shared" si="6"/>
        <v/>
      </c>
      <c r="AI36" t="str">
        <f t="shared" si="7"/>
        <v/>
      </c>
      <c r="AK36" t="str">
        <f t="shared" si="16"/>
        <v/>
      </c>
      <c r="AL36" t="str">
        <f t="shared" si="16"/>
        <v/>
      </c>
      <c r="AM36" t="str">
        <f t="shared" si="16"/>
        <v/>
      </c>
      <c r="AN36" t="str">
        <f t="shared" si="16"/>
        <v/>
      </c>
      <c r="AO36" t="str">
        <f t="shared" si="16"/>
        <v/>
      </c>
      <c r="AP36" t="str">
        <f t="shared" si="16"/>
        <v/>
      </c>
      <c r="AQ36" t="str">
        <f t="shared" si="16"/>
        <v/>
      </c>
      <c r="AR36" t="str">
        <f t="shared" si="16"/>
        <v/>
      </c>
      <c r="AS36" t="str">
        <f t="shared" si="16"/>
        <v/>
      </c>
      <c r="AT36" t="str">
        <f t="shared" si="16"/>
        <v/>
      </c>
      <c r="AU36" t="str">
        <f t="shared" si="16"/>
        <v/>
      </c>
      <c r="AV36" t="str">
        <f t="shared" si="16"/>
        <v/>
      </c>
      <c r="AW36" t="str">
        <f t="shared" si="9"/>
        <v/>
      </c>
      <c r="AX36" t="str">
        <f t="shared" si="10"/>
        <v/>
      </c>
      <c r="AY36" t="str">
        <f t="shared" si="11"/>
        <v/>
      </c>
      <c r="AZ36" s="190" t="str">
        <f t="shared" si="12"/>
        <v/>
      </c>
      <c r="BA36" t="str">
        <f t="shared" si="15"/>
        <v/>
      </c>
    </row>
    <row r="37" spans="4:96">
      <c r="I37" t="str">
        <f>IF(C37="","",COUNTIFS(Tabla1[[#All],[¿Pasó a miembro?]],"Si",Tabla1[[#All],[Tipo Incrito]],"&lt;&gt;Pre-Inscrito",Tabla1[[#All],[llave2]],Gráficos_!C37))</f>
        <v/>
      </c>
      <c r="J37" s="186" t="str">
        <f>IF(C37="","",COUNTIFS(Tabla1[[#All],[sem 01]],"=P",Tabla1[[#All],[llave2]],Gráficos_!C37))</f>
        <v/>
      </c>
      <c r="K37" t="str">
        <f>IF(C37="","",COUNTIFS(Tabla1[[#All],[sem 02]],"=P",Tabla1[[#All],[llave2]],Gráficos_!C37))</f>
        <v/>
      </c>
      <c r="L37" t="str">
        <f>IF(C37="","",COUNTIFS(Tabla1[[#All],[sem 03]],"=P",Tabla1[[#All],[llave2]],Gráficos_!C37))</f>
        <v/>
      </c>
      <c r="M37" t="str">
        <f>IF(C37="","",COUNTIFS(Tabla1[[#All],[sem 04]],"=P",Tabla1[[#All],[llave2]],Gráficos_!C37))</f>
        <v/>
      </c>
      <c r="N37" t="str">
        <f>IF(C37="","",COUNTIFS(Tabla1[[#All],[sem 05]],"=P",Tabla1[[#All],[llave2]],Gráficos_!C37))</f>
        <v/>
      </c>
      <c r="O37" t="str">
        <f>IF(C37="","",COUNTIFS(Tabla1[[#All],[sem 06]],"=P",Tabla1[[#All],[llave2]],Gráficos_!C37))</f>
        <v/>
      </c>
      <c r="P37" t="str">
        <f>IF(C37="","",COUNTIFS(Tabla1[[#All],[sem 07]],"=P",Tabla1[[#All],[llave2]],Gráficos_!C37))</f>
        <v/>
      </c>
      <c r="Q37" t="str">
        <f>IF(C37="","",COUNTIFS(Tabla1[[#All],[sem 08]],"=P",Tabla1[[#All],[llave2]],Gráficos_!C37))</f>
        <v/>
      </c>
      <c r="R37" t="str">
        <f>IF(C37="","",COUNTIFS(Tabla1[[#All],[sem 09]],"=P",Tabla1[[#All],[llave2]],Gráficos_!C37))</f>
        <v/>
      </c>
      <c r="S37" t="str">
        <f>IF(C37="","",COUNTIFS(Tabla1[[#All],[sem 10]],"=P",Tabla1[[#All],[llave2]],Gráficos_!C37))</f>
        <v/>
      </c>
      <c r="T37" t="str">
        <f>IF(C37="","",COUNTIFS(Tabla1[[#All],[sem 11]],"=P",Tabla1[[#All],[llave2]],Gráficos_!C37))</f>
        <v/>
      </c>
      <c r="U37" t="str">
        <f>IF(C37="","",COUNTIFS(Tabla1[[#All],[sem 12]],"=P",Tabla1[[#All],[llave2]],Gráficos_!C37))</f>
        <v/>
      </c>
      <c r="V37" t="str">
        <f>IF(C37="","",COUNTIFS(Tabla1[[#All],[sem 13]],"=P",Tabla1[[#All],[llave2]],Gráficos_!C37))</f>
        <v/>
      </c>
      <c r="W37" t="str">
        <f>IF(C37="","",COUNTIFS(Tabla1[[#All],[sem 14]],"=P",Tabla1[[#All],[llave2]],Gráficos_!C37))</f>
        <v/>
      </c>
      <c r="X37" t="str">
        <f>IF(C37="","",COUNTIFS(Tabla1[[#All],[sem 15]],"=P",Tabla1[[#All],[llave2]],Gráficos_!C37))</f>
        <v/>
      </c>
      <c r="Y37" s="190" t="str">
        <f>IF(C37="","",COUNTIFS(Tabla1[[#All],[sem 16]],"=P",Tabla1[[#All],[llave2]],Gráficos_!C37))</f>
        <v/>
      </c>
      <c r="AA37" s="186" t="str">
        <f t="shared" si="0"/>
        <v/>
      </c>
      <c r="AB37" t="str">
        <f t="shared" si="1"/>
        <v/>
      </c>
      <c r="AC37" s="62" t="str">
        <f t="shared" si="2"/>
        <v/>
      </c>
      <c r="AD37" t="str">
        <f t="shared" si="3"/>
        <v/>
      </c>
      <c r="AE37" t="str">
        <f t="shared" si="13"/>
        <v/>
      </c>
      <c r="AF37" t="str">
        <f t="shared" si="4"/>
        <v/>
      </c>
      <c r="AG37" t="str">
        <f t="shared" si="5"/>
        <v/>
      </c>
      <c r="AH37" t="str">
        <f t="shared" si="6"/>
        <v/>
      </c>
      <c r="AI37" t="str">
        <f t="shared" si="7"/>
        <v/>
      </c>
      <c r="AK37" t="str">
        <f t="shared" si="16"/>
        <v/>
      </c>
      <c r="AL37" t="str">
        <f t="shared" si="16"/>
        <v/>
      </c>
      <c r="AM37" t="str">
        <f t="shared" si="16"/>
        <v/>
      </c>
      <c r="AN37" t="str">
        <f t="shared" si="16"/>
        <v/>
      </c>
      <c r="AO37" t="str">
        <f t="shared" si="16"/>
        <v/>
      </c>
      <c r="AP37" t="str">
        <f t="shared" si="16"/>
        <v/>
      </c>
      <c r="AQ37" t="str">
        <f t="shared" si="16"/>
        <v/>
      </c>
      <c r="AR37" t="str">
        <f t="shared" si="16"/>
        <v/>
      </c>
      <c r="AS37" t="str">
        <f t="shared" si="16"/>
        <v/>
      </c>
      <c r="AT37" t="str">
        <f t="shared" si="16"/>
        <v/>
      </c>
      <c r="AU37" t="str">
        <f t="shared" si="16"/>
        <v/>
      </c>
      <c r="AV37" t="str">
        <f t="shared" si="16"/>
        <v/>
      </c>
      <c r="AW37" t="str">
        <f t="shared" si="9"/>
        <v/>
      </c>
      <c r="AX37" t="str">
        <f t="shared" si="10"/>
        <v/>
      </c>
      <c r="AY37" t="str">
        <f t="shared" si="11"/>
        <v/>
      </c>
      <c r="AZ37" s="190" t="str">
        <f t="shared" si="12"/>
        <v/>
      </c>
      <c r="BA37" t="str">
        <f t="shared" si="15"/>
        <v/>
      </c>
    </row>
    <row r="38" spans="4:96">
      <c r="I38" t="str">
        <f>IF(C38="","",COUNTIFS(Tabla1[[#All],[¿Pasó a miembro?]],"Si",Tabla1[[#All],[Tipo Incrito]],"&lt;&gt;Pre-Inscrito",Tabla1[[#All],[llave2]],Gráficos_!C38))</f>
        <v/>
      </c>
      <c r="J38" s="186" t="str">
        <f>IF(C38="","",COUNTIFS(Tabla1[[#All],[sem 01]],"=P",Tabla1[[#All],[llave2]],Gráficos_!C38))</f>
        <v/>
      </c>
      <c r="K38" t="str">
        <f>IF(C38="","",COUNTIFS(Tabla1[[#All],[sem 02]],"=P",Tabla1[[#All],[llave2]],Gráficos_!C38))</f>
        <v/>
      </c>
      <c r="L38" t="str">
        <f>IF(C38="","",COUNTIFS(Tabla1[[#All],[sem 03]],"=P",Tabla1[[#All],[llave2]],Gráficos_!C38))</f>
        <v/>
      </c>
      <c r="M38" t="str">
        <f>IF(C38="","",COUNTIFS(Tabla1[[#All],[sem 04]],"=P",Tabla1[[#All],[llave2]],Gráficos_!C38))</f>
        <v/>
      </c>
      <c r="N38" t="str">
        <f>IF(C38="","",COUNTIFS(Tabla1[[#All],[sem 05]],"=P",Tabla1[[#All],[llave2]],Gráficos_!C38))</f>
        <v/>
      </c>
      <c r="O38" t="str">
        <f>IF(C38="","",COUNTIFS(Tabla1[[#All],[sem 06]],"=P",Tabla1[[#All],[llave2]],Gráficos_!C38))</f>
        <v/>
      </c>
      <c r="P38" t="str">
        <f>IF(C38="","",COUNTIFS(Tabla1[[#All],[sem 07]],"=P",Tabla1[[#All],[llave2]],Gráficos_!C38))</f>
        <v/>
      </c>
      <c r="Q38" t="str">
        <f>IF(C38="","",COUNTIFS(Tabla1[[#All],[sem 08]],"=P",Tabla1[[#All],[llave2]],Gráficos_!C38))</f>
        <v/>
      </c>
      <c r="R38" t="str">
        <f>IF(C38="","",COUNTIFS(Tabla1[[#All],[sem 09]],"=P",Tabla1[[#All],[llave2]],Gráficos_!C38))</f>
        <v/>
      </c>
      <c r="S38" t="str">
        <f>IF(C38="","",COUNTIFS(Tabla1[[#All],[sem 10]],"=P",Tabla1[[#All],[llave2]],Gráficos_!C38))</f>
        <v/>
      </c>
      <c r="T38" t="str">
        <f>IF(C38="","",COUNTIFS(Tabla1[[#All],[sem 11]],"=P",Tabla1[[#All],[llave2]],Gráficos_!C38))</f>
        <v/>
      </c>
      <c r="U38" t="str">
        <f>IF(C38="","",COUNTIFS(Tabla1[[#All],[sem 12]],"=P",Tabla1[[#All],[llave2]],Gráficos_!C38))</f>
        <v/>
      </c>
      <c r="V38" t="str">
        <f>IF(C38="","",COUNTIFS(Tabla1[[#All],[sem 13]],"=P",Tabla1[[#All],[llave2]],Gráficos_!C38))</f>
        <v/>
      </c>
      <c r="W38" t="str">
        <f>IF(C38="","",COUNTIFS(Tabla1[[#All],[sem 14]],"=P",Tabla1[[#All],[llave2]],Gráficos_!C38))</f>
        <v/>
      </c>
      <c r="X38" t="str">
        <f>IF(C38="","",COUNTIFS(Tabla1[[#All],[sem 15]],"=P",Tabla1[[#All],[llave2]],Gráficos_!C38))</f>
        <v/>
      </c>
      <c r="Y38" s="190" t="str">
        <f>IF(C38="","",COUNTIFS(Tabla1[[#All],[sem 16]],"=P",Tabla1[[#All],[llave2]],Gráficos_!C38))</f>
        <v/>
      </c>
      <c r="AA38" s="186" t="str">
        <f t="shared" si="0"/>
        <v/>
      </c>
      <c r="AB38" t="str">
        <f t="shared" si="1"/>
        <v/>
      </c>
      <c r="AC38" s="62" t="str">
        <f t="shared" si="2"/>
        <v/>
      </c>
      <c r="AD38" t="str">
        <f t="shared" si="3"/>
        <v/>
      </c>
      <c r="AE38" t="str">
        <f t="shared" si="13"/>
        <v/>
      </c>
      <c r="AF38" t="str">
        <f t="shared" si="4"/>
        <v/>
      </c>
      <c r="AG38" t="str">
        <f t="shared" si="5"/>
        <v/>
      </c>
      <c r="AH38" t="str">
        <f t="shared" si="6"/>
        <v/>
      </c>
      <c r="AI38" t="str">
        <f t="shared" si="7"/>
        <v/>
      </c>
      <c r="AK38" t="str">
        <f t="shared" si="16"/>
        <v/>
      </c>
      <c r="AL38" t="str">
        <f t="shared" si="16"/>
        <v/>
      </c>
      <c r="AM38" t="str">
        <f t="shared" si="16"/>
        <v/>
      </c>
      <c r="AN38" t="str">
        <f t="shared" si="16"/>
        <v/>
      </c>
      <c r="AO38" t="str">
        <f t="shared" si="16"/>
        <v/>
      </c>
      <c r="AP38" t="str">
        <f t="shared" si="16"/>
        <v/>
      </c>
      <c r="AQ38" t="str">
        <f t="shared" si="16"/>
        <v/>
      </c>
      <c r="AR38" t="str">
        <f t="shared" si="16"/>
        <v/>
      </c>
      <c r="AS38" t="str">
        <f t="shared" si="16"/>
        <v/>
      </c>
      <c r="AT38" t="str">
        <f t="shared" si="16"/>
        <v/>
      </c>
      <c r="AU38" t="str">
        <f t="shared" si="16"/>
        <v/>
      </c>
      <c r="AV38" t="str">
        <f t="shared" si="16"/>
        <v/>
      </c>
      <c r="AW38" t="str">
        <f t="shared" si="9"/>
        <v/>
      </c>
      <c r="AX38" t="str">
        <f t="shared" si="10"/>
        <v/>
      </c>
      <c r="AY38" t="str">
        <f t="shared" si="11"/>
        <v/>
      </c>
      <c r="AZ38" s="190" t="str">
        <f t="shared" si="12"/>
        <v/>
      </c>
      <c r="BA38" t="str">
        <f t="shared" si="15"/>
        <v/>
      </c>
    </row>
    <row r="39" spans="4:96">
      <c r="I39" t="str">
        <f>IF(C39="","",COUNTIFS(Tabla1[[#All],[¿Pasó a miembro?]],"Si",Tabla1[[#All],[Tipo Incrito]],"&lt;&gt;Pre-Inscrito",Tabla1[[#All],[llave2]],Gráficos_!C39))</f>
        <v/>
      </c>
      <c r="J39" s="186" t="str">
        <f>IF(C39="","",COUNTIFS(Tabla1[[#All],[sem 01]],"=P",Tabla1[[#All],[llave2]],Gráficos_!C39))</f>
        <v/>
      </c>
      <c r="K39" t="str">
        <f>IF(C39="","",COUNTIFS(Tabla1[[#All],[sem 02]],"=P",Tabla1[[#All],[llave2]],Gráficos_!C39))</f>
        <v/>
      </c>
      <c r="L39" t="str">
        <f>IF(C39="","",COUNTIFS(Tabla1[[#All],[sem 03]],"=P",Tabla1[[#All],[llave2]],Gráficos_!C39))</f>
        <v/>
      </c>
      <c r="M39" t="str">
        <f>IF(C39="","",COUNTIFS(Tabla1[[#All],[sem 04]],"=P",Tabla1[[#All],[llave2]],Gráficos_!C39))</f>
        <v/>
      </c>
      <c r="N39" t="str">
        <f>IF(C39="","",COUNTIFS(Tabla1[[#All],[sem 05]],"=P",Tabla1[[#All],[llave2]],Gráficos_!C39))</f>
        <v/>
      </c>
      <c r="O39" t="str">
        <f>IF(C39="","",COUNTIFS(Tabla1[[#All],[sem 06]],"=P",Tabla1[[#All],[llave2]],Gráficos_!C39))</f>
        <v/>
      </c>
      <c r="P39" t="str">
        <f>IF(C39="","",COUNTIFS(Tabla1[[#All],[sem 07]],"=P",Tabla1[[#All],[llave2]],Gráficos_!C39))</f>
        <v/>
      </c>
      <c r="Q39" t="str">
        <f>IF(C39="","",COUNTIFS(Tabla1[[#All],[sem 08]],"=P",Tabla1[[#All],[llave2]],Gráficos_!C39))</f>
        <v/>
      </c>
      <c r="R39" t="str">
        <f>IF(C39="","",COUNTIFS(Tabla1[[#All],[sem 09]],"=P",Tabla1[[#All],[llave2]],Gráficos_!C39))</f>
        <v/>
      </c>
      <c r="S39" t="str">
        <f>IF(C39="","",COUNTIFS(Tabla1[[#All],[sem 10]],"=P",Tabla1[[#All],[llave2]],Gráficos_!C39))</f>
        <v/>
      </c>
      <c r="T39" t="str">
        <f>IF(C39="","",COUNTIFS(Tabla1[[#All],[sem 11]],"=P",Tabla1[[#All],[llave2]],Gráficos_!C39))</f>
        <v/>
      </c>
      <c r="U39" t="str">
        <f>IF(C39="","",COUNTIFS(Tabla1[[#All],[sem 12]],"=P",Tabla1[[#All],[llave2]],Gráficos_!C39))</f>
        <v/>
      </c>
      <c r="V39" t="str">
        <f>IF(C39="","",COUNTIFS(Tabla1[[#All],[sem 13]],"=P",Tabla1[[#All],[llave2]],Gráficos_!C39))</f>
        <v/>
      </c>
      <c r="W39" t="str">
        <f>IF(C39="","",COUNTIFS(Tabla1[[#All],[sem 14]],"=P",Tabla1[[#All],[llave2]],Gráficos_!C39))</f>
        <v/>
      </c>
      <c r="X39" t="str">
        <f>IF(C39="","",COUNTIFS(Tabla1[[#All],[sem 15]],"=P",Tabla1[[#All],[llave2]],Gráficos_!C39))</f>
        <v/>
      </c>
      <c r="Y39" s="190" t="str">
        <f>IF(C39="","",COUNTIFS(Tabla1[[#All],[sem 16]],"=P",Tabla1[[#All],[llave2]],Gráficos_!C39))</f>
        <v/>
      </c>
      <c r="AA39" s="186" t="str">
        <f t="shared" ref="AA39:AA70" si="17">IF(OR(C39="",C39="(En blanco)"),"",C39)</f>
        <v/>
      </c>
      <c r="AB39" t="str">
        <f t="shared" ref="AB39:AB70" si="18">IF(OR(D39="",D39="(En blanco)"),"",D39)</f>
        <v/>
      </c>
      <c r="AC39" s="62" t="str">
        <f t="shared" ref="AC39:AC70" si="19">IF(OR(B39="",B39="(En blanco)"),"",B39)</f>
        <v/>
      </c>
      <c r="AD39" t="str">
        <f t="shared" ref="AD39:AD70" si="20">IF(OR(B39="",B39="(En blanco)"),"",TEXT(B39,"mmmm"))</f>
        <v/>
      </c>
      <c r="AE39" t="str">
        <f t="shared" si="13"/>
        <v/>
      </c>
      <c r="AF39" t="str">
        <f t="shared" ref="AF39:AF70" si="21">IF(OR(E39="",E39="(En blanco)"),"",E39)</f>
        <v/>
      </c>
      <c r="AG39" t="str">
        <f t="shared" ref="AG39:AG70" si="22">IF(OR(F39="",F39="(En blanco)"),"",F39)</f>
        <v/>
      </c>
      <c r="AH39" t="str">
        <f t="shared" ref="AH39:AH70" si="23">IF(OR(G39="",G39="(En blanco)"),"",G39)</f>
        <v/>
      </c>
      <c r="AI39" t="str">
        <f t="shared" ref="AI39:AI70" si="24">IF(H39="","",H39)</f>
        <v/>
      </c>
      <c r="AK39" t="str">
        <f t="shared" si="16"/>
        <v/>
      </c>
      <c r="AL39" t="str">
        <f t="shared" si="16"/>
        <v/>
      </c>
      <c r="AM39" t="str">
        <f t="shared" si="16"/>
        <v/>
      </c>
      <c r="AN39" t="str">
        <f t="shared" si="16"/>
        <v/>
      </c>
      <c r="AO39" t="str">
        <f t="shared" si="16"/>
        <v/>
      </c>
      <c r="AP39" t="str">
        <f t="shared" si="16"/>
        <v/>
      </c>
      <c r="AQ39" t="str">
        <f t="shared" si="16"/>
        <v/>
      </c>
      <c r="AR39" t="str">
        <f t="shared" si="16"/>
        <v/>
      </c>
      <c r="AS39" t="str">
        <f t="shared" si="16"/>
        <v/>
      </c>
      <c r="AT39" t="str">
        <f t="shared" si="16"/>
        <v/>
      </c>
      <c r="AU39" t="str">
        <f t="shared" si="16"/>
        <v/>
      </c>
      <c r="AV39" t="str">
        <f t="shared" si="16"/>
        <v/>
      </c>
      <c r="AW39" t="str">
        <f t="shared" si="9"/>
        <v/>
      </c>
      <c r="AX39" t="str">
        <f t="shared" si="10"/>
        <v/>
      </c>
      <c r="AY39" t="str">
        <f t="shared" si="11"/>
        <v/>
      </c>
      <c r="AZ39" s="190" t="str">
        <f t="shared" si="12"/>
        <v/>
      </c>
      <c r="BA39" t="str">
        <f t="shared" si="15"/>
        <v/>
      </c>
    </row>
    <row r="40" spans="4:96">
      <c r="I40" t="str">
        <f>IF(C40="","",COUNTIFS(Tabla1[[#All],[¿Pasó a miembro?]],"Si",Tabla1[[#All],[Tipo Incrito]],"&lt;&gt;Pre-Inscrito",Tabla1[[#All],[llave2]],Gráficos_!C40))</f>
        <v/>
      </c>
      <c r="J40" s="186" t="str">
        <f>IF(C40="","",COUNTIFS(Tabla1[[#All],[sem 01]],"=P",Tabla1[[#All],[llave2]],Gráficos_!C40))</f>
        <v/>
      </c>
      <c r="K40" t="str">
        <f>IF(C40="","",COUNTIFS(Tabla1[[#All],[sem 02]],"=P",Tabla1[[#All],[llave2]],Gráficos_!C40))</f>
        <v/>
      </c>
      <c r="L40" t="str">
        <f>IF(C40="","",COUNTIFS(Tabla1[[#All],[sem 03]],"=P",Tabla1[[#All],[llave2]],Gráficos_!C40))</f>
        <v/>
      </c>
      <c r="M40" t="str">
        <f>IF(C40="","",COUNTIFS(Tabla1[[#All],[sem 04]],"=P",Tabla1[[#All],[llave2]],Gráficos_!C40))</f>
        <v/>
      </c>
      <c r="N40" t="str">
        <f>IF(C40="","",COUNTIFS(Tabla1[[#All],[sem 05]],"=P",Tabla1[[#All],[llave2]],Gráficos_!C40))</f>
        <v/>
      </c>
      <c r="O40" t="str">
        <f>IF(C40="","",COUNTIFS(Tabla1[[#All],[sem 06]],"=P",Tabla1[[#All],[llave2]],Gráficos_!C40))</f>
        <v/>
      </c>
      <c r="P40" t="str">
        <f>IF(C40="","",COUNTIFS(Tabla1[[#All],[sem 07]],"=P",Tabla1[[#All],[llave2]],Gráficos_!C40))</f>
        <v/>
      </c>
      <c r="Q40" t="str">
        <f>IF(C40="","",COUNTIFS(Tabla1[[#All],[sem 08]],"=P",Tabla1[[#All],[llave2]],Gráficos_!C40))</f>
        <v/>
      </c>
      <c r="R40" t="str">
        <f>IF(C40="","",COUNTIFS(Tabla1[[#All],[sem 09]],"=P",Tabla1[[#All],[llave2]],Gráficos_!C40))</f>
        <v/>
      </c>
      <c r="S40" t="str">
        <f>IF(C40="","",COUNTIFS(Tabla1[[#All],[sem 10]],"=P",Tabla1[[#All],[llave2]],Gráficos_!C40))</f>
        <v/>
      </c>
      <c r="T40" t="str">
        <f>IF(C40="","",COUNTIFS(Tabla1[[#All],[sem 11]],"=P",Tabla1[[#All],[llave2]],Gráficos_!C40))</f>
        <v/>
      </c>
      <c r="U40" t="str">
        <f>IF(C40="","",COUNTIFS(Tabla1[[#All],[sem 12]],"=P",Tabla1[[#All],[llave2]],Gráficos_!C40))</f>
        <v/>
      </c>
      <c r="V40" t="str">
        <f>IF(C40="","",COUNTIFS(Tabla1[[#All],[sem 13]],"=P",Tabla1[[#All],[llave2]],Gráficos_!C40))</f>
        <v/>
      </c>
      <c r="W40" t="str">
        <f>IF(C40="","",COUNTIFS(Tabla1[[#All],[sem 14]],"=P",Tabla1[[#All],[llave2]],Gráficos_!C40))</f>
        <v/>
      </c>
      <c r="X40" t="str">
        <f>IF(C40="","",COUNTIFS(Tabla1[[#All],[sem 15]],"=P",Tabla1[[#All],[llave2]],Gráficos_!C40))</f>
        <v/>
      </c>
      <c r="Y40" s="190" t="str">
        <f>IF(C40="","",COUNTIFS(Tabla1[[#All],[sem 16]],"=P",Tabla1[[#All],[llave2]],Gráficos_!C40))</f>
        <v/>
      </c>
      <c r="AA40" s="186" t="str">
        <f t="shared" si="17"/>
        <v/>
      </c>
      <c r="AB40" t="str">
        <f t="shared" si="18"/>
        <v/>
      </c>
      <c r="AC40" s="62" t="str">
        <f t="shared" si="19"/>
        <v/>
      </c>
      <c r="AD40" t="str">
        <f t="shared" si="20"/>
        <v/>
      </c>
      <c r="AE40" t="str">
        <f t="shared" si="13"/>
        <v/>
      </c>
      <c r="AF40" t="str">
        <f t="shared" si="21"/>
        <v/>
      </c>
      <c r="AG40" t="str">
        <f t="shared" si="22"/>
        <v/>
      </c>
      <c r="AH40" t="str">
        <f t="shared" si="23"/>
        <v/>
      </c>
      <c r="AI40" t="str">
        <f t="shared" si="24"/>
        <v/>
      </c>
      <c r="AK40" t="str">
        <f t="shared" si="16"/>
        <v/>
      </c>
      <c r="AL40" t="str">
        <f t="shared" si="16"/>
        <v/>
      </c>
      <c r="AM40" t="str">
        <f t="shared" si="16"/>
        <v/>
      </c>
      <c r="AN40" t="str">
        <f t="shared" si="16"/>
        <v/>
      </c>
      <c r="AO40" t="str">
        <f t="shared" si="16"/>
        <v/>
      </c>
      <c r="AP40" t="str">
        <f t="shared" si="16"/>
        <v/>
      </c>
      <c r="AQ40" t="str">
        <f t="shared" si="16"/>
        <v/>
      </c>
      <c r="AR40" t="str">
        <f t="shared" si="16"/>
        <v/>
      </c>
      <c r="AS40" t="str">
        <f t="shared" si="16"/>
        <v/>
      </c>
      <c r="AT40" t="str">
        <f t="shared" si="16"/>
        <v/>
      </c>
      <c r="AU40" t="str">
        <f t="shared" si="16"/>
        <v/>
      </c>
      <c r="AV40" t="str">
        <f t="shared" si="16"/>
        <v/>
      </c>
      <c r="AW40" t="str">
        <f t="shared" si="9"/>
        <v/>
      </c>
      <c r="AX40" t="str">
        <f t="shared" si="10"/>
        <v/>
      </c>
      <c r="AY40" t="str">
        <f t="shared" si="11"/>
        <v/>
      </c>
      <c r="AZ40" s="190" t="str">
        <f t="shared" si="12"/>
        <v/>
      </c>
      <c r="BA40" t="str">
        <f t="shared" si="15"/>
        <v/>
      </c>
    </row>
    <row r="41" spans="4:96">
      <c r="D41" s="62"/>
      <c r="I41" t="str">
        <f>IF(C41="","",COUNTIFS(Tabla1[[#All],[¿Pasó a miembro?]],"Si",Tabla1[[#All],[Tipo Incrito]],"&lt;&gt;Pre-Inscrito",Tabla1[[#All],[llave2]],Gráficos_!C41))</f>
        <v/>
      </c>
      <c r="J41" s="186" t="str">
        <f>IF(C41="","",COUNTIFS(Tabla1[[#All],[sem 01]],"=P",Tabla1[[#All],[llave2]],Gráficos_!C41))</f>
        <v/>
      </c>
      <c r="K41" t="str">
        <f>IF(C41="","",COUNTIFS(Tabla1[[#All],[sem 02]],"=P",Tabla1[[#All],[llave2]],Gráficos_!C41))</f>
        <v/>
      </c>
      <c r="L41" t="str">
        <f>IF(C41="","",COUNTIFS(Tabla1[[#All],[sem 03]],"=P",Tabla1[[#All],[llave2]],Gráficos_!C41))</f>
        <v/>
      </c>
      <c r="M41" t="str">
        <f>IF(C41="","",COUNTIFS(Tabla1[[#All],[sem 04]],"=P",Tabla1[[#All],[llave2]],Gráficos_!C41))</f>
        <v/>
      </c>
      <c r="N41" t="str">
        <f>IF(C41="","",COUNTIFS(Tabla1[[#All],[sem 05]],"=P",Tabla1[[#All],[llave2]],Gráficos_!C41))</f>
        <v/>
      </c>
      <c r="O41" t="str">
        <f>IF(C41="","",COUNTIFS(Tabla1[[#All],[sem 06]],"=P",Tabla1[[#All],[llave2]],Gráficos_!C41))</f>
        <v/>
      </c>
      <c r="P41" t="str">
        <f>IF(C41="","",COUNTIFS(Tabla1[[#All],[sem 07]],"=P",Tabla1[[#All],[llave2]],Gráficos_!C41))</f>
        <v/>
      </c>
      <c r="Q41" t="str">
        <f>IF(C41="","",COUNTIFS(Tabla1[[#All],[sem 08]],"=P",Tabla1[[#All],[llave2]],Gráficos_!C41))</f>
        <v/>
      </c>
      <c r="R41" t="str">
        <f>IF(C41="","",COUNTIFS(Tabla1[[#All],[sem 09]],"=P",Tabla1[[#All],[llave2]],Gráficos_!C41))</f>
        <v/>
      </c>
      <c r="S41" t="str">
        <f>IF(C41="","",COUNTIFS(Tabla1[[#All],[sem 10]],"=P",Tabla1[[#All],[llave2]],Gráficos_!C41))</f>
        <v/>
      </c>
      <c r="T41" t="str">
        <f>IF(C41="","",COUNTIFS(Tabla1[[#All],[sem 11]],"=P",Tabla1[[#All],[llave2]],Gráficos_!C41))</f>
        <v/>
      </c>
      <c r="U41" t="str">
        <f>IF(C41="","",COUNTIFS(Tabla1[[#All],[sem 12]],"=P",Tabla1[[#All],[llave2]],Gráficos_!C41))</f>
        <v/>
      </c>
      <c r="V41" t="str">
        <f>IF(C41="","",COUNTIFS(Tabla1[[#All],[sem 13]],"=P",Tabla1[[#All],[llave2]],Gráficos_!C41))</f>
        <v/>
      </c>
      <c r="W41" t="str">
        <f>IF(C41="","",COUNTIFS(Tabla1[[#All],[sem 14]],"=P",Tabla1[[#All],[llave2]],Gráficos_!C41))</f>
        <v/>
      </c>
      <c r="X41" t="str">
        <f>IF(C41="","",COUNTIFS(Tabla1[[#All],[sem 15]],"=P",Tabla1[[#All],[llave2]],Gráficos_!C41))</f>
        <v/>
      </c>
      <c r="Y41" s="190" t="str">
        <f>IF(C41="","",COUNTIFS(Tabla1[[#All],[sem 16]],"=P",Tabla1[[#All],[llave2]],Gráficos_!C41))</f>
        <v/>
      </c>
      <c r="AA41" s="186" t="str">
        <f t="shared" si="17"/>
        <v/>
      </c>
      <c r="AB41" t="str">
        <f t="shared" si="18"/>
        <v/>
      </c>
      <c r="AC41" s="62" t="str">
        <f t="shared" si="19"/>
        <v/>
      </c>
      <c r="AD41" t="str">
        <f t="shared" si="20"/>
        <v/>
      </c>
      <c r="AE41" t="str">
        <f t="shared" si="13"/>
        <v/>
      </c>
      <c r="AF41" t="str">
        <f t="shared" si="21"/>
        <v/>
      </c>
      <c r="AG41" t="str">
        <f t="shared" si="22"/>
        <v/>
      </c>
      <c r="AH41" t="str">
        <f t="shared" si="23"/>
        <v/>
      </c>
      <c r="AI41" t="str">
        <f t="shared" si="24"/>
        <v/>
      </c>
      <c r="AK41" t="str">
        <f t="shared" si="16"/>
        <v/>
      </c>
      <c r="AL41" t="str">
        <f t="shared" si="16"/>
        <v/>
      </c>
      <c r="AM41" t="str">
        <f t="shared" si="16"/>
        <v/>
      </c>
      <c r="AN41" t="str">
        <f t="shared" si="16"/>
        <v/>
      </c>
      <c r="AO41" t="str">
        <f t="shared" si="16"/>
        <v/>
      </c>
      <c r="AP41" t="str">
        <f t="shared" si="16"/>
        <v/>
      </c>
      <c r="AQ41" t="str">
        <f t="shared" si="16"/>
        <v/>
      </c>
      <c r="AR41" t="str">
        <f t="shared" si="16"/>
        <v/>
      </c>
      <c r="AS41" t="str">
        <f t="shared" si="16"/>
        <v/>
      </c>
      <c r="AT41" t="str">
        <f t="shared" si="16"/>
        <v/>
      </c>
      <c r="AU41" t="str">
        <f t="shared" si="16"/>
        <v/>
      </c>
      <c r="AV41" t="str">
        <f t="shared" si="16"/>
        <v/>
      </c>
      <c r="AW41" t="str">
        <f t="shared" si="9"/>
        <v/>
      </c>
      <c r="AX41" t="str">
        <f t="shared" si="10"/>
        <v/>
      </c>
      <c r="AY41" t="str">
        <f t="shared" si="11"/>
        <v/>
      </c>
      <c r="AZ41" s="190" t="str">
        <f t="shared" si="12"/>
        <v/>
      </c>
      <c r="BA41" t="str">
        <f t="shared" si="15"/>
        <v/>
      </c>
    </row>
    <row r="42" spans="4:96">
      <c r="D42" s="62"/>
      <c r="I42" t="str">
        <f>IF(C42="","",COUNTIFS(Tabla1[[#All],[¿Pasó a miembro?]],"Si",Tabla1[[#All],[Tipo Incrito]],"&lt;&gt;Pre-Inscrito",Tabla1[[#All],[llave2]],Gráficos_!C42))</f>
        <v/>
      </c>
      <c r="J42" s="186" t="str">
        <f>IF(C42="","",COUNTIFS(Tabla1[[#All],[sem 01]],"=P",Tabla1[[#All],[llave2]],Gráficos_!C42))</f>
        <v/>
      </c>
      <c r="K42" t="str">
        <f>IF(C42="","",COUNTIFS(Tabla1[[#All],[sem 02]],"=P",Tabla1[[#All],[llave2]],Gráficos_!C42))</f>
        <v/>
      </c>
      <c r="L42" t="str">
        <f>IF(C42="","",COUNTIFS(Tabla1[[#All],[sem 03]],"=P",Tabla1[[#All],[llave2]],Gráficos_!C42))</f>
        <v/>
      </c>
      <c r="M42" t="str">
        <f>IF(C42="","",COUNTIFS(Tabla1[[#All],[sem 04]],"=P",Tabla1[[#All],[llave2]],Gráficos_!C42))</f>
        <v/>
      </c>
      <c r="N42" t="str">
        <f>IF(C42="","",COUNTIFS(Tabla1[[#All],[sem 05]],"=P",Tabla1[[#All],[llave2]],Gráficos_!C42))</f>
        <v/>
      </c>
      <c r="O42" t="str">
        <f>IF(C42="","",COUNTIFS(Tabla1[[#All],[sem 06]],"=P",Tabla1[[#All],[llave2]],Gráficos_!C42))</f>
        <v/>
      </c>
      <c r="P42" t="str">
        <f>IF(C42="","",COUNTIFS(Tabla1[[#All],[sem 07]],"=P",Tabla1[[#All],[llave2]],Gráficos_!C42))</f>
        <v/>
      </c>
      <c r="Q42" t="str">
        <f>IF(C42="","",COUNTIFS(Tabla1[[#All],[sem 08]],"=P",Tabla1[[#All],[llave2]],Gráficos_!C42))</f>
        <v/>
      </c>
      <c r="R42" t="str">
        <f>IF(C42="","",COUNTIFS(Tabla1[[#All],[sem 09]],"=P",Tabla1[[#All],[llave2]],Gráficos_!C42))</f>
        <v/>
      </c>
      <c r="S42" t="str">
        <f>IF(C42="","",COUNTIFS(Tabla1[[#All],[sem 10]],"=P",Tabla1[[#All],[llave2]],Gráficos_!C42))</f>
        <v/>
      </c>
      <c r="T42" t="str">
        <f>IF(C42="","",COUNTIFS(Tabla1[[#All],[sem 11]],"=P",Tabla1[[#All],[llave2]],Gráficos_!C42))</f>
        <v/>
      </c>
      <c r="U42" t="str">
        <f>IF(C42="","",COUNTIFS(Tabla1[[#All],[sem 12]],"=P",Tabla1[[#All],[llave2]],Gráficos_!C42))</f>
        <v/>
      </c>
      <c r="V42" t="str">
        <f>IF(C42="","",COUNTIFS(Tabla1[[#All],[sem 13]],"=P",Tabla1[[#All],[llave2]],Gráficos_!C42))</f>
        <v/>
      </c>
      <c r="W42" t="str">
        <f>IF(C42="","",COUNTIFS(Tabla1[[#All],[sem 14]],"=P",Tabla1[[#All],[llave2]],Gráficos_!C42))</f>
        <v/>
      </c>
      <c r="X42" t="str">
        <f>IF(C42="","",COUNTIFS(Tabla1[[#All],[sem 15]],"=P",Tabla1[[#All],[llave2]],Gráficos_!C42))</f>
        <v/>
      </c>
      <c r="Y42" s="190" t="str">
        <f>IF(C42="","",COUNTIFS(Tabla1[[#All],[sem 16]],"=P",Tabla1[[#All],[llave2]],Gráficos_!C42))</f>
        <v/>
      </c>
      <c r="AA42" s="186" t="str">
        <f t="shared" si="17"/>
        <v/>
      </c>
      <c r="AB42" t="str">
        <f t="shared" si="18"/>
        <v/>
      </c>
      <c r="AC42" s="62" t="str">
        <f t="shared" si="19"/>
        <v/>
      </c>
      <c r="AD42" t="str">
        <f t="shared" si="20"/>
        <v/>
      </c>
      <c r="AE42" t="str">
        <f t="shared" si="13"/>
        <v/>
      </c>
      <c r="AF42" t="str">
        <f t="shared" si="21"/>
        <v/>
      </c>
      <c r="AG42" t="str">
        <f t="shared" si="22"/>
        <v/>
      </c>
      <c r="AH42" t="str">
        <f t="shared" si="23"/>
        <v/>
      </c>
      <c r="AI42" t="str">
        <f t="shared" si="24"/>
        <v/>
      </c>
      <c r="AK42" t="str">
        <f t="shared" si="16"/>
        <v/>
      </c>
      <c r="AL42" t="str">
        <f t="shared" si="16"/>
        <v/>
      </c>
      <c r="AM42" t="str">
        <f t="shared" si="16"/>
        <v/>
      </c>
      <c r="AN42" t="str">
        <f t="shared" si="16"/>
        <v/>
      </c>
      <c r="AO42" t="str">
        <f t="shared" si="16"/>
        <v/>
      </c>
      <c r="AP42" t="str">
        <f t="shared" si="16"/>
        <v/>
      </c>
      <c r="AQ42" t="str">
        <f t="shared" si="16"/>
        <v/>
      </c>
      <c r="AR42" t="str">
        <f t="shared" si="16"/>
        <v/>
      </c>
      <c r="AS42" t="str">
        <f t="shared" si="16"/>
        <v/>
      </c>
      <c r="AT42" t="str">
        <f t="shared" si="16"/>
        <v/>
      </c>
      <c r="AU42" t="str">
        <f t="shared" si="16"/>
        <v/>
      </c>
      <c r="AV42" t="str">
        <f t="shared" si="16"/>
        <v/>
      </c>
      <c r="AW42" t="str">
        <f t="shared" si="9"/>
        <v/>
      </c>
      <c r="AX42" t="str">
        <f t="shared" si="10"/>
        <v/>
      </c>
      <c r="AY42" t="str">
        <f t="shared" si="11"/>
        <v/>
      </c>
      <c r="AZ42" s="190" t="str">
        <f t="shared" si="12"/>
        <v/>
      </c>
      <c r="BA42" t="str">
        <f t="shared" si="15"/>
        <v/>
      </c>
    </row>
    <row r="43" spans="4:96">
      <c r="D43" s="62"/>
      <c r="I43" t="str">
        <f>IF(C43="","",COUNTIFS(Tabla1[[#All],[¿Pasó a miembro?]],"Si",Tabla1[[#All],[Tipo Incrito]],"&lt;&gt;Pre-Inscrito",Tabla1[[#All],[llave2]],Gráficos_!C43))</f>
        <v/>
      </c>
      <c r="J43" s="186" t="str">
        <f>IF(C43="","",COUNTIFS(Tabla1[[#All],[sem 01]],"=P",Tabla1[[#All],[llave2]],Gráficos_!C43))</f>
        <v/>
      </c>
      <c r="K43" t="str">
        <f>IF(C43="","",COUNTIFS(Tabla1[[#All],[sem 02]],"=P",Tabla1[[#All],[llave2]],Gráficos_!C43))</f>
        <v/>
      </c>
      <c r="L43" t="str">
        <f>IF(C43="","",COUNTIFS(Tabla1[[#All],[sem 03]],"=P",Tabla1[[#All],[llave2]],Gráficos_!C43))</f>
        <v/>
      </c>
      <c r="M43" t="str">
        <f>IF(C43="","",COUNTIFS(Tabla1[[#All],[sem 04]],"=P",Tabla1[[#All],[llave2]],Gráficos_!C43))</f>
        <v/>
      </c>
      <c r="N43" t="str">
        <f>IF(C43="","",COUNTIFS(Tabla1[[#All],[sem 05]],"=P",Tabla1[[#All],[llave2]],Gráficos_!C43))</f>
        <v/>
      </c>
      <c r="O43" t="str">
        <f>IF(C43="","",COUNTIFS(Tabla1[[#All],[sem 06]],"=P",Tabla1[[#All],[llave2]],Gráficos_!C43))</f>
        <v/>
      </c>
      <c r="P43" t="str">
        <f>IF(C43="","",COUNTIFS(Tabla1[[#All],[sem 07]],"=P",Tabla1[[#All],[llave2]],Gráficos_!C43))</f>
        <v/>
      </c>
      <c r="Q43" t="str">
        <f>IF(C43="","",COUNTIFS(Tabla1[[#All],[sem 08]],"=P",Tabla1[[#All],[llave2]],Gráficos_!C43))</f>
        <v/>
      </c>
      <c r="R43" t="str">
        <f>IF(C43="","",COUNTIFS(Tabla1[[#All],[sem 09]],"=P",Tabla1[[#All],[llave2]],Gráficos_!C43))</f>
        <v/>
      </c>
      <c r="S43" t="str">
        <f>IF(C43="","",COUNTIFS(Tabla1[[#All],[sem 10]],"=P",Tabla1[[#All],[llave2]],Gráficos_!C43))</f>
        <v/>
      </c>
      <c r="T43" t="str">
        <f>IF(C43="","",COUNTIFS(Tabla1[[#All],[sem 11]],"=P",Tabla1[[#All],[llave2]],Gráficos_!C43))</f>
        <v/>
      </c>
      <c r="U43" t="str">
        <f>IF(C43="","",COUNTIFS(Tabla1[[#All],[sem 12]],"=P",Tabla1[[#All],[llave2]],Gráficos_!C43))</f>
        <v/>
      </c>
      <c r="V43" t="str">
        <f>IF(C43="","",COUNTIFS(Tabla1[[#All],[sem 13]],"=P",Tabla1[[#All],[llave2]],Gráficos_!C43))</f>
        <v/>
      </c>
      <c r="W43" t="str">
        <f>IF(C43="","",COUNTIFS(Tabla1[[#All],[sem 14]],"=P",Tabla1[[#All],[llave2]],Gráficos_!C43))</f>
        <v/>
      </c>
      <c r="X43" t="str">
        <f>IF(C43="","",COUNTIFS(Tabla1[[#All],[sem 15]],"=P",Tabla1[[#All],[llave2]],Gráficos_!C43))</f>
        <v/>
      </c>
      <c r="Y43" s="190" t="str">
        <f>IF(C43="","",COUNTIFS(Tabla1[[#All],[sem 16]],"=P",Tabla1[[#All],[llave2]],Gráficos_!C43))</f>
        <v/>
      </c>
      <c r="AA43" s="186" t="str">
        <f t="shared" si="17"/>
        <v/>
      </c>
      <c r="AB43" t="str">
        <f t="shared" si="18"/>
        <v/>
      </c>
      <c r="AC43" s="62" t="str">
        <f t="shared" si="19"/>
        <v/>
      </c>
      <c r="AD43" t="str">
        <f t="shared" si="20"/>
        <v/>
      </c>
      <c r="AE43" t="str">
        <f t="shared" si="13"/>
        <v/>
      </c>
      <c r="AF43" t="str">
        <f t="shared" si="21"/>
        <v/>
      </c>
      <c r="AG43" t="str">
        <f t="shared" si="22"/>
        <v/>
      </c>
      <c r="AH43" t="str">
        <f t="shared" si="23"/>
        <v/>
      </c>
      <c r="AI43" t="str">
        <f t="shared" si="24"/>
        <v/>
      </c>
      <c r="AK43" t="str">
        <f t="shared" si="16"/>
        <v/>
      </c>
      <c r="AL43" t="str">
        <f t="shared" si="16"/>
        <v/>
      </c>
      <c r="AM43" t="str">
        <f t="shared" si="16"/>
        <v/>
      </c>
      <c r="AN43" t="str">
        <f t="shared" si="16"/>
        <v/>
      </c>
      <c r="AO43" t="str">
        <f t="shared" si="16"/>
        <v/>
      </c>
      <c r="AP43" t="str">
        <f t="shared" si="16"/>
        <v/>
      </c>
      <c r="AQ43" t="str">
        <f t="shared" si="16"/>
        <v/>
      </c>
      <c r="AR43" t="str">
        <f t="shared" si="16"/>
        <v/>
      </c>
      <c r="AS43" t="str">
        <f t="shared" si="16"/>
        <v/>
      </c>
      <c r="AT43" t="str">
        <f t="shared" si="16"/>
        <v/>
      </c>
      <c r="AU43" t="str">
        <f t="shared" si="16"/>
        <v/>
      </c>
      <c r="AV43" t="str">
        <f t="shared" si="16"/>
        <v/>
      </c>
      <c r="AW43" t="str">
        <f t="shared" si="9"/>
        <v/>
      </c>
      <c r="AX43" t="str">
        <f t="shared" si="10"/>
        <v/>
      </c>
      <c r="AY43" t="str">
        <f t="shared" si="11"/>
        <v/>
      </c>
      <c r="AZ43" s="190" t="str">
        <f t="shared" si="12"/>
        <v/>
      </c>
      <c r="BA43" t="str">
        <f t="shared" si="15"/>
        <v/>
      </c>
    </row>
    <row r="44" spans="4:96">
      <c r="I44" t="str">
        <f>IF(C44="","",COUNTIFS(Tabla1[[#All],[¿Pasó a miembro?]],"Si",Tabla1[[#All],[Tipo Incrito]],"&lt;&gt;Pre-Inscrito",Tabla1[[#All],[llave2]],Gráficos_!C44))</f>
        <v/>
      </c>
      <c r="J44" s="186" t="str">
        <f>IF(C44="","",COUNTIFS(Tabla1[[#All],[sem 01]],"=P",Tabla1[[#All],[llave2]],Gráficos_!C44))</f>
        <v/>
      </c>
      <c r="K44" t="str">
        <f>IF(C44="","",COUNTIFS(Tabla1[[#All],[sem 02]],"=P",Tabla1[[#All],[llave2]],Gráficos_!C44))</f>
        <v/>
      </c>
      <c r="L44" t="str">
        <f>IF(C44="","",COUNTIFS(Tabla1[[#All],[sem 03]],"=P",Tabla1[[#All],[llave2]],Gráficos_!C44))</f>
        <v/>
      </c>
      <c r="M44" t="str">
        <f>IF(C44="","",COUNTIFS(Tabla1[[#All],[sem 04]],"=P",Tabla1[[#All],[llave2]],Gráficos_!C44))</f>
        <v/>
      </c>
      <c r="N44" t="str">
        <f>IF(C44="","",COUNTIFS(Tabla1[[#All],[sem 05]],"=P",Tabla1[[#All],[llave2]],Gráficos_!C44))</f>
        <v/>
      </c>
      <c r="O44" t="str">
        <f>IF(C44="","",COUNTIFS(Tabla1[[#All],[sem 06]],"=P",Tabla1[[#All],[llave2]],Gráficos_!C44))</f>
        <v/>
      </c>
      <c r="P44" t="str">
        <f>IF(C44="","",COUNTIFS(Tabla1[[#All],[sem 07]],"=P",Tabla1[[#All],[llave2]],Gráficos_!C44))</f>
        <v/>
      </c>
      <c r="Q44" t="str">
        <f>IF(C44="","",COUNTIFS(Tabla1[[#All],[sem 08]],"=P",Tabla1[[#All],[llave2]],Gráficos_!C44))</f>
        <v/>
      </c>
      <c r="R44" t="str">
        <f>IF(C44="","",COUNTIFS(Tabla1[[#All],[sem 09]],"=P",Tabla1[[#All],[llave2]],Gráficos_!C44))</f>
        <v/>
      </c>
      <c r="S44" t="str">
        <f>IF(C44="","",COUNTIFS(Tabla1[[#All],[sem 10]],"=P",Tabla1[[#All],[llave2]],Gráficos_!C44))</f>
        <v/>
      </c>
      <c r="T44" t="str">
        <f>IF(C44="","",COUNTIFS(Tabla1[[#All],[sem 11]],"=P",Tabla1[[#All],[llave2]],Gráficos_!C44))</f>
        <v/>
      </c>
      <c r="U44" t="str">
        <f>IF(C44="","",COUNTIFS(Tabla1[[#All],[sem 12]],"=P",Tabla1[[#All],[llave2]],Gráficos_!C44))</f>
        <v/>
      </c>
      <c r="V44" t="str">
        <f>IF(C44="","",COUNTIFS(Tabla1[[#All],[sem 13]],"=P",Tabla1[[#All],[llave2]],Gráficos_!C44))</f>
        <v/>
      </c>
      <c r="W44" t="str">
        <f>IF(C44="","",COUNTIFS(Tabla1[[#All],[sem 14]],"=P",Tabla1[[#All],[llave2]],Gráficos_!C44))</f>
        <v/>
      </c>
      <c r="X44" t="str">
        <f>IF(C44="","",COUNTIFS(Tabla1[[#All],[sem 15]],"=P",Tabla1[[#All],[llave2]],Gráficos_!C44))</f>
        <v/>
      </c>
      <c r="Y44" s="190" t="str">
        <f>IF(C44="","",COUNTIFS(Tabla1[[#All],[sem 16]],"=P",Tabla1[[#All],[llave2]],Gráficos_!C44))</f>
        <v/>
      </c>
      <c r="AA44" s="186" t="str">
        <f t="shared" si="17"/>
        <v/>
      </c>
      <c r="AB44" t="str">
        <f t="shared" si="18"/>
        <v/>
      </c>
      <c r="AC44" s="62" t="str">
        <f t="shared" si="19"/>
        <v/>
      </c>
      <c r="AD44" t="str">
        <f t="shared" si="20"/>
        <v/>
      </c>
      <c r="AE44" t="str">
        <f t="shared" si="13"/>
        <v/>
      </c>
      <c r="AF44" t="str">
        <f t="shared" si="21"/>
        <v/>
      </c>
      <c r="AG44" t="str">
        <f t="shared" si="22"/>
        <v/>
      </c>
      <c r="AH44" t="str">
        <f t="shared" si="23"/>
        <v/>
      </c>
      <c r="AI44" t="str">
        <f t="shared" si="24"/>
        <v/>
      </c>
      <c r="AK44" t="str">
        <f t="shared" si="16"/>
        <v/>
      </c>
      <c r="AL44" t="str">
        <f t="shared" si="16"/>
        <v/>
      </c>
      <c r="AM44" t="str">
        <f t="shared" si="16"/>
        <v/>
      </c>
      <c r="AN44" t="str">
        <f t="shared" si="16"/>
        <v/>
      </c>
      <c r="AO44" t="str">
        <f t="shared" si="16"/>
        <v/>
      </c>
      <c r="AP44" t="str">
        <f t="shared" si="16"/>
        <v/>
      </c>
      <c r="AQ44" t="str">
        <f t="shared" si="16"/>
        <v/>
      </c>
      <c r="AR44" t="str">
        <f t="shared" si="16"/>
        <v/>
      </c>
      <c r="AS44" t="str">
        <f t="shared" si="16"/>
        <v/>
      </c>
      <c r="AT44" t="str">
        <f t="shared" si="16"/>
        <v/>
      </c>
      <c r="AU44" t="str">
        <f t="shared" si="16"/>
        <v/>
      </c>
      <c r="AV44" t="str">
        <f t="shared" si="16"/>
        <v/>
      </c>
      <c r="AW44" t="str">
        <f t="shared" si="9"/>
        <v/>
      </c>
      <c r="AX44" t="str">
        <f t="shared" si="10"/>
        <v/>
      </c>
      <c r="AY44" t="str">
        <f t="shared" si="11"/>
        <v/>
      </c>
      <c r="AZ44" s="190" t="str">
        <f t="shared" si="12"/>
        <v/>
      </c>
      <c r="BA44" t="str">
        <f t="shared" si="15"/>
        <v/>
      </c>
      <c r="CM44" s="185" t="s">
        <v>14</v>
      </c>
      <c r="CN44" s="185" t="s">
        <v>23</v>
      </c>
      <c r="CO44" s="185" t="s">
        <v>24</v>
      </c>
      <c r="CP44" t="s">
        <v>586</v>
      </c>
      <c r="CQ44" t="s">
        <v>587</v>
      </c>
      <c r="CR44" t="s">
        <v>588</v>
      </c>
    </row>
    <row r="45" spans="4:96">
      <c r="I45" t="str">
        <f>IF(C45="","",COUNTIFS(Tabla1[[#All],[¿Pasó a miembro?]],"Si",Tabla1[[#All],[Tipo Incrito]],"&lt;&gt;Pre-Inscrito",Tabla1[[#All],[llave2]],Gráficos_!C45))</f>
        <v/>
      </c>
      <c r="J45" s="186" t="str">
        <f>IF(C45="","",COUNTIFS(Tabla1[[#All],[sem 01]],"=P",Tabla1[[#All],[llave2]],Gráficos_!C45))</f>
        <v/>
      </c>
      <c r="K45" t="str">
        <f>IF(C45="","",COUNTIFS(Tabla1[[#All],[sem 02]],"=P",Tabla1[[#All],[llave2]],Gráficos_!C45))</f>
        <v/>
      </c>
      <c r="L45" t="str">
        <f>IF(C45="","",COUNTIFS(Tabla1[[#All],[sem 03]],"=P",Tabla1[[#All],[llave2]],Gráficos_!C45))</f>
        <v/>
      </c>
      <c r="M45" t="str">
        <f>IF(C45="","",COUNTIFS(Tabla1[[#All],[sem 04]],"=P",Tabla1[[#All],[llave2]],Gráficos_!C45))</f>
        <v/>
      </c>
      <c r="N45" t="str">
        <f>IF(C45="","",COUNTIFS(Tabla1[[#All],[sem 05]],"=P",Tabla1[[#All],[llave2]],Gráficos_!C45))</f>
        <v/>
      </c>
      <c r="O45" t="str">
        <f>IF(C45="","",COUNTIFS(Tabla1[[#All],[sem 06]],"=P",Tabla1[[#All],[llave2]],Gráficos_!C45))</f>
        <v/>
      </c>
      <c r="P45" t="str">
        <f>IF(C45="","",COUNTIFS(Tabla1[[#All],[sem 07]],"=P",Tabla1[[#All],[llave2]],Gráficos_!C45))</f>
        <v/>
      </c>
      <c r="Q45" t="str">
        <f>IF(C45="","",COUNTIFS(Tabla1[[#All],[sem 08]],"=P",Tabla1[[#All],[llave2]],Gráficos_!C45))</f>
        <v/>
      </c>
      <c r="R45" t="str">
        <f>IF(C45="","",COUNTIFS(Tabla1[[#All],[sem 09]],"=P",Tabla1[[#All],[llave2]],Gráficos_!C45))</f>
        <v/>
      </c>
      <c r="S45" t="str">
        <f>IF(C45="","",COUNTIFS(Tabla1[[#All],[sem 10]],"=P",Tabla1[[#All],[llave2]],Gráficos_!C45))</f>
        <v/>
      </c>
      <c r="T45" t="str">
        <f>IF(C45="","",COUNTIFS(Tabla1[[#All],[sem 11]],"=P",Tabla1[[#All],[llave2]],Gráficos_!C45))</f>
        <v/>
      </c>
      <c r="U45" t="str">
        <f>IF(C45="","",COUNTIFS(Tabla1[[#All],[sem 12]],"=P",Tabla1[[#All],[llave2]],Gráficos_!C45))</f>
        <v/>
      </c>
      <c r="V45" t="str">
        <f>IF(C45="","",COUNTIFS(Tabla1[[#All],[sem 13]],"=P",Tabla1[[#All],[llave2]],Gráficos_!C45))</f>
        <v/>
      </c>
      <c r="W45" t="str">
        <f>IF(C45="","",COUNTIFS(Tabla1[[#All],[sem 14]],"=P",Tabla1[[#All],[llave2]],Gráficos_!C45))</f>
        <v/>
      </c>
      <c r="X45" t="str">
        <f>IF(C45="","",COUNTIFS(Tabla1[[#All],[sem 15]],"=P",Tabla1[[#All],[llave2]],Gráficos_!C45))</f>
        <v/>
      </c>
      <c r="Y45" s="190" t="str">
        <f>IF(C45="","",COUNTIFS(Tabla1[[#All],[sem 16]],"=P",Tabla1[[#All],[llave2]],Gráficos_!C45))</f>
        <v/>
      </c>
      <c r="AA45" s="186" t="str">
        <f t="shared" si="17"/>
        <v/>
      </c>
      <c r="AB45" t="str">
        <f t="shared" si="18"/>
        <v/>
      </c>
      <c r="AC45" s="62" t="str">
        <f t="shared" si="19"/>
        <v/>
      </c>
      <c r="AD45" t="str">
        <f t="shared" si="20"/>
        <v/>
      </c>
      <c r="AE45" t="str">
        <f t="shared" si="13"/>
        <v/>
      </c>
      <c r="AF45" t="str">
        <f t="shared" si="21"/>
        <v/>
      </c>
      <c r="AG45" t="str">
        <f t="shared" si="22"/>
        <v/>
      </c>
      <c r="AH45" t="str">
        <f t="shared" si="23"/>
        <v/>
      </c>
      <c r="AI45" t="str">
        <f t="shared" si="24"/>
        <v/>
      </c>
      <c r="AK45" t="str">
        <f t="shared" si="16"/>
        <v/>
      </c>
      <c r="AL45" t="str">
        <f t="shared" si="16"/>
        <v/>
      </c>
      <c r="AM45" t="str">
        <f t="shared" si="16"/>
        <v/>
      </c>
      <c r="AN45" t="str">
        <f t="shared" si="16"/>
        <v/>
      </c>
      <c r="AO45" t="str">
        <f t="shared" si="16"/>
        <v/>
      </c>
      <c r="AP45" t="str">
        <f t="shared" si="16"/>
        <v/>
      </c>
      <c r="AQ45" t="str">
        <f t="shared" si="16"/>
        <v/>
      </c>
      <c r="AR45" t="str">
        <f t="shared" si="16"/>
        <v/>
      </c>
      <c r="AS45" t="str">
        <f t="shared" si="16"/>
        <v/>
      </c>
      <c r="AT45" t="str">
        <f t="shared" si="16"/>
        <v/>
      </c>
      <c r="AU45" t="str">
        <f t="shared" si="16"/>
        <v/>
      </c>
      <c r="AV45" t="str">
        <f t="shared" si="16"/>
        <v/>
      </c>
      <c r="AW45" t="str">
        <f t="shared" si="9"/>
        <v/>
      </c>
      <c r="AX45" t="str">
        <f t="shared" si="10"/>
        <v/>
      </c>
      <c r="AY45" t="str">
        <f t="shared" si="11"/>
        <v/>
      </c>
      <c r="AZ45" s="190" t="str">
        <f t="shared" si="12"/>
        <v/>
      </c>
      <c r="BA45" t="str">
        <f t="shared" si="15"/>
        <v/>
      </c>
      <c r="CM45" t="s">
        <v>589</v>
      </c>
      <c r="CN45" t="s">
        <v>589</v>
      </c>
      <c r="CP45" s="336">
        <v>0</v>
      </c>
      <c r="CQ45" s="336">
        <v>0</v>
      </c>
      <c r="CR45" s="205" t="e">
        <v>#DIV/0!</v>
      </c>
    </row>
    <row r="46" spans="4:96">
      <c r="I46" t="str">
        <f>IF(C46="","",COUNTIFS(Tabla1[[#All],[¿Pasó a miembro?]],"Si",Tabla1[[#All],[Tipo Incrito]],"&lt;&gt;Pre-Inscrito",Tabla1[[#All],[llave2]],Gráficos_!C46))</f>
        <v/>
      </c>
      <c r="J46" s="186" t="str">
        <f>IF(C46="","",COUNTIFS(Tabla1[[#All],[sem 01]],"=P",Tabla1[[#All],[llave2]],Gráficos_!C46))</f>
        <v/>
      </c>
      <c r="K46" t="str">
        <f>IF(C46="","",COUNTIFS(Tabla1[[#All],[sem 02]],"=P",Tabla1[[#All],[llave2]],Gráficos_!C46))</f>
        <v/>
      </c>
      <c r="L46" t="str">
        <f>IF(C46="","",COUNTIFS(Tabla1[[#All],[sem 03]],"=P",Tabla1[[#All],[llave2]],Gráficos_!C46))</f>
        <v/>
      </c>
      <c r="M46" t="str">
        <f>IF(C46="","",COUNTIFS(Tabla1[[#All],[sem 04]],"=P",Tabla1[[#All],[llave2]],Gráficos_!C46))</f>
        <v/>
      </c>
      <c r="N46" t="str">
        <f>IF(C46="","",COUNTIFS(Tabla1[[#All],[sem 05]],"=P",Tabla1[[#All],[llave2]],Gráficos_!C46))</f>
        <v/>
      </c>
      <c r="O46" t="str">
        <f>IF(C46="","",COUNTIFS(Tabla1[[#All],[sem 06]],"=P",Tabla1[[#All],[llave2]],Gráficos_!C46))</f>
        <v/>
      </c>
      <c r="P46" t="str">
        <f>IF(C46="","",COUNTIFS(Tabla1[[#All],[sem 07]],"=P",Tabla1[[#All],[llave2]],Gráficos_!C46))</f>
        <v/>
      </c>
      <c r="Q46" t="str">
        <f>IF(C46="","",COUNTIFS(Tabla1[[#All],[sem 08]],"=P",Tabla1[[#All],[llave2]],Gráficos_!C46))</f>
        <v/>
      </c>
      <c r="R46" t="str">
        <f>IF(C46="","",COUNTIFS(Tabla1[[#All],[sem 09]],"=P",Tabla1[[#All],[llave2]],Gráficos_!C46))</f>
        <v/>
      </c>
      <c r="S46" t="str">
        <f>IF(C46="","",COUNTIFS(Tabla1[[#All],[sem 10]],"=P",Tabla1[[#All],[llave2]],Gráficos_!C46))</f>
        <v/>
      </c>
      <c r="T46" t="str">
        <f>IF(C46="","",COUNTIFS(Tabla1[[#All],[sem 11]],"=P",Tabla1[[#All],[llave2]],Gráficos_!C46))</f>
        <v/>
      </c>
      <c r="U46" t="str">
        <f>IF(C46="","",COUNTIFS(Tabla1[[#All],[sem 12]],"=P",Tabla1[[#All],[llave2]],Gráficos_!C46))</f>
        <v/>
      </c>
      <c r="V46" t="str">
        <f>IF(C46="","",COUNTIFS(Tabla1[[#All],[sem 13]],"=P",Tabla1[[#All],[llave2]],Gráficos_!C46))</f>
        <v/>
      </c>
      <c r="W46" t="str">
        <f>IF(C46="","",COUNTIFS(Tabla1[[#All],[sem 14]],"=P",Tabla1[[#All],[llave2]],Gráficos_!C46))</f>
        <v/>
      </c>
      <c r="X46" t="str">
        <f>IF(C46="","",COUNTIFS(Tabla1[[#All],[sem 15]],"=P",Tabla1[[#All],[llave2]],Gráficos_!C46))</f>
        <v/>
      </c>
      <c r="Y46" s="190" t="str">
        <f>IF(C46="","",COUNTIFS(Tabla1[[#All],[sem 16]],"=P",Tabla1[[#All],[llave2]],Gráficos_!C46))</f>
        <v/>
      </c>
      <c r="AA46" s="186" t="str">
        <f t="shared" si="17"/>
        <v/>
      </c>
      <c r="AB46" t="str">
        <f t="shared" si="18"/>
        <v/>
      </c>
      <c r="AC46" s="62" t="str">
        <f t="shared" si="19"/>
        <v/>
      </c>
      <c r="AD46" t="str">
        <f t="shared" si="20"/>
        <v/>
      </c>
      <c r="AE46" t="str">
        <f t="shared" si="13"/>
        <v/>
      </c>
      <c r="AF46" t="str">
        <f t="shared" si="21"/>
        <v/>
      </c>
      <c r="AG46" t="str">
        <f t="shared" si="22"/>
        <v/>
      </c>
      <c r="AH46" t="str">
        <f t="shared" si="23"/>
        <v/>
      </c>
      <c r="AI46" t="str">
        <f t="shared" si="24"/>
        <v/>
      </c>
      <c r="AK46" t="str">
        <f t="shared" si="16"/>
        <v/>
      </c>
      <c r="AL46" t="str">
        <f t="shared" si="16"/>
        <v/>
      </c>
      <c r="AM46" t="str">
        <f t="shared" si="16"/>
        <v/>
      </c>
      <c r="AN46" t="str">
        <f t="shared" si="16"/>
        <v/>
      </c>
      <c r="AO46" t="str">
        <f t="shared" si="16"/>
        <v/>
      </c>
      <c r="AP46" t="str">
        <f t="shared" si="16"/>
        <v/>
      </c>
      <c r="AQ46" t="str">
        <f t="shared" si="16"/>
        <v/>
      </c>
      <c r="AR46" t="str">
        <f t="shared" si="16"/>
        <v/>
      </c>
      <c r="AS46" t="str">
        <f t="shared" si="16"/>
        <v/>
      </c>
      <c r="AT46" t="str">
        <f t="shared" si="16"/>
        <v/>
      </c>
      <c r="AU46" t="str">
        <f t="shared" si="16"/>
        <v/>
      </c>
      <c r="AV46" t="str">
        <f t="shared" si="16"/>
        <v/>
      </c>
      <c r="AW46" t="str">
        <f t="shared" si="9"/>
        <v/>
      </c>
      <c r="AX46" t="str">
        <f t="shared" si="10"/>
        <v/>
      </c>
      <c r="AY46" t="str">
        <f t="shared" si="11"/>
        <v/>
      </c>
      <c r="AZ46" s="190" t="str">
        <f t="shared" si="12"/>
        <v/>
      </c>
      <c r="BA46" t="str">
        <f t="shared" si="15"/>
        <v/>
      </c>
      <c r="CM46" s="62">
        <v>45671</v>
      </c>
      <c r="CN46" t="s">
        <v>575</v>
      </c>
      <c r="CO46" t="s">
        <v>81</v>
      </c>
      <c r="CP46" s="336">
        <v>16</v>
      </c>
      <c r="CQ46" s="336">
        <v>0</v>
      </c>
      <c r="CR46" s="205">
        <v>0</v>
      </c>
    </row>
    <row r="47" spans="4:96">
      <c r="I47" t="str">
        <f>IF(C47="","",COUNTIFS(Tabla1[[#All],[¿Pasó a miembro?]],"Si",Tabla1[[#All],[Tipo Incrito]],"&lt;&gt;Pre-Inscrito",Tabla1[[#All],[llave2]],Gráficos_!C47))</f>
        <v/>
      </c>
      <c r="J47" s="186" t="str">
        <f>IF(C47="","",COUNTIFS(Tabla1[[#All],[sem 01]],"=P",Tabla1[[#All],[llave2]],Gráficos_!C47))</f>
        <v/>
      </c>
      <c r="K47" t="str">
        <f>IF(C47="","",COUNTIFS(Tabla1[[#All],[sem 02]],"=P",Tabla1[[#All],[llave2]],Gráficos_!C47))</f>
        <v/>
      </c>
      <c r="L47" t="str">
        <f>IF(C47="","",COUNTIFS(Tabla1[[#All],[sem 03]],"=P",Tabla1[[#All],[llave2]],Gráficos_!C47))</f>
        <v/>
      </c>
      <c r="M47" t="str">
        <f>IF(C47="","",COUNTIFS(Tabla1[[#All],[sem 04]],"=P",Tabla1[[#All],[llave2]],Gráficos_!C47))</f>
        <v/>
      </c>
      <c r="N47" t="str">
        <f>IF(C47="","",COUNTIFS(Tabla1[[#All],[sem 05]],"=P",Tabla1[[#All],[llave2]],Gráficos_!C47))</f>
        <v/>
      </c>
      <c r="O47" t="str">
        <f>IF(C47="","",COUNTIFS(Tabla1[[#All],[sem 06]],"=P",Tabla1[[#All],[llave2]],Gráficos_!C47))</f>
        <v/>
      </c>
      <c r="P47" t="str">
        <f>IF(C47="","",COUNTIFS(Tabla1[[#All],[sem 07]],"=P",Tabla1[[#All],[llave2]],Gráficos_!C47))</f>
        <v/>
      </c>
      <c r="Q47" t="str">
        <f>IF(C47="","",COUNTIFS(Tabla1[[#All],[sem 08]],"=P",Tabla1[[#All],[llave2]],Gráficos_!C47))</f>
        <v/>
      </c>
      <c r="R47" t="str">
        <f>IF(C47="","",COUNTIFS(Tabla1[[#All],[sem 09]],"=P",Tabla1[[#All],[llave2]],Gráficos_!C47))</f>
        <v/>
      </c>
      <c r="S47" t="str">
        <f>IF(C47="","",COUNTIFS(Tabla1[[#All],[sem 10]],"=P",Tabla1[[#All],[llave2]],Gráficos_!C47))</f>
        <v/>
      </c>
      <c r="T47" t="str">
        <f>IF(C47="","",COUNTIFS(Tabla1[[#All],[sem 11]],"=P",Tabla1[[#All],[llave2]],Gráficos_!C47))</f>
        <v/>
      </c>
      <c r="U47" t="str">
        <f>IF(C47="","",COUNTIFS(Tabla1[[#All],[sem 12]],"=P",Tabla1[[#All],[llave2]],Gráficos_!C47))</f>
        <v/>
      </c>
      <c r="V47" t="str">
        <f>IF(C47="","",COUNTIFS(Tabla1[[#All],[sem 13]],"=P",Tabla1[[#All],[llave2]],Gráficos_!C47))</f>
        <v/>
      </c>
      <c r="W47" t="str">
        <f>IF(C47="","",COUNTIFS(Tabla1[[#All],[sem 14]],"=P",Tabla1[[#All],[llave2]],Gráficos_!C47))</f>
        <v/>
      </c>
      <c r="X47" t="str">
        <f>IF(C47="","",COUNTIFS(Tabla1[[#All],[sem 15]],"=P",Tabla1[[#All],[llave2]],Gráficos_!C47))</f>
        <v/>
      </c>
      <c r="Y47" s="190" t="str">
        <f>IF(C47="","",COUNTIFS(Tabla1[[#All],[sem 16]],"=P",Tabla1[[#All],[llave2]],Gráficos_!C47))</f>
        <v/>
      </c>
      <c r="AA47" s="186" t="str">
        <f t="shared" si="17"/>
        <v/>
      </c>
      <c r="AB47" t="str">
        <f t="shared" si="18"/>
        <v/>
      </c>
      <c r="AC47" s="62" t="str">
        <f t="shared" si="19"/>
        <v/>
      </c>
      <c r="AD47" t="str">
        <f t="shared" si="20"/>
        <v/>
      </c>
      <c r="AE47" t="str">
        <f t="shared" si="13"/>
        <v/>
      </c>
      <c r="AF47" t="str">
        <f t="shared" si="21"/>
        <v/>
      </c>
      <c r="AG47" t="str">
        <f t="shared" si="22"/>
        <v/>
      </c>
      <c r="AH47" t="str">
        <f t="shared" si="23"/>
        <v/>
      </c>
      <c r="AI47" t="str">
        <f t="shared" si="24"/>
        <v/>
      </c>
      <c r="AK47" t="str">
        <f t="shared" si="16"/>
        <v/>
      </c>
      <c r="AL47" t="str">
        <f t="shared" si="16"/>
        <v/>
      </c>
      <c r="AM47" t="str">
        <f t="shared" si="16"/>
        <v/>
      </c>
      <c r="AN47" t="str">
        <f t="shared" si="16"/>
        <v/>
      </c>
      <c r="AO47" t="str">
        <f t="shared" si="16"/>
        <v/>
      </c>
      <c r="AP47" t="str">
        <f t="shared" si="16"/>
        <v/>
      </c>
      <c r="AQ47" t="str">
        <f t="shared" si="16"/>
        <v/>
      </c>
      <c r="AR47" t="str">
        <f t="shared" si="16"/>
        <v/>
      </c>
      <c r="AS47" t="str">
        <f t="shared" si="16"/>
        <v/>
      </c>
      <c r="AT47" t="str">
        <f t="shared" si="16"/>
        <v/>
      </c>
      <c r="AU47" t="str">
        <f t="shared" si="16"/>
        <v/>
      </c>
      <c r="AV47" t="str">
        <f t="shared" si="16"/>
        <v/>
      </c>
      <c r="AW47" t="str">
        <f t="shared" si="9"/>
        <v/>
      </c>
      <c r="AX47" t="str">
        <f t="shared" si="10"/>
        <v/>
      </c>
      <c r="AY47" t="str">
        <f t="shared" si="11"/>
        <v/>
      </c>
      <c r="AZ47" s="190" t="str">
        <f t="shared" si="12"/>
        <v/>
      </c>
      <c r="BA47" t="str">
        <f t="shared" si="15"/>
        <v/>
      </c>
      <c r="CM47" s="62">
        <v>45671</v>
      </c>
      <c r="CN47" t="s">
        <v>576</v>
      </c>
      <c r="CO47" t="s">
        <v>90</v>
      </c>
      <c r="CP47" s="336">
        <v>1</v>
      </c>
      <c r="CQ47" s="336">
        <v>0</v>
      </c>
      <c r="CR47" s="205">
        <v>0</v>
      </c>
    </row>
    <row r="48" spans="4:96">
      <c r="I48" t="str">
        <f>IF(C48="","",COUNTIFS(Tabla1[[#All],[¿Pasó a miembro?]],"Si",Tabla1[[#All],[Tipo Incrito]],"&lt;&gt;Pre-Inscrito",Tabla1[[#All],[llave2]],Gráficos_!C48))</f>
        <v/>
      </c>
      <c r="J48" s="186" t="str">
        <f>IF(C48="","",COUNTIFS(Tabla1[[#All],[sem 01]],"=P",Tabla1[[#All],[llave2]],Gráficos_!C48))</f>
        <v/>
      </c>
      <c r="K48" t="str">
        <f>IF(C48="","",COUNTIFS(Tabla1[[#All],[sem 02]],"=P",Tabla1[[#All],[llave2]],Gráficos_!C48))</f>
        <v/>
      </c>
      <c r="L48" t="str">
        <f>IF(C48="","",COUNTIFS(Tabla1[[#All],[sem 03]],"=P",Tabla1[[#All],[llave2]],Gráficos_!C48))</f>
        <v/>
      </c>
      <c r="M48" t="str">
        <f>IF(C48="","",COUNTIFS(Tabla1[[#All],[sem 04]],"=P",Tabla1[[#All],[llave2]],Gráficos_!C48))</f>
        <v/>
      </c>
      <c r="N48" t="str">
        <f>IF(C48="","",COUNTIFS(Tabla1[[#All],[sem 05]],"=P",Tabla1[[#All],[llave2]],Gráficos_!C48))</f>
        <v/>
      </c>
      <c r="O48" t="str">
        <f>IF(C48="","",COUNTIFS(Tabla1[[#All],[sem 06]],"=P",Tabla1[[#All],[llave2]],Gráficos_!C48))</f>
        <v/>
      </c>
      <c r="P48" t="str">
        <f>IF(C48="","",COUNTIFS(Tabla1[[#All],[sem 07]],"=P",Tabla1[[#All],[llave2]],Gráficos_!C48))</f>
        <v/>
      </c>
      <c r="Q48" t="str">
        <f>IF(C48="","",COUNTIFS(Tabla1[[#All],[sem 08]],"=P",Tabla1[[#All],[llave2]],Gráficos_!C48))</f>
        <v/>
      </c>
      <c r="R48" t="str">
        <f>IF(C48="","",COUNTIFS(Tabla1[[#All],[sem 09]],"=P",Tabla1[[#All],[llave2]],Gráficos_!C48))</f>
        <v/>
      </c>
      <c r="S48" t="str">
        <f>IF(C48="","",COUNTIFS(Tabla1[[#All],[sem 10]],"=P",Tabla1[[#All],[llave2]],Gráficos_!C48))</f>
        <v/>
      </c>
      <c r="T48" t="str">
        <f>IF(C48="","",COUNTIFS(Tabla1[[#All],[sem 11]],"=P",Tabla1[[#All],[llave2]],Gráficos_!C48))</f>
        <v/>
      </c>
      <c r="U48" t="str">
        <f>IF(C48="","",COUNTIFS(Tabla1[[#All],[sem 12]],"=P",Tabla1[[#All],[llave2]],Gráficos_!C48))</f>
        <v/>
      </c>
      <c r="V48" t="str">
        <f>IF(C48="","",COUNTIFS(Tabla1[[#All],[sem 13]],"=P",Tabla1[[#All],[llave2]],Gráficos_!C48))</f>
        <v/>
      </c>
      <c r="W48" t="str">
        <f>IF(C48="","",COUNTIFS(Tabla1[[#All],[sem 14]],"=P",Tabla1[[#All],[llave2]],Gráficos_!C48))</f>
        <v/>
      </c>
      <c r="X48" t="str">
        <f>IF(C48="","",COUNTIFS(Tabla1[[#All],[sem 15]],"=P",Tabla1[[#All],[llave2]],Gráficos_!C48))</f>
        <v/>
      </c>
      <c r="Y48" s="190" t="str">
        <f>IF(C48="","",COUNTIFS(Tabla1[[#All],[sem 16]],"=P",Tabla1[[#All],[llave2]],Gráficos_!C48))</f>
        <v/>
      </c>
      <c r="AA48" s="186" t="str">
        <f t="shared" si="17"/>
        <v/>
      </c>
      <c r="AB48" t="str">
        <f t="shared" si="18"/>
        <v/>
      </c>
      <c r="AC48" s="62" t="str">
        <f t="shared" si="19"/>
        <v/>
      </c>
      <c r="AD48" t="str">
        <f t="shared" si="20"/>
        <v/>
      </c>
      <c r="AE48" t="str">
        <f t="shared" si="13"/>
        <v/>
      </c>
      <c r="AF48" t="str">
        <f t="shared" si="21"/>
        <v/>
      </c>
      <c r="AG48" t="str">
        <f t="shared" si="22"/>
        <v/>
      </c>
      <c r="AH48" t="str">
        <f t="shared" si="23"/>
        <v/>
      </c>
      <c r="AI48" t="str">
        <f t="shared" si="24"/>
        <v/>
      </c>
      <c r="AK48" t="str">
        <f t="shared" si="16"/>
        <v/>
      </c>
      <c r="AL48" t="str">
        <f t="shared" si="16"/>
        <v/>
      </c>
      <c r="AM48" t="str">
        <f t="shared" si="16"/>
        <v/>
      </c>
      <c r="AN48" t="str">
        <f t="shared" si="16"/>
        <v/>
      </c>
      <c r="AO48" t="str">
        <f t="shared" si="16"/>
        <v/>
      </c>
      <c r="AP48" t="str">
        <f t="shared" si="16"/>
        <v/>
      </c>
      <c r="AQ48" t="str">
        <f t="shared" si="16"/>
        <v/>
      </c>
      <c r="AR48" t="str">
        <f t="shared" si="16"/>
        <v/>
      </c>
      <c r="AS48" t="str">
        <f t="shared" si="16"/>
        <v/>
      </c>
      <c r="AT48" t="str">
        <f t="shared" si="16"/>
        <v/>
      </c>
      <c r="AU48" t="str">
        <f t="shared" si="16"/>
        <v/>
      </c>
      <c r="AV48" t="str">
        <f t="shared" si="16"/>
        <v/>
      </c>
      <c r="AW48" t="str">
        <f t="shared" si="9"/>
        <v/>
      </c>
      <c r="AX48" t="str">
        <f t="shared" si="10"/>
        <v/>
      </c>
      <c r="AY48" t="str">
        <f t="shared" si="11"/>
        <v/>
      </c>
      <c r="AZ48" s="190" t="str">
        <f t="shared" si="12"/>
        <v/>
      </c>
      <c r="BA48" t="str">
        <f t="shared" si="15"/>
        <v/>
      </c>
      <c r="CM48" s="62">
        <v>45671</v>
      </c>
      <c r="CN48" t="s">
        <v>577</v>
      </c>
      <c r="CO48" t="s">
        <v>181</v>
      </c>
      <c r="CP48" s="336">
        <v>1</v>
      </c>
      <c r="CQ48" s="336">
        <v>0</v>
      </c>
      <c r="CR48" s="205">
        <v>0</v>
      </c>
    </row>
    <row r="49" spans="9:96">
      <c r="I49" t="str">
        <f>IF(C49="","",COUNTIFS(Tabla1[[#All],[¿Pasó a miembro?]],"Si",Tabla1[[#All],[Tipo Incrito]],"&lt;&gt;Pre-Inscrito",Tabla1[[#All],[llave2]],Gráficos_!C49))</f>
        <v/>
      </c>
      <c r="J49" s="186" t="str">
        <f>IF(C49="","",COUNTIFS(Tabla1[[#All],[sem 01]],"=P",Tabla1[[#All],[llave2]],Gráficos_!C49))</f>
        <v/>
      </c>
      <c r="K49" t="str">
        <f>IF(C49="","",COUNTIFS(Tabla1[[#All],[sem 02]],"=P",Tabla1[[#All],[llave2]],Gráficos_!C49))</f>
        <v/>
      </c>
      <c r="L49" t="str">
        <f>IF(C49="","",COUNTIFS(Tabla1[[#All],[sem 03]],"=P",Tabla1[[#All],[llave2]],Gráficos_!C49))</f>
        <v/>
      </c>
      <c r="M49" t="str">
        <f>IF(C49="","",COUNTIFS(Tabla1[[#All],[sem 04]],"=P",Tabla1[[#All],[llave2]],Gráficos_!C49))</f>
        <v/>
      </c>
      <c r="N49" t="str">
        <f>IF(C49="","",COUNTIFS(Tabla1[[#All],[sem 05]],"=P",Tabla1[[#All],[llave2]],Gráficos_!C49))</f>
        <v/>
      </c>
      <c r="O49" t="str">
        <f>IF(C49="","",COUNTIFS(Tabla1[[#All],[sem 06]],"=P",Tabla1[[#All],[llave2]],Gráficos_!C49))</f>
        <v/>
      </c>
      <c r="P49" t="str">
        <f>IF(C49="","",COUNTIFS(Tabla1[[#All],[sem 07]],"=P",Tabla1[[#All],[llave2]],Gráficos_!C49))</f>
        <v/>
      </c>
      <c r="Q49" t="str">
        <f>IF(C49="","",COUNTIFS(Tabla1[[#All],[sem 08]],"=P",Tabla1[[#All],[llave2]],Gráficos_!C49))</f>
        <v/>
      </c>
      <c r="R49" t="str">
        <f>IF(C49="","",COUNTIFS(Tabla1[[#All],[sem 09]],"=P",Tabla1[[#All],[llave2]],Gráficos_!C49))</f>
        <v/>
      </c>
      <c r="S49" t="str">
        <f>IF(C49="","",COUNTIFS(Tabla1[[#All],[sem 10]],"=P",Tabla1[[#All],[llave2]],Gráficos_!C49))</f>
        <v/>
      </c>
      <c r="T49" t="str">
        <f>IF(C49="","",COUNTIFS(Tabla1[[#All],[sem 11]],"=P",Tabla1[[#All],[llave2]],Gráficos_!C49))</f>
        <v/>
      </c>
      <c r="U49" t="str">
        <f>IF(C49="","",COUNTIFS(Tabla1[[#All],[sem 12]],"=P",Tabla1[[#All],[llave2]],Gráficos_!C49))</f>
        <v/>
      </c>
      <c r="V49" t="str">
        <f>IF(C49="","",COUNTIFS(Tabla1[[#All],[sem 13]],"=P",Tabla1[[#All],[llave2]],Gráficos_!C49))</f>
        <v/>
      </c>
      <c r="W49" t="str">
        <f>IF(C49="","",COUNTIFS(Tabla1[[#All],[sem 14]],"=P",Tabla1[[#All],[llave2]],Gráficos_!C49))</f>
        <v/>
      </c>
      <c r="X49" t="str">
        <f>IF(C49="","",COUNTIFS(Tabla1[[#All],[sem 15]],"=P",Tabla1[[#All],[llave2]],Gráficos_!C49))</f>
        <v/>
      </c>
      <c r="Y49" s="190" t="str">
        <f>IF(C49="","",COUNTIFS(Tabla1[[#All],[sem 16]],"=P",Tabla1[[#All],[llave2]],Gráficos_!C49))</f>
        <v/>
      </c>
      <c r="AA49" s="186" t="str">
        <f t="shared" si="17"/>
        <v/>
      </c>
      <c r="AB49" t="str">
        <f t="shared" si="18"/>
        <v/>
      </c>
      <c r="AC49" s="62" t="str">
        <f t="shared" si="19"/>
        <v/>
      </c>
      <c r="AD49" t="str">
        <f t="shared" si="20"/>
        <v/>
      </c>
      <c r="AE49" t="str">
        <f t="shared" si="13"/>
        <v/>
      </c>
      <c r="AF49" t="str">
        <f t="shared" si="21"/>
        <v/>
      </c>
      <c r="AG49" t="str">
        <f t="shared" si="22"/>
        <v/>
      </c>
      <c r="AH49" t="str">
        <f t="shared" si="23"/>
        <v/>
      </c>
      <c r="AI49" t="str">
        <f t="shared" si="24"/>
        <v/>
      </c>
      <c r="AK49" t="str">
        <f t="shared" si="16"/>
        <v/>
      </c>
      <c r="AL49" t="str">
        <f t="shared" si="16"/>
        <v/>
      </c>
      <c r="AM49" t="str">
        <f t="shared" si="16"/>
        <v/>
      </c>
      <c r="AN49" t="str">
        <f t="shared" si="16"/>
        <v/>
      </c>
      <c r="AO49" t="str">
        <f t="shared" si="16"/>
        <v/>
      </c>
      <c r="AP49" t="str">
        <f t="shared" si="16"/>
        <v/>
      </c>
      <c r="AQ49" t="str">
        <f t="shared" si="16"/>
        <v/>
      </c>
      <c r="AR49" t="str">
        <f t="shared" si="16"/>
        <v/>
      </c>
      <c r="AS49" t="str">
        <f t="shared" si="16"/>
        <v/>
      </c>
      <c r="AT49" t="str">
        <f t="shared" si="16"/>
        <v/>
      </c>
      <c r="AU49" t="str">
        <f t="shared" si="16"/>
        <v/>
      </c>
      <c r="AV49" t="str">
        <f t="shared" si="16"/>
        <v/>
      </c>
      <c r="AW49" t="str">
        <f t="shared" si="9"/>
        <v/>
      </c>
      <c r="AX49" t="str">
        <f t="shared" si="10"/>
        <v/>
      </c>
      <c r="AY49" t="str">
        <f t="shared" si="11"/>
        <v/>
      </c>
      <c r="AZ49" s="190" t="str">
        <f t="shared" si="12"/>
        <v/>
      </c>
      <c r="BA49" t="str">
        <f t="shared" si="15"/>
        <v/>
      </c>
      <c r="CM49" s="62">
        <v>45671</v>
      </c>
      <c r="CN49" t="s">
        <v>578</v>
      </c>
      <c r="CO49" t="s">
        <v>81</v>
      </c>
      <c r="CP49" s="336">
        <v>8</v>
      </c>
      <c r="CQ49" s="336">
        <v>0</v>
      </c>
      <c r="CR49" s="205">
        <v>0</v>
      </c>
    </row>
    <row r="50" spans="9:96">
      <c r="I50" t="str">
        <f>IF(C50="","",COUNTIFS(Tabla1[[#All],[¿Pasó a miembro?]],"Si",Tabla1[[#All],[Tipo Incrito]],"&lt;&gt;Pre-Inscrito",Tabla1[[#All],[llave2]],Gráficos_!C50))</f>
        <v/>
      </c>
      <c r="J50" s="186" t="str">
        <f>IF(C50="","",COUNTIFS(Tabla1[[#All],[sem 01]],"=P",Tabla1[[#All],[llave2]],Gráficos_!C50))</f>
        <v/>
      </c>
      <c r="K50" t="str">
        <f>IF(C50="","",COUNTIFS(Tabla1[[#All],[sem 02]],"=P",Tabla1[[#All],[llave2]],Gráficos_!C50))</f>
        <v/>
      </c>
      <c r="L50" t="str">
        <f>IF(C50="","",COUNTIFS(Tabla1[[#All],[sem 03]],"=P",Tabla1[[#All],[llave2]],Gráficos_!C50))</f>
        <v/>
      </c>
      <c r="M50" t="str">
        <f>IF(C50="","",COUNTIFS(Tabla1[[#All],[sem 04]],"=P",Tabla1[[#All],[llave2]],Gráficos_!C50))</f>
        <v/>
      </c>
      <c r="N50" t="str">
        <f>IF(C50="","",COUNTIFS(Tabla1[[#All],[sem 05]],"=P",Tabla1[[#All],[llave2]],Gráficos_!C50))</f>
        <v/>
      </c>
      <c r="O50" t="str">
        <f>IF(C50="","",COUNTIFS(Tabla1[[#All],[sem 06]],"=P",Tabla1[[#All],[llave2]],Gráficos_!C50))</f>
        <v/>
      </c>
      <c r="P50" t="str">
        <f>IF(C50="","",COUNTIFS(Tabla1[[#All],[sem 07]],"=P",Tabla1[[#All],[llave2]],Gráficos_!C50))</f>
        <v/>
      </c>
      <c r="Q50" t="str">
        <f>IF(C50="","",COUNTIFS(Tabla1[[#All],[sem 08]],"=P",Tabla1[[#All],[llave2]],Gráficos_!C50))</f>
        <v/>
      </c>
      <c r="R50" t="str">
        <f>IF(C50="","",COUNTIFS(Tabla1[[#All],[sem 09]],"=P",Tabla1[[#All],[llave2]],Gráficos_!C50))</f>
        <v/>
      </c>
      <c r="S50" t="str">
        <f>IF(C50="","",COUNTIFS(Tabla1[[#All],[sem 10]],"=P",Tabla1[[#All],[llave2]],Gráficos_!C50))</f>
        <v/>
      </c>
      <c r="T50" t="str">
        <f>IF(C50="","",COUNTIFS(Tabla1[[#All],[sem 11]],"=P",Tabla1[[#All],[llave2]],Gráficos_!C50))</f>
        <v/>
      </c>
      <c r="U50" t="str">
        <f>IF(C50="","",COUNTIFS(Tabla1[[#All],[sem 12]],"=P",Tabla1[[#All],[llave2]],Gráficos_!C50))</f>
        <v/>
      </c>
      <c r="V50" t="str">
        <f>IF(C50="","",COUNTIFS(Tabla1[[#All],[sem 13]],"=P",Tabla1[[#All],[llave2]],Gráficos_!C50))</f>
        <v/>
      </c>
      <c r="W50" t="str">
        <f>IF(C50="","",COUNTIFS(Tabla1[[#All],[sem 14]],"=P",Tabla1[[#All],[llave2]],Gráficos_!C50))</f>
        <v/>
      </c>
      <c r="X50" t="str">
        <f>IF(C50="","",COUNTIFS(Tabla1[[#All],[sem 15]],"=P",Tabla1[[#All],[llave2]],Gráficos_!C50))</f>
        <v/>
      </c>
      <c r="Y50" s="190" t="str">
        <f>IF(C50="","",COUNTIFS(Tabla1[[#All],[sem 16]],"=P",Tabla1[[#All],[llave2]],Gráficos_!C50))</f>
        <v/>
      </c>
      <c r="AA50" s="186" t="str">
        <f t="shared" si="17"/>
        <v/>
      </c>
      <c r="AB50" t="str">
        <f t="shared" si="18"/>
        <v/>
      </c>
      <c r="AC50" s="62" t="str">
        <f t="shared" si="19"/>
        <v/>
      </c>
      <c r="AD50" t="str">
        <f t="shared" si="20"/>
        <v/>
      </c>
      <c r="AE50" t="str">
        <f t="shared" si="13"/>
        <v/>
      </c>
      <c r="AF50" t="str">
        <f t="shared" si="21"/>
        <v/>
      </c>
      <c r="AG50" t="str">
        <f t="shared" si="22"/>
        <v/>
      </c>
      <c r="AH50" t="str">
        <f t="shared" si="23"/>
        <v/>
      </c>
      <c r="AI50" t="str">
        <f t="shared" si="24"/>
        <v/>
      </c>
      <c r="AK50" t="str">
        <f t="shared" si="16"/>
        <v/>
      </c>
      <c r="AL50" t="str">
        <f t="shared" si="16"/>
        <v/>
      </c>
      <c r="AM50" t="str">
        <f t="shared" si="16"/>
        <v/>
      </c>
      <c r="AN50" t="str">
        <f t="shared" ref="AK50:AV71" si="25">IF(M50="","",M50)</f>
        <v/>
      </c>
      <c r="AO50" t="str">
        <f t="shared" si="25"/>
        <v/>
      </c>
      <c r="AP50" t="str">
        <f t="shared" si="25"/>
        <v/>
      </c>
      <c r="AQ50" t="str">
        <f t="shared" si="25"/>
        <v/>
      </c>
      <c r="AR50" t="str">
        <f t="shared" si="25"/>
        <v/>
      </c>
      <c r="AS50" t="str">
        <f t="shared" si="25"/>
        <v/>
      </c>
      <c r="AT50" t="str">
        <f t="shared" si="25"/>
        <v/>
      </c>
      <c r="AU50" t="str">
        <f t="shared" si="25"/>
        <v/>
      </c>
      <c r="AV50" t="str">
        <f t="shared" si="25"/>
        <v/>
      </c>
      <c r="AW50" t="str">
        <f t="shared" si="9"/>
        <v/>
      </c>
      <c r="AX50" t="str">
        <f t="shared" si="10"/>
        <v/>
      </c>
      <c r="AY50" t="str">
        <f t="shared" si="11"/>
        <v/>
      </c>
      <c r="AZ50" s="190" t="str">
        <f t="shared" si="12"/>
        <v/>
      </c>
      <c r="BA50" t="str">
        <f t="shared" si="15"/>
        <v/>
      </c>
      <c r="CM50" s="62">
        <v>45671</v>
      </c>
      <c r="CN50" t="s">
        <v>579</v>
      </c>
      <c r="CO50" t="s">
        <v>90</v>
      </c>
      <c r="CP50" s="336">
        <v>3</v>
      </c>
      <c r="CQ50" s="336">
        <v>0</v>
      </c>
      <c r="CR50" s="205">
        <v>0</v>
      </c>
    </row>
    <row r="51" spans="9:96">
      <c r="I51" t="str">
        <f>IF(C51="","",COUNTIFS(Tabla1[[#All],[¿Pasó a miembro?]],"Si",Tabla1[[#All],[Tipo Incrito]],"&lt;&gt;Pre-Inscrito",Tabla1[[#All],[llave2]],Gráficos_!C51))</f>
        <v/>
      </c>
      <c r="J51" s="186" t="str">
        <f>IF(C51="","",COUNTIFS(Tabla1[[#All],[sem 01]],"=P",Tabla1[[#All],[llave2]],Gráficos_!C51))</f>
        <v/>
      </c>
      <c r="K51" t="str">
        <f>IF(C51="","",COUNTIFS(Tabla1[[#All],[sem 02]],"=P",Tabla1[[#All],[llave2]],Gráficos_!C51))</f>
        <v/>
      </c>
      <c r="L51" t="str">
        <f>IF(C51="","",COUNTIFS(Tabla1[[#All],[sem 03]],"=P",Tabla1[[#All],[llave2]],Gráficos_!C51))</f>
        <v/>
      </c>
      <c r="M51" t="str">
        <f>IF(C51="","",COUNTIFS(Tabla1[[#All],[sem 04]],"=P",Tabla1[[#All],[llave2]],Gráficos_!C51))</f>
        <v/>
      </c>
      <c r="N51" t="str">
        <f>IF(C51="","",COUNTIFS(Tabla1[[#All],[sem 05]],"=P",Tabla1[[#All],[llave2]],Gráficos_!C51))</f>
        <v/>
      </c>
      <c r="O51" t="str">
        <f>IF(C51="","",COUNTIFS(Tabla1[[#All],[sem 06]],"=P",Tabla1[[#All],[llave2]],Gráficos_!C51))</f>
        <v/>
      </c>
      <c r="P51" t="str">
        <f>IF(C51="","",COUNTIFS(Tabla1[[#All],[sem 07]],"=P",Tabla1[[#All],[llave2]],Gráficos_!C51))</f>
        <v/>
      </c>
      <c r="Q51" t="str">
        <f>IF(C51="","",COUNTIFS(Tabla1[[#All],[sem 08]],"=P",Tabla1[[#All],[llave2]],Gráficos_!C51))</f>
        <v/>
      </c>
      <c r="R51" t="str">
        <f>IF(C51="","",COUNTIFS(Tabla1[[#All],[sem 09]],"=P",Tabla1[[#All],[llave2]],Gráficos_!C51))</f>
        <v/>
      </c>
      <c r="S51" t="str">
        <f>IF(C51="","",COUNTIFS(Tabla1[[#All],[sem 10]],"=P",Tabla1[[#All],[llave2]],Gráficos_!C51))</f>
        <v/>
      </c>
      <c r="T51" t="str">
        <f>IF(C51="","",COUNTIFS(Tabla1[[#All],[sem 11]],"=P",Tabla1[[#All],[llave2]],Gráficos_!C51))</f>
        <v/>
      </c>
      <c r="U51" t="str">
        <f>IF(C51="","",COUNTIFS(Tabla1[[#All],[sem 12]],"=P",Tabla1[[#All],[llave2]],Gráficos_!C51))</f>
        <v/>
      </c>
      <c r="V51" t="str">
        <f>IF(C51="","",COUNTIFS(Tabla1[[#All],[sem 13]],"=P",Tabla1[[#All],[llave2]],Gráficos_!C51))</f>
        <v/>
      </c>
      <c r="W51" t="str">
        <f>IF(C51="","",COUNTIFS(Tabla1[[#All],[sem 14]],"=P",Tabla1[[#All],[llave2]],Gráficos_!C51))</f>
        <v/>
      </c>
      <c r="X51" t="str">
        <f>IF(C51="","",COUNTIFS(Tabla1[[#All],[sem 15]],"=P",Tabla1[[#All],[llave2]],Gráficos_!C51))</f>
        <v/>
      </c>
      <c r="Y51" s="190" t="str">
        <f>IF(C51="","",COUNTIFS(Tabla1[[#All],[sem 16]],"=P",Tabla1[[#All],[llave2]],Gráficos_!C51))</f>
        <v/>
      </c>
      <c r="AA51" s="186" t="str">
        <f t="shared" si="17"/>
        <v/>
      </c>
      <c r="AB51" t="str">
        <f t="shared" si="18"/>
        <v/>
      </c>
      <c r="AC51" s="62" t="str">
        <f t="shared" si="19"/>
        <v/>
      </c>
      <c r="AD51" t="str">
        <f t="shared" si="20"/>
        <v/>
      </c>
      <c r="AE51" t="str">
        <f t="shared" si="13"/>
        <v/>
      </c>
      <c r="AF51" t="str">
        <f t="shared" si="21"/>
        <v/>
      </c>
      <c r="AG51" t="str">
        <f t="shared" si="22"/>
        <v/>
      </c>
      <c r="AH51" t="str">
        <f t="shared" si="23"/>
        <v/>
      </c>
      <c r="AI51" t="str">
        <f t="shared" si="24"/>
        <v/>
      </c>
      <c r="AK51" t="str">
        <f t="shared" si="25"/>
        <v/>
      </c>
      <c r="AL51" t="str">
        <f t="shared" si="25"/>
        <v/>
      </c>
      <c r="AM51" t="str">
        <f t="shared" si="25"/>
        <v/>
      </c>
      <c r="AN51" t="str">
        <f t="shared" si="25"/>
        <v/>
      </c>
      <c r="AO51" t="str">
        <f t="shared" si="25"/>
        <v/>
      </c>
      <c r="AP51" t="str">
        <f t="shared" si="25"/>
        <v/>
      </c>
      <c r="AQ51" t="str">
        <f t="shared" si="25"/>
        <v/>
      </c>
      <c r="AR51" t="str">
        <f t="shared" si="25"/>
        <v/>
      </c>
      <c r="AS51" t="str">
        <f t="shared" si="25"/>
        <v/>
      </c>
      <c r="AT51" t="str">
        <f t="shared" si="25"/>
        <v/>
      </c>
      <c r="AU51" t="str">
        <f t="shared" si="25"/>
        <v/>
      </c>
      <c r="AV51" t="str">
        <f t="shared" si="25"/>
        <v/>
      </c>
      <c r="AW51" t="str">
        <f t="shared" si="9"/>
        <v/>
      </c>
      <c r="AX51" t="str">
        <f t="shared" si="10"/>
        <v/>
      </c>
      <c r="AY51" t="str">
        <f t="shared" si="11"/>
        <v/>
      </c>
      <c r="AZ51" s="190" t="str">
        <f t="shared" si="12"/>
        <v/>
      </c>
      <c r="BA51" t="str">
        <f t="shared" si="15"/>
        <v/>
      </c>
      <c r="CM51" s="62">
        <v>45671</v>
      </c>
      <c r="CN51" t="s">
        <v>580</v>
      </c>
      <c r="CO51" t="s">
        <v>81</v>
      </c>
      <c r="CP51" s="336">
        <v>18</v>
      </c>
      <c r="CQ51" s="336">
        <v>0</v>
      </c>
      <c r="CR51" s="205">
        <v>0</v>
      </c>
    </row>
    <row r="52" spans="9:96">
      <c r="I52" t="str">
        <f>IF(C52="","",COUNTIFS(Tabla1[[#All],[¿Pasó a miembro?]],"Si",Tabla1[[#All],[Tipo Incrito]],"&lt;&gt;Pre-Inscrito",Tabla1[[#All],[llave2]],Gráficos_!C52))</f>
        <v/>
      </c>
      <c r="J52" s="186" t="str">
        <f>IF(C52="","",COUNTIFS(Tabla1[[#All],[sem 01]],"=P",Tabla1[[#All],[llave2]],Gráficos_!C52))</f>
        <v/>
      </c>
      <c r="K52" t="str">
        <f>IF(C52="","",COUNTIFS(Tabla1[[#All],[sem 02]],"=P",Tabla1[[#All],[llave2]],Gráficos_!C52))</f>
        <v/>
      </c>
      <c r="L52" t="str">
        <f>IF(C52="","",COUNTIFS(Tabla1[[#All],[sem 03]],"=P",Tabla1[[#All],[llave2]],Gráficos_!C52))</f>
        <v/>
      </c>
      <c r="M52" t="str">
        <f>IF(C52="","",COUNTIFS(Tabla1[[#All],[sem 04]],"=P",Tabla1[[#All],[llave2]],Gráficos_!C52))</f>
        <v/>
      </c>
      <c r="N52" t="str">
        <f>IF(C52="","",COUNTIFS(Tabla1[[#All],[sem 05]],"=P",Tabla1[[#All],[llave2]],Gráficos_!C52))</f>
        <v/>
      </c>
      <c r="O52" t="str">
        <f>IF(C52="","",COUNTIFS(Tabla1[[#All],[sem 06]],"=P",Tabla1[[#All],[llave2]],Gráficos_!C52))</f>
        <v/>
      </c>
      <c r="P52" t="str">
        <f>IF(C52="","",COUNTIFS(Tabla1[[#All],[sem 07]],"=P",Tabla1[[#All],[llave2]],Gráficos_!C52))</f>
        <v/>
      </c>
      <c r="Q52" t="str">
        <f>IF(C52="","",COUNTIFS(Tabla1[[#All],[sem 08]],"=P",Tabla1[[#All],[llave2]],Gráficos_!C52))</f>
        <v/>
      </c>
      <c r="R52" t="str">
        <f>IF(C52="","",COUNTIFS(Tabla1[[#All],[sem 09]],"=P",Tabla1[[#All],[llave2]],Gráficos_!C52))</f>
        <v/>
      </c>
      <c r="S52" t="str">
        <f>IF(C52="","",COUNTIFS(Tabla1[[#All],[sem 10]],"=P",Tabla1[[#All],[llave2]],Gráficos_!C52))</f>
        <v/>
      </c>
      <c r="T52" t="str">
        <f>IF(C52="","",COUNTIFS(Tabla1[[#All],[sem 11]],"=P",Tabla1[[#All],[llave2]],Gráficos_!C52))</f>
        <v/>
      </c>
      <c r="U52" t="str">
        <f>IF(C52="","",COUNTIFS(Tabla1[[#All],[sem 12]],"=P",Tabla1[[#All],[llave2]],Gráficos_!C52))</f>
        <v/>
      </c>
      <c r="V52" t="str">
        <f>IF(C52="","",COUNTIFS(Tabla1[[#All],[sem 13]],"=P",Tabla1[[#All],[llave2]],Gráficos_!C52))</f>
        <v/>
      </c>
      <c r="W52" t="str">
        <f>IF(C52="","",COUNTIFS(Tabla1[[#All],[sem 14]],"=P",Tabla1[[#All],[llave2]],Gráficos_!C52))</f>
        <v/>
      </c>
      <c r="X52" t="str">
        <f>IF(C52="","",COUNTIFS(Tabla1[[#All],[sem 15]],"=P",Tabla1[[#All],[llave2]],Gráficos_!C52))</f>
        <v/>
      </c>
      <c r="Y52" s="190" t="str">
        <f>IF(C52="","",COUNTIFS(Tabla1[[#All],[sem 16]],"=P",Tabla1[[#All],[llave2]],Gráficos_!C52))</f>
        <v/>
      </c>
      <c r="AA52" s="186" t="str">
        <f t="shared" si="17"/>
        <v/>
      </c>
      <c r="AB52" t="str">
        <f t="shared" si="18"/>
        <v/>
      </c>
      <c r="AC52" s="62" t="str">
        <f t="shared" si="19"/>
        <v/>
      </c>
      <c r="AD52" t="str">
        <f t="shared" si="20"/>
        <v/>
      </c>
      <c r="AE52" t="str">
        <f t="shared" si="13"/>
        <v/>
      </c>
      <c r="AF52" t="str">
        <f t="shared" si="21"/>
        <v/>
      </c>
      <c r="AG52" t="str">
        <f t="shared" si="22"/>
        <v/>
      </c>
      <c r="AH52" t="str">
        <f t="shared" si="23"/>
        <v/>
      </c>
      <c r="AI52" t="str">
        <f t="shared" si="24"/>
        <v/>
      </c>
      <c r="AK52" t="str">
        <f t="shared" si="25"/>
        <v/>
      </c>
      <c r="AL52" t="str">
        <f t="shared" si="25"/>
        <v/>
      </c>
      <c r="AM52" t="str">
        <f t="shared" si="25"/>
        <v/>
      </c>
      <c r="AN52" t="str">
        <f t="shared" si="25"/>
        <v/>
      </c>
      <c r="AO52" t="str">
        <f t="shared" si="25"/>
        <v/>
      </c>
      <c r="AP52" t="str">
        <f t="shared" si="25"/>
        <v/>
      </c>
      <c r="AQ52" t="str">
        <f t="shared" si="25"/>
        <v/>
      </c>
      <c r="AR52" t="str">
        <f t="shared" si="25"/>
        <v/>
      </c>
      <c r="AS52" t="str">
        <f t="shared" si="25"/>
        <v/>
      </c>
      <c r="AT52" t="str">
        <f t="shared" si="25"/>
        <v/>
      </c>
      <c r="AU52" t="str">
        <f t="shared" si="25"/>
        <v/>
      </c>
      <c r="AV52" t="str">
        <f t="shared" si="25"/>
        <v/>
      </c>
      <c r="AW52" t="str">
        <f t="shared" si="9"/>
        <v/>
      </c>
      <c r="AX52" t="str">
        <f t="shared" si="10"/>
        <v/>
      </c>
      <c r="AY52" t="str">
        <f t="shared" si="11"/>
        <v/>
      </c>
      <c r="AZ52" s="190" t="str">
        <f t="shared" si="12"/>
        <v/>
      </c>
      <c r="BA52" t="str">
        <f t="shared" si="15"/>
        <v/>
      </c>
      <c r="CM52" s="62">
        <v>45671</v>
      </c>
      <c r="CN52" t="s">
        <v>581</v>
      </c>
      <c r="CO52" t="s">
        <v>90</v>
      </c>
      <c r="CP52" s="336">
        <v>3</v>
      </c>
      <c r="CQ52" s="336">
        <v>0</v>
      </c>
      <c r="CR52" s="205">
        <v>0</v>
      </c>
    </row>
    <row r="53" spans="9:96">
      <c r="I53" t="str">
        <f>IF(C53="","",COUNTIFS(Tabla1[[#All],[¿Pasó a miembro?]],"Si",Tabla1[[#All],[Tipo Incrito]],"&lt;&gt;Pre-Inscrito",Tabla1[[#All],[llave2]],Gráficos_!C53))</f>
        <v/>
      </c>
      <c r="J53" s="186" t="str">
        <f>IF(C53="","",COUNTIFS(Tabla1[[#All],[sem 01]],"=P",Tabla1[[#All],[llave2]],Gráficos_!C53))</f>
        <v/>
      </c>
      <c r="K53" t="str">
        <f>IF(C53="","",COUNTIFS(Tabla1[[#All],[sem 02]],"=P",Tabla1[[#All],[llave2]],Gráficos_!C53))</f>
        <v/>
      </c>
      <c r="L53" t="str">
        <f>IF(C53="","",COUNTIFS(Tabla1[[#All],[sem 03]],"=P",Tabla1[[#All],[llave2]],Gráficos_!C53))</f>
        <v/>
      </c>
      <c r="M53" t="str">
        <f>IF(C53="","",COUNTIFS(Tabla1[[#All],[sem 04]],"=P",Tabla1[[#All],[llave2]],Gráficos_!C53))</f>
        <v/>
      </c>
      <c r="N53" t="str">
        <f>IF(C53="","",COUNTIFS(Tabla1[[#All],[sem 05]],"=P",Tabla1[[#All],[llave2]],Gráficos_!C53))</f>
        <v/>
      </c>
      <c r="O53" t="str">
        <f>IF(C53="","",COUNTIFS(Tabla1[[#All],[sem 06]],"=P",Tabla1[[#All],[llave2]],Gráficos_!C53))</f>
        <v/>
      </c>
      <c r="P53" t="str">
        <f>IF(C53="","",COUNTIFS(Tabla1[[#All],[sem 07]],"=P",Tabla1[[#All],[llave2]],Gráficos_!C53))</f>
        <v/>
      </c>
      <c r="Q53" t="str">
        <f>IF(C53="","",COUNTIFS(Tabla1[[#All],[sem 08]],"=P",Tabla1[[#All],[llave2]],Gráficos_!C53))</f>
        <v/>
      </c>
      <c r="R53" t="str">
        <f>IF(C53="","",COUNTIFS(Tabla1[[#All],[sem 09]],"=P",Tabla1[[#All],[llave2]],Gráficos_!C53))</f>
        <v/>
      </c>
      <c r="S53" t="str">
        <f>IF(C53="","",COUNTIFS(Tabla1[[#All],[sem 10]],"=P",Tabla1[[#All],[llave2]],Gráficos_!C53))</f>
        <v/>
      </c>
      <c r="T53" t="str">
        <f>IF(C53="","",COUNTIFS(Tabla1[[#All],[sem 11]],"=P",Tabla1[[#All],[llave2]],Gráficos_!C53))</f>
        <v/>
      </c>
      <c r="U53" t="str">
        <f>IF(C53="","",COUNTIFS(Tabla1[[#All],[sem 12]],"=P",Tabla1[[#All],[llave2]],Gráficos_!C53))</f>
        <v/>
      </c>
      <c r="V53" t="str">
        <f>IF(C53="","",COUNTIFS(Tabla1[[#All],[sem 13]],"=P",Tabla1[[#All],[llave2]],Gráficos_!C53))</f>
        <v/>
      </c>
      <c r="W53" t="str">
        <f>IF(C53="","",COUNTIFS(Tabla1[[#All],[sem 14]],"=P",Tabla1[[#All],[llave2]],Gráficos_!C53))</f>
        <v/>
      </c>
      <c r="X53" t="str">
        <f>IF(C53="","",COUNTIFS(Tabla1[[#All],[sem 15]],"=P",Tabla1[[#All],[llave2]],Gráficos_!C53))</f>
        <v/>
      </c>
      <c r="Y53" s="190" t="str">
        <f>IF(C53="","",COUNTIFS(Tabla1[[#All],[sem 16]],"=P",Tabla1[[#All],[llave2]],Gráficos_!C53))</f>
        <v/>
      </c>
      <c r="AA53" s="186" t="str">
        <f t="shared" si="17"/>
        <v/>
      </c>
      <c r="AB53" t="str">
        <f t="shared" si="18"/>
        <v/>
      </c>
      <c r="AC53" s="62" t="str">
        <f t="shared" si="19"/>
        <v/>
      </c>
      <c r="AD53" t="str">
        <f t="shared" si="20"/>
        <v/>
      </c>
      <c r="AE53" t="str">
        <f t="shared" si="13"/>
        <v/>
      </c>
      <c r="AF53" t="str">
        <f t="shared" si="21"/>
        <v/>
      </c>
      <c r="AG53" t="str">
        <f t="shared" si="22"/>
        <v/>
      </c>
      <c r="AH53" t="str">
        <f t="shared" si="23"/>
        <v/>
      </c>
      <c r="AI53" t="str">
        <f t="shared" si="24"/>
        <v/>
      </c>
      <c r="AK53" t="str">
        <f t="shared" si="25"/>
        <v/>
      </c>
      <c r="AL53" t="str">
        <f t="shared" si="25"/>
        <v/>
      </c>
      <c r="AM53" t="str">
        <f t="shared" si="25"/>
        <v/>
      </c>
      <c r="AN53" t="str">
        <f t="shared" si="25"/>
        <v/>
      </c>
      <c r="AO53" t="str">
        <f t="shared" si="25"/>
        <v/>
      </c>
      <c r="AP53" t="str">
        <f t="shared" si="25"/>
        <v/>
      </c>
      <c r="AQ53" t="str">
        <f t="shared" si="25"/>
        <v/>
      </c>
      <c r="AR53" t="str">
        <f t="shared" si="25"/>
        <v/>
      </c>
      <c r="AS53" t="str">
        <f t="shared" si="25"/>
        <v/>
      </c>
      <c r="AT53" t="str">
        <f t="shared" si="25"/>
        <v/>
      </c>
      <c r="AU53" t="str">
        <f t="shared" si="25"/>
        <v/>
      </c>
      <c r="AV53" t="str">
        <f t="shared" si="25"/>
        <v/>
      </c>
      <c r="AW53" t="str">
        <f t="shared" si="9"/>
        <v/>
      </c>
      <c r="AX53" t="str">
        <f t="shared" si="10"/>
        <v/>
      </c>
      <c r="AY53" t="str">
        <f t="shared" si="11"/>
        <v/>
      </c>
      <c r="AZ53" s="190" t="str">
        <f t="shared" si="12"/>
        <v/>
      </c>
      <c r="BA53" t="str">
        <f t="shared" si="15"/>
        <v/>
      </c>
      <c r="CM53" s="62">
        <v>45671</v>
      </c>
      <c r="CN53" t="s">
        <v>582</v>
      </c>
      <c r="CO53" t="s">
        <v>304</v>
      </c>
      <c r="CP53" s="336">
        <v>2</v>
      </c>
      <c r="CQ53" s="336">
        <v>0</v>
      </c>
      <c r="CR53" s="205">
        <v>0</v>
      </c>
    </row>
    <row r="54" spans="9:96">
      <c r="I54" t="str">
        <f>IF(C54="","",COUNTIFS(Tabla1[[#All],[¿Pasó a miembro?]],"Si",Tabla1[[#All],[Tipo Incrito]],"&lt;&gt;Pre-Inscrito",Tabla1[[#All],[llave2]],Gráficos_!C54))</f>
        <v/>
      </c>
      <c r="J54" s="186" t="str">
        <f>IF(C54="","",COUNTIFS(Tabla1[[#All],[sem 01]],"=P",Tabla1[[#All],[llave2]],Gráficos_!C54))</f>
        <v/>
      </c>
      <c r="K54" t="str">
        <f>IF(C54="","",COUNTIFS(Tabla1[[#All],[sem 02]],"=P",Tabla1[[#All],[llave2]],Gráficos_!C54))</f>
        <v/>
      </c>
      <c r="L54" t="str">
        <f>IF(C54="","",COUNTIFS(Tabla1[[#All],[sem 03]],"=P",Tabla1[[#All],[llave2]],Gráficos_!C54))</f>
        <v/>
      </c>
      <c r="M54" t="str">
        <f>IF(C54="","",COUNTIFS(Tabla1[[#All],[sem 04]],"=P",Tabla1[[#All],[llave2]],Gráficos_!C54))</f>
        <v/>
      </c>
      <c r="N54" t="str">
        <f>IF(C54="","",COUNTIFS(Tabla1[[#All],[sem 05]],"=P",Tabla1[[#All],[llave2]],Gráficos_!C54))</f>
        <v/>
      </c>
      <c r="O54" t="str">
        <f>IF(C54="","",COUNTIFS(Tabla1[[#All],[sem 06]],"=P",Tabla1[[#All],[llave2]],Gráficos_!C54))</f>
        <v/>
      </c>
      <c r="P54" t="str">
        <f>IF(C54="","",COUNTIFS(Tabla1[[#All],[sem 07]],"=P",Tabla1[[#All],[llave2]],Gráficos_!C54))</f>
        <v/>
      </c>
      <c r="Q54" t="str">
        <f>IF(C54="","",COUNTIFS(Tabla1[[#All],[sem 08]],"=P",Tabla1[[#All],[llave2]],Gráficos_!C54))</f>
        <v/>
      </c>
      <c r="R54" t="str">
        <f>IF(C54="","",COUNTIFS(Tabla1[[#All],[sem 09]],"=P",Tabla1[[#All],[llave2]],Gráficos_!C54))</f>
        <v/>
      </c>
      <c r="S54" t="str">
        <f>IF(C54="","",COUNTIFS(Tabla1[[#All],[sem 10]],"=P",Tabla1[[#All],[llave2]],Gráficos_!C54))</f>
        <v/>
      </c>
      <c r="T54" t="str">
        <f>IF(C54="","",COUNTIFS(Tabla1[[#All],[sem 11]],"=P",Tabla1[[#All],[llave2]],Gráficos_!C54))</f>
        <v/>
      </c>
      <c r="U54" t="str">
        <f>IF(C54="","",COUNTIFS(Tabla1[[#All],[sem 12]],"=P",Tabla1[[#All],[llave2]],Gráficos_!C54))</f>
        <v/>
      </c>
      <c r="V54" t="str">
        <f>IF(C54="","",COUNTIFS(Tabla1[[#All],[sem 13]],"=P",Tabla1[[#All],[llave2]],Gráficos_!C54))</f>
        <v/>
      </c>
      <c r="W54" t="str">
        <f>IF(C54="","",COUNTIFS(Tabla1[[#All],[sem 14]],"=P",Tabla1[[#All],[llave2]],Gráficos_!C54))</f>
        <v/>
      </c>
      <c r="X54" t="str">
        <f>IF(C54="","",COUNTIFS(Tabla1[[#All],[sem 15]],"=P",Tabla1[[#All],[llave2]],Gráficos_!C54))</f>
        <v/>
      </c>
      <c r="Y54" s="190" t="str">
        <f>IF(C54="","",COUNTIFS(Tabla1[[#All],[sem 16]],"=P",Tabla1[[#All],[llave2]],Gráficos_!C54))</f>
        <v/>
      </c>
      <c r="AA54" s="186" t="str">
        <f t="shared" si="17"/>
        <v/>
      </c>
      <c r="AB54" t="str">
        <f t="shared" si="18"/>
        <v/>
      </c>
      <c r="AC54" s="62" t="str">
        <f t="shared" si="19"/>
        <v/>
      </c>
      <c r="AD54" t="str">
        <f t="shared" si="20"/>
        <v/>
      </c>
      <c r="AE54" t="str">
        <f t="shared" si="13"/>
        <v/>
      </c>
      <c r="AF54" t="str">
        <f t="shared" si="21"/>
        <v/>
      </c>
      <c r="AG54" t="str">
        <f t="shared" si="22"/>
        <v/>
      </c>
      <c r="AH54" t="str">
        <f t="shared" si="23"/>
        <v/>
      </c>
      <c r="AI54" t="str">
        <f t="shared" si="24"/>
        <v/>
      </c>
      <c r="AK54" t="str">
        <f t="shared" si="25"/>
        <v/>
      </c>
      <c r="AL54" t="str">
        <f t="shared" si="25"/>
        <v/>
      </c>
      <c r="AM54" t="str">
        <f t="shared" si="25"/>
        <v/>
      </c>
      <c r="AN54" t="str">
        <f t="shared" si="25"/>
        <v/>
      </c>
      <c r="AO54" t="str">
        <f t="shared" si="25"/>
        <v/>
      </c>
      <c r="AP54" t="str">
        <f t="shared" si="25"/>
        <v/>
      </c>
      <c r="AQ54" t="str">
        <f t="shared" si="25"/>
        <v/>
      </c>
      <c r="AR54" t="str">
        <f t="shared" si="25"/>
        <v/>
      </c>
      <c r="AS54" t="str">
        <f t="shared" si="25"/>
        <v/>
      </c>
      <c r="AT54" t="str">
        <f t="shared" si="25"/>
        <v/>
      </c>
      <c r="AU54" t="str">
        <f t="shared" si="25"/>
        <v/>
      </c>
      <c r="AV54" t="str">
        <f t="shared" si="25"/>
        <v/>
      </c>
      <c r="AW54" t="str">
        <f t="shared" si="9"/>
        <v/>
      </c>
      <c r="AX54" t="str">
        <f t="shared" si="10"/>
        <v/>
      </c>
      <c r="AY54" t="str">
        <f t="shared" si="11"/>
        <v/>
      </c>
      <c r="AZ54" s="190" t="str">
        <f t="shared" si="12"/>
        <v/>
      </c>
      <c r="BA54" t="str">
        <f t="shared" si="15"/>
        <v/>
      </c>
      <c r="CM54" s="62">
        <v>45673</v>
      </c>
      <c r="CN54" t="s">
        <v>583</v>
      </c>
      <c r="CO54" t="s">
        <v>81</v>
      </c>
      <c r="CP54" s="336">
        <v>4</v>
      </c>
      <c r="CQ54" s="336">
        <v>0</v>
      </c>
      <c r="CR54" s="205">
        <v>0</v>
      </c>
    </row>
    <row r="55" spans="9:96">
      <c r="I55" t="str">
        <f>IF(C55="","",COUNTIFS(Tabla1[[#All],[¿Pasó a miembro?]],"Si",Tabla1[[#All],[Tipo Incrito]],"&lt;&gt;Pre-Inscrito",Tabla1[[#All],[llave2]],Gráficos_!C55))</f>
        <v/>
      </c>
      <c r="J55" s="186" t="str">
        <f>IF(C55="","",COUNTIFS(Tabla1[[#All],[sem 01]],"=P",Tabla1[[#All],[llave2]],Gráficos_!C55))</f>
        <v/>
      </c>
      <c r="K55" t="str">
        <f>IF(C55="","",COUNTIFS(Tabla1[[#All],[sem 02]],"=P",Tabla1[[#All],[llave2]],Gráficos_!C55))</f>
        <v/>
      </c>
      <c r="L55" t="str">
        <f>IF(C55="","",COUNTIFS(Tabla1[[#All],[sem 03]],"=P",Tabla1[[#All],[llave2]],Gráficos_!C55))</f>
        <v/>
      </c>
      <c r="M55" t="str">
        <f>IF(C55="","",COUNTIFS(Tabla1[[#All],[sem 04]],"=P",Tabla1[[#All],[llave2]],Gráficos_!C55))</f>
        <v/>
      </c>
      <c r="N55" t="str">
        <f>IF(C55="","",COUNTIFS(Tabla1[[#All],[sem 05]],"=P",Tabla1[[#All],[llave2]],Gráficos_!C55))</f>
        <v/>
      </c>
      <c r="O55" t="str">
        <f>IF(C55="","",COUNTIFS(Tabla1[[#All],[sem 06]],"=P",Tabla1[[#All],[llave2]],Gráficos_!C55))</f>
        <v/>
      </c>
      <c r="P55" t="str">
        <f>IF(C55="","",COUNTIFS(Tabla1[[#All],[sem 07]],"=P",Tabla1[[#All],[llave2]],Gráficos_!C55))</f>
        <v/>
      </c>
      <c r="Q55" t="str">
        <f>IF(C55="","",COUNTIFS(Tabla1[[#All],[sem 08]],"=P",Tabla1[[#All],[llave2]],Gráficos_!C55))</f>
        <v/>
      </c>
      <c r="R55" t="str">
        <f>IF(C55="","",COUNTIFS(Tabla1[[#All],[sem 09]],"=P",Tabla1[[#All],[llave2]],Gráficos_!C55))</f>
        <v/>
      </c>
      <c r="S55" t="str">
        <f>IF(C55="","",COUNTIFS(Tabla1[[#All],[sem 10]],"=P",Tabla1[[#All],[llave2]],Gráficos_!C55))</f>
        <v/>
      </c>
      <c r="T55" t="str">
        <f>IF(C55="","",COUNTIFS(Tabla1[[#All],[sem 11]],"=P",Tabla1[[#All],[llave2]],Gráficos_!C55))</f>
        <v/>
      </c>
      <c r="U55" t="str">
        <f>IF(C55="","",COUNTIFS(Tabla1[[#All],[sem 12]],"=P",Tabla1[[#All],[llave2]],Gráficos_!C55))</f>
        <v/>
      </c>
      <c r="V55" t="str">
        <f>IF(C55="","",COUNTIFS(Tabla1[[#All],[sem 13]],"=P",Tabla1[[#All],[llave2]],Gráficos_!C55))</f>
        <v/>
      </c>
      <c r="W55" t="str">
        <f>IF(C55="","",COUNTIFS(Tabla1[[#All],[sem 14]],"=P",Tabla1[[#All],[llave2]],Gráficos_!C55))</f>
        <v/>
      </c>
      <c r="X55" t="str">
        <f>IF(C55="","",COUNTIFS(Tabla1[[#All],[sem 15]],"=P",Tabla1[[#All],[llave2]],Gráficos_!C55))</f>
        <v/>
      </c>
      <c r="Y55" s="190" t="str">
        <f>IF(C55="","",COUNTIFS(Tabla1[[#All],[sem 16]],"=P",Tabla1[[#All],[llave2]],Gráficos_!C55))</f>
        <v/>
      </c>
      <c r="AA55" s="186" t="str">
        <f t="shared" si="17"/>
        <v/>
      </c>
      <c r="AB55" t="str">
        <f t="shared" si="18"/>
        <v/>
      </c>
      <c r="AC55" s="62" t="str">
        <f t="shared" si="19"/>
        <v/>
      </c>
      <c r="AD55" t="str">
        <f t="shared" si="20"/>
        <v/>
      </c>
      <c r="AE55" t="str">
        <f t="shared" si="13"/>
        <v/>
      </c>
      <c r="AF55" t="str">
        <f t="shared" si="21"/>
        <v/>
      </c>
      <c r="AG55" t="str">
        <f t="shared" si="22"/>
        <v/>
      </c>
      <c r="AH55" t="str">
        <f t="shared" si="23"/>
        <v/>
      </c>
      <c r="AI55" t="str">
        <f t="shared" si="24"/>
        <v/>
      </c>
      <c r="AK55" t="str">
        <f t="shared" si="25"/>
        <v/>
      </c>
      <c r="AL55" t="str">
        <f t="shared" si="25"/>
        <v/>
      </c>
      <c r="AM55" t="str">
        <f t="shared" si="25"/>
        <v/>
      </c>
      <c r="AN55" t="str">
        <f t="shared" si="25"/>
        <v/>
      </c>
      <c r="AO55" t="str">
        <f t="shared" si="25"/>
        <v/>
      </c>
      <c r="AP55" t="str">
        <f t="shared" si="25"/>
        <v/>
      </c>
      <c r="AQ55" t="str">
        <f t="shared" si="25"/>
        <v/>
      </c>
      <c r="AR55" t="str">
        <f t="shared" si="25"/>
        <v/>
      </c>
      <c r="AS55" t="str">
        <f t="shared" si="25"/>
        <v/>
      </c>
      <c r="AT55" t="str">
        <f t="shared" si="25"/>
        <v/>
      </c>
      <c r="AU55" t="str">
        <f t="shared" si="25"/>
        <v/>
      </c>
      <c r="AV55" t="str">
        <f t="shared" si="25"/>
        <v/>
      </c>
      <c r="AW55" t="str">
        <f t="shared" si="9"/>
        <v/>
      </c>
      <c r="AX55" t="str">
        <f t="shared" si="10"/>
        <v/>
      </c>
      <c r="AY55" t="str">
        <f t="shared" si="11"/>
        <v/>
      </c>
      <c r="AZ55" s="190" t="str">
        <f t="shared" si="12"/>
        <v/>
      </c>
      <c r="BA55" t="str">
        <f t="shared" si="15"/>
        <v/>
      </c>
      <c r="BJ55" s="183"/>
      <c r="BK55" s="183"/>
      <c r="BL55" s="183"/>
      <c r="BM55" s="183"/>
      <c r="BN55" s="183"/>
      <c r="BO55" s="183"/>
      <c r="BP55" s="183"/>
      <c r="BQ55" s="183"/>
      <c r="BR55" s="183"/>
      <c r="BS55" s="183"/>
      <c r="BT55" s="183"/>
      <c r="BU55" s="183"/>
      <c r="BV55" s="183"/>
      <c r="BW55" s="183"/>
      <c r="BX55" s="183"/>
      <c r="BY55" s="183"/>
      <c r="BZ55" s="183"/>
      <c r="CA55" s="183"/>
      <c r="CB55" s="183"/>
      <c r="CC55" s="183"/>
      <c r="CD55" s="183"/>
      <c r="CE55" s="183"/>
      <c r="CF55" s="183"/>
      <c r="CG55" s="183"/>
      <c r="CH55" s="183"/>
      <c r="CI55" s="183"/>
      <c r="CJ55" s="183"/>
      <c r="CM55" s="62">
        <v>45673</v>
      </c>
      <c r="CN55" t="s">
        <v>584</v>
      </c>
      <c r="CO55" t="s">
        <v>81</v>
      </c>
      <c r="CP55" s="336">
        <v>1</v>
      </c>
      <c r="CQ55" s="336">
        <v>0</v>
      </c>
      <c r="CR55" s="205">
        <v>0</v>
      </c>
    </row>
    <row r="56" spans="9:96">
      <c r="I56" t="str">
        <f>IF(C56="","",COUNTIFS(Tabla1[[#All],[¿Pasó a miembro?]],"Si",Tabla1[[#All],[Tipo Incrito]],"&lt;&gt;Pre-Inscrito",Tabla1[[#All],[llave2]],Gráficos_!C56))</f>
        <v/>
      </c>
      <c r="J56" s="186" t="str">
        <f>IF(C56="","",COUNTIFS(Tabla1[[#All],[sem 01]],"=P",Tabla1[[#All],[llave2]],Gráficos_!C56))</f>
        <v/>
      </c>
      <c r="K56" t="str">
        <f>IF(C56="","",COUNTIFS(Tabla1[[#All],[sem 02]],"=P",Tabla1[[#All],[llave2]],Gráficos_!C56))</f>
        <v/>
      </c>
      <c r="L56" t="str">
        <f>IF(C56="","",COUNTIFS(Tabla1[[#All],[sem 03]],"=P",Tabla1[[#All],[llave2]],Gráficos_!C56))</f>
        <v/>
      </c>
      <c r="M56" t="str">
        <f>IF(C56="","",COUNTIFS(Tabla1[[#All],[sem 04]],"=P",Tabla1[[#All],[llave2]],Gráficos_!C56))</f>
        <v/>
      </c>
      <c r="N56" t="str">
        <f>IF(C56="","",COUNTIFS(Tabla1[[#All],[sem 05]],"=P",Tabla1[[#All],[llave2]],Gráficos_!C56))</f>
        <v/>
      </c>
      <c r="O56" t="str">
        <f>IF(C56="","",COUNTIFS(Tabla1[[#All],[sem 06]],"=P",Tabla1[[#All],[llave2]],Gráficos_!C56))</f>
        <v/>
      </c>
      <c r="P56" t="str">
        <f>IF(C56="","",COUNTIFS(Tabla1[[#All],[sem 07]],"=P",Tabla1[[#All],[llave2]],Gráficos_!C56))</f>
        <v/>
      </c>
      <c r="Q56" t="str">
        <f>IF(C56="","",COUNTIFS(Tabla1[[#All],[sem 08]],"=P",Tabla1[[#All],[llave2]],Gráficos_!C56))</f>
        <v/>
      </c>
      <c r="R56" t="str">
        <f>IF(C56="","",COUNTIFS(Tabla1[[#All],[sem 09]],"=P",Tabla1[[#All],[llave2]],Gráficos_!C56))</f>
        <v/>
      </c>
      <c r="S56" t="str">
        <f>IF(C56="","",COUNTIFS(Tabla1[[#All],[sem 10]],"=P",Tabla1[[#All],[llave2]],Gráficos_!C56))</f>
        <v/>
      </c>
      <c r="T56" t="str">
        <f>IF(C56="","",COUNTIFS(Tabla1[[#All],[sem 11]],"=P",Tabla1[[#All],[llave2]],Gráficos_!C56))</f>
        <v/>
      </c>
      <c r="U56" t="str">
        <f>IF(C56="","",COUNTIFS(Tabla1[[#All],[sem 12]],"=P",Tabla1[[#All],[llave2]],Gráficos_!C56))</f>
        <v/>
      </c>
      <c r="V56" t="str">
        <f>IF(C56="","",COUNTIFS(Tabla1[[#All],[sem 13]],"=P",Tabla1[[#All],[llave2]],Gráficos_!C56))</f>
        <v/>
      </c>
      <c r="W56" t="str">
        <f>IF(C56="","",COUNTIFS(Tabla1[[#All],[sem 14]],"=P",Tabla1[[#All],[llave2]],Gráficos_!C56))</f>
        <v/>
      </c>
      <c r="X56" t="str">
        <f>IF(C56="","",COUNTIFS(Tabla1[[#All],[sem 15]],"=P",Tabla1[[#All],[llave2]],Gráficos_!C56))</f>
        <v/>
      </c>
      <c r="Y56" s="190" t="str">
        <f>IF(C56="","",COUNTIFS(Tabla1[[#All],[sem 16]],"=P",Tabla1[[#All],[llave2]],Gráficos_!C56))</f>
        <v/>
      </c>
      <c r="AA56" s="186" t="str">
        <f t="shared" si="17"/>
        <v/>
      </c>
      <c r="AB56" t="str">
        <f t="shared" si="18"/>
        <v/>
      </c>
      <c r="AC56" s="62" t="str">
        <f t="shared" si="19"/>
        <v/>
      </c>
      <c r="AD56" t="str">
        <f t="shared" si="20"/>
        <v/>
      </c>
      <c r="AE56" t="str">
        <f t="shared" si="13"/>
        <v/>
      </c>
      <c r="AF56" t="str">
        <f t="shared" si="21"/>
        <v/>
      </c>
      <c r="AG56" t="str">
        <f t="shared" si="22"/>
        <v/>
      </c>
      <c r="AH56" t="str">
        <f t="shared" si="23"/>
        <v/>
      </c>
      <c r="AI56" t="str">
        <f t="shared" si="24"/>
        <v/>
      </c>
      <c r="AK56" t="str">
        <f t="shared" si="25"/>
        <v/>
      </c>
      <c r="AL56" t="str">
        <f t="shared" si="25"/>
        <v/>
      </c>
      <c r="AM56" t="str">
        <f t="shared" si="25"/>
        <v/>
      </c>
      <c r="AN56" t="str">
        <f t="shared" si="25"/>
        <v/>
      </c>
      <c r="AO56" t="str">
        <f t="shared" si="25"/>
        <v/>
      </c>
      <c r="AP56" t="str">
        <f t="shared" si="25"/>
        <v/>
      </c>
      <c r="AQ56" t="str">
        <f t="shared" si="25"/>
        <v/>
      </c>
      <c r="AR56" t="str">
        <f t="shared" si="25"/>
        <v/>
      </c>
      <c r="AS56" t="str">
        <f t="shared" si="25"/>
        <v/>
      </c>
      <c r="AT56" t="str">
        <f t="shared" si="25"/>
        <v/>
      </c>
      <c r="AU56" t="str">
        <f t="shared" si="25"/>
        <v/>
      </c>
      <c r="AV56" t="str">
        <f t="shared" si="25"/>
        <v/>
      </c>
      <c r="AW56" t="str">
        <f t="shared" si="9"/>
        <v/>
      </c>
      <c r="AX56" t="str">
        <f t="shared" si="10"/>
        <v/>
      </c>
      <c r="AY56" t="str">
        <f t="shared" si="11"/>
        <v/>
      </c>
      <c r="AZ56" s="190" t="str">
        <f t="shared" si="12"/>
        <v/>
      </c>
      <c r="BA56" t="str">
        <f t="shared" si="15"/>
        <v/>
      </c>
      <c r="CM56" s="62">
        <v>45673</v>
      </c>
      <c r="CN56" t="s">
        <v>585</v>
      </c>
      <c r="CO56" t="s">
        <v>90</v>
      </c>
      <c r="CP56" s="336">
        <v>1</v>
      </c>
      <c r="CQ56" s="336">
        <v>0</v>
      </c>
      <c r="CR56" s="205">
        <v>0</v>
      </c>
    </row>
    <row r="57" spans="9:96">
      <c r="I57" t="str">
        <f>IF(C57="","",COUNTIFS(Tabla1[[#All],[¿Pasó a miembro?]],"Si",Tabla1[[#All],[Tipo Incrito]],"&lt;&gt;Pre-Inscrito",Tabla1[[#All],[llave2]],Gráficos_!C57))</f>
        <v/>
      </c>
      <c r="J57" s="186" t="str">
        <f>IF(C57="","",COUNTIFS(Tabla1[[#All],[sem 01]],"=P",Tabla1[[#All],[llave2]],Gráficos_!C57))</f>
        <v/>
      </c>
      <c r="K57" t="str">
        <f>IF(C57="","",COUNTIFS(Tabla1[[#All],[sem 02]],"=P",Tabla1[[#All],[llave2]],Gráficos_!C57))</f>
        <v/>
      </c>
      <c r="L57" t="str">
        <f>IF(C57="","",COUNTIFS(Tabla1[[#All],[sem 03]],"=P",Tabla1[[#All],[llave2]],Gráficos_!C57))</f>
        <v/>
      </c>
      <c r="M57" t="str">
        <f>IF(C57="","",COUNTIFS(Tabla1[[#All],[sem 04]],"=P",Tabla1[[#All],[llave2]],Gráficos_!C57))</f>
        <v/>
      </c>
      <c r="N57" t="str">
        <f>IF(C57="","",COUNTIFS(Tabla1[[#All],[sem 05]],"=P",Tabla1[[#All],[llave2]],Gráficos_!C57))</f>
        <v/>
      </c>
      <c r="O57" t="str">
        <f>IF(C57="","",COUNTIFS(Tabla1[[#All],[sem 06]],"=P",Tabla1[[#All],[llave2]],Gráficos_!C57))</f>
        <v/>
      </c>
      <c r="P57" t="str">
        <f>IF(C57="","",COUNTIFS(Tabla1[[#All],[sem 07]],"=P",Tabla1[[#All],[llave2]],Gráficos_!C57))</f>
        <v/>
      </c>
      <c r="Q57" t="str">
        <f>IF(C57="","",COUNTIFS(Tabla1[[#All],[sem 08]],"=P",Tabla1[[#All],[llave2]],Gráficos_!C57))</f>
        <v/>
      </c>
      <c r="R57" t="str">
        <f>IF(C57="","",COUNTIFS(Tabla1[[#All],[sem 09]],"=P",Tabla1[[#All],[llave2]],Gráficos_!C57))</f>
        <v/>
      </c>
      <c r="S57" t="str">
        <f>IF(C57="","",COUNTIFS(Tabla1[[#All],[sem 10]],"=P",Tabla1[[#All],[llave2]],Gráficos_!C57))</f>
        <v/>
      </c>
      <c r="T57" t="str">
        <f>IF(C57="","",COUNTIFS(Tabla1[[#All],[sem 11]],"=P",Tabla1[[#All],[llave2]],Gráficos_!C57))</f>
        <v/>
      </c>
      <c r="U57" t="str">
        <f>IF(C57="","",COUNTIFS(Tabla1[[#All],[sem 12]],"=P",Tabla1[[#All],[llave2]],Gráficos_!C57))</f>
        <v/>
      </c>
      <c r="V57" t="str">
        <f>IF(C57="","",COUNTIFS(Tabla1[[#All],[sem 13]],"=P",Tabla1[[#All],[llave2]],Gráficos_!C57))</f>
        <v/>
      </c>
      <c r="W57" t="str">
        <f>IF(C57="","",COUNTIFS(Tabla1[[#All],[sem 14]],"=P",Tabla1[[#All],[llave2]],Gráficos_!C57))</f>
        <v/>
      </c>
      <c r="X57" t="str">
        <f>IF(C57="","",COUNTIFS(Tabla1[[#All],[sem 15]],"=P",Tabla1[[#All],[llave2]],Gráficos_!C57))</f>
        <v/>
      </c>
      <c r="Y57" s="190" t="str">
        <f>IF(C57="","",COUNTIFS(Tabla1[[#All],[sem 16]],"=P",Tabla1[[#All],[llave2]],Gráficos_!C57))</f>
        <v/>
      </c>
      <c r="AA57" s="186" t="str">
        <f t="shared" si="17"/>
        <v/>
      </c>
      <c r="AB57" t="str">
        <f t="shared" si="18"/>
        <v/>
      </c>
      <c r="AC57" s="62" t="str">
        <f t="shared" si="19"/>
        <v/>
      </c>
      <c r="AD57" t="str">
        <f t="shared" si="20"/>
        <v/>
      </c>
      <c r="AE57" t="str">
        <f t="shared" si="13"/>
        <v/>
      </c>
      <c r="AF57" t="str">
        <f t="shared" si="21"/>
        <v/>
      </c>
      <c r="AG57" t="str">
        <f t="shared" si="22"/>
        <v/>
      </c>
      <c r="AH57" t="str">
        <f t="shared" si="23"/>
        <v/>
      </c>
      <c r="AI57" t="str">
        <f t="shared" si="24"/>
        <v/>
      </c>
      <c r="AK57" t="str">
        <f t="shared" si="25"/>
        <v/>
      </c>
      <c r="AL57" t="str">
        <f t="shared" si="25"/>
        <v/>
      </c>
      <c r="AM57" t="str">
        <f t="shared" si="25"/>
        <v/>
      </c>
      <c r="AN57" t="str">
        <f t="shared" si="25"/>
        <v/>
      </c>
      <c r="AO57" t="str">
        <f t="shared" si="25"/>
        <v/>
      </c>
      <c r="AP57" t="str">
        <f t="shared" si="25"/>
        <v/>
      </c>
      <c r="AQ57" t="str">
        <f t="shared" si="25"/>
        <v/>
      </c>
      <c r="AR57" t="str">
        <f t="shared" si="25"/>
        <v/>
      </c>
      <c r="AS57" t="str">
        <f t="shared" si="25"/>
        <v/>
      </c>
      <c r="AT57" t="str">
        <f t="shared" si="25"/>
        <v/>
      </c>
      <c r="AU57" t="str">
        <f t="shared" si="25"/>
        <v/>
      </c>
      <c r="AV57" t="str">
        <f t="shared" si="25"/>
        <v/>
      </c>
      <c r="AW57" t="str">
        <f t="shared" si="9"/>
        <v/>
      </c>
      <c r="AX57" t="str">
        <f t="shared" si="10"/>
        <v/>
      </c>
      <c r="AY57" t="str">
        <f t="shared" si="11"/>
        <v/>
      </c>
      <c r="AZ57" s="190" t="str">
        <f t="shared" si="12"/>
        <v/>
      </c>
      <c r="BA57" t="str">
        <f t="shared" si="15"/>
        <v/>
      </c>
      <c r="CM57" t="s">
        <v>537</v>
      </c>
      <c r="CN57" t="s">
        <v>537</v>
      </c>
      <c r="CO57" t="s">
        <v>537</v>
      </c>
      <c r="CP57" s="336"/>
      <c r="CQ57" s="336"/>
      <c r="CR57" s="205" t="e">
        <v>#DIV/0!</v>
      </c>
    </row>
    <row r="58" spans="9:96">
      <c r="I58" t="str">
        <f>IF(C58="","",COUNTIFS(Tabla1[[#All],[¿Pasó a miembro?]],"Si",Tabla1[[#All],[Tipo Incrito]],"&lt;&gt;Pre-Inscrito",Tabla1[[#All],[llave2]],Gráficos_!C58))</f>
        <v/>
      </c>
      <c r="J58" s="186" t="str">
        <f>IF(C58="","",COUNTIFS(Tabla1[[#All],[sem 01]],"=P",Tabla1[[#All],[llave2]],Gráficos_!C58))</f>
        <v/>
      </c>
      <c r="K58" t="str">
        <f>IF(C58="","",COUNTIFS(Tabla1[[#All],[sem 02]],"=P",Tabla1[[#All],[llave2]],Gráficos_!C58))</f>
        <v/>
      </c>
      <c r="L58" t="str">
        <f>IF(C58="","",COUNTIFS(Tabla1[[#All],[sem 03]],"=P",Tabla1[[#All],[llave2]],Gráficos_!C58))</f>
        <v/>
      </c>
      <c r="M58" t="str">
        <f>IF(C58="","",COUNTIFS(Tabla1[[#All],[sem 04]],"=P",Tabla1[[#All],[llave2]],Gráficos_!C58))</f>
        <v/>
      </c>
      <c r="N58" t="str">
        <f>IF(C58="","",COUNTIFS(Tabla1[[#All],[sem 05]],"=P",Tabla1[[#All],[llave2]],Gráficos_!C58))</f>
        <v/>
      </c>
      <c r="O58" t="str">
        <f>IF(C58="","",COUNTIFS(Tabla1[[#All],[sem 06]],"=P",Tabla1[[#All],[llave2]],Gráficos_!C58))</f>
        <v/>
      </c>
      <c r="P58" t="str">
        <f>IF(C58="","",COUNTIFS(Tabla1[[#All],[sem 07]],"=P",Tabla1[[#All],[llave2]],Gráficos_!C58))</f>
        <v/>
      </c>
      <c r="Q58" t="str">
        <f>IF(C58="","",COUNTIFS(Tabla1[[#All],[sem 08]],"=P",Tabla1[[#All],[llave2]],Gráficos_!C58))</f>
        <v/>
      </c>
      <c r="R58" t="str">
        <f>IF(C58="","",COUNTIFS(Tabla1[[#All],[sem 09]],"=P",Tabla1[[#All],[llave2]],Gráficos_!C58))</f>
        <v/>
      </c>
      <c r="S58" t="str">
        <f>IF(C58="","",COUNTIFS(Tabla1[[#All],[sem 10]],"=P",Tabla1[[#All],[llave2]],Gráficos_!C58))</f>
        <v/>
      </c>
      <c r="T58" t="str">
        <f>IF(C58="","",COUNTIFS(Tabla1[[#All],[sem 11]],"=P",Tabla1[[#All],[llave2]],Gráficos_!C58))</f>
        <v/>
      </c>
      <c r="U58" t="str">
        <f>IF(C58="","",COUNTIFS(Tabla1[[#All],[sem 12]],"=P",Tabla1[[#All],[llave2]],Gráficos_!C58))</f>
        <v/>
      </c>
      <c r="V58" t="str">
        <f>IF(C58="","",COUNTIFS(Tabla1[[#All],[sem 13]],"=P",Tabla1[[#All],[llave2]],Gráficos_!C58))</f>
        <v/>
      </c>
      <c r="W58" t="str">
        <f>IF(C58="","",COUNTIFS(Tabla1[[#All],[sem 14]],"=P",Tabla1[[#All],[llave2]],Gráficos_!C58))</f>
        <v/>
      </c>
      <c r="X58" t="str">
        <f>IF(C58="","",COUNTIFS(Tabla1[[#All],[sem 15]],"=P",Tabla1[[#All],[llave2]],Gráficos_!C58))</f>
        <v/>
      </c>
      <c r="Y58" s="190" t="str">
        <f>IF(C58="","",COUNTIFS(Tabla1[[#All],[sem 16]],"=P",Tabla1[[#All],[llave2]],Gráficos_!C58))</f>
        <v/>
      </c>
      <c r="AA58" s="186" t="str">
        <f t="shared" si="17"/>
        <v/>
      </c>
      <c r="AB58" t="str">
        <f t="shared" si="18"/>
        <v/>
      </c>
      <c r="AC58" s="62" t="str">
        <f t="shared" si="19"/>
        <v/>
      </c>
      <c r="AD58" t="str">
        <f t="shared" si="20"/>
        <v/>
      </c>
      <c r="AE58" t="str">
        <f t="shared" si="13"/>
        <v/>
      </c>
      <c r="AF58" t="str">
        <f t="shared" si="21"/>
        <v/>
      </c>
      <c r="AG58" t="str">
        <f t="shared" si="22"/>
        <v/>
      </c>
      <c r="AH58" t="str">
        <f t="shared" si="23"/>
        <v/>
      </c>
      <c r="AI58" t="str">
        <f t="shared" si="24"/>
        <v/>
      </c>
      <c r="AK58" t="str">
        <f t="shared" si="25"/>
        <v/>
      </c>
      <c r="AL58" t="str">
        <f t="shared" si="25"/>
        <v/>
      </c>
      <c r="AM58" t="str">
        <f t="shared" si="25"/>
        <v/>
      </c>
      <c r="AN58" t="str">
        <f t="shared" si="25"/>
        <v/>
      </c>
      <c r="AO58" t="str">
        <f t="shared" si="25"/>
        <v/>
      </c>
      <c r="AP58" t="str">
        <f t="shared" si="25"/>
        <v/>
      </c>
      <c r="AQ58" t="str">
        <f t="shared" si="25"/>
        <v/>
      </c>
      <c r="AR58" t="str">
        <f t="shared" si="25"/>
        <v/>
      </c>
      <c r="AS58" t="str">
        <f t="shared" si="25"/>
        <v/>
      </c>
      <c r="AT58" t="str">
        <f t="shared" si="25"/>
        <v/>
      </c>
      <c r="AU58" t="str">
        <f t="shared" si="25"/>
        <v/>
      </c>
      <c r="AV58" t="str">
        <f t="shared" si="25"/>
        <v/>
      </c>
      <c r="AW58" t="str">
        <f t="shared" si="9"/>
        <v/>
      </c>
      <c r="AX58" t="str">
        <f t="shared" si="10"/>
        <v/>
      </c>
      <c r="AY58" t="str">
        <f t="shared" si="11"/>
        <v/>
      </c>
      <c r="AZ58" s="190" t="str">
        <f t="shared" si="12"/>
        <v/>
      </c>
      <c r="BA58" t="str">
        <f t="shared" si="15"/>
        <v/>
      </c>
      <c r="CM58" t="s">
        <v>590</v>
      </c>
      <c r="CP58" s="336">
        <v>58</v>
      </c>
      <c r="CQ58" s="336">
        <v>0</v>
      </c>
      <c r="CR58" s="205">
        <v>0</v>
      </c>
    </row>
    <row r="59" spans="9:96">
      <c r="I59" t="str">
        <f>IF(C59="","",COUNTIFS(Tabla1[[#All],[¿Pasó a miembro?]],"Si",Tabla1[[#All],[Tipo Incrito]],"&lt;&gt;Pre-Inscrito",Tabla1[[#All],[llave2]],Gráficos_!C59))</f>
        <v/>
      </c>
      <c r="J59" s="186" t="str">
        <f>IF(C59="","",COUNTIFS(Tabla1[[#All],[sem 01]],"=P",Tabla1[[#All],[llave2]],Gráficos_!C59))</f>
        <v/>
      </c>
      <c r="K59" t="str">
        <f>IF(C59="","",COUNTIFS(Tabla1[[#All],[sem 02]],"=P",Tabla1[[#All],[llave2]],Gráficos_!C59))</f>
        <v/>
      </c>
      <c r="L59" t="str">
        <f>IF(C59="","",COUNTIFS(Tabla1[[#All],[sem 03]],"=P",Tabla1[[#All],[llave2]],Gráficos_!C59))</f>
        <v/>
      </c>
      <c r="M59" t="str">
        <f>IF(C59="","",COUNTIFS(Tabla1[[#All],[sem 04]],"=P",Tabla1[[#All],[llave2]],Gráficos_!C59))</f>
        <v/>
      </c>
      <c r="N59" t="str">
        <f>IF(C59="","",COUNTIFS(Tabla1[[#All],[sem 05]],"=P",Tabla1[[#All],[llave2]],Gráficos_!C59))</f>
        <v/>
      </c>
      <c r="O59" t="str">
        <f>IF(C59="","",COUNTIFS(Tabla1[[#All],[sem 06]],"=P",Tabla1[[#All],[llave2]],Gráficos_!C59))</f>
        <v/>
      </c>
      <c r="P59" t="str">
        <f>IF(C59="","",COUNTIFS(Tabla1[[#All],[sem 07]],"=P",Tabla1[[#All],[llave2]],Gráficos_!C59))</f>
        <v/>
      </c>
      <c r="Q59" t="str">
        <f>IF(C59="","",COUNTIFS(Tabla1[[#All],[sem 08]],"=P",Tabla1[[#All],[llave2]],Gráficos_!C59))</f>
        <v/>
      </c>
      <c r="R59" t="str">
        <f>IF(C59="","",COUNTIFS(Tabla1[[#All],[sem 09]],"=P",Tabla1[[#All],[llave2]],Gráficos_!C59))</f>
        <v/>
      </c>
      <c r="S59" t="str">
        <f>IF(C59="","",COUNTIFS(Tabla1[[#All],[sem 10]],"=P",Tabla1[[#All],[llave2]],Gráficos_!C59))</f>
        <v/>
      </c>
      <c r="T59" t="str">
        <f>IF(C59="","",COUNTIFS(Tabla1[[#All],[sem 11]],"=P",Tabla1[[#All],[llave2]],Gráficos_!C59))</f>
        <v/>
      </c>
      <c r="U59" t="str">
        <f>IF(C59="","",COUNTIFS(Tabla1[[#All],[sem 12]],"=P",Tabla1[[#All],[llave2]],Gráficos_!C59))</f>
        <v/>
      </c>
      <c r="V59" t="str">
        <f>IF(C59="","",COUNTIFS(Tabla1[[#All],[sem 13]],"=P",Tabla1[[#All],[llave2]],Gráficos_!C59))</f>
        <v/>
      </c>
      <c r="W59" t="str">
        <f>IF(C59="","",COUNTIFS(Tabla1[[#All],[sem 14]],"=P",Tabla1[[#All],[llave2]],Gráficos_!C59))</f>
        <v/>
      </c>
      <c r="X59" t="str">
        <f>IF(C59="","",COUNTIFS(Tabla1[[#All],[sem 15]],"=P",Tabla1[[#All],[llave2]],Gráficos_!C59))</f>
        <v/>
      </c>
      <c r="Y59" s="190" t="str">
        <f>IF(C59="","",COUNTIFS(Tabla1[[#All],[sem 16]],"=P",Tabla1[[#All],[llave2]],Gráficos_!C59))</f>
        <v/>
      </c>
      <c r="AA59" s="186" t="str">
        <f t="shared" si="17"/>
        <v/>
      </c>
      <c r="AB59" t="str">
        <f t="shared" si="18"/>
        <v/>
      </c>
      <c r="AC59" s="62" t="str">
        <f t="shared" si="19"/>
        <v/>
      </c>
      <c r="AD59" t="str">
        <f t="shared" si="20"/>
        <v/>
      </c>
      <c r="AE59" t="str">
        <f t="shared" si="13"/>
        <v/>
      </c>
      <c r="AF59" t="str">
        <f t="shared" si="21"/>
        <v/>
      </c>
      <c r="AG59" t="str">
        <f t="shared" si="22"/>
        <v/>
      </c>
      <c r="AH59" t="str">
        <f t="shared" si="23"/>
        <v/>
      </c>
      <c r="AI59" t="str">
        <f t="shared" si="24"/>
        <v/>
      </c>
      <c r="AK59" t="str">
        <f t="shared" si="25"/>
        <v/>
      </c>
      <c r="AL59" t="str">
        <f t="shared" si="25"/>
        <v/>
      </c>
      <c r="AM59" t="str">
        <f t="shared" si="25"/>
        <v/>
      </c>
      <c r="AN59" t="str">
        <f t="shared" si="25"/>
        <v/>
      </c>
      <c r="AO59" t="str">
        <f t="shared" si="25"/>
        <v/>
      </c>
      <c r="AP59" t="str">
        <f t="shared" si="25"/>
        <v/>
      </c>
      <c r="AQ59" t="str">
        <f t="shared" si="25"/>
        <v/>
      </c>
      <c r="AR59" t="str">
        <f t="shared" si="25"/>
        <v/>
      </c>
      <c r="AS59" t="str">
        <f t="shared" si="25"/>
        <v/>
      </c>
      <c r="AT59" t="str">
        <f t="shared" si="25"/>
        <v/>
      </c>
      <c r="AU59" t="str">
        <f t="shared" si="25"/>
        <v/>
      </c>
      <c r="AV59" t="str">
        <f t="shared" si="25"/>
        <v/>
      </c>
      <c r="AW59" t="str">
        <f t="shared" si="9"/>
        <v/>
      </c>
      <c r="AX59" t="str">
        <f t="shared" si="10"/>
        <v/>
      </c>
      <c r="AY59" t="str">
        <f t="shared" si="11"/>
        <v/>
      </c>
      <c r="AZ59" s="190" t="str">
        <f t="shared" si="12"/>
        <v/>
      </c>
      <c r="BA59" t="str">
        <f t="shared" si="15"/>
        <v/>
      </c>
    </row>
    <row r="60" spans="9:96">
      <c r="I60" t="str">
        <f>IF(C60="","",COUNTIFS(Tabla1[[#All],[¿Pasó a miembro?]],"Si",Tabla1[[#All],[Tipo Incrito]],"&lt;&gt;Pre-Inscrito",Tabla1[[#All],[llave2]],Gráficos_!C60))</f>
        <v/>
      </c>
      <c r="J60" s="186" t="str">
        <f>IF(C60="","",COUNTIFS(Tabla1[[#All],[sem 01]],"=P",Tabla1[[#All],[llave2]],Gráficos_!C60))</f>
        <v/>
      </c>
      <c r="K60" t="str">
        <f>IF(C60="","",COUNTIFS(Tabla1[[#All],[sem 02]],"=P",Tabla1[[#All],[llave2]],Gráficos_!C60))</f>
        <v/>
      </c>
      <c r="L60" t="str">
        <f>IF(C60="","",COUNTIFS(Tabla1[[#All],[sem 03]],"=P",Tabla1[[#All],[llave2]],Gráficos_!C60))</f>
        <v/>
      </c>
      <c r="M60" t="str">
        <f>IF(C60="","",COUNTIFS(Tabla1[[#All],[sem 04]],"=P",Tabla1[[#All],[llave2]],Gráficos_!C60))</f>
        <v/>
      </c>
      <c r="N60" t="str">
        <f>IF(C60="","",COUNTIFS(Tabla1[[#All],[sem 05]],"=P",Tabla1[[#All],[llave2]],Gráficos_!C60))</f>
        <v/>
      </c>
      <c r="O60" t="str">
        <f>IF(C60="","",COUNTIFS(Tabla1[[#All],[sem 06]],"=P",Tabla1[[#All],[llave2]],Gráficos_!C60))</f>
        <v/>
      </c>
      <c r="P60" t="str">
        <f>IF(C60="","",COUNTIFS(Tabla1[[#All],[sem 07]],"=P",Tabla1[[#All],[llave2]],Gráficos_!C60))</f>
        <v/>
      </c>
      <c r="Q60" t="str">
        <f>IF(C60="","",COUNTIFS(Tabla1[[#All],[sem 08]],"=P",Tabla1[[#All],[llave2]],Gráficos_!C60))</f>
        <v/>
      </c>
      <c r="R60" t="str">
        <f>IF(C60="","",COUNTIFS(Tabla1[[#All],[sem 09]],"=P",Tabla1[[#All],[llave2]],Gráficos_!C60))</f>
        <v/>
      </c>
      <c r="S60" t="str">
        <f>IF(C60="","",COUNTIFS(Tabla1[[#All],[sem 10]],"=P",Tabla1[[#All],[llave2]],Gráficos_!C60))</f>
        <v/>
      </c>
      <c r="T60" t="str">
        <f>IF(C60="","",COUNTIFS(Tabla1[[#All],[sem 11]],"=P",Tabla1[[#All],[llave2]],Gráficos_!C60))</f>
        <v/>
      </c>
      <c r="U60" t="str">
        <f>IF(C60="","",COUNTIFS(Tabla1[[#All],[sem 12]],"=P",Tabla1[[#All],[llave2]],Gráficos_!C60))</f>
        <v/>
      </c>
      <c r="V60" t="str">
        <f>IF(C60="","",COUNTIFS(Tabla1[[#All],[sem 13]],"=P",Tabla1[[#All],[llave2]],Gráficos_!C60))</f>
        <v/>
      </c>
      <c r="W60" t="str">
        <f>IF(C60="","",COUNTIFS(Tabla1[[#All],[sem 14]],"=P",Tabla1[[#All],[llave2]],Gráficos_!C60))</f>
        <v/>
      </c>
      <c r="X60" t="str">
        <f>IF(C60="","",COUNTIFS(Tabla1[[#All],[sem 15]],"=P",Tabla1[[#All],[llave2]],Gráficos_!C60))</f>
        <v/>
      </c>
      <c r="Y60" s="190" t="str">
        <f>IF(C60="","",COUNTIFS(Tabla1[[#All],[sem 16]],"=P",Tabla1[[#All],[llave2]],Gráficos_!C60))</f>
        <v/>
      </c>
      <c r="AA60" s="186" t="str">
        <f t="shared" si="17"/>
        <v/>
      </c>
      <c r="AB60" t="str">
        <f t="shared" si="18"/>
        <v/>
      </c>
      <c r="AC60" s="62" t="str">
        <f t="shared" si="19"/>
        <v/>
      </c>
      <c r="AD60" t="str">
        <f t="shared" si="20"/>
        <v/>
      </c>
      <c r="AE60" t="str">
        <f t="shared" si="13"/>
        <v/>
      </c>
      <c r="AF60" t="str">
        <f t="shared" si="21"/>
        <v/>
      </c>
      <c r="AG60" t="str">
        <f t="shared" si="22"/>
        <v/>
      </c>
      <c r="AH60" t="str">
        <f t="shared" si="23"/>
        <v/>
      </c>
      <c r="AI60" t="str">
        <f t="shared" si="24"/>
        <v/>
      </c>
      <c r="AK60" t="str">
        <f t="shared" si="25"/>
        <v/>
      </c>
      <c r="AL60" t="str">
        <f t="shared" si="25"/>
        <v/>
      </c>
      <c r="AM60" t="str">
        <f t="shared" si="25"/>
        <v/>
      </c>
      <c r="AN60" t="str">
        <f t="shared" si="25"/>
        <v/>
      </c>
      <c r="AO60" t="str">
        <f t="shared" si="25"/>
        <v/>
      </c>
      <c r="AP60" t="str">
        <f t="shared" si="25"/>
        <v/>
      </c>
      <c r="AQ60" t="str">
        <f t="shared" si="25"/>
        <v/>
      </c>
      <c r="AR60" t="str">
        <f t="shared" si="25"/>
        <v/>
      </c>
      <c r="AS60" t="str">
        <f t="shared" si="25"/>
        <v/>
      </c>
      <c r="AT60" t="str">
        <f t="shared" si="25"/>
        <v/>
      </c>
      <c r="AU60" t="str">
        <f t="shared" si="25"/>
        <v/>
      </c>
      <c r="AV60" t="str">
        <f t="shared" si="25"/>
        <v/>
      </c>
      <c r="AW60" t="str">
        <f t="shared" si="9"/>
        <v/>
      </c>
      <c r="AX60" t="str">
        <f t="shared" si="10"/>
        <v/>
      </c>
      <c r="AY60" t="str">
        <f t="shared" si="11"/>
        <v/>
      </c>
      <c r="AZ60" s="190" t="str">
        <f t="shared" si="12"/>
        <v/>
      </c>
      <c r="BA60" t="str">
        <f t="shared" si="15"/>
        <v/>
      </c>
    </row>
    <row r="61" spans="9:96">
      <c r="I61" t="str">
        <f>IF(C61="","",COUNTIFS(Tabla1[[#All],[¿Pasó a miembro?]],"Si",Tabla1[[#All],[Tipo Incrito]],"&lt;&gt;Pre-Inscrito",Tabla1[[#All],[llave2]],Gráficos_!C61))</f>
        <v/>
      </c>
      <c r="J61" s="186" t="str">
        <f>IF(C61="","",COUNTIFS(Tabla1[[#All],[sem 01]],"=P",Tabla1[[#All],[llave2]],Gráficos_!C61))</f>
        <v/>
      </c>
      <c r="K61" t="str">
        <f>IF(C61="","",COUNTIFS(Tabla1[[#All],[sem 02]],"=P",Tabla1[[#All],[llave2]],Gráficos_!C61))</f>
        <v/>
      </c>
      <c r="L61" t="str">
        <f>IF(C61="","",COUNTIFS(Tabla1[[#All],[sem 03]],"=P",Tabla1[[#All],[llave2]],Gráficos_!C61))</f>
        <v/>
      </c>
      <c r="M61" t="str">
        <f>IF(C61="","",COUNTIFS(Tabla1[[#All],[sem 04]],"=P",Tabla1[[#All],[llave2]],Gráficos_!C61))</f>
        <v/>
      </c>
      <c r="N61" t="str">
        <f>IF(C61="","",COUNTIFS(Tabla1[[#All],[sem 05]],"=P",Tabla1[[#All],[llave2]],Gráficos_!C61))</f>
        <v/>
      </c>
      <c r="O61" t="str">
        <f>IF(C61="","",COUNTIFS(Tabla1[[#All],[sem 06]],"=P",Tabla1[[#All],[llave2]],Gráficos_!C61))</f>
        <v/>
      </c>
      <c r="P61" t="str">
        <f>IF(C61="","",COUNTIFS(Tabla1[[#All],[sem 07]],"=P",Tabla1[[#All],[llave2]],Gráficos_!C61))</f>
        <v/>
      </c>
      <c r="Q61" t="str">
        <f>IF(C61="","",COUNTIFS(Tabla1[[#All],[sem 08]],"=P",Tabla1[[#All],[llave2]],Gráficos_!C61))</f>
        <v/>
      </c>
      <c r="R61" t="str">
        <f>IF(C61="","",COUNTIFS(Tabla1[[#All],[sem 09]],"=P",Tabla1[[#All],[llave2]],Gráficos_!C61))</f>
        <v/>
      </c>
      <c r="S61" t="str">
        <f>IF(C61="","",COUNTIFS(Tabla1[[#All],[sem 10]],"=P",Tabla1[[#All],[llave2]],Gráficos_!C61))</f>
        <v/>
      </c>
      <c r="T61" t="str">
        <f>IF(C61="","",COUNTIFS(Tabla1[[#All],[sem 11]],"=P",Tabla1[[#All],[llave2]],Gráficos_!C61))</f>
        <v/>
      </c>
      <c r="U61" t="str">
        <f>IF(C61="","",COUNTIFS(Tabla1[[#All],[sem 12]],"=P",Tabla1[[#All],[llave2]],Gráficos_!C61))</f>
        <v/>
      </c>
      <c r="V61" t="str">
        <f>IF(C61="","",COUNTIFS(Tabla1[[#All],[sem 13]],"=P",Tabla1[[#All],[llave2]],Gráficos_!C61))</f>
        <v/>
      </c>
      <c r="W61" t="str">
        <f>IF(C61="","",COUNTIFS(Tabla1[[#All],[sem 14]],"=P",Tabla1[[#All],[llave2]],Gráficos_!C61))</f>
        <v/>
      </c>
      <c r="X61" t="str">
        <f>IF(C61="","",COUNTIFS(Tabla1[[#All],[sem 15]],"=P",Tabla1[[#All],[llave2]],Gráficos_!C61))</f>
        <v/>
      </c>
      <c r="Y61" s="190" t="str">
        <f>IF(C61="","",COUNTIFS(Tabla1[[#All],[sem 16]],"=P",Tabla1[[#All],[llave2]],Gráficos_!C61))</f>
        <v/>
      </c>
      <c r="AA61" s="186" t="str">
        <f t="shared" si="17"/>
        <v/>
      </c>
      <c r="AB61" t="str">
        <f t="shared" si="18"/>
        <v/>
      </c>
      <c r="AC61" s="62" t="str">
        <f t="shared" si="19"/>
        <v/>
      </c>
      <c r="AD61" t="str">
        <f t="shared" si="20"/>
        <v/>
      </c>
      <c r="AE61" t="str">
        <f t="shared" si="13"/>
        <v/>
      </c>
      <c r="AF61" t="str">
        <f t="shared" si="21"/>
        <v/>
      </c>
      <c r="AG61" t="str">
        <f t="shared" si="22"/>
        <v/>
      </c>
      <c r="AH61" t="str">
        <f t="shared" si="23"/>
        <v/>
      </c>
      <c r="AI61" t="str">
        <f t="shared" si="24"/>
        <v/>
      </c>
      <c r="AK61" t="str">
        <f t="shared" si="25"/>
        <v/>
      </c>
      <c r="AL61" t="str">
        <f t="shared" si="25"/>
        <v/>
      </c>
      <c r="AM61" t="str">
        <f t="shared" si="25"/>
        <v/>
      </c>
      <c r="AN61" t="str">
        <f t="shared" si="25"/>
        <v/>
      </c>
      <c r="AO61" t="str">
        <f t="shared" si="25"/>
        <v/>
      </c>
      <c r="AP61" t="str">
        <f t="shared" si="25"/>
        <v/>
      </c>
      <c r="AQ61" t="str">
        <f t="shared" si="25"/>
        <v/>
      </c>
      <c r="AR61" t="str">
        <f t="shared" si="25"/>
        <v/>
      </c>
      <c r="AS61" t="str">
        <f t="shared" si="25"/>
        <v/>
      </c>
      <c r="AT61" t="str">
        <f t="shared" si="25"/>
        <v/>
      </c>
      <c r="AU61" t="str">
        <f t="shared" si="25"/>
        <v/>
      </c>
      <c r="AV61" t="str">
        <f t="shared" si="25"/>
        <v/>
      </c>
      <c r="AW61" t="str">
        <f t="shared" si="9"/>
        <v/>
      </c>
      <c r="AX61" t="str">
        <f t="shared" si="10"/>
        <v/>
      </c>
      <c r="AY61" t="str">
        <f t="shared" si="11"/>
        <v/>
      </c>
      <c r="AZ61" s="190" t="str">
        <f t="shared" si="12"/>
        <v/>
      </c>
      <c r="BA61" t="str">
        <f t="shared" si="15"/>
        <v/>
      </c>
    </row>
    <row r="62" spans="9:96">
      <c r="I62" t="str">
        <f>IF(C62="","",COUNTIFS(Tabla1[[#All],[¿Pasó a miembro?]],"Si",Tabla1[[#All],[Tipo Incrito]],"&lt;&gt;Pre-Inscrito",Tabla1[[#All],[llave2]],Gráficos_!C62))</f>
        <v/>
      </c>
      <c r="J62" s="186" t="str">
        <f>IF(C62="","",COUNTIFS(Tabla1[[#All],[sem 01]],"=P",Tabla1[[#All],[llave2]],Gráficos_!C62))</f>
        <v/>
      </c>
      <c r="K62" t="str">
        <f>IF(C62="","",COUNTIFS(Tabla1[[#All],[sem 02]],"=P",Tabla1[[#All],[llave2]],Gráficos_!C62))</f>
        <v/>
      </c>
      <c r="L62" t="str">
        <f>IF(C62="","",COUNTIFS(Tabla1[[#All],[sem 03]],"=P",Tabla1[[#All],[llave2]],Gráficos_!C62))</f>
        <v/>
      </c>
      <c r="M62" t="str">
        <f>IF(C62="","",COUNTIFS(Tabla1[[#All],[sem 04]],"=P",Tabla1[[#All],[llave2]],Gráficos_!C62))</f>
        <v/>
      </c>
      <c r="N62" t="str">
        <f>IF(C62="","",COUNTIFS(Tabla1[[#All],[sem 05]],"=P",Tabla1[[#All],[llave2]],Gráficos_!C62))</f>
        <v/>
      </c>
      <c r="O62" t="str">
        <f>IF(C62="","",COUNTIFS(Tabla1[[#All],[sem 06]],"=P",Tabla1[[#All],[llave2]],Gráficos_!C62))</f>
        <v/>
      </c>
      <c r="P62" t="str">
        <f>IF(C62="","",COUNTIFS(Tabla1[[#All],[sem 07]],"=P",Tabla1[[#All],[llave2]],Gráficos_!C62))</f>
        <v/>
      </c>
      <c r="Q62" t="str">
        <f>IF(C62="","",COUNTIFS(Tabla1[[#All],[sem 08]],"=P",Tabla1[[#All],[llave2]],Gráficos_!C62))</f>
        <v/>
      </c>
      <c r="R62" t="str">
        <f>IF(C62="","",COUNTIFS(Tabla1[[#All],[sem 09]],"=P",Tabla1[[#All],[llave2]],Gráficos_!C62))</f>
        <v/>
      </c>
      <c r="S62" t="str">
        <f>IF(C62="","",COUNTIFS(Tabla1[[#All],[sem 10]],"=P",Tabla1[[#All],[llave2]],Gráficos_!C62))</f>
        <v/>
      </c>
      <c r="T62" t="str">
        <f>IF(C62="","",COUNTIFS(Tabla1[[#All],[sem 11]],"=P",Tabla1[[#All],[llave2]],Gráficos_!C62))</f>
        <v/>
      </c>
      <c r="U62" t="str">
        <f>IF(C62="","",COUNTIFS(Tabla1[[#All],[sem 12]],"=P",Tabla1[[#All],[llave2]],Gráficos_!C62))</f>
        <v/>
      </c>
      <c r="V62" t="str">
        <f>IF(C62="","",COUNTIFS(Tabla1[[#All],[sem 13]],"=P",Tabla1[[#All],[llave2]],Gráficos_!C62))</f>
        <v/>
      </c>
      <c r="W62" t="str">
        <f>IF(C62="","",COUNTIFS(Tabla1[[#All],[sem 14]],"=P",Tabla1[[#All],[llave2]],Gráficos_!C62))</f>
        <v/>
      </c>
      <c r="X62" t="str">
        <f>IF(C62="","",COUNTIFS(Tabla1[[#All],[sem 15]],"=P",Tabla1[[#All],[llave2]],Gráficos_!C62))</f>
        <v/>
      </c>
      <c r="Y62" s="190" t="str">
        <f>IF(C62="","",COUNTIFS(Tabla1[[#All],[sem 16]],"=P",Tabla1[[#All],[llave2]],Gráficos_!C62))</f>
        <v/>
      </c>
      <c r="AA62" s="186" t="str">
        <f t="shared" si="17"/>
        <v/>
      </c>
      <c r="AB62" t="str">
        <f t="shared" si="18"/>
        <v/>
      </c>
      <c r="AC62" s="62" t="str">
        <f t="shared" si="19"/>
        <v/>
      </c>
      <c r="AD62" t="str">
        <f t="shared" si="20"/>
        <v/>
      </c>
      <c r="AE62" t="str">
        <f t="shared" si="13"/>
        <v/>
      </c>
      <c r="AF62" t="str">
        <f t="shared" si="21"/>
        <v/>
      </c>
      <c r="AG62" t="str">
        <f t="shared" si="22"/>
        <v/>
      </c>
      <c r="AH62" t="str">
        <f t="shared" si="23"/>
        <v/>
      </c>
      <c r="AI62" t="str">
        <f t="shared" si="24"/>
        <v/>
      </c>
      <c r="AK62" t="str">
        <f t="shared" si="25"/>
        <v/>
      </c>
      <c r="AL62" t="str">
        <f t="shared" si="25"/>
        <v/>
      </c>
      <c r="AM62" t="str">
        <f t="shared" si="25"/>
        <v/>
      </c>
      <c r="AN62" t="str">
        <f t="shared" si="25"/>
        <v/>
      </c>
      <c r="AO62" t="str">
        <f t="shared" si="25"/>
        <v/>
      </c>
      <c r="AP62" t="str">
        <f t="shared" si="25"/>
        <v/>
      </c>
      <c r="AQ62" t="str">
        <f t="shared" si="25"/>
        <v/>
      </c>
      <c r="AR62" t="str">
        <f t="shared" si="25"/>
        <v/>
      </c>
      <c r="AS62" t="str">
        <f t="shared" si="25"/>
        <v/>
      </c>
      <c r="AT62" t="str">
        <f t="shared" si="25"/>
        <v/>
      </c>
      <c r="AU62" t="str">
        <f t="shared" si="25"/>
        <v/>
      </c>
      <c r="AV62" t="str">
        <f t="shared" si="25"/>
        <v/>
      </c>
      <c r="AW62" t="str">
        <f t="shared" si="9"/>
        <v/>
      </c>
      <c r="AX62" t="str">
        <f t="shared" si="10"/>
        <v/>
      </c>
      <c r="AY62" t="str">
        <f t="shared" si="11"/>
        <v/>
      </c>
      <c r="AZ62" s="190" t="str">
        <f t="shared" si="12"/>
        <v/>
      </c>
      <c r="BA62" t="str">
        <f t="shared" si="15"/>
        <v/>
      </c>
    </row>
    <row r="63" spans="9:96">
      <c r="I63" t="str">
        <f>IF(C63="","",COUNTIFS(Tabla1[[#All],[¿Pasó a miembro?]],"Si",Tabla1[[#All],[Tipo Incrito]],"&lt;&gt;Pre-Inscrito",Tabla1[[#All],[llave2]],Gráficos_!C63))</f>
        <v/>
      </c>
      <c r="J63" s="186" t="str">
        <f>IF(C63="","",COUNTIFS(Tabla1[[#All],[sem 01]],"=P",Tabla1[[#All],[llave2]],Gráficos_!C63))</f>
        <v/>
      </c>
      <c r="K63" t="str">
        <f>IF(C63="","",COUNTIFS(Tabla1[[#All],[sem 02]],"=P",Tabla1[[#All],[llave2]],Gráficos_!C63))</f>
        <v/>
      </c>
      <c r="L63" t="str">
        <f>IF(C63="","",COUNTIFS(Tabla1[[#All],[sem 03]],"=P",Tabla1[[#All],[llave2]],Gráficos_!C63))</f>
        <v/>
      </c>
      <c r="M63" t="str">
        <f>IF(C63="","",COUNTIFS(Tabla1[[#All],[sem 04]],"=P",Tabla1[[#All],[llave2]],Gráficos_!C63))</f>
        <v/>
      </c>
      <c r="N63" t="str">
        <f>IF(C63="","",COUNTIFS(Tabla1[[#All],[sem 05]],"=P",Tabla1[[#All],[llave2]],Gráficos_!C63))</f>
        <v/>
      </c>
      <c r="O63" t="str">
        <f>IF(C63="","",COUNTIFS(Tabla1[[#All],[sem 06]],"=P",Tabla1[[#All],[llave2]],Gráficos_!C63))</f>
        <v/>
      </c>
      <c r="P63" t="str">
        <f>IF(C63="","",COUNTIFS(Tabla1[[#All],[sem 07]],"=P",Tabla1[[#All],[llave2]],Gráficos_!C63))</f>
        <v/>
      </c>
      <c r="Q63" t="str">
        <f>IF(C63="","",COUNTIFS(Tabla1[[#All],[sem 08]],"=P",Tabla1[[#All],[llave2]],Gráficos_!C63))</f>
        <v/>
      </c>
      <c r="R63" t="str">
        <f>IF(C63="","",COUNTIFS(Tabla1[[#All],[sem 09]],"=P",Tabla1[[#All],[llave2]],Gráficos_!C63))</f>
        <v/>
      </c>
      <c r="S63" t="str">
        <f>IF(C63="","",COUNTIFS(Tabla1[[#All],[sem 10]],"=P",Tabla1[[#All],[llave2]],Gráficos_!C63))</f>
        <v/>
      </c>
      <c r="T63" t="str">
        <f>IF(C63="","",COUNTIFS(Tabla1[[#All],[sem 11]],"=P",Tabla1[[#All],[llave2]],Gráficos_!C63))</f>
        <v/>
      </c>
      <c r="U63" t="str">
        <f>IF(C63="","",COUNTIFS(Tabla1[[#All],[sem 12]],"=P",Tabla1[[#All],[llave2]],Gráficos_!C63))</f>
        <v/>
      </c>
      <c r="V63" t="str">
        <f>IF(C63="","",COUNTIFS(Tabla1[[#All],[sem 13]],"=P",Tabla1[[#All],[llave2]],Gráficos_!C63))</f>
        <v/>
      </c>
      <c r="W63" t="str">
        <f>IF(C63="","",COUNTIFS(Tabla1[[#All],[sem 14]],"=P",Tabla1[[#All],[llave2]],Gráficos_!C63))</f>
        <v/>
      </c>
      <c r="X63" t="str">
        <f>IF(C63="","",COUNTIFS(Tabla1[[#All],[sem 15]],"=P",Tabla1[[#All],[llave2]],Gráficos_!C63))</f>
        <v/>
      </c>
      <c r="Y63" s="190" t="str">
        <f>IF(C63="","",COUNTIFS(Tabla1[[#All],[sem 16]],"=P",Tabla1[[#All],[llave2]],Gráficos_!C63))</f>
        <v/>
      </c>
      <c r="AA63" s="186" t="str">
        <f t="shared" si="17"/>
        <v/>
      </c>
      <c r="AB63" t="str">
        <f t="shared" si="18"/>
        <v/>
      </c>
      <c r="AC63" s="62" t="str">
        <f t="shared" si="19"/>
        <v/>
      </c>
      <c r="AD63" t="str">
        <f t="shared" si="20"/>
        <v/>
      </c>
      <c r="AE63" t="str">
        <f t="shared" si="13"/>
        <v/>
      </c>
      <c r="AF63" t="str">
        <f t="shared" si="21"/>
        <v/>
      </c>
      <c r="AG63" t="str">
        <f t="shared" si="22"/>
        <v/>
      </c>
      <c r="AH63" t="str">
        <f t="shared" si="23"/>
        <v/>
      </c>
      <c r="AI63" t="str">
        <f t="shared" si="24"/>
        <v/>
      </c>
      <c r="AK63" t="str">
        <f t="shared" si="25"/>
        <v/>
      </c>
      <c r="AL63" t="str">
        <f t="shared" si="25"/>
        <v/>
      </c>
      <c r="AM63" t="str">
        <f t="shared" si="25"/>
        <v/>
      </c>
      <c r="AN63" t="str">
        <f t="shared" si="25"/>
        <v/>
      </c>
      <c r="AO63" t="str">
        <f t="shared" si="25"/>
        <v/>
      </c>
      <c r="AP63" t="str">
        <f t="shared" si="25"/>
        <v/>
      </c>
      <c r="AQ63" t="str">
        <f t="shared" si="25"/>
        <v/>
      </c>
      <c r="AR63" t="str">
        <f t="shared" si="25"/>
        <v/>
      </c>
      <c r="AS63" t="str">
        <f t="shared" si="25"/>
        <v/>
      </c>
      <c r="AT63" t="str">
        <f t="shared" si="25"/>
        <v/>
      </c>
      <c r="AU63" t="str">
        <f t="shared" si="25"/>
        <v/>
      </c>
      <c r="AV63" t="str">
        <f t="shared" si="25"/>
        <v/>
      </c>
      <c r="AW63" t="str">
        <f t="shared" si="9"/>
        <v/>
      </c>
      <c r="AX63" t="str">
        <f t="shared" si="10"/>
        <v/>
      </c>
      <c r="AY63" t="str">
        <f t="shared" si="11"/>
        <v/>
      </c>
      <c r="AZ63" s="190" t="str">
        <f t="shared" si="12"/>
        <v/>
      </c>
      <c r="BA63" t="str">
        <f t="shared" si="15"/>
        <v/>
      </c>
    </row>
    <row r="64" spans="9:96">
      <c r="I64" t="str">
        <f>IF(C64="","",COUNTIFS(Tabla1[[#All],[¿Pasó a miembro?]],"Si",Tabla1[[#All],[Tipo Incrito]],"&lt;&gt;Pre-Inscrito",Tabla1[[#All],[llave2]],Gráficos_!C64))</f>
        <v/>
      </c>
      <c r="J64" s="186" t="str">
        <f>IF(C64="","",COUNTIFS(Tabla1[[#All],[sem 01]],"=P",Tabla1[[#All],[llave2]],Gráficos_!C64))</f>
        <v/>
      </c>
      <c r="K64" t="str">
        <f>IF(C64="","",COUNTIFS(Tabla1[[#All],[sem 02]],"=P",Tabla1[[#All],[llave2]],Gráficos_!C64))</f>
        <v/>
      </c>
      <c r="L64" t="str">
        <f>IF(C64="","",COUNTIFS(Tabla1[[#All],[sem 03]],"=P",Tabla1[[#All],[llave2]],Gráficos_!C64))</f>
        <v/>
      </c>
      <c r="M64" t="str">
        <f>IF(C64="","",COUNTIFS(Tabla1[[#All],[sem 04]],"=P",Tabla1[[#All],[llave2]],Gráficos_!C64))</f>
        <v/>
      </c>
      <c r="N64" t="str">
        <f>IF(C64="","",COUNTIFS(Tabla1[[#All],[sem 05]],"=P",Tabla1[[#All],[llave2]],Gráficos_!C64))</f>
        <v/>
      </c>
      <c r="O64" t="str">
        <f>IF(C64="","",COUNTIFS(Tabla1[[#All],[sem 06]],"=P",Tabla1[[#All],[llave2]],Gráficos_!C64))</f>
        <v/>
      </c>
      <c r="P64" t="str">
        <f>IF(C64="","",COUNTIFS(Tabla1[[#All],[sem 07]],"=P",Tabla1[[#All],[llave2]],Gráficos_!C64))</f>
        <v/>
      </c>
      <c r="Q64" t="str">
        <f>IF(C64="","",COUNTIFS(Tabla1[[#All],[sem 08]],"=P",Tabla1[[#All],[llave2]],Gráficos_!C64))</f>
        <v/>
      </c>
      <c r="R64" t="str">
        <f>IF(C64="","",COUNTIFS(Tabla1[[#All],[sem 09]],"=P",Tabla1[[#All],[llave2]],Gráficos_!C64))</f>
        <v/>
      </c>
      <c r="S64" t="str">
        <f>IF(C64="","",COUNTIFS(Tabla1[[#All],[sem 10]],"=P",Tabla1[[#All],[llave2]],Gráficos_!C64))</f>
        <v/>
      </c>
      <c r="T64" t="str">
        <f>IF(C64="","",COUNTIFS(Tabla1[[#All],[sem 11]],"=P",Tabla1[[#All],[llave2]],Gráficos_!C64))</f>
        <v/>
      </c>
      <c r="U64" t="str">
        <f>IF(C64="","",COUNTIFS(Tabla1[[#All],[sem 12]],"=P",Tabla1[[#All],[llave2]],Gráficos_!C64))</f>
        <v/>
      </c>
      <c r="V64" t="str">
        <f>IF(C64="","",COUNTIFS(Tabla1[[#All],[sem 13]],"=P",Tabla1[[#All],[llave2]],Gráficos_!C64))</f>
        <v/>
      </c>
      <c r="W64" t="str">
        <f>IF(C64="","",COUNTIFS(Tabla1[[#All],[sem 14]],"=P",Tabla1[[#All],[llave2]],Gráficos_!C64))</f>
        <v/>
      </c>
      <c r="X64" t="str">
        <f>IF(C64="","",COUNTIFS(Tabla1[[#All],[sem 15]],"=P",Tabla1[[#All],[llave2]],Gráficos_!C64))</f>
        <v/>
      </c>
      <c r="Y64" s="190" t="str">
        <f>IF(C64="","",COUNTIFS(Tabla1[[#All],[sem 16]],"=P",Tabla1[[#All],[llave2]],Gráficos_!C64))</f>
        <v/>
      </c>
      <c r="AA64" s="186" t="str">
        <f t="shared" si="17"/>
        <v/>
      </c>
      <c r="AB64" t="str">
        <f t="shared" si="18"/>
        <v/>
      </c>
      <c r="AC64" s="62" t="str">
        <f t="shared" si="19"/>
        <v/>
      </c>
      <c r="AD64" t="str">
        <f t="shared" si="20"/>
        <v/>
      </c>
      <c r="AE64" t="str">
        <f t="shared" si="13"/>
        <v/>
      </c>
      <c r="AF64" t="str">
        <f t="shared" si="21"/>
        <v/>
      </c>
      <c r="AG64" t="str">
        <f t="shared" si="22"/>
        <v/>
      </c>
      <c r="AH64" t="str">
        <f t="shared" si="23"/>
        <v/>
      </c>
      <c r="AI64" t="str">
        <f t="shared" si="24"/>
        <v/>
      </c>
      <c r="AK64" t="str">
        <f t="shared" si="25"/>
        <v/>
      </c>
      <c r="AL64" t="str">
        <f t="shared" si="25"/>
        <v/>
      </c>
      <c r="AM64" t="str">
        <f t="shared" si="25"/>
        <v/>
      </c>
      <c r="AN64" t="str">
        <f t="shared" si="25"/>
        <v/>
      </c>
      <c r="AO64" t="str">
        <f t="shared" si="25"/>
        <v/>
      </c>
      <c r="AP64" t="str">
        <f t="shared" si="25"/>
        <v/>
      </c>
      <c r="AQ64" t="str">
        <f t="shared" si="25"/>
        <v/>
      </c>
      <c r="AR64" t="str">
        <f t="shared" si="25"/>
        <v/>
      </c>
      <c r="AS64" t="str">
        <f t="shared" si="25"/>
        <v/>
      </c>
      <c r="AT64" t="str">
        <f t="shared" si="25"/>
        <v/>
      </c>
      <c r="AU64" t="str">
        <f t="shared" si="25"/>
        <v/>
      </c>
      <c r="AV64" t="str">
        <f t="shared" si="25"/>
        <v/>
      </c>
      <c r="AW64" t="str">
        <f t="shared" si="9"/>
        <v/>
      </c>
      <c r="AX64" t="str">
        <f t="shared" si="10"/>
        <v/>
      </c>
      <c r="AY64" t="str">
        <f t="shared" si="11"/>
        <v/>
      </c>
      <c r="AZ64" s="190" t="str">
        <f t="shared" si="12"/>
        <v/>
      </c>
      <c r="BA64" t="str">
        <f t="shared" si="15"/>
        <v/>
      </c>
    </row>
    <row r="65" spans="9:53">
      <c r="I65" t="str">
        <f>IF(C65="","",COUNTIFS(Tabla1[[#All],[¿Pasó a miembro?]],"Si",Tabla1[[#All],[Tipo Incrito]],"&lt;&gt;Pre-Inscrito",Tabla1[[#All],[llave2]],Gráficos_!C65))</f>
        <v/>
      </c>
      <c r="J65" s="186" t="str">
        <f>IF(C65="","",COUNTIFS(Tabla1[[#All],[sem 01]],"=P",Tabla1[[#All],[llave2]],Gráficos_!C65))</f>
        <v/>
      </c>
      <c r="K65" t="str">
        <f>IF(C65="","",COUNTIFS(Tabla1[[#All],[sem 02]],"=P",Tabla1[[#All],[llave2]],Gráficos_!C65))</f>
        <v/>
      </c>
      <c r="L65" t="str">
        <f>IF(C65="","",COUNTIFS(Tabla1[[#All],[sem 03]],"=P",Tabla1[[#All],[llave2]],Gráficos_!C65))</f>
        <v/>
      </c>
      <c r="M65" t="str">
        <f>IF(C65="","",COUNTIFS(Tabla1[[#All],[sem 04]],"=P",Tabla1[[#All],[llave2]],Gráficos_!C65))</f>
        <v/>
      </c>
      <c r="N65" t="str">
        <f>IF(C65="","",COUNTIFS(Tabla1[[#All],[sem 05]],"=P",Tabla1[[#All],[llave2]],Gráficos_!C65))</f>
        <v/>
      </c>
      <c r="O65" t="str">
        <f>IF(C65="","",COUNTIFS(Tabla1[[#All],[sem 06]],"=P",Tabla1[[#All],[llave2]],Gráficos_!C65))</f>
        <v/>
      </c>
      <c r="P65" t="str">
        <f>IF(C65="","",COUNTIFS(Tabla1[[#All],[sem 07]],"=P",Tabla1[[#All],[llave2]],Gráficos_!C65))</f>
        <v/>
      </c>
      <c r="Q65" t="str">
        <f>IF(C65="","",COUNTIFS(Tabla1[[#All],[sem 08]],"=P",Tabla1[[#All],[llave2]],Gráficos_!C65))</f>
        <v/>
      </c>
      <c r="R65" t="str">
        <f>IF(C65="","",COUNTIFS(Tabla1[[#All],[sem 09]],"=P",Tabla1[[#All],[llave2]],Gráficos_!C65))</f>
        <v/>
      </c>
      <c r="S65" t="str">
        <f>IF(C65="","",COUNTIFS(Tabla1[[#All],[sem 10]],"=P",Tabla1[[#All],[llave2]],Gráficos_!C65))</f>
        <v/>
      </c>
      <c r="T65" t="str">
        <f>IF(C65="","",COUNTIFS(Tabla1[[#All],[sem 11]],"=P",Tabla1[[#All],[llave2]],Gráficos_!C65))</f>
        <v/>
      </c>
      <c r="U65" t="str">
        <f>IF(C65="","",COUNTIFS(Tabla1[[#All],[sem 12]],"=P",Tabla1[[#All],[llave2]],Gráficos_!C65))</f>
        <v/>
      </c>
      <c r="V65" t="str">
        <f>IF(C65="","",COUNTIFS(Tabla1[[#All],[sem 13]],"=P",Tabla1[[#All],[llave2]],Gráficos_!C65))</f>
        <v/>
      </c>
      <c r="W65" t="str">
        <f>IF(C65="","",COUNTIFS(Tabla1[[#All],[sem 14]],"=P",Tabla1[[#All],[llave2]],Gráficos_!C65))</f>
        <v/>
      </c>
      <c r="X65" t="str">
        <f>IF(C65="","",COUNTIFS(Tabla1[[#All],[sem 15]],"=P",Tabla1[[#All],[llave2]],Gráficos_!C65))</f>
        <v/>
      </c>
      <c r="Y65" s="190" t="str">
        <f>IF(C65="","",COUNTIFS(Tabla1[[#All],[sem 16]],"=P",Tabla1[[#All],[llave2]],Gráficos_!C65))</f>
        <v/>
      </c>
      <c r="AA65" s="186" t="str">
        <f t="shared" si="17"/>
        <v/>
      </c>
      <c r="AB65" t="str">
        <f t="shared" si="18"/>
        <v/>
      </c>
      <c r="AC65" s="62" t="str">
        <f t="shared" si="19"/>
        <v/>
      </c>
      <c r="AD65" t="str">
        <f t="shared" si="20"/>
        <v/>
      </c>
      <c r="AE65" t="str">
        <f t="shared" si="13"/>
        <v/>
      </c>
      <c r="AF65" t="str">
        <f t="shared" si="21"/>
        <v/>
      </c>
      <c r="AG65" t="str">
        <f t="shared" si="22"/>
        <v/>
      </c>
      <c r="AH65" t="str">
        <f t="shared" si="23"/>
        <v/>
      </c>
      <c r="AI65" t="str">
        <f t="shared" si="24"/>
        <v/>
      </c>
      <c r="AK65" t="str">
        <f t="shared" si="25"/>
        <v/>
      </c>
      <c r="AL65" t="str">
        <f t="shared" si="25"/>
        <v/>
      </c>
      <c r="AM65" t="str">
        <f t="shared" si="25"/>
        <v/>
      </c>
      <c r="AN65" t="str">
        <f t="shared" si="25"/>
        <v/>
      </c>
      <c r="AO65" t="str">
        <f t="shared" si="25"/>
        <v/>
      </c>
      <c r="AP65" t="str">
        <f t="shared" si="25"/>
        <v/>
      </c>
      <c r="AQ65" t="str">
        <f t="shared" si="25"/>
        <v/>
      </c>
      <c r="AR65" t="str">
        <f t="shared" si="25"/>
        <v/>
      </c>
      <c r="AS65" t="str">
        <f t="shared" si="25"/>
        <v/>
      </c>
      <c r="AT65" t="str">
        <f t="shared" si="25"/>
        <v/>
      </c>
      <c r="AU65" t="str">
        <f t="shared" si="25"/>
        <v/>
      </c>
      <c r="AV65" t="str">
        <f t="shared" si="25"/>
        <v/>
      </c>
      <c r="AW65" t="str">
        <f t="shared" si="9"/>
        <v/>
      </c>
      <c r="AX65" t="str">
        <f t="shared" si="10"/>
        <v/>
      </c>
      <c r="AY65" t="str">
        <f t="shared" si="11"/>
        <v/>
      </c>
      <c r="AZ65" s="190" t="str">
        <f t="shared" si="12"/>
        <v/>
      </c>
      <c r="BA65" t="str">
        <f t="shared" si="15"/>
        <v/>
      </c>
    </row>
    <row r="66" spans="9:53">
      <c r="I66" t="str">
        <f>IF(C66="","",COUNTIFS(Tabla1[[#All],[¿Pasó a miembro?]],"Si",Tabla1[[#All],[Tipo Incrito]],"&lt;&gt;Pre-Inscrito",Tabla1[[#All],[llave2]],Gráficos_!C66))</f>
        <v/>
      </c>
      <c r="J66" s="186" t="str">
        <f>IF(C66="","",COUNTIFS(Tabla1[[#All],[sem 01]],"=P",Tabla1[[#All],[llave2]],Gráficos_!C66))</f>
        <v/>
      </c>
      <c r="K66" t="str">
        <f>IF(C66="","",COUNTIFS(Tabla1[[#All],[sem 02]],"=P",Tabla1[[#All],[llave2]],Gráficos_!C66))</f>
        <v/>
      </c>
      <c r="L66" t="str">
        <f>IF(C66="","",COUNTIFS(Tabla1[[#All],[sem 03]],"=P",Tabla1[[#All],[llave2]],Gráficos_!C66))</f>
        <v/>
      </c>
      <c r="M66" t="str">
        <f>IF(C66="","",COUNTIFS(Tabla1[[#All],[sem 04]],"=P",Tabla1[[#All],[llave2]],Gráficos_!C66))</f>
        <v/>
      </c>
      <c r="N66" t="str">
        <f>IF(C66="","",COUNTIFS(Tabla1[[#All],[sem 05]],"=P",Tabla1[[#All],[llave2]],Gráficos_!C66))</f>
        <v/>
      </c>
      <c r="O66" t="str">
        <f>IF(C66="","",COUNTIFS(Tabla1[[#All],[sem 06]],"=P",Tabla1[[#All],[llave2]],Gráficos_!C66))</f>
        <v/>
      </c>
      <c r="P66" t="str">
        <f>IF(C66="","",COUNTIFS(Tabla1[[#All],[sem 07]],"=P",Tabla1[[#All],[llave2]],Gráficos_!C66))</f>
        <v/>
      </c>
      <c r="Q66" t="str">
        <f>IF(C66="","",COUNTIFS(Tabla1[[#All],[sem 08]],"=P",Tabla1[[#All],[llave2]],Gráficos_!C66))</f>
        <v/>
      </c>
      <c r="R66" t="str">
        <f>IF(C66="","",COUNTIFS(Tabla1[[#All],[sem 09]],"=P",Tabla1[[#All],[llave2]],Gráficos_!C66))</f>
        <v/>
      </c>
      <c r="S66" t="str">
        <f>IF(C66="","",COUNTIFS(Tabla1[[#All],[sem 10]],"=P",Tabla1[[#All],[llave2]],Gráficos_!C66))</f>
        <v/>
      </c>
      <c r="T66" t="str">
        <f>IF(C66="","",COUNTIFS(Tabla1[[#All],[sem 11]],"=P",Tabla1[[#All],[llave2]],Gráficos_!C66))</f>
        <v/>
      </c>
      <c r="U66" t="str">
        <f>IF(C66="","",COUNTIFS(Tabla1[[#All],[sem 12]],"=P",Tabla1[[#All],[llave2]],Gráficos_!C66))</f>
        <v/>
      </c>
      <c r="V66" t="str">
        <f>IF(C66="","",COUNTIFS(Tabla1[[#All],[sem 13]],"=P",Tabla1[[#All],[llave2]],Gráficos_!C66))</f>
        <v/>
      </c>
      <c r="W66" t="str">
        <f>IF(C66="","",COUNTIFS(Tabla1[[#All],[sem 14]],"=P",Tabla1[[#All],[llave2]],Gráficos_!C66))</f>
        <v/>
      </c>
      <c r="X66" t="str">
        <f>IF(C66="","",COUNTIFS(Tabla1[[#All],[sem 15]],"=P",Tabla1[[#All],[llave2]],Gráficos_!C66))</f>
        <v/>
      </c>
      <c r="Y66" s="190" t="str">
        <f>IF(C66="","",COUNTIFS(Tabla1[[#All],[sem 16]],"=P",Tabla1[[#All],[llave2]],Gráficos_!C66))</f>
        <v/>
      </c>
      <c r="AA66" s="186" t="str">
        <f t="shared" si="17"/>
        <v/>
      </c>
      <c r="AB66" t="str">
        <f t="shared" si="18"/>
        <v/>
      </c>
      <c r="AC66" s="62" t="str">
        <f t="shared" si="19"/>
        <v/>
      </c>
      <c r="AD66" t="str">
        <f t="shared" si="20"/>
        <v/>
      </c>
      <c r="AE66" t="str">
        <f t="shared" si="13"/>
        <v/>
      </c>
      <c r="AF66" t="str">
        <f t="shared" si="21"/>
        <v/>
      </c>
      <c r="AG66" t="str">
        <f t="shared" si="22"/>
        <v/>
      </c>
      <c r="AH66" t="str">
        <f t="shared" si="23"/>
        <v/>
      </c>
      <c r="AI66" t="str">
        <f t="shared" si="24"/>
        <v/>
      </c>
      <c r="AK66" t="str">
        <f t="shared" si="25"/>
        <v/>
      </c>
      <c r="AL66" t="str">
        <f t="shared" si="25"/>
        <v/>
      </c>
      <c r="AM66" t="str">
        <f t="shared" si="25"/>
        <v/>
      </c>
      <c r="AN66" t="str">
        <f t="shared" si="25"/>
        <v/>
      </c>
      <c r="AO66" t="str">
        <f t="shared" si="25"/>
        <v/>
      </c>
      <c r="AP66" t="str">
        <f t="shared" si="25"/>
        <v/>
      </c>
      <c r="AQ66" t="str">
        <f t="shared" si="25"/>
        <v/>
      </c>
      <c r="AR66" t="str">
        <f t="shared" si="25"/>
        <v/>
      </c>
      <c r="AS66" t="str">
        <f t="shared" si="25"/>
        <v/>
      </c>
      <c r="AT66" t="str">
        <f t="shared" si="25"/>
        <v/>
      </c>
      <c r="AU66" t="str">
        <f t="shared" si="25"/>
        <v/>
      </c>
      <c r="AV66" t="str">
        <f t="shared" si="25"/>
        <v/>
      </c>
      <c r="AW66" t="str">
        <f t="shared" si="9"/>
        <v/>
      </c>
      <c r="AX66" t="str">
        <f t="shared" si="10"/>
        <v/>
      </c>
      <c r="AY66" t="str">
        <f t="shared" si="11"/>
        <v/>
      </c>
      <c r="AZ66" s="190" t="str">
        <f t="shared" si="12"/>
        <v/>
      </c>
      <c r="BA66" t="str">
        <f t="shared" si="15"/>
        <v/>
      </c>
    </row>
    <row r="67" spans="9:53">
      <c r="I67" t="str">
        <f>IF(C67="","",COUNTIFS(Tabla1[[#All],[¿Pasó a miembro?]],"Si",Tabla1[[#All],[Tipo Incrito]],"&lt;&gt;Pre-Inscrito",Tabla1[[#All],[llave2]],Gráficos_!C67))</f>
        <v/>
      </c>
      <c r="J67" s="186" t="str">
        <f>IF(C67="","",COUNTIFS(Tabla1[[#All],[sem 01]],"=P",Tabla1[[#All],[llave2]],Gráficos_!C67))</f>
        <v/>
      </c>
      <c r="K67" t="str">
        <f>IF(C67="","",COUNTIFS(Tabla1[[#All],[sem 02]],"=P",Tabla1[[#All],[llave2]],Gráficos_!C67))</f>
        <v/>
      </c>
      <c r="L67" t="str">
        <f>IF(C67="","",COUNTIFS(Tabla1[[#All],[sem 03]],"=P",Tabla1[[#All],[llave2]],Gráficos_!C67))</f>
        <v/>
      </c>
      <c r="M67" t="str">
        <f>IF(C67="","",COUNTIFS(Tabla1[[#All],[sem 04]],"=P",Tabla1[[#All],[llave2]],Gráficos_!C67))</f>
        <v/>
      </c>
      <c r="N67" t="str">
        <f>IF(C67="","",COUNTIFS(Tabla1[[#All],[sem 05]],"=P",Tabla1[[#All],[llave2]],Gráficos_!C67))</f>
        <v/>
      </c>
      <c r="O67" t="str">
        <f>IF(C67="","",COUNTIFS(Tabla1[[#All],[sem 06]],"=P",Tabla1[[#All],[llave2]],Gráficos_!C67))</f>
        <v/>
      </c>
      <c r="P67" t="str">
        <f>IF(C67="","",COUNTIFS(Tabla1[[#All],[sem 07]],"=P",Tabla1[[#All],[llave2]],Gráficos_!C67))</f>
        <v/>
      </c>
      <c r="Q67" t="str">
        <f>IF(C67="","",COUNTIFS(Tabla1[[#All],[sem 08]],"=P",Tabla1[[#All],[llave2]],Gráficos_!C67))</f>
        <v/>
      </c>
      <c r="R67" t="str">
        <f>IF(C67="","",COUNTIFS(Tabla1[[#All],[sem 09]],"=P",Tabla1[[#All],[llave2]],Gráficos_!C67))</f>
        <v/>
      </c>
      <c r="S67" t="str">
        <f>IF(C67="","",COUNTIFS(Tabla1[[#All],[sem 10]],"=P",Tabla1[[#All],[llave2]],Gráficos_!C67))</f>
        <v/>
      </c>
      <c r="T67" t="str">
        <f>IF(C67="","",COUNTIFS(Tabla1[[#All],[sem 11]],"=P",Tabla1[[#All],[llave2]],Gráficos_!C67))</f>
        <v/>
      </c>
      <c r="U67" t="str">
        <f>IF(C67="","",COUNTIFS(Tabla1[[#All],[sem 12]],"=P",Tabla1[[#All],[llave2]],Gráficos_!C67))</f>
        <v/>
      </c>
      <c r="V67" t="str">
        <f>IF(C67="","",COUNTIFS(Tabla1[[#All],[sem 13]],"=P",Tabla1[[#All],[llave2]],Gráficos_!C67))</f>
        <v/>
      </c>
      <c r="W67" t="str">
        <f>IF(C67="","",COUNTIFS(Tabla1[[#All],[sem 14]],"=P",Tabla1[[#All],[llave2]],Gráficos_!C67))</f>
        <v/>
      </c>
      <c r="X67" t="str">
        <f>IF(C67="","",COUNTIFS(Tabla1[[#All],[sem 15]],"=P",Tabla1[[#All],[llave2]],Gráficos_!C67))</f>
        <v/>
      </c>
      <c r="Y67" s="190" t="str">
        <f>IF(C67="","",COUNTIFS(Tabla1[[#All],[sem 16]],"=P",Tabla1[[#All],[llave2]],Gráficos_!C67))</f>
        <v/>
      </c>
      <c r="AA67" s="186" t="str">
        <f t="shared" si="17"/>
        <v/>
      </c>
      <c r="AB67" t="str">
        <f t="shared" si="18"/>
        <v/>
      </c>
      <c r="AC67" s="62" t="str">
        <f t="shared" si="19"/>
        <v/>
      </c>
      <c r="AD67" t="str">
        <f t="shared" si="20"/>
        <v/>
      </c>
      <c r="AE67" t="str">
        <f t="shared" si="13"/>
        <v/>
      </c>
      <c r="AF67" t="str">
        <f t="shared" si="21"/>
        <v/>
      </c>
      <c r="AG67" t="str">
        <f t="shared" si="22"/>
        <v/>
      </c>
      <c r="AH67" t="str">
        <f t="shared" si="23"/>
        <v/>
      </c>
      <c r="AI67" t="str">
        <f t="shared" si="24"/>
        <v/>
      </c>
      <c r="AK67" t="str">
        <f t="shared" si="25"/>
        <v/>
      </c>
      <c r="AL67" t="str">
        <f t="shared" si="25"/>
        <v/>
      </c>
      <c r="AM67" t="str">
        <f t="shared" si="25"/>
        <v/>
      </c>
      <c r="AN67" t="str">
        <f t="shared" si="25"/>
        <v/>
      </c>
      <c r="AO67" t="str">
        <f t="shared" si="25"/>
        <v/>
      </c>
      <c r="AP67" t="str">
        <f t="shared" si="25"/>
        <v/>
      </c>
      <c r="AQ67" t="str">
        <f t="shared" si="25"/>
        <v/>
      </c>
      <c r="AR67" t="str">
        <f t="shared" si="25"/>
        <v/>
      </c>
      <c r="AS67" t="str">
        <f t="shared" si="25"/>
        <v/>
      </c>
      <c r="AT67" t="str">
        <f t="shared" si="25"/>
        <v/>
      </c>
      <c r="AU67" t="str">
        <f t="shared" si="25"/>
        <v/>
      </c>
      <c r="AV67" t="str">
        <f t="shared" si="25"/>
        <v/>
      </c>
      <c r="AW67" t="str">
        <f t="shared" si="9"/>
        <v/>
      </c>
      <c r="AX67" t="str">
        <f t="shared" si="10"/>
        <v/>
      </c>
      <c r="AY67" t="str">
        <f t="shared" si="11"/>
        <v/>
      </c>
      <c r="AZ67" s="190" t="str">
        <f t="shared" si="12"/>
        <v/>
      </c>
      <c r="BA67" t="str">
        <f t="shared" si="15"/>
        <v/>
      </c>
    </row>
    <row r="68" spans="9:53">
      <c r="I68" t="str">
        <f>IF(C68="","",COUNTIFS(Tabla1[[#All],[¿Pasó a miembro?]],"Si",Tabla1[[#All],[Tipo Incrito]],"&lt;&gt;Pre-Inscrito",Tabla1[[#All],[llave2]],Gráficos_!C68))</f>
        <v/>
      </c>
      <c r="J68" s="186" t="str">
        <f>IF(C68="","",COUNTIFS(Tabla1[[#All],[sem 01]],"=P",Tabla1[[#All],[llave2]],Gráficos_!C68))</f>
        <v/>
      </c>
      <c r="K68" t="str">
        <f>IF(C68="","",COUNTIFS(Tabla1[[#All],[sem 02]],"=P",Tabla1[[#All],[llave2]],Gráficos_!C68))</f>
        <v/>
      </c>
      <c r="L68" t="str">
        <f>IF(C68="","",COUNTIFS(Tabla1[[#All],[sem 03]],"=P",Tabla1[[#All],[llave2]],Gráficos_!C68))</f>
        <v/>
      </c>
      <c r="M68" t="str">
        <f>IF(C68="","",COUNTIFS(Tabla1[[#All],[sem 04]],"=P",Tabla1[[#All],[llave2]],Gráficos_!C68))</f>
        <v/>
      </c>
      <c r="N68" t="str">
        <f>IF(C68="","",COUNTIFS(Tabla1[[#All],[sem 05]],"=P",Tabla1[[#All],[llave2]],Gráficos_!C68))</f>
        <v/>
      </c>
      <c r="O68" t="str">
        <f>IF(C68="","",COUNTIFS(Tabla1[[#All],[sem 06]],"=P",Tabla1[[#All],[llave2]],Gráficos_!C68))</f>
        <v/>
      </c>
      <c r="P68" t="str">
        <f>IF(C68="","",COUNTIFS(Tabla1[[#All],[sem 07]],"=P",Tabla1[[#All],[llave2]],Gráficos_!C68))</f>
        <v/>
      </c>
      <c r="Q68" t="str">
        <f>IF(C68="","",COUNTIFS(Tabla1[[#All],[sem 08]],"=P",Tabla1[[#All],[llave2]],Gráficos_!C68))</f>
        <v/>
      </c>
      <c r="R68" t="str">
        <f>IF(C68="","",COUNTIFS(Tabla1[[#All],[sem 09]],"=P",Tabla1[[#All],[llave2]],Gráficos_!C68))</f>
        <v/>
      </c>
      <c r="S68" t="str">
        <f>IF(C68="","",COUNTIFS(Tabla1[[#All],[sem 10]],"=P",Tabla1[[#All],[llave2]],Gráficos_!C68))</f>
        <v/>
      </c>
      <c r="T68" t="str">
        <f>IF(C68="","",COUNTIFS(Tabla1[[#All],[sem 11]],"=P",Tabla1[[#All],[llave2]],Gráficos_!C68))</f>
        <v/>
      </c>
      <c r="U68" t="str">
        <f>IF(C68="","",COUNTIFS(Tabla1[[#All],[sem 12]],"=P",Tabla1[[#All],[llave2]],Gráficos_!C68))</f>
        <v/>
      </c>
      <c r="V68" t="str">
        <f>IF(C68="","",COUNTIFS(Tabla1[[#All],[sem 13]],"=P",Tabla1[[#All],[llave2]],Gráficos_!C68))</f>
        <v/>
      </c>
      <c r="W68" t="str">
        <f>IF(C68="","",COUNTIFS(Tabla1[[#All],[sem 14]],"=P",Tabla1[[#All],[llave2]],Gráficos_!C68))</f>
        <v/>
      </c>
      <c r="X68" t="str">
        <f>IF(C68="","",COUNTIFS(Tabla1[[#All],[sem 15]],"=P",Tabla1[[#All],[llave2]],Gráficos_!C68))</f>
        <v/>
      </c>
      <c r="Y68" s="190" t="str">
        <f>IF(C68="","",COUNTIFS(Tabla1[[#All],[sem 16]],"=P",Tabla1[[#All],[llave2]],Gráficos_!C68))</f>
        <v/>
      </c>
      <c r="AA68" s="186" t="str">
        <f t="shared" si="17"/>
        <v/>
      </c>
      <c r="AB68" t="str">
        <f t="shared" si="18"/>
        <v/>
      </c>
      <c r="AC68" s="62" t="str">
        <f t="shared" si="19"/>
        <v/>
      </c>
      <c r="AD68" t="str">
        <f t="shared" si="20"/>
        <v/>
      </c>
      <c r="AE68" t="str">
        <f t="shared" si="13"/>
        <v/>
      </c>
      <c r="AF68" t="str">
        <f t="shared" si="21"/>
        <v/>
      </c>
      <c r="AG68" t="str">
        <f t="shared" si="22"/>
        <v/>
      </c>
      <c r="AH68" t="str">
        <f t="shared" si="23"/>
        <v/>
      </c>
      <c r="AI68" t="str">
        <f t="shared" si="24"/>
        <v/>
      </c>
      <c r="AK68" t="str">
        <f t="shared" si="25"/>
        <v/>
      </c>
      <c r="AL68" t="str">
        <f t="shared" si="25"/>
        <v/>
      </c>
      <c r="AM68" t="str">
        <f t="shared" si="25"/>
        <v/>
      </c>
      <c r="AN68" t="str">
        <f t="shared" si="25"/>
        <v/>
      </c>
      <c r="AO68" t="str">
        <f t="shared" si="25"/>
        <v/>
      </c>
      <c r="AP68" t="str">
        <f t="shared" si="25"/>
        <v/>
      </c>
      <c r="AQ68" t="str">
        <f t="shared" si="25"/>
        <v/>
      </c>
      <c r="AR68" t="str">
        <f t="shared" si="25"/>
        <v/>
      </c>
      <c r="AS68" t="str">
        <f t="shared" si="25"/>
        <v/>
      </c>
      <c r="AT68" t="str">
        <f t="shared" si="25"/>
        <v/>
      </c>
      <c r="AU68" t="str">
        <f t="shared" si="25"/>
        <v/>
      </c>
      <c r="AV68" t="str">
        <f t="shared" si="25"/>
        <v/>
      </c>
      <c r="AW68" t="str">
        <f t="shared" si="9"/>
        <v/>
      </c>
      <c r="AX68" t="str">
        <f t="shared" si="10"/>
        <v/>
      </c>
      <c r="AY68" t="str">
        <f t="shared" si="11"/>
        <v/>
      </c>
      <c r="AZ68" s="190" t="str">
        <f t="shared" si="12"/>
        <v/>
      </c>
      <c r="BA68" t="str">
        <f t="shared" si="15"/>
        <v/>
      </c>
    </row>
    <row r="69" spans="9:53">
      <c r="I69" t="str">
        <f>IF(C69="","",COUNTIFS(Tabla1[[#All],[¿Pasó a miembro?]],"Si",Tabla1[[#All],[Tipo Incrito]],"&lt;&gt;Pre-Inscrito",Tabla1[[#All],[llave2]],Gráficos_!C69))</f>
        <v/>
      </c>
      <c r="J69" s="186" t="str">
        <f>IF(C69="","",COUNTIFS(Tabla1[[#All],[sem 01]],"=P",Tabla1[[#All],[llave2]],Gráficos_!C69))</f>
        <v/>
      </c>
      <c r="K69" t="str">
        <f>IF(C69="","",COUNTIFS(Tabla1[[#All],[sem 02]],"=P",Tabla1[[#All],[llave2]],Gráficos_!C69))</f>
        <v/>
      </c>
      <c r="L69" t="str">
        <f>IF(C69="","",COUNTIFS(Tabla1[[#All],[sem 03]],"=P",Tabla1[[#All],[llave2]],Gráficos_!C69))</f>
        <v/>
      </c>
      <c r="M69" t="str">
        <f>IF(C69="","",COUNTIFS(Tabla1[[#All],[sem 04]],"=P",Tabla1[[#All],[llave2]],Gráficos_!C69))</f>
        <v/>
      </c>
      <c r="N69" t="str">
        <f>IF(C69="","",COUNTIFS(Tabla1[[#All],[sem 05]],"=P",Tabla1[[#All],[llave2]],Gráficos_!C69))</f>
        <v/>
      </c>
      <c r="O69" t="str">
        <f>IF(C69="","",COUNTIFS(Tabla1[[#All],[sem 06]],"=P",Tabla1[[#All],[llave2]],Gráficos_!C69))</f>
        <v/>
      </c>
      <c r="P69" t="str">
        <f>IF(C69="","",COUNTIFS(Tabla1[[#All],[sem 07]],"=P",Tabla1[[#All],[llave2]],Gráficos_!C69))</f>
        <v/>
      </c>
      <c r="Q69" t="str">
        <f>IF(C69="","",COUNTIFS(Tabla1[[#All],[sem 08]],"=P",Tabla1[[#All],[llave2]],Gráficos_!C69))</f>
        <v/>
      </c>
      <c r="R69" t="str">
        <f>IF(C69="","",COUNTIFS(Tabla1[[#All],[sem 09]],"=P",Tabla1[[#All],[llave2]],Gráficos_!C69))</f>
        <v/>
      </c>
      <c r="S69" t="str">
        <f>IF(C69="","",COUNTIFS(Tabla1[[#All],[sem 10]],"=P",Tabla1[[#All],[llave2]],Gráficos_!C69))</f>
        <v/>
      </c>
      <c r="T69" t="str">
        <f>IF(C69="","",COUNTIFS(Tabla1[[#All],[sem 11]],"=P",Tabla1[[#All],[llave2]],Gráficos_!C69))</f>
        <v/>
      </c>
      <c r="U69" t="str">
        <f>IF(C69="","",COUNTIFS(Tabla1[[#All],[sem 12]],"=P",Tabla1[[#All],[llave2]],Gráficos_!C69))</f>
        <v/>
      </c>
      <c r="V69" t="str">
        <f>IF(C69="","",COUNTIFS(Tabla1[[#All],[sem 13]],"=P",Tabla1[[#All],[llave2]],Gráficos_!C69))</f>
        <v/>
      </c>
      <c r="W69" t="str">
        <f>IF(C69="","",COUNTIFS(Tabla1[[#All],[sem 14]],"=P",Tabla1[[#All],[llave2]],Gráficos_!C69))</f>
        <v/>
      </c>
      <c r="X69" t="str">
        <f>IF(C69="","",COUNTIFS(Tabla1[[#All],[sem 15]],"=P",Tabla1[[#All],[llave2]],Gráficos_!C69))</f>
        <v/>
      </c>
      <c r="Y69" s="190" t="str">
        <f>IF(C69="","",COUNTIFS(Tabla1[[#All],[sem 16]],"=P",Tabla1[[#All],[llave2]],Gráficos_!C69))</f>
        <v/>
      </c>
      <c r="AA69" s="186" t="str">
        <f t="shared" si="17"/>
        <v/>
      </c>
      <c r="AB69" t="str">
        <f t="shared" si="18"/>
        <v/>
      </c>
      <c r="AC69" s="62" t="str">
        <f t="shared" si="19"/>
        <v/>
      </c>
      <c r="AD69" t="str">
        <f t="shared" si="20"/>
        <v/>
      </c>
      <c r="AE69" t="str">
        <f t="shared" si="13"/>
        <v/>
      </c>
      <c r="AF69" t="str">
        <f t="shared" si="21"/>
        <v/>
      </c>
      <c r="AG69" t="str">
        <f t="shared" si="22"/>
        <v/>
      </c>
      <c r="AH69" t="str">
        <f t="shared" si="23"/>
        <v/>
      </c>
      <c r="AI69" t="str">
        <f t="shared" si="24"/>
        <v/>
      </c>
      <c r="AK69" t="str">
        <f t="shared" si="25"/>
        <v/>
      </c>
      <c r="AL69" t="str">
        <f t="shared" si="25"/>
        <v/>
      </c>
      <c r="AM69" t="str">
        <f t="shared" si="25"/>
        <v/>
      </c>
      <c r="AN69" t="str">
        <f t="shared" si="25"/>
        <v/>
      </c>
      <c r="AO69" t="str">
        <f t="shared" si="25"/>
        <v/>
      </c>
      <c r="AP69" t="str">
        <f t="shared" si="25"/>
        <v/>
      </c>
      <c r="AQ69" t="str">
        <f t="shared" si="25"/>
        <v/>
      </c>
      <c r="AR69" t="str">
        <f t="shared" si="25"/>
        <v/>
      </c>
      <c r="AS69" t="str">
        <f t="shared" si="25"/>
        <v/>
      </c>
      <c r="AT69" t="str">
        <f t="shared" si="25"/>
        <v/>
      </c>
      <c r="AU69" t="str">
        <f t="shared" si="25"/>
        <v/>
      </c>
      <c r="AV69" t="str">
        <f t="shared" si="25"/>
        <v/>
      </c>
      <c r="AW69" t="str">
        <f t="shared" si="9"/>
        <v/>
      </c>
      <c r="AX69" t="str">
        <f t="shared" si="10"/>
        <v/>
      </c>
      <c r="AY69" t="str">
        <f t="shared" si="11"/>
        <v/>
      </c>
      <c r="AZ69" s="190" t="str">
        <f t="shared" si="12"/>
        <v/>
      </c>
      <c r="BA69" t="str">
        <f t="shared" si="15"/>
        <v/>
      </c>
    </row>
    <row r="70" spans="9:53">
      <c r="I70" t="str">
        <f>IF(C70="","",COUNTIFS(Tabla1[[#All],[¿Pasó a miembro?]],"Si",Tabla1[[#All],[Tipo Incrito]],"&lt;&gt;Pre-Inscrito",Tabla1[[#All],[llave2]],Gráficos_!C70))</f>
        <v/>
      </c>
      <c r="J70" s="186" t="str">
        <f>IF(C70="","",COUNTIFS(Tabla1[[#All],[sem 01]],"=P",Tabla1[[#All],[llave2]],Gráficos_!C70))</f>
        <v/>
      </c>
      <c r="K70" t="str">
        <f>IF(C70="","",COUNTIFS(Tabla1[[#All],[sem 02]],"=P",Tabla1[[#All],[llave2]],Gráficos_!C70))</f>
        <v/>
      </c>
      <c r="L70" t="str">
        <f>IF(C70="","",COUNTIFS(Tabla1[[#All],[sem 03]],"=P",Tabla1[[#All],[llave2]],Gráficos_!C70))</f>
        <v/>
      </c>
      <c r="M70" t="str">
        <f>IF(C70="","",COUNTIFS(Tabla1[[#All],[sem 04]],"=P",Tabla1[[#All],[llave2]],Gráficos_!C70))</f>
        <v/>
      </c>
      <c r="N70" t="str">
        <f>IF(C70="","",COUNTIFS(Tabla1[[#All],[sem 05]],"=P",Tabla1[[#All],[llave2]],Gráficos_!C70))</f>
        <v/>
      </c>
      <c r="O70" t="str">
        <f>IF(C70="","",COUNTIFS(Tabla1[[#All],[sem 06]],"=P",Tabla1[[#All],[llave2]],Gráficos_!C70))</f>
        <v/>
      </c>
      <c r="P70" t="str">
        <f>IF(C70="","",COUNTIFS(Tabla1[[#All],[sem 07]],"=P",Tabla1[[#All],[llave2]],Gráficos_!C70))</f>
        <v/>
      </c>
      <c r="Q70" t="str">
        <f>IF(C70="","",COUNTIFS(Tabla1[[#All],[sem 08]],"=P",Tabla1[[#All],[llave2]],Gráficos_!C70))</f>
        <v/>
      </c>
      <c r="R70" t="str">
        <f>IF(C70="","",COUNTIFS(Tabla1[[#All],[sem 09]],"=P",Tabla1[[#All],[llave2]],Gráficos_!C70))</f>
        <v/>
      </c>
      <c r="S70" t="str">
        <f>IF(C70="","",COUNTIFS(Tabla1[[#All],[sem 10]],"=P",Tabla1[[#All],[llave2]],Gráficos_!C70))</f>
        <v/>
      </c>
      <c r="T70" t="str">
        <f>IF(C70="","",COUNTIFS(Tabla1[[#All],[sem 11]],"=P",Tabla1[[#All],[llave2]],Gráficos_!C70))</f>
        <v/>
      </c>
      <c r="U70" t="str">
        <f>IF(C70="","",COUNTIFS(Tabla1[[#All],[sem 12]],"=P",Tabla1[[#All],[llave2]],Gráficos_!C70))</f>
        <v/>
      </c>
      <c r="V70" t="str">
        <f>IF(C70="","",COUNTIFS(Tabla1[[#All],[sem 13]],"=P",Tabla1[[#All],[llave2]],Gráficos_!C70))</f>
        <v/>
      </c>
      <c r="W70" t="str">
        <f>IF(C70="","",COUNTIFS(Tabla1[[#All],[sem 14]],"=P",Tabla1[[#All],[llave2]],Gráficos_!C70))</f>
        <v/>
      </c>
      <c r="X70" t="str">
        <f>IF(C70="","",COUNTIFS(Tabla1[[#All],[sem 15]],"=P",Tabla1[[#All],[llave2]],Gráficos_!C70))</f>
        <v/>
      </c>
      <c r="Y70" s="190" t="str">
        <f>IF(C70="","",COUNTIFS(Tabla1[[#All],[sem 16]],"=P",Tabla1[[#All],[llave2]],Gráficos_!C70))</f>
        <v/>
      </c>
      <c r="AA70" s="186" t="str">
        <f t="shared" si="17"/>
        <v/>
      </c>
      <c r="AB70" t="str">
        <f t="shared" si="18"/>
        <v/>
      </c>
      <c r="AC70" s="62" t="str">
        <f t="shared" si="19"/>
        <v/>
      </c>
      <c r="AD70" t="str">
        <f t="shared" si="20"/>
        <v/>
      </c>
      <c r="AE70" t="str">
        <f t="shared" si="13"/>
        <v/>
      </c>
      <c r="AF70" t="str">
        <f t="shared" si="21"/>
        <v/>
      </c>
      <c r="AG70" t="str">
        <f t="shared" si="22"/>
        <v/>
      </c>
      <c r="AH70" t="str">
        <f t="shared" si="23"/>
        <v/>
      </c>
      <c r="AI70" t="str">
        <f t="shared" si="24"/>
        <v/>
      </c>
      <c r="AK70" t="str">
        <f t="shared" si="25"/>
        <v/>
      </c>
      <c r="AL70" t="str">
        <f t="shared" si="25"/>
        <v/>
      </c>
      <c r="AM70" t="str">
        <f t="shared" si="25"/>
        <v/>
      </c>
      <c r="AN70" t="str">
        <f t="shared" si="25"/>
        <v/>
      </c>
      <c r="AO70" t="str">
        <f t="shared" si="25"/>
        <v/>
      </c>
      <c r="AP70" t="str">
        <f t="shared" si="25"/>
        <v/>
      </c>
      <c r="AQ70" t="str">
        <f t="shared" si="25"/>
        <v/>
      </c>
      <c r="AR70" t="str">
        <f t="shared" si="25"/>
        <v/>
      </c>
      <c r="AS70" t="str">
        <f t="shared" si="25"/>
        <v/>
      </c>
      <c r="AT70" t="str">
        <f t="shared" si="25"/>
        <v/>
      </c>
      <c r="AU70" t="str">
        <f t="shared" si="25"/>
        <v/>
      </c>
      <c r="AV70" t="str">
        <f t="shared" si="25"/>
        <v/>
      </c>
      <c r="AW70" t="str">
        <f t="shared" si="9"/>
        <v/>
      </c>
      <c r="AX70" t="str">
        <f t="shared" si="10"/>
        <v/>
      </c>
      <c r="AY70" t="str">
        <f t="shared" si="11"/>
        <v/>
      </c>
      <c r="AZ70" s="190" t="str">
        <f t="shared" si="12"/>
        <v/>
      </c>
      <c r="BA70" t="str">
        <f t="shared" si="15"/>
        <v/>
      </c>
    </row>
    <row r="71" spans="9:53">
      <c r="I71" t="str">
        <f>IF(C71="","",COUNTIFS(Tabla1[[#All],[¿Pasó a miembro?]],"Si",Tabla1[[#All],[Tipo Incrito]],"&lt;&gt;Pre-Inscrito",Tabla1[[#All],[llave2]],Gráficos_!C71))</f>
        <v/>
      </c>
      <c r="J71" s="186" t="str">
        <f>IF(C71="","",COUNTIFS(Tabla1[[#All],[sem 01]],"=P",Tabla1[[#All],[llave2]],Gráficos_!C71))</f>
        <v/>
      </c>
      <c r="K71" t="str">
        <f>IF(C71="","",COUNTIFS(Tabla1[[#All],[sem 02]],"=P",Tabla1[[#All],[llave2]],Gráficos_!C71))</f>
        <v/>
      </c>
      <c r="L71" t="str">
        <f>IF(C71="","",COUNTIFS(Tabla1[[#All],[sem 03]],"=P",Tabla1[[#All],[llave2]],Gráficos_!C71))</f>
        <v/>
      </c>
      <c r="M71" t="str">
        <f>IF(C71="","",COUNTIFS(Tabla1[[#All],[sem 04]],"=P",Tabla1[[#All],[llave2]],Gráficos_!C71))</f>
        <v/>
      </c>
      <c r="N71" t="str">
        <f>IF(C71="","",COUNTIFS(Tabla1[[#All],[sem 05]],"=P",Tabla1[[#All],[llave2]],Gráficos_!C71))</f>
        <v/>
      </c>
      <c r="O71" t="str">
        <f>IF(C71="","",COUNTIFS(Tabla1[[#All],[sem 06]],"=P",Tabla1[[#All],[llave2]],Gráficos_!C71))</f>
        <v/>
      </c>
      <c r="P71" t="str">
        <f>IF(C71="","",COUNTIFS(Tabla1[[#All],[sem 07]],"=P",Tabla1[[#All],[llave2]],Gráficos_!C71))</f>
        <v/>
      </c>
      <c r="Q71" t="str">
        <f>IF(C71="","",COUNTIFS(Tabla1[[#All],[sem 08]],"=P",Tabla1[[#All],[llave2]],Gráficos_!C71))</f>
        <v/>
      </c>
      <c r="R71" t="str">
        <f>IF(C71="","",COUNTIFS(Tabla1[[#All],[sem 09]],"=P",Tabla1[[#All],[llave2]],Gráficos_!C71))</f>
        <v/>
      </c>
      <c r="S71" t="str">
        <f>IF(C71="","",COUNTIFS(Tabla1[[#All],[sem 10]],"=P",Tabla1[[#All],[llave2]],Gráficos_!C71))</f>
        <v/>
      </c>
      <c r="T71" t="str">
        <f>IF(C71="","",COUNTIFS(Tabla1[[#All],[sem 11]],"=P",Tabla1[[#All],[llave2]],Gráficos_!C71))</f>
        <v/>
      </c>
      <c r="U71" t="str">
        <f>IF(C71="","",COUNTIFS(Tabla1[[#All],[sem 12]],"=P",Tabla1[[#All],[llave2]],Gráficos_!C71))</f>
        <v/>
      </c>
      <c r="V71" t="str">
        <f>IF(C71="","",COUNTIFS(Tabla1[[#All],[sem 13]],"=P",Tabla1[[#All],[llave2]],Gráficos_!C71))</f>
        <v/>
      </c>
      <c r="W71" t="str">
        <f>IF(C71="","",COUNTIFS(Tabla1[[#All],[sem 14]],"=P",Tabla1[[#All],[llave2]],Gráficos_!C71))</f>
        <v/>
      </c>
      <c r="X71" t="str">
        <f>IF(C71="","",COUNTIFS(Tabla1[[#All],[sem 15]],"=P",Tabla1[[#All],[llave2]],Gráficos_!C71))</f>
        <v/>
      </c>
      <c r="Y71" s="190" t="str">
        <f>IF(C71="","",COUNTIFS(Tabla1[[#All],[sem 16]],"=P",Tabla1[[#All],[llave2]],Gráficos_!C71))</f>
        <v/>
      </c>
      <c r="AA71" s="186" t="str">
        <f t="shared" ref="AA71:AA102" si="26">IF(OR(C71="",C71="(En blanco)"),"",C71)</f>
        <v/>
      </c>
      <c r="AB71" t="str">
        <f t="shared" ref="AB71:AB102" si="27">IF(OR(D71="",D71="(En blanco)"),"",D71)</f>
        <v/>
      </c>
      <c r="AC71" s="62" t="str">
        <f t="shared" ref="AC71:AC102" si="28">IF(OR(B71="",B71="(En blanco)"),"",B71)</f>
        <v/>
      </c>
      <c r="AD71" t="str">
        <f t="shared" ref="AD71:AD102" si="29">IF(OR(B71="",B71="(En blanco)"),"",TEXT(B71,"mmmm"))</f>
        <v/>
      </c>
      <c r="AE71" t="str">
        <f t="shared" si="13"/>
        <v/>
      </c>
      <c r="AF71" t="str">
        <f t="shared" ref="AF71:AF102" si="30">IF(OR(E71="",E71="(En blanco)"),"",E71)</f>
        <v/>
      </c>
      <c r="AG71" t="str">
        <f t="shared" ref="AG71:AG102" si="31">IF(OR(F71="",F71="(En blanco)"),"",F71)</f>
        <v/>
      </c>
      <c r="AH71" t="str">
        <f t="shared" ref="AH71:AH102" si="32">IF(OR(G71="",G71="(En blanco)"),"",G71)</f>
        <v/>
      </c>
      <c r="AI71" t="str">
        <f t="shared" ref="AI71:AI102" si="33">IF(H71="","",H71)</f>
        <v/>
      </c>
      <c r="AK71" t="str">
        <f t="shared" si="25"/>
        <v/>
      </c>
      <c r="AL71" t="str">
        <f t="shared" si="25"/>
        <v/>
      </c>
      <c r="AM71" t="str">
        <f t="shared" si="25"/>
        <v/>
      </c>
      <c r="AN71" t="str">
        <f t="shared" si="25"/>
        <v/>
      </c>
      <c r="AO71" t="str">
        <f t="shared" si="25"/>
        <v/>
      </c>
      <c r="AP71" t="str">
        <f t="shared" si="25"/>
        <v/>
      </c>
      <c r="AQ71" t="str">
        <f t="shared" ref="AK71:AV92" si="34">IF(P71="","",P71)</f>
        <v/>
      </c>
      <c r="AR71" t="str">
        <f t="shared" si="34"/>
        <v/>
      </c>
      <c r="AS71" t="str">
        <f t="shared" si="34"/>
        <v/>
      </c>
      <c r="AT71" t="str">
        <f t="shared" si="34"/>
        <v/>
      </c>
      <c r="AU71" t="str">
        <f t="shared" si="34"/>
        <v/>
      </c>
      <c r="AV71" t="str">
        <f t="shared" si="34"/>
        <v/>
      </c>
      <c r="AW71" t="str">
        <f t="shared" ref="AW71:AW100" si="35">IF(V71="","",V71)</f>
        <v/>
      </c>
      <c r="AX71" t="str">
        <f t="shared" ref="AX71:AX100" si="36">IF(W71="","",W71)</f>
        <v/>
      </c>
      <c r="AY71" t="str">
        <f t="shared" ref="AY71:AY100" si="37">IF(X71="","",X71)</f>
        <v/>
      </c>
      <c r="AZ71" s="190" t="str">
        <f t="shared" ref="AZ71:AZ100" si="38">IF(Y71="","",Y71)</f>
        <v/>
      </c>
      <c r="BA71" t="str">
        <f t="shared" si="15"/>
        <v/>
      </c>
    </row>
    <row r="72" spans="9:53">
      <c r="I72" t="str">
        <f>IF(C72="","",COUNTIFS(Tabla1[[#All],[¿Pasó a miembro?]],"Si",Tabla1[[#All],[Tipo Incrito]],"&lt;&gt;Pre-Inscrito",Tabla1[[#All],[llave2]],Gráficos_!C72))</f>
        <v/>
      </c>
      <c r="J72" s="186" t="str">
        <f>IF(C72="","",COUNTIFS(Tabla1[[#All],[sem 01]],"=P",Tabla1[[#All],[llave2]],Gráficos_!C72))</f>
        <v/>
      </c>
      <c r="K72" t="str">
        <f>IF(C72="","",COUNTIFS(Tabla1[[#All],[sem 02]],"=P",Tabla1[[#All],[llave2]],Gráficos_!C72))</f>
        <v/>
      </c>
      <c r="L72" t="str">
        <f>IF(C72="","",COUNTIFS(Tabla1[[#All],[sem 03]],"=P",Tabla1[[#All],[llave2]],Gráficos_!C72))</f>
        <v/>
      </c>
      <c r="M72" t="str">
        <f>IF(C72="","",COUNTIFS(Tabla1[[#All],[sem 04]],"=P",Tabla1[[#All],[llave2]],Gráficos_!C72))</f>
        <v/>
      </c>
      <c r="N72" t="str">
        <f>IF(C72="","",COUNTIFS(Tabla1[[#All],[sem 05]],"=P",Tabla1[[#All],[llave2]],Gráficos_!C72))</f>
        <v/>
      </c>
      <c r="O72" t="str">
        <f>IF(C72="","",COUNTIFS(Tabla1[[#All],[sem 06]],"=P",Tabla1[[#All],[llave2]],Gráficos_!C72))</f>
        <v/>
      </c>
      <c r="P72" t="str">
        <f>IF(C72="","",COUNTIFS(Tabla1[[#All],[sem 07]],"=P",Tabla1[[#All],[llave2]],Gráficos_!C72))</f>
        <v/>
      </c>
      <c r="Q72" t="str">
        <f>IF(C72="","",COUNTIFS(Tabla1[[#All],[sem 08]],"=P",Tabla1[[#All],[llave2]],Gráficos_!C72))</f>
        <v/>
      </c>
      <c r="R72" t="str">
        <f>IF(C72="","",COUNTIFS(Tabla1[[#All],[sem 09]],"=P",Tabla1[[#All],[llave2]],Gráficos_!C72))</f>
        <v/>
      </c>
      <c r="S72" t="str">
        <f>IF(C72="","",COUNTIFS(Tabla1[[#All],[sem 10]],"=P",Tabla1[[#All],[llave2]],Gráficos_!C72))</f>
        <v/>
      </c>
      <c r="T72" t="str">
        <f>IF(C72="","",COUNTIFS(Tabla1[[#All],[sem 11]],"=P",Tabla1[[#All],[llave2]],Gráficos_!C72))</f>
        <v/>
      </c>
      <c r="U72" t="str">
        <f>IF(C72="","",COUNTIFS(Tabla1[[#All],[sem 12]],"=P",Tabla1[[#All],[llave2]],Gráficos_!C72))</f>
        <v/>
      </c>
      <c r="V72" t="str">
        <f>IF(C72="","",COUNTIFS(Tabla1[[#All],[sem 13]],"=P",Tabla1[[#All],[llave2]],Gráficos_!C72))</f>
        <v/>
      </c>
      <c r="W72" t="str">
        <f>IF(C72="","",COUNTIFS(Tabla1[[#All],[sem 14]],"=P",Tabla1[[#All],[llave2]],Gráficos_!C72))</f>
        <v/>
      </c>
      <c r="X72" t="str">
        <f>IF(C72="","",COUNTIFS(Tabla1[[#All],[sem 15]],"=P",Tabla1[[#All],[llave2]],Gráficos_!C72))</f>
        <v/>
      </c>
      <c r="Y72" s="190" t="str">
        <f>IF(C72="","",COUNTIFS(Tabla1[[#All],[sem 16]],"=P",Tabla1[[#All],[llave2]],Gráficos_!C72))</f>
        <v/>
      </c>
      <c r="AA72" s="186" t="str">
        <f t="shared" si="26"/>
        <v/>
      </c>
      <c r="AB72" t="str">
        <f t="shared" si="27"/>
        <v/>
      </c>
      <c r="AC72" s="62" t="str">
        <f t="shared" si="28"/>
        <v/>
      </c>
      <c r="AD72" t="str">
        <f t="shared" si="29"/>
        <v/>
      </c>
      <c r="AE72" t="str">
        <f t="shared" ref="AE72:AE100" si="39">IF(OR(B72="",B72="(En blanco)"),"",TEXT(B72,"yyyy"))</f>
        <v/>
      </c>
      <c r="AF72" t="str">
        <f t="shared" si="30"/>
        <v/>
      </c>
      <c r="AG72" t="str">
        <f t="shared" si="31"/>
        <v/>
      </c>
      <c r="AH72" t="str">
        <f t="shared" si="32"/>
        <v/>
      </c>
      <c r="AI72" t="str">
        <f t="shared" si="33"/>
        <v/>
      </c>
      <c r="AK72" t="str">
        <f t="shared" si="34"/>
        <v/>
      </c>
      <c r="AL72" t="str">
        <f t="shared" si="34"/>
        <v/>
      </c>
      <c r="AM72" t="str">
        <f t="shared" si="34"/>
        <v/>
      </c>
      <c r="AN72" t="str">
        <f t="shared" si="34"/>
        <v/>
      </c>
      <c r="AO72" t="str">
        <f t="shared" si="34"/>
        <v/>
      </c>
      <c r="AP72" t="str">
        <f t="shared" si="34"/>
        <v/>
      </c>
      <c r="AQ72" t="str">
        <f t="shared" si="34"/>
        <v/>
      </c>
      <c r="AR72" t="str">
        <f t="shared" si="34"/>
        <v/>
      </c>
      <c r="AS72" t="str">
        <f t="shared" si="34"/>
        <v/>
      </c>
      <c r="AT72" t="str">
        <f t="shared" si="34"/>
        <v/>
      </c>
      <c r="AU72" t="str">
        <f t="shared" si="34"/>
        <v/>
      </c>
      <c r="AV72" t="str">
        <f t="shared" si="34"/>
        <v/>
      </c>
      <c r="AW72" t="str">
        <f t="shared" si="35"/>
        <v/>
      </c>
      <c r="AX72" t="str">
        <f t="shared" si="36"/>
        <v/>
      </c>
      <c r="AY72" t="str">
        <f t="shared" si="37"/>
        <v/>
      </c>
      <c r="AZ72" s="190" t="str">
        <f t="shared" si="38"/>
        <v/>
      </c>
      <c r="BA72" t="str">
        <f t="shared" ref="BA72:BA135" si="40">IF(I72="","",I72)</f>
        <v/>
      </c>
    </row>
    <row r="73" spans="9:53">
      <c r="I73" t="str">
        <f>IF(C73="","",COUNTIFS(Tabla1[[#All],[¿Pasó a miembro?]],"Si",Tabla1[[#All],[Tipo Incrito]],"&lt;&gt;Pre-Inscrito",Tabla1[[#All],[llave2]],Gráficos_!C73))</f>
        <v/>
      </c>
      <c r="J73" s="186" t="str">
        <f>IF(C73="","",COUNTIFS(Tabla1[[#All],[sem 01]],"=P",Tabla1[[#All],[llave2]],Gráficos_!C73))</f>
        <v/>
      </c>
      <c r="K73" t="str">
        <f>IF(C73="","",COUNTIFS(Tabla1[[#All],[sem 02]],"=P",Tabla1[[#All],[llave2]],Gráficos_!C73))</f>
        <v/>
      </c>
      <c r="L73" t="str">
        <f>IF(C73="","",COUNTIFS(Tabla1[[#All],[sem 03]],"=P",Tabla1[[#All],[llave2]],Gráficos_!C73))</f>
        <v/>
      </c>
      <c r="M73" t="str">
        <f>IF(C73="","",COUNTIFS(Tabla1[[#All],[sem 04]],"=P",Tabla1[[#All],[llave2]],Gráficos_!C73))</f>
        <v/>
      </c>
      <c r="N73" t="str">
        <f>IF(C73="","",COUNTIFS(Tabla1[[#All],[sem 05]],"=P",Tabla1[[#All],[llave2]],Gráficos_!C73))</f>
        <v/>
      </c>
      <c r="O73" t="str">
        <f>IF(C73="","",COUNTIFS(Tabla1[[#All],[sem 06]],"=P",Tabla1[[#All],[llave2]],Gráficos_!C73))</f>
        <v/>
      </c>
      <c r="P73" t="str">
        <f>IF(C73="","",COUNTIFS(Tabla1[[#All],[sem 07]],"=P",Tabla1[[#All],[llave2]],Gráficos_!C73))</f>
        <v/>
      </c>
      <c r="Q73" t="str">
        <f>IF(C73="","",COUNTIFS(Tabla1[[#All],[sem 08]],"=P",Tabla1[[#All],[llave2]],Gráficos_!C73))</f>
        <v/>
      </c>
      <c r="R73" t="str">
        <f>IF(C73="","",COUNTIFS(Tabla1[[#All],[sem 09]],"=P",Tabla1[[#All],[llave2]],Gráficos_!C73))</f>
        <v/>
      </c>
      <c r="S73" t="str">
        <f>IF(C73="","",COUNTIFS(Tabla1[[#All],[sem 10]],"=P",Tabla1[[#All],[llave2]],Gráficos_!C73))</f>
        <v/>
      </c>
      <c r="T73" t="str">
        <f>IF(C73="","",COUNTIFS(Tabla1[[#All],[sem 11]],"=P",Tabla1[[#All],[llave2]],Gráficos_!C73))</f>
        <v/>
      </c>
      <c r="U73" t="str">
        <f>IF(C73="","",COUNTIFS(Tabla1[[#All],[sem 12]],"=P",Tabla1[[#All],[llave2]],Gráficos_!C73))</f>
        <v/>
      </c>
      <c r="V73" t="str">
        <f>IF(C73="","",COUNTIFS(Tabla1[[#All],[sem 13]],"=P",Tabla1[[#All],[llave2]],Gráficos_!C73))</f>
        <v/>
      </c>
      <c r="W73" t="str">
        <f>IF(C73="","",COUNTIFS(Tabla1[[#All],[sem 14]],"=P",Tabla1[[#All],[llave2]],Gráficos_!C73))</f>
        <v/>
      </c>
      <c r="X73" t="str">
        <f>IF(C73="","",COUNTIFS(Tabla1[[#All],[sem 15]],"=P",Tabla1[[#All],[llave2]],Gráficos_!C73))</f>
        <v/>
      </c>
      <c r="Y73" s="190" t="str">
        <f>IF(C73="","",COUNTIFS(Tabla1[[#All],[sem 16]],"=P",Tabla1[[#All],[llave2]],Gráficos_!C73))</f>
        <v/>
      </c>
      <c r="AA73" s="186" t="str">
        <f t="shared" si="26"/>
        <v/>
      </c>
      <c r="AB73" t="str">
        <f t="shared" si="27"/>
        <v/>
      </c>
      <c r="AC73" s="62" t="str">
        <f t="shared" si="28"/>
        <v/>
      </c>
      <c r="AD73" t="str">
        <f t="shared" si="29"/>
        <v/>
      </c>
      <c r="AE73" t="str">
        <f t="shared" si="39"/>
        <v/>
      </c>
      <c r="AF73" t="str">
        <f t="shared" si="30"/>
        <v/>
      </c>
      <c r="AG73" t="str">
        <f t="shared" si="31"/>
        <v/>
      </c>
      <c r="AH73" t="str">
        <f t="shared" si="32"/>
        <v/>
      </c>
      <c r="AI73" t="str">
        <f t="shared" si="33"/>
        <v/>
      </c>
      <c r="AK73" t="str">
        <f t="shared" si="34"/>
        <v/>
      </c>
      <c r="AL73" t="str">
        <f t="shared" si="34"/>
        <v/>
      </c>
      <c r="AM73" t="str">
        <f t="shared" si="34"/>
        <v/>
      </c>
      <c r="AN73" t="str">
        <f t="shared" si="34"/>
        <v/>
      </c>
      <c r="AO73" t="str">
        <f t="shared" si="34"/>
        <v/>
      </c>
      <c r="AP73" t="str">
        <f t="shared" si="34"/>
        <v/>
      </c>
      <c r="AQ73" t="str">
        <f t="shared" si="34"/>
        <v/>
      </c>
      <c r="AR73" t="str">
        <f t="shared" si="34"/>
        <v/>
      </c>
      <c r="AS73" t="str">
        <f t="shared" si="34"/>
        <v/>
      </c>
      <c r="AT73" t="str">
        <f t="shared" si="34"/>
        <v/>
      </c>
      <c r="AU73" t="str">
        <f t="shared" si="34"/>
        <v/>
      </c>
      <c r="AV73" t="str">
        <f t="shared" si="34"/>
        <v/>
      </c>
      <c r="AW73" t="str">
        <f t="shared" si="35"/>
        <v/>
      </c>
      <c r="AX73" t="str">
        <f t="shared" si="36"/>
        <v/>
      </c>
      <c r="AY73" t="str">
        <f t="shared" si="37"/>
        <v/>
      </c>
      <c r="AZ73" s="190" t="str">
        <f t="shared" si="38"/>
        <v/>
      </c>
      <c r="BA73" t="str">
        <f t="shared" si="40"/>
        <v/>
      </c>
    </row>
    <row r="74" spans="9:53">
      <c r="I74" t="str">
        <f>IF(C74="","",COUNTIFS(Tabla1[[#All],[¿Pasó a miembro?]],"Si",Tabla1[[#All],[Tipo Incrito]],"&lt;&gt;Pre-Inscrito",Tabla1[[#All],[llave2]],Gráficos_!C74))</f>
        <v/>
      </c>
      <c r="J74" s="186" t="str">
        <f>IF(C74="","",COUNTIFS(Tabla1[[#All],[sem 01]],"=P",Tabla1[[#All],[llave2]],Gráficos_!C74))</f>
        <v/>
      </c>
      <c r="K74" t="str">
        <f>IF(C74="","",COUNTIFS(Tabla1[[#All],[sem 02]],"=P",Tabla1[[#All],[llave2]],Gráficos_!C74))</f>
        <v/>
      </c>
      <c r="L74" t="str">
        <f>IF(C74="","",COUNTIFS(Tabla1[[#All],[sem 03]],"=P",Tabla1[[#All],[llave2]],Gráficos_!C74))</f>
        <v/>
      </c>
      <c r="M74" t="str">
        <f>IF(C74="","",COUNTIFS(Tabla1[[#All],[sem 04]],"=P",Tabla1[[#All],[llave2]],Gráficos_!C74))</f>
        <v/>
      </c>
      <c r="N74" t="str">
        <f>IF(C74="","",COUNTIFS(Tabla1[[#All],[sem 05]],"=P",Tabla1[[#All],[llave2]],Gráficos_!C74))</f>
        <v/>
      </c>
      <c r="O74" t="str">
        <f>IF(C74="","",COUNTIFS(Tabla1[[#All],[sem 06]],"=P",Tabla1[[#All],[llave2]],Gráficos_!C74))</f>
        <v/>
      </c>
      <c r="P74" t="str">
        <f>IF(C74="","",COUNTIFS(Tabla1[[#All],[sem 07]],"=P",Tabla1[[#All],[llave2]],Gráficos_!C74))</f>
        <v/>
      </c>
      <c r="Q74" t="str">
        <f>IF(C74="","",COUNTIFS(Tabla1[[#All],[sem 08]],"=P",Tabla1[[#All],[llave2]],Gráficos_!C74))</f>
        <v/>
      </c>
      <c r="R74" t="str">
        <f>IF(C74="","",COUNTIFS(Tabla1[[#All],[sem 09]],"=P",Tabla1[[#All],[llave2]],Gráficos_!C74))</f>
        <v/>
      </c>
      <c r="S74" t="str">
        <f>IF(C74="","",COUNTIFS(Tabla1[[#All],[sem 10]],"=P",Tabla1[[#All],[llave2]],Gráficos_!C74))</f>
        <v/>
      </c>
      <c r="T74" t="str">
        <f>IF(C74="","",COUNTIFS(Tabla1[[#All],[sem 11]],"=P",Tabla1[[#All],[llave2]],Gráficos_!C74))</f>
        <v/>
      </c>
      <c r="U74" t="str">
        <f>IF(C74="","",COUNTIFS(Tabla1[[#All],[sem 12]],"=P",Tabla1[[#All],[llave2]],Gráficos_!C74))</f>
        <v/>
      </c>
      <c r="V74" t="str">
        <f>IF(C74="","",COUNTIFS(Tabla1[[#All],[sem 13]],"=P",Tabla1[[#All],[llave2]],Gráficos_!C74))</f>
        <v/>
      </c>
      <c r="W74" t="str">
        <f>IF(C74="","",COUNTIFS(Tabla1[[#All],[sem 14]],"=P",Tabla1[[#All],[llave2]],Gráficos_!C74))</f>
        <v/>
      </c>
      <c r="X74" t="str">
        <f>IF(C74="","",COUNTIFS(Tabla1[[#All],[sem 15]],"=P",Tabla1[[#All],[llave2]],Gráficos_!C74))</f>
        <v/>
      </c>
      <c r="Y74" s="190" t="str">
        <f>IF(C74="","",COUNTIFS(Tabla1[[#All],[sem 16]],"=P",Tabla1[[#All],[llave2]],Gráficos_!C74))</f>
        <v/>
      </c>
      <c r="AA74" s="186" t="str">
        <f t="shared" si="26"/>
        <v/>
      </c>
      <c r="AB74" t="str">
        <f t="shared" si="27"/>
        <v/>
      </c>
      <c r="AC74" s="62" t="str">
        <f t="shared" si="28"/>
        <v/>
      </c>
      <c r="AD74" t="str">
        <f t="shared" si="29"/>
        <v/>
      </c>
      <c r="AE74" t="str">
        <f t="shared" si="39"/>
        <v/>
      </c>
      <c r="AF74" t="str">
        <f t="shared" si="30"/>
        <v/>
      </c>
      <c r="AG74" t="str">
        <f t="shared" si="31"/>
        <v/>
      </c>
      <c r="AH74" t="str">
        <f t="shared" si="32"/>
        <v/>
      </c>
      <c r="AI74" t="str">
        <f t="shared" si="33"/>
        <v/>
      </c>
      <c r="AK74" t="str">
        <f t="shared" si="34"/>
        <v/>
      </c>
      <c r="AL74" t="str">
        <f t="shared" si="34"/>
        <v/>
      </c>
      <c r="AM74" t="str">
        <f t="shared" si="34"/>
        <v/>
      </c>
      <c r="AN74" t="str">
        <f t="shared" si="34"/>
        <v/>
      </c>
      <c r="AO74" t="str">
        <f t="shared" si="34"/>
        <v/>
      </c>
      <c r="AP74" t="str">
        <f t="shared" si="34"/>
        <v/>
      </c>
      <c r="AQ74" t="str">
        <f t="shared" si="34"/>
        <v/>
      </c>
      <c r="AR74" t="str">
        <f t="shared" si="34"/>
        <v/>
      </c>
      <c r="AS74" t="str">
        <f t="shared" si="34"/>
        <v/>
      </c>
      <c r="AT74" t="str">
        <f t="shared" si="34"/>
        <v/>
      </c>
      <c r="AU74" t="str">
        <f t="shared" si="34"/>
        <v/>
      </c>
      <c r="AV74" t="str">
        <f t="shared" si="34"/>
        <v/>
      </c>
      <c r="AW74" t="str">
        <f t="shared" si="35"/>
        <v/>
      </c>
      <c r="AX74" t="str">
        <f t="shared" si="36"/>
        <v/>
      </c>
      <c r="AY74" t="str">
        <f t="shared" si="37"/>
        <v/>
      </c>
      <c r="AZ74" s="190" t="str">
        <f t="shared" si="38"/>
        <v/>
      </c>
      <c r="BA74" t="str">
        <f t="shared" si="40"/>
        <v/>
      </c>
    </row>
    <row r="75" spans="9:53">
      <c r="I75" t="str">
        <f>IF(C75="","",COUNTIFS(Tabla1[[#All],[¿Pasó a miembro?]],"Si",Tabla1[[#All],[Tipo Incrito]],"&lt;&gt;Pre-Inscrito",Tabla1[[#All],[llave2]],Gráficos_!C75))</f>
        <v/>
      </c>
      <c r="J75" s="186" t="str">
        <f>IF(C75="","",COUNTIFS(Tabla1[[#All],[sem 01]],"=P",Tabla1[[#All],[llave2]],Gráficos_!C75))</f>
        <v/>
      </c>
      <c r="K75" t="str">
        <f>IF(C75="","",COUNTIFS(Tabla1[[#All],[sem 02]],"=P",Tabla1[[#All],[llave2]],Gráficos_!C75))</f>
        <v/>
      </c>
      <c r="L75" t="str">
        <f>IF(C75="","",COUNTIFS(Tabla1[[#All],[sem 03]],"=P",Tabla1[[#All],[llave2]],Gráficos_!C75))</f>
        <v/>
      </c>
      <c r="M75" t="str">
        <f>IF(C75="","",COUNTIFS(Tabla1[[#All],[sem 04]],"=P",Tabla1[[#All],[llave2]],Gráficos_!C75))</f>
        <v/>
      </c>
      <c r="N75" t="str">
        <f>IF(C75="","",COUNTIFS(Tabla1[[#All],[sem 05]],"=P",Tabla1[[#All],[llave2]],Gráficos_!C75))</f>
        <v/>
      </c>
      <c r="O75" t="str">
        <f>IF(C75="","",COUNTIFS(Tabla1[[#All],[sem 06]],"=P",Tabla1[[#All],[llave2]],Gráficos_!C75))</f>
        <v/>
      </c>
      <c r="P75" t="str">
        <f>IF(C75="","",COUNTIFS(Tabla1[[#All],[sem 07]],"=P",Tabla1[[#All],[llave2]],Gráficos_!C75))</f>
        <v/>
      </c>
      <c r="Q75" t="str">
        <f>IF(C75="","",COUNTIFS(Tabla1[[#All],[sem 08]],"=P",Tabla1[[#All],[llave2]],Gráficos_!C75))</f>
        <v/>
      </c>
      <c r="R75" t="str">
        <f>IF(C75="","",COUNTIFS(Tabla1[[#All],[sem 09]],"=P",Tabla1[[#All],[llave2]],Gráficos_!C75))</f>
        <v/>
      </c>
      <c r="S75" t="str">
        <f>IF(C75="","",COUNTIFS(Tabla1[[#All],[sem 10]],"=P",Tabla1[[#All],[llave2]],Gráficos_!C75))</f>
        <v/>
      </c>
      <c r="T75" t="str">
        <f>IF(C75="","",COUNTIFS(Tabla1[[#All],[sem 11]],"=P",Tabla1[[#All],[llave2]],Gráficos_!C75))</f>
        <v/>
      </c>
      <c r="U75" t="str">
        <f>IF(C75="","",COUNTIFS(Tabla1[[#All],[sem 12]],"=P",Tabla1[[#All],[llave2]],Gráficos_!C75))</f>
        <v/>
      </c>
      <c r="V75" t="str">
        <f>IF(C75="","",COUNTIFS(Tabla1[[#All],[sem 13]],"=P",Tabla1[[#All],[llave2]],Gráficos_!C75))</f>
        <v/>
      </c>
      <c r="W75" t="str">
        <f>IF(C75="","",COUNTIFS(Tabla1[[#All],[sem 14]],"=P",Tabla1[[#All],[llave2]],Gráficos_!C75))</f>
        <v/>
      </c>
      <c r="X75" t="str">
        <f>IF(C75="","",COUNTIFS(Tabla1[[#All],[sem 15]],"=P",Tabla1[[#All],[llave2]],Gráficos_!C75))</f>
        <v/>
      </c>
      <c r="Y75" s="190" t="str">
        <f>IF(C75="","",COUNTIFS(Tabla1[[#All],[sem 16]],"=P",Tabla1[[#All],[llave2]],Gráficos_!C75))</f>
        <v/>
      </c>
      <c r="AA75" s="186" t="str">
        <f t="shared" si="26"/>
        <v/>
      </c>
      <c r="AB75" t="str">
        <f t="shared" si="27"/>
        <v/>
      </c>
      <c r="AC75" s="62" t="str">
        <f t="shared" si="28"/>
        <v/>
      </c>
      <c r="AD75" t="str">
        <f t="shared" si="29"/>
        <v/>
      </c>
      <c r="AE75" t="str">
        <f t="shared" si="39"/>
        <v/>
      </c>
      <c r="AF75" t="str">
        <f t="shared" si="30"/>
        <v/>
      </c>
      <c r="AG75" t="str">
        <f t="shared" si="31"/>
        <v/>
      </c>
      <c r="AH75" t="str">
        <f t="shared" si="32"/>
        <v/>
      </c>
      <c r="AI75" t="str">
        <f t="shared" si="33"/>
        <v/>
      </c>
      <c r="AK75" t="str">
        <f t="shared" si="34"/>
        <v/>
      </c>
      <c r="AL75" t="str">
        <f t="shared" si="34"/>
        <v/>
      </c>
      <c r="AM75" t="str">
        <f t="shared" si="34"/>
        <v/>
      </c>
      <c r="AN75" t="str">
        <f t="shared" si="34"/>
        <v/>
      </c>
      <c r="AO75" t="str">
        <f t="shared" si="34"/>
        <v/>
      </c>
      <c r="AP75" t="str">
        <f t="shared" si="34"/>
        <v/>
      </c>
      <c r="AQ75" t="str">
        <f t="shared" si="34"/>
        <v/>
      </c>
      <c r="AR75" t="str">
        <f t="shared" si="34"/>
        <v/>
      </c>
      <c r="AS75" t="str">
        <f t="shared" si="34"/>
        <v/>
      </c>
      <c r="AT75" t="str">
        <f t="shared" si="34"/>
        <v/>
      </c>
      <c r="AU75" t="str">
        <f t="shared" si="34"/>
        <v/>
      </c>
      <c r="AV75" t="str">
        <f t="shared" si="34"/>
        <v/>
      </c>
      <c r="AW75" t="str">
        <f t="shared" si="35"/>
        <v/>
      </c>
      <c r="AX75" t="str">
        <f t="shared" si="36"/>
        <v/>
      </c>
      <c r="AY75" t="str">
        <f t="shared" si="37"/>
        <v/>
      </c>
      <c r="AZ75" s="190" t="str">
        <f t="shared" si="38"/>
        <v/>
      </c>
      <c r="BA75" t="str">
        <f t="shared" si="40"/>
        <v/>
      </c>
    </row>
    <row r="76" spans="9:53">
      <c r="I76" t="str">
        <f>IF(C76="","",COUNTIFS(Tabla1[[#All],[¿Pasó a miembro?]],"Si",Tabla1[[#All],[Tipo Incrito]],"&lt;&gt;Pre-Inscrito",Tabla1[[#All],[llave2]],Gráficos_!C76))</f>
        <v/>
      </c>
      <c r="J76" s="186" t="str">
        <f>IF(C76="","",COUNTIFS(Tabla1[[#All],[sem 01]],"=P",Tabla1[[#All],[llave2]],Gráficos_!C76))</f>
        <v/>
      </c>
      <c r="K76" t="str">
        <f>IF(C76="","",COUNTIFS(Tabla1[[#All],[sem 02]],"=P",Tabla1[[#All],[llave2]],Gráficos_!C76))</f>
        <v/>
      </c>
      <c r="L76" t="str">
        <f>IF(C76="","",COUNTIFS(Tabla1[[#All],[sem 03]],"=P",Tabla1[[#All],[llave2]],Gráficos_!C76))</f>
        <v/>
      </c>
      <c r="M76" t="str">
        <f>IF(C76="","",COUNTIFS(Tabla1[[#All],[sem 04]],"=P",Tabla1[[#All],[llave2]],Gráficos_!C76))</f>
        <v/>
      </c>
      <c r="N76" t="str">
        <f>IF(C76="","",COUNTIFS(Tabla1[[#All],[sem 05]],"=P",Tabla1[[#All],[llave2]],Gráficos_!C76))</f>
        <v/>
      </c>
      <c r="O76" t="str">
        <f>IF(C76="","",COUNTIFS(Tabla1[[#All],[sem 06]],"=P",Tabla1[[#All],[llave2]],Gráficos_!C76))</f>
        <v/>
      </c>
      <c r="P76" t="str">
        <f>IF(C76="","",COUNTIFS(Tabla1[[#All],[sem 07]],"=P",Tabla1[[#All],[llave2]],Gráficos_!C76))</f>
        <v/>
      </c>
      <c r="Q76" t="str">
        <f>IF(C76="","",COUNTIFS(Tabla1[[#All],[sem 08]],"=P",Tabla1[[#All],[llave2]],Gráficos_!C76))</f>
        <v/>
      </c>
      <c r="R76" t="str">
        <f>IF(C76="","",COUNTIFS(Tabla1[[#All],[sem 09]],"=P",Tabla1[[#All],[llave2]],Gráficos_!C76))</f>
        <v/>
      </c>
      <c r="S76" t="str">
        <f>IF(C76="","",COUNTIFS(Tabla1[[#All],[sem 10]],"=P",Tabla1[[#All],[llave2]],Gráficos_!C76))</f>
        <v/>
      </c>
      <c r="T76" t="str">
        <f>IF(C76="","",COUNTIFS(Tabla1[[#All],[sem 11]],"=P",Tabla1[[#All],[llave2]],Gráficos_!C76))</f>
        <v/>
      </c>
      <c r="U76" t="str">
        <f>IF(C76="","",COUNTIFS(Tabla1[[#All],[sem 12]],"=P",Tabla1[[#All],[llave2]],Gráficos_!C76))</f>
        <v/>
      </c>
      <c r="V76" t="str">
        <f>IF(C76="","",COUNTIFS(Tabla1[[#All],[sem 13]],"=P",Tabla1[[#All],[llave2]],Gráficos_!C76))</f>
        <v/>
      </c>
      <c r="W76" t="str">
        <f>IF(C76="","",COUNTIFS(Tabla1[[#All],[sem 14]],"=P",Tabla1[[#All],[llave2]],Gráficos_!C76))</f>
        <v/>
      </c>
      <c r="X76" t="str">
        <f>IF(C76="","",COUNTIFS(Tabla1[[#All],[sem 15]],"=P",Tabla1[[#All],[llave2]],Gráficos_!C76))</f>
        <v/>
      </c>
      <c r="Y76" s="190" t="str">
        <f>IF(C76="","",COUNTIFS(Tabla1[[#All],[sem 16]],"=P",Tabla1[[#All],[llave2]],Gráficos_!C76))</f>
        <v/>
      </c>
      <c r="AA76" s="186" t="str">
        <f t="shared" si="26"/>
        <v/>
      </c>
      <c r="AB76" t="str">
        <f t="shared" si="27"/>
        <v/>
      </c>
      <c r="AC76" s="62" t="str">
        <f t="shared" si="28"/>
        <v/>
      </c>
      <c r="AD76" t="str">
        <f t="shared" si="29"/>
        <v/>
      </c>
      <c r="AE76" t="str">
        <f t="shared" si="39"/>
        <v/>
      </c>
      <c r="AF76" t="str">
        <f t="shared" si="30"/>
        <v/>
      </c>
      <c r="AG76" t="str">
        <f t="shared" si="31"/>
        <v/>
      </c>
      <c r="AH76" t="str">
        <f t="shared" si="32"/>
        <v/>
      </c>
      <c r="AI76" t="str">
        <f t="shared" si="33"/>
        <v/>
      </c>
      <c r="AK76" t="str">
        <f t="shared" si="34"/>
        <v/>
      </c>
      <c r="AL76" t="str">
        <f t="shared" si="34"/>
        <v/>
      </c>
      <c r="AM76" t="str">
        <f t="shared" si="34"/>
        <v/>
      </c>
      <c r="AN76" t="str">
        <f t="shared" si="34"/>
        <v/>
      </c>
      <c r="AO76" t="str">
        <f t="shared" si="34"/>
        <v/>
      </c>
      <c r="AP76" t="str">
        <f t="shared" si="34"/>
        <v/>
      </c>
      <c r="AQ76" t="str">
        <f t="shared" si="34"/>
        <v/>
      </c>
      <c r="AR76" t="str">
        <f t="shared" si="34"/>
        <v/>
      </c>
      <c r="AS76" t="str">
        <f t="shared" si="34"/>
        <v/>
      </c>
      <c r="AT76" t="str">
        <f t="shared" si="34"/>
        <v/>
      </c>
      <c r="AU76" t="str">
        <f t="shared" si="34"/>
        <v/>
      </c>
      <c r="AV76" t="str">
        <f t="shared" si="34"/>
        <v/>
      </c>
      <c r="AW76" t="str">
        <f t="shared" si="35"/>
        <v/>
      </c>
      <c r="AX76" t="str">
        <f t="shared" si="36"/>
        <v/>
      </c>
      <c r="AY76" t="str">
        <f t="shared" si="37"/>
        <v/>
      </c>
      <c r="AZ76" s="190" t="str">
        <f t="shared" si="38"/>
        <v/>
      </c>
      <c r="BA76" t="str">
        <f t="shared" si="40"/>
        <v/>
      </c>
    </row>
    <row r="77" spans="9:53">
      <c r="I77" t="str">
        <f>IF(C77="","",COUNTIFS(Tabla1[[#All],[¿Pasó a miembro?]],"Si",Tabla1[[#All],[Tipo Incrito]],"&lt;&gt;Pre-Inscrito",Tabla1[[#All],[llave2]],Gráficos_!C77))</f>
        <v/>
      </c>
      <c r="J77" s="186" t="str">
        <f>IF(C77="","",COUNTIFS(Tabla1[[#All],[sem 01]],"=P",Tabla1[[#All],[llave2]],Gráficos_!C77))</f>
        <v/>
      </c>
      <c r="K77" t="str">
        <f>IF(C77="","",COUNTIFS(Tabla1[[#All],[sem 02]],"=P",Tabla1[[#All],[llave2]],Gráficos_!C77))</f>
        <v/>
      </c>
      <c r="L77" t="str">
        <f>IF(C77="","",COUNTIFS(Tabla1[[#All],[sem 03]],"=P",Tabla1[[#All],[llave2]],Gráficos_!C77))</f>
        <v/>
      </c>
      <c r="M77" t="str">
        <f>IF(C77="","",COUNTIFS(Tabla1[[#All],[sem 04]],"=P",Tabla1[[#All],[llave2]],Gráficos_!C77))</f>
        <v/>
      </c>
      <c r="N77" t="str">
        <f>IF(C77="","",COUNTIFS(Tabla1[[#All],[sem 05]],"=P",Tabla1[[#All],[llave2]],Gráficos_!C77))</f>
        <v/>
      </c>
      <c r="O77" t="str">
        <f>IF(C77="","",COUNTIFS(Tabla1[[#All],[sem 06]],"=P",Tabla1[[#All],[llave2]],Gráficos_!C77))</f>
        <v/>
      </c>
      <c r="P77" t="str">
        <f>IF(C77="","",COUNTIFS(Tabla1[[#All],[sem 07]],"=P",Tabla1[[#All],[llave2]],Gráficos_!C77))</f>
        <v/>
      </c>
      <c r="Q77" t="str">
        <f>IF(C77="","",COUNTIFS(Tabla1[[#All],[sem 08]],"=P",Tabla1[[#All],[llave2]],Gráficos_!C77))</f>
        <v/>
      </c>
      <c r="R77" t="str">
        <f>IF(C77="","",COUNTIFS(Tabla1[[#All],[sem 09]],"=P",Tabla1[[#All],[llave2]],Gráficos_!C77))</f>
        <v/>
      </c>
      <c r="S77" t="str">
        <f>IF(C77="","",COUNTIFS(Tabla1[[#All],[sem 10]],"=P",Tabla1[[#All],[llave2]],Gráficos_!C77))</f>
        <v/>
      </c>
      <c r="T77" t="str">
        <f>IF(C77="","",COUNTIFS(Tabla1[[#All],[sem 11]],"=P",Tabla1[[#All],[llave2]],Gráficos_!C77))</f>
        <v/>
      </c>
      <c r="U77" t="str">
        <f>IF(C77="","",COUNTIFS(Tabla1[[#All],[sem 12]],"=P",Tabla1[[#All],[llave2]],Gráficos_!C77))</f>
        <v/>
      </c>
      <c r="V77" t="str">
        <f>IF(C77="","",COUNTIFS(Tabla1[[#All],[sem 13]],"=P",Tabla1[[#All],[llave2]],Gráficos_!C77))</f>
        <v/>
      </c>
      <c r="W77" t="str">
        <f>IF(C77="","",COUNTIFS(Tabla1[[#All],[sem 14]],"=P",Tabla1[[#All],[llave2]],Gráficos_!C77))</f>
        <v/>
      </c>
      <c r="X77" t="str">
        <f>IF(C77="","",COUNTIFS(Tabla1[[#All],[sem 15]],"=P",Tabla1[[#All],[llave2]],Gráficos_!C77))</f>
        <v/>
      </c>
      <c r="Y77" s="190" t="str">
        <f>IF(C77="","",COUNTIFS(Tabla1[[#All],[sem 16]],"=P",Tabla1[[#All],[llave2]],Gráficos_!C77))</f>
        <v/>
      </c>
      <c r="AA77" s="186" t="str">
        <f t="shared" si="26"/>
        <v/>
      </c>
      <c r="AB77" t="str">
        <f t="shared" si="27"/>
        <v/>
      </c>
      <c r="AC77" s="62" t="str">
        <f t="shared" si="28"/>
        <v/>
      </c>
      <c r="AD77" t="str">
        <f t="shared" si="29"/>
        <v/>
      </c>
      <c r="AE77" t="str">
        <f t="shared" si="39"/>
        <v/>
      </c>
      <c r="AF77" t="str">
        <f t="shared" si="30"/>
        <v/>
      </c>
      <c r="AG77" t="str">
        <f t="shared" si="31"/>
        <v/>
      </c>
      <c r="AH77" t="str">
        <f t="shared" si="32"/>
        <v/>
      </c>
      <c r="AI77" t="str">
        <f t="shared" si="33"/>
        <v/>
      </c>
      <c r="AK77" t="str">
        <f t="shared" si="34"/>
        <v/>
      </c>
      <c r="AL77" t="str">
        <f t="shared" si="34"/>
        <v/>
      </c>
      <c r="AM77" t="str">
        <f t="shared" si="34"/>
        <v/>
      </c>
      <c r="AN77" t="str">
        <f t="shared" si="34"/>
        <v/>
      </c>
      <c r="AO77" t="str">
        <f t="shared" si="34"/>
        <v/>
      </c>
      <c r="AP77" t="str">
        <f t="shared" si="34"/>
        <v/>
      </c>
      <c r="AQ77" t="str">
        <f t="shared" si="34"/>
        <v/>
      </c>
      <c r="AR77" t="str">
        <f t="shared" si="34"/>
        <v/>
      </c>
      <c r="AS77" t="str">
        <f t="shared" si="34"/>
        <v/>
      </c>
      <c r="AT77" t="str">
        <f t="shared" si="34"/>
        <v/>
      </c>
      <c r="AU77" t="str">
        <f t="shared" si="34"/>
        <v/>
      </c>
      <c r="AV77" t="str">
        <f t="shared" si="34"/>
        <v/>
      </c>
      <c r="AW77" t="str">
        <f t="shared" si="35"/>
        <v/>
      </c>
      <c r="AX77" t="str">
        <f t="shared" si="36"/>
        <v/>
      </c>
      <c r="AY77" t="str">
        <f t="shared" si="37"/>
        <v/>
      </c>
      <c r="AZ77" s="190" t="str">
        <f t="shared" si="38"/>
        <v/>
      </c>
      <c r="BA77" t="str">
        <f t="shared" si="40"/>
        <v/>
      </c>
    </row>
    <row r="78" spans="9:53">
      <c r="I78" t="str">
        <f>IF(C78="","",COUNTIFS(Tabla1[[#All],[¿Pasó a miembro?]],"Si",Tabla1[[#All],[Tipo Incrito]],"&lt;&gt;Pre-Inscrito",Tabla1[[#All],[llave2]],Gráficos_!C78))</f>
        <v/>
      </c>
      <c r="J78" s="186" t="str">
        <f>IF(C78="","",COUNTIFS(Tabla1[[#All],[sem 01]],"=P",Tabla1[[#All],[llave2]],Gráficos_!C78))</f>
        <v/>
      </c>
      <c r="K78" t="str">
        <f>IF(C78="","",COUNTIFS(Tabla1[[#All],[sem 02]],"=P",Tabla1[[#All],[llave2]],Gráficos_!C78))</f>
        <v/>
      </c>
      <c r="L78" t="str">
        <f>IF(C78="","",COUNTIFS(Tabla1[[#All],[sem 03]],"=P",Tabla1[[#All],[llave2]],Gráficos_!C78))</f>
        <v/>
      </c>
      <c r="M78" t="str">
        <f>IF(C78="","",COUNTIFS(Tabla1[[#All],[sem 04]],"=P",Tabla1[[#All],[llave2]],Gráficos_!C78))</f>
        <v/>
      </c>
      <c r="N78" t="str">
        <f>IF(C78="","",COUNTIFS(Tabla1[[#All],[sem 05]],"=P",Tabla1[[#All],[llave2]],Gráficos_!C78))</f>
        <v/>
      </c>
      <c r="O78" t="str">
        <f>IF(C78="","",COUNTIFS(Tabla1[[#All],[sem 06]],"=P",Tabla1[[#All],[llave2]],Gráficos_!C78))</f>
        <v/>
      </c>
      <c r="P78" t="str">
        <f>IF(C78="","",COUNTIFS(Tabla1[[#All],[sem 07]],"=P",Tabla1[[#All],[llave2]],Gráficos_!C78))</f>
        <v/>
      </c>
      <c r="Q78" t="str">
        <f>IF(C78="","",COUNTIFS(Tabla1[[#All],[sem 08]],"=P",Tabla1[[#All],[llave2]],Gráficos_!C78))</f>
        <v/>
      </c>
      <c r="R78" t="str">
        <f>IF(C78="","",COUNTIFS(Tabla1[[#All],[sem 09]],"=P",Tabla1[[#All],[llave2]],Gráficos_!C78))</f>
        <v/>
      </c>
      <c r="S78" t="str">
        <f>IF(C78="","",COUNTIFS(Tabla1[[#All],[sem 10]],"=P",Tabla1[[#All],[llave2]],Gráficos_!C78))</f>
        <v/>
      </c>
      <c r="T78" t="str">
        <f>IF(C78="","",COUNTIFS(Tabla1[[#All],[sem 11]],"=P",Tabla1[[#All],[llave2]],Gráficos_!C78))</f>
        <v/>
      </c>
      <c r="U78" t="str">
        <f>IF(C78="","",COUNTIFS(Tabla1[[#All],[sem 12]],"=P",Tabla1[[#All],[llave2]],Gráficos_!C78))</f>
        <v/>
      </c>
      <c r="V78" t="str">
        <f>IF(C78="","",COUNTIFS(Tabla1[[#All],[sem 13]],"=P",Tabla1[[#All],[llave2]],Gráficos_!C78))</f>
        <v/>
      </c>
      <c r="W78" t="str">
        <f>IF(C78="","",COUNTIFS(Tabla1[[#All],[sem 14]],"=P",Tabla1[[#All],[llave2]],Gráficos_!C78))</f>
        <v/>
      </c>
      <c r="X78" t="str">
        <f>IF(C78="","",COUNTIFS(Tabla1[[#All],[sem 15]],"=P",Tabla1[[#All],[llave2]],Gráficos_!C78))</f>
        <v/>
      </c>
      <c r="Y78" s="190" t="str">
        <f>IF(C78="","",COUNTIFS(Tabla1[[#All],[sem 16]],"=P",Tabla1[[#All],[llave2]],Gráficos_!C78))</f>
        <v/>
      </c>
      <c r="AA78" s="186" t="str">
        <f t="shared" si="26"/>
        <v/>
      </c>
      <c r="AB78" t="str">
        <f t="shared" si="27"/>
        <v/>
      </c>
      <c r="AC78" s="62" t="str">
        <f t="shared" si="28"/>
        <v/>
      </c>
      <c r="AD78" t="str">
        <f t="shared" si="29"/>
        <v/>
      </c>
      <c r="AE78" t="str">
        <f t="shared" si="39"/>
        <v/>
      </c>
      <c r="AF78" t="str">
        <f t="shared" si="30"/>
        <v/>
      </c>
      <c r="AG78" t="str">
        <f t="shared" si="31"/>
        <v/>
      </c>
      <c r="AH78" t="str">
        <f t="shared" si="32"/>
        <v/>
      </c>
      <c r="AI78" t="str">
        <f t="shared" si="33"/>
        <v/>
      </c>
      <c r="AK78" t="str">
        <f t="shared" si="34"/>
        <v/>
      </c>
      <c r="AL78" t="str">
        <f t="shared" si="34"/>
        <v/>
      </c>
      <c r="AM78" t="str">
        <f t="shared" si="34"/>
        <v/>
      </c>
      <c r="AN78" t="str">
        <f t="shared" si="34"/>
        <v/>
      </c>
      <c r="AO78" t="str">
        <f t="shared" si="34"/>
        <v/>
      </c>
      <c r="AP78" t="str">
        <f t="shared" si="34"/>
        <v/>
      </c>
      <c r="AQ78" t="str">
        <f t="shared" si="34"/>
        <v/>
      </c>
      <c r="AR78" t="str">
        <f t="shared" si="34"/>
        <v/>
      </c>
      <c r="AS78" t="str">
        <f t="shared" si="34"/>
        <v/>
      </c>
      <c r="AT78" t="str">
        <f t="shared" si="34"/>
        <v/>
      </c>
      <c r="AU78" t="str">
        <f t="shared" si="34"/>
        <v/>
      </c>
      <c r="AV78" t="str">
        <f t="shared" si="34"/>
        <v/>
      </c>
      <c r="AW78" t="str">
        <f t="shared" si="35"/>
        <v/>
      </c>
      <c r="AX78" t="str">
        <f t="shared" si="36"/>
        <v/>
      </c>
      <c r="AY78" t="str">
        <f t="shared" si="37"/>
        <v/>
      </c>
      <c r="AZ78" s="190" t="str">
        <f t="shared" si="38"/>
        <v/>
      </c>
      <c r="BA78" t="str">
        <f t="shared" si="40"/>
        <v/>
      </c>
    </row>
    <row r="79" spans="9:53">
      <c r="I79" t="str">
        <f>IF(C79="","",COUNTIFS(Tabla1[[#All],[¿Pasó a miembro?]],"Si",Tabla1[[#All],[Tipo Incrito]],"&lt;&gt;Pre-Inscrito",Tabla1[[#All],[llave2]],Gráficos_!C79))</f>
        <v/>
      </c>
      <c r="J79" s="186" t="str">
        <f>IF(C79="","",COUNTIFS(Tabla1[[#All],[sem 01]],"=P",Tabla1[[#All],[llave2]],Gráficos_!C79))</f>
        <v/>
      </c>
      <c r="K79" t="str">
        <f>IF(C79="","",COUNTIFS(Tabla1[[#All],[sem 02]],"=P",Tabla1[[#All],[llave2]],Gráficos_!C79))</f>
        <v/>
      </c>
      <c r="L79" t="str">
        <f>IF(C79="","",COUNTIFS(Tabla1[[#All],[sem 03]],"=P",Tabla1[[#All],[llave2]],Gráficos_!C79))</f>
        <v/>
      </c>
      <c r="M79" t="str">
        <f>IF(C79="","",COUNTIFS(Tabla1[[#All],[sem 04]],"=P",Tabla1[[#All],[llave2]],Gráficos_!C79))</f>
        <v/>
      </c>
      <c r="N79" t="str">
        <f>IF(C79="","",COUNTIFS(Tabla1[[#All],[sem 05]],"=P",Tabla1[[#All],[llave2]],Gráficos_!C79))</f>
        <v/>
      </c>
      <c r="O79" t="str">
        <f>IF(C79="","",COUNTIFS(Tabla1[[#All],[sem 06]],"=P",Tabla1[[#All],[llave2]],Gráficos_!C79))</f>
        <v/>
      </c>
      <c r="P79" t="str">
        <f>IF(C79="","",COUNTIFS(Tabla1[[#All],[sem 07]],"=P",Tabla1[[#All],[llave2]],Gráficos_!C79))</f>
        <v/>
      </c>
      <c r="Q79" t="str">
        <f>IF(C79="","",COUNTIFS(Tabla1[[#All],[sem 08]],"=P",Tabla1[[#All],[llave2]],Gráficos_!C79))</f>
        <v/>
      </c>
      <c r="R79" t="str">
        <f>IF(C79="","",COUNTIFS(Tabla1[[#All],[sem 09]],"=P",Tabla1[[#All],[llave2]],Gráficos_!C79))</f>
        <v/>
      </c>
      <c r="S79" t="str">
        <f>IF(C79="","",COUNTIFS(Tabla1[[#All],[sem 10]],"=P",Tabla1[[#All],[llave2]],Gráficos_!C79))</f>
        <v/>
      </c>
      <c r="T79" t="str">
        <f>IF(C79="","",COUNTIFS(Tabla1[[#All],[sem 11]],"=P",Tabla1[[#All],[llave2]],Gráficos_!C79))</f>
        <v/>
      </c>
      <c r="U79" t="str">
        <f>IF(C79="","",COUNTIFS(Tabla1[[#All],[sem 12]],"=P",Tabla1[[#All],[llave2]],Gráficos_!C79))</f>
        <v/>
      </c>
      <c r="V79" t="str">
        <f>IF(C79="","",COUNTIFS(Tabla1[[#All],[sem 13]],"=P",Tabla1[[#All],[llave2]],Gráficos_!C79))</f>
        <v/>
      </c>
      <c r="W79" t="str">
        <f>IF(C79="","",COUNTIFS(Tabla1[[#All],[sem 14]],"=P",Tabla1[[#All],[llave2]],Gráficos_!C79))</f>
        <v/>
      </c>
      <c r="X79" t="str">
        <f>IF(C79="","",COUNTIFS(Tabla1[[#All],[sem 15]],"=P",Tabla1[[#All],[llave2]],Gráficos_!C79))</f>
        <v/>
      </c>
      <c r="Y79" s="190" t="str">
        <f>IF(C79="","",COUNTIFS(Tabla1[[#All],[sem 16]],"=P",Tabla1[[#All],[llave2]],Gráficos_!C79))</f>
        <v/>
      </c>
      <c r="AA79" s="186" t="str">
        <f t="shared" si="26"/>
        <v/>
      </c>
      <c r="AB79" t="str">
        <f t="shared" si="27"/>
        <v/>
      </c>
      <c r="AC79" s="62" t="str">
        <f t="shared" si="28"/>
        <v/>
      </c>
      <c r="AD79" t="str">
        <f t="shared" si="29"/>
        <v/>
      </c>
      <c r="AE79" t="str">
        <f t="shared" si="39"/>
        <v/>
      </c>
      <c r="AF79" t="str">
        <f t="shared" si="30"/>
        <v/>
      </c>
      <c r="AG79" t="str">
        <f t="shared" si="31"/>
        <v/>
      </c>
      <c r="AH79" t="str">
        <f t="shared" si="32"/>
        <v/>
      </c>
      <c r="AI79" t="str">
        <f t="shared" si="33"/>
        <v/>
      </c>
      <c r="AK79" t="str">
        <f t="shared" si="34"/>
        <v/>
      </c>
      <c r="AL79" t="str">
        <f t="shared" si="34"/>
        <v/>
      </c>
      <c r="AM79" t="str">
        <f t="shared" si="34"/>
        <v/>
      </c>
      <c r="AN79" t="str">
        <f t="shared" si="34"/>
        <v/>
      </c>
      <c r="AO79" t="str">
        <f t="shared" si="34"/>
        <v/>
      </c>
      <c r="AP79" t="str">
        <f t="shared" si="34"/>
        <v/>
      </c>
      <c r="AQ79" t="str">
        <f t="shared" si="34"/>
        <v/>
      </c>
      <c r="AR79" t="str">
        <f t="shared" si="34"/>
        <v/>
      </c>
      <c r="AS79" t="str">
        <f t="shared" si="34"/>
        <v/>
      </c>
      <c r="AT79" t="str">
        <f t="shared" si="34"/>
        <v/>
      </c>
      <c r="AU79" t="str">
        <f t="shared" si="34"/>
        <v/>
      </c>
      <c r="AV79" t="str">
        <f t="shared" si="34"/>
        <v/>
      </c>
      <c r="AW79" t="str">
        <f t="shared" si="35"/>
        <v/>
      </c>
      <c r="AX79" t="str">
        <f t="shared" si="36"/>
        <v/>
      </c>
      <c r="AY79" t="str">
        <f t="shared" si="37"/>
        <v/>
      </c>
      <c r="AZ79" s="190" t="str">
        <f t="shared" si="38"/>
        <v/>
      </c>
      <c r="BA79" t="str">
        <f t="shared" si="40"/>
        <v/>
      </c>
    </row>
    <row r="80" spans="9:53">
      <c r="I80" t="str">
        <f>IF(C80="","",COUNTIFS(Tabla1[[#All],[¿Pasó a miembro?]],"Si",Tabla1[[#All],[Tipo Incrito]],"&lt;&gt;Pre-Inscrito",Tabla1[[#All],[llave2]],Gráficos_!C80))</f>
        <v/>
      </c>
      <c r="J80" s="186" t="str">
        <f>IF(C80="","",COUNTIFS(Tabla1[[#All],[sem 01]],"=P",Tabla1[[#All],[llave2]],Gráficos_!C80))</f>
        <v/>
      </c>
      <c r="K80" t="str">
        <f>IF(C80="","",COUNTIFS(Tabla1[[#All],[sem 02]],"=P",Tabla1[[#All],[llave2]],Gráficos_!C80))</f>
        <v/>
      </c>
      <c r="L80" t="str">
        <f>IF(C80="","",COUNTIFS(Tabla1[[#All],[sem 03]],"=P",Tabla1[[#All],[llave2]],Gráficos_!C80))</f>
        <v/>
      </c>
      <c r="M80" t="str">
        <f>IF(C80="","",COUNTIFS(Tabla1[[#All],[sem 04]],"=P",Tabla1[[#All],[llave2]],Gráficos_!C80))</f>
        <v/>
      </c>
      <c r="N80" t="str">
        <f>IF(C80="","",COUNTIFS(Tabla1[[#All],[sem 05]],"=P",Tabla1[[#All],[llave2]],Gráficos_!C80))</f>
        <v/>
      </c>
      <c r="O80" t="str">
        <f>IF(C80="","",COUNTIFS(Tabla1[[#All],[sem 06]],"=P",Tabla1[[#All],[llave2]],Gráficos_!C80))</f>
        <v/>
      </c>
      <c r="P80" t="str">
        <f>IF(C80="","",COUNTIFS(Tabla1[[#All],[sem 07]],"=P",Tabla1[[#All],[llave2]],Gráficos_!C80))</f>
        <v/>
      </c>
      <c r="Q80" t="str">
        <f>IF(C80="","",COUNTIFS(Tabla1[[#All],[sem 08]],"=P",Tabla1[[#All],[llave2]],Gráficos_!C80))</f>
        <v/>
      </c>
      <c r="R80" t="str">
        <f>IF(C80="","",COUNTIFS(Tabla1[[#All],[sem 09]],"=P",Tabla1[[#All],[llave2]],Gráficos_!C80))</f>
        <v/>
      </c>
      <c r="S80" t="str">
        <f>IF(C80="","",COUNTIFS(Tabla1[[#All],[sem 10]],"=P",Tabla1[[#All],[llave2]],Gráficos_!C80))</f>
        <v/>
      </c>
      <c r="T80" t="str">
        <f>IF(C80="","",COUNTIFS(Tabla1[[#All],[sem 11]],"=P",Tabla1[[#All],[llave2]],Gráficos_!C80))</f>
        <v/>
      </c>
      <c r="U80" t="str">
        <f>IF(C80="","",COUNTIFS(Tabla1[[#All],[sem 12]],"=P",Tabla1[[#All],[llave2]],Gráficos_!C80))</f>
        <v/>
      </c>
      <c r="V80" t="str">
        <f>IF(C80="","",COUNTIFS(Tabla1[[#All],[sem 13]],"=P",Tabla1[[#All],[llave2]],Gráficos_!C80))</f>
        <v/>
      </c>
      <c r="W80" t="str">
        <f>IF(C80="","",COUNTIFS(Tabla1[[#All],[sem 14]],"=P",Tabla1[[#All],[llave2]],Gráficos_!C80))</f>
        <v/>
      </c>
      <c r="X80" t="str">
        <f>IF(C80="","",COUNTIFS(Tabla1[[#All],[sem 15]],"=P",Tabla1[[#All],[llave2]],Gráficos_!C80))</f>
        <v/>
      </c>
      <c r="Y80" s="190" t="str">
        <f>IF(C80="","",COUNTIFS(Tabla1[[#All],[sem 16]],"=P",Tabla1[[#All],[llave2]],Gráficos_!C80))</f>
        <v/>
      </c>
      <c r="AA80" s="186" t="str">
        <f t="shared" si="26"/>
        <v/>
      </c>
      <c r="AB80" t="str">
        <f t="shared" si="27"/>
        <v/>
      </c>
      <c r="AC80" s="62" t="str">
        <f t="shared" si="28"/>
        <v/>
      </c>
      <c r="AD80" t="str">
        <f t="shared" si="29"/>
        <v/>
      </c>
      <c r="AE80" t="str">
        <f t="shared" si="39"/>
        <v/>
      </c>
      <c r="AF80" t="str">
        <f t="shared" si="30"/>
        <v/>
      </c>
      <c r="AG80" t="str">
        <f t="shared" si="31"/>
        <v/>
      </c>
      <c r="AH80" t="str">
        <f t="shared" si="32"/>
        <v/>
      </c>
      <c r="AI80" t="str">
        <f t="shared" si="33"/>
        <v/>
      </c>
      <c r="AK80" t="str">
        <f t="shared" si="34"/>
        <v/>
      </c>
      <c r="AL80" t="str">
        <f t="shared" si="34"/>
        <v/>
      </c>
      <c r="AM80" t="str">
        <f t="shared" si="34"/>
        <v/>
      </c>
      <c r="AN80" t="str">
        <f t="shared" si="34"/>
        <v/>
      </c>
      <c r="AO80" t="str">
        <f t="shared" si="34"/>
        <v/>
      </c>
      <c r="AP80" t="str">
        <f t="shared" si="34"/>
        <v/>
      </c>
      <c r="AQ80" t="str">
        <f t="shared" si="34"/>
        <v/>
      </c>
      <c r="AR80" t="str">
        <f t="shared" si="34"/>
        <v/>
      </c>
      <c r="AS80" t="str">
        <f t="shared" si="34"/>
        <v/>
      </c>
      <c r="AT80" t="str">
        <f t="shared" si="34"/>
        <v/>
      </c>
      <c r="AU80" t="str">
        <f t="shared" si="34"/>
        <v/>
      </c>
      <c r="AV80" t="str">
        <f t="shared" si="34"/>
        <v/>
      </c>
      <c r="AW80" t="str">
        <f t="shared" si="35"/>
        <v/>
      </c>
      <c r="AX80" t="str">
        <f t="shared" si="36"/>
        <v/>
      </c>
      <c r="AY80" t="str">
        <f t="shared" si="37"/>
        <v/>
      </c>
      <c r="AZ80" s="190" t="str">
        <f t="shared" si="38"/>
        <v/>
      </c>
      <c r="BA80" t="str">
        <f t="shared" si="40"/>
        <v/>
      </c>
    </row>
    <row r="81" spans="9:53">
      <c r="I81" t="str">
        <f>IF(C81="","",COUNTIFS(Tabla1[[#All],[¿Pasó a miembro?]],"Si",Tabla1[[#All],[Tipo Incrito]],"&lt;&gt;Pre-Inscrito",Tabla1[[#All],[llave2]],Gráficos_!C81))</f>
        <v/>
      </c>
      <c r="J81" s="186" t="str">
        <f>IF(C81="","",COUNTIFS(Tabla1[[#All],[sem 01]],"=P",Tabla1[[#All],[llave2]],Gráficos_!C81))</f>
        <v/>
      </c>
      <c r="K81" t="str">
        <f>IF(C81="","",COUNTIFS(Tabla1[[#All],[sem 02]],"=P",Tabla1[[#All],[llave2]],Gráficos_!C81))</f>
        <v/>
      </c>
      <c r="L81" t="str">
        <f>IF(C81="","",COUNTIFS(Tabla1[[#All],[sem 03]],"=P",Tabla1[[#All],[llave2]],Gráficos_!C81))</f>
        <v/>
      </c>
      <c r="M81" t="str">
        <f>IF(C81="","",COUNTIFS(Tabla1[[#All],[sem 04]],"=P",Tabla1[[#All],[llave2]],Gráficos_!C81))</f>
        <v/>
      </c>
      <c r="N81" t="str">
        <f>IF(C81="","",COUNTIFS(Tabla1[[#All],[sem 05]],"=P",Tabla1[[#All],[llave2]],Gráficos_!C81))</f>
        <v/>
      </c>
      <c r="O81" t="str">
        <f>IF(C81="","",COUNTIFS(Tabla1[[#All],[sem 06]],"=P",Tabla1[[#All],[llave2]],Gráficos_!C81))</f>
        <v/>
      </c>
      <c r="P81" t="str">
        <f>IF(C81="","",COUNTIFS(Tabla1[[#All],[sem 07]],"=P",Tabla1[[#All],[llave2]],Gráficos_!C81))</f>
        <v/>
      </c>
      <c r="Q81" t="str">
        <f>IF(C81="","",COUNTIFS(Tabla1[[#All],[sem 08]],"=P",Tabla1[[#All],[llave2]],Gráficos_!C81))</f>
        <v/>
      </c>
      <c r="R81" t="str">
        <f>IF(C81="","",COUNTIFS(Tabla1[[#All],[sem 09]],"=P",Tabla1[[#All],[llave2]],Gráficos_!C81))</f>
        <v/>
      </c>
      <c r="S81" t="str">
        <f>IF(C81="","",COUNTIFS(Tabla1[[#All],[sem 10]],"=P",Tabla1[[#All],[llave2]],Gráficos_!C81))</f>
        <v/>
      </c>
      <c r="T81" t="str">
        <f>IF(C81="","",COUNTIFS(Tabla1[[#All],[sem 11]],"=P",Tabla1[[#All],[llave2]],Gráficos_!C81))</f>
        <v/>
      </c>
      <c r="U81" t="str">
        <f>IF(C81="","",COUNTIFS(Tabla1[[#All],[sem 12]],"=P",Tabla1[[#All],[llave2]],Gráficos_!C81))</f>
        <v/>
      </c>
      <c r="V81" t="str">
        <f>IF(C81="","",COUNTIFS(Tabla1[[#All],[sem 13]],"=P",Tabla1[[#All],[llave2]],Gráficos_!C81))</f>
        <v/>
      </c>
      <c r="W81" t="str">
        <f>IF(C81="","",COUNTIFS(Tabla1[[#All],[sem 14]],"=P",Tabla1[[#All],[llave2]],Gráficos_!C81))</f>
        <v/>
      </c>
      <c r="X81" t="str">
        <f>IF(C81="","",COUNTIFS(Tabla1[[#All],[sem 15]],"=P",Tabla1[[#All],[llave2]],Gráficos_!C81))</f>
        <v/>
      </c>
      <c r="Y81" s="190" t="str">
        <f>IF(C81="","",COUNTIFS(Tabla1[[#All],[sem 16]],"=P",Tabla1[[#All],[llave2]],Gráficos_!C81))</f>
        <v/>
      </c>
      <c r="AA81" s="186" t="str">
        <f t="shared" si="26"/>
        <v/>
      </c>
      <c r="AB81" t="str">
        <f t="shared" si="27"/>
        <v/>
      </c>
      <c r="AC81" s="62" t="str">
        <f t="shared" si="28"/>
        <v/>
      </c>
      <c r="AD81" t="str">
        <f t="shared" si="29"/>
        <v/>
      </c>
      <c r="AE81" t="str">
        <f t="shared" si="39"/>
        <v/>
      </c>
      <c r="AF81" t="str">
        <f t="shared" si="30"/>
        <v/>
      </c>
      <c r="AG81" t="str">
        <f t="shared" si="31"/>
        <v/>
      </c>
      <c r="AH81" t="str">
        <f t="shared" si="32"/>
        <v/>
      </c>
      <c r="AI81" t="str">
        <f t="shared" si="33"/>
        <v/>
      </c>
      <c r="AK81" t="str">
        <f t="shared" si="34"/>
        <v/>
      </c>
      <c r="AL81" t="str">
        <f t="shared" si="34"/>
        <v/>
      </c>
      <c r="AM81" t="str">
        <f t="shared" si="34"/>
        <v/>
      </c>
      <c r="AN81" t="str">
        <f t="shared" si="34"/>
        <v/>
      </c>
      <c r="AO81" t="str">
        <f t="shared" si="34"/>
        <v/>
      </c>
      <c r="AP81" t="str">
        <f t="shared" si="34"/>
        <v/>
      </c>
      <c r="AQ81" t="str">
        <f t="shared" si="34"/>
        <v/>
      </c>
      <c r="AR81" t="str">
        <f t="shared" si="34"/>
        <v/>
      </c>
      <c r="AS81" t="str">
        <f t="shared" si="34"/>
        <v/>
      </c>
      <c r="AT81" t="str">
        <f t="shared" si="34"/>
        <v/>
      </c>
      <c r="AU81" t="str">
        <f t="shared" si="34"/>
        <v/>
      </c>
      <c r="AV81" t="str">
        <f t="shared" si="34"/>
        <v/>
      </c>
      <c r="AW81" t="str">
        <f t="shared" si="35"/>
        <v/>
      </c>
      <c r="AX81" t="str">
        <f t="shared" si="36"/>
        <v/>
      </c>
      <c r="AY81" t="str">
        <f t="shared" si="37"/>
        <v/>
      </c>
      <c r="AZ81" s="190" t="str">
        <f t="shared" si="38"/>
        <v/>
      </c>
      <c r="BA81" t="str">
        <f t="shared" si="40"/>
        <v/>
      </c>
    </row>
    <row r="82" spans="9:53">
      <c r="I82" t="str">
        <f>IF(C82="","",COUNTIFS(Tabla1[[#All],[¿Pasó a miembro?]],"Si",Tabla1[[#All],[Tipo Incrito]],"&lt;&gt;Pre-Inscrito",Tabla1[[#All],[llave2]],Gráficos_!C82))</f>
        <v/>
      </c>
      <c r="J82" s="186" t="str">
        <f>IF(C82="","",COUNTIFS(Tabla1[[#All],[sem 01]],"=P",Tabla1[[#All],[llave2]],Gráficos_!C82))</f>
        <v/>
      </c>
      <c r="K82" t="str">
        <f>IF(C82="","",COUNTIFS(Tabla1[[#All],[sem 02]],"=P",Tabla1[[#All],[llave2]],Gráficos_!C82))</f>
        <v/>
      </c>
      <c r="L82" t="str">
        <f>IF(C82="","",COUNTIFS(Tabla1[[#All],[sem 03]],"=P",Tabla1[[#All],[llave2]],Gráficos_!C82))</f>
        <v/>
      </c>
      <c r="M82" t="str">
        <f>IF(C82="","",COUNTIFS(Tabla1[[#All],[sem 04]],"=P",Tabla1[[#All],[llave2]],Gráficos_!C82))</f>
        <v/>
      </c>
      <c r="N82" t="str">
        <f>IF(C82="","",COUNTIFS(Tabla1[[#All],[sem 05]],"=P",Tabla1[[#All],[llave2]],Gráficos_!C82))</f>
        <v/>
      </c>
      <c r="O82" t="str">
        <f>IF(C82="","",COUNTIFS(Tabla1[[#All],[sem 06]],"=P",Tabla1[[#All],[llave2]],Gráficos_!C82))</f>
        <v/>
      </c>
      <c r="P82" t="str">
        <f>IF(C82="","",COUNTIFS(Tabla1[[#All],[sem 07]],"=P",Tabla1[[#All],[llave2]],Gráficos_!C82))</f>
        <v/>
      </c>
      <c r="Q82" t="str">
        <f>IF(C82="","",COUNTIFS(Tabla1[[#All],[sem 08]],"=P",Tabla1[[#All],[llave2]],Gráficos_!C82))</f>
        <v/>
      </c>
      <c r="R82" t="str">
        <f>IF(C82="","",COUNTIFS(Tabla1[[#All],[sem 09]],"=P",Tabla1[[#All],[llave2]],Gráficos_!C82))</f>
        <v/>
      </c>
      <c r="S82" t="str">
        <f>IF(C82="","",COUNTIFS(Tabla1[[#All],[sem 10]],"=P",Tabla1[[#All],[llave2]],Gráficos_!C82))</f>
        <v/>
      </c>
      <c r="T82" t="str">
        <f>IF(C82="","",COUNTIFS(Tabla1[[#All],[sem 11]],"=P",Tabla1[[#All],[llave2]],Gráficos_!C82))</f>
        <v/>
      </c>
      <c r="U82" t="str">
        <f>IF(C82="","",COUNTIFS(Tabla1[[#All],[sem 12]],"=P",Tabla1[[#All],[llave2]],Gráficos_!C82))</f>
        <v/>
      </c>
      <c r="V82" t="str">
        <f>IF(C82="","",COUNTIFS(Tabla1[[#All],[sem 13]],"=P",Tabla1[[#All],[llave2]],Gráficos_!C82))</f>
        <v/>
      </c>
      <c r="W82" t="str">
        <f>IF(C82="","",COUNTIFS(Tabla1[[#All],[sem 14]],"=P",Tabla1[[#All],[llave2]],Gráficos_!C82))</f>
        <v/>
      </c>
      <c r="X82" t="str">
        <f>IF(C82="","",COUNTIFS(Tabla1[[#All],[sem 15]],"=P",Tabla1[[#All],[llave2]],Gráficos_!C82))</f>
        <v/>
      </c>
      <c r="Y82" s="190" t="str">
        <f>IF(C82="","",COUNTIFS(Tabla1[[#All],[sem 16]],"=P",Tabla1[[#All],[llave2]],Gráficos_!C82))</f>
        <v/>
      </c>
      <c r="AA82" s="186" t="str">
        <f t="shared" si="26"/>
        <v/>
      </c>
      <c r="AB82" t="str">
        <f t="shared" si="27"/>
        <v/>
      </c>
      <c r="AC82" s="62" t="str">
        <f t="shared" si="28"/>
        <v/>
      </c>
      <c r="AD82" t="str">
        <f t="shared" si="29"/>
        <v/>
      </c>
      <c r="AE82" t="str">
        <f t="shared" si="39"/>
        <v/>
      </c>
      <c r="AF82" t="str">
        <f t="shared" si="30"/>
        <v/>
      </c>
      <c r="AG82" t="str">
        <f t="shared" si="31"/>
        <v/>
      </c>
      <c r="AH82" t="str">
        <f t="shared" si="32"/>
        <v/>
      </c>
      <c r="AI82" t="str">
        <f t="shared" si="33"/>
        <v/>
      </c>
      <c r="AK82" t="str">
        <f t="shared" si="34"/>
        <v/>
      </c>
      <c r="AL82" t="str">
        <f t="shared" si="34"/>
        <v/>
      </c>
      <c r="AM82" t="str">
        <f t="shared" si="34"/>
        <v/>
      </c>
      <c r="AN82" t="str">
        <f t="shared" si="34"/>
        <v/>
      </c>
      <c r="AO82" t="str">
        <f t="shared" si="34"/>
        <v/>
      </c>
      <c r="AP82" t="str">
        <f t="shared" si="34"/>
        <v/>
      </c>
      <c r="AQ82" t="str">
        <f t="shared" si="34"/>
        <v/>
      </c>
      <c r="AR82" t="str">
        <f t="shared" si="34"/>
        <v/>
      </c>
      <c r="AS82" t="str">
        <f t="shared" si="34"/>
        <v/>
      </c>
      <c r="AT82" t="str">
        <f t="shared" si="34"/>
        <v/>
      </c>
      <c r="AU82" t="str">
        <f t="shared" si="34"/>
        <v/>
      </c>
      <c r="AV82" t="str">
        <f t="shared" si="34"/>
        <v/>
      </c>
      <c r="AW82" t="str">
        <f t="shared" si="35"/>
        <v/>
      </c>
      <c r="AX82" t="str">
        <f t="shared" si="36"/>
        <v/>
      </c>
      <c r="AY82" t="str">
        <f t="shared" si="37"/>
        <v/>
      </c>
      <c r="AZ82" s="190" t="str">
        <f t="shared" si="38"/>
        <v/>
      </c>
      <c r="BA82" t="str">
        <f t="shared" si="40"/>
        <v/>
      </c>
    </row>
    <row r="83" spans="9:53">
      <c r="I83" t="str">
        <f>IF(C83="","",COUNTIFS(Tabla1[[#All],[¿Pasó a miembro?]],"Si",Tabla1[[#All],[Tipo Incrito]],"&lt;&gt;Pre-Inscrito",Tabla1[[#All],[llave2]],Gráficos_!C83))</f>
        <v/>
      </c>
      <c r="J83" s="186" t="str">
        <f>IF(C83="","",COUNTIFS(Tabla1[[#All],[sem 01]],"=P",Tabla1[[#All],[llave2]],Gráficos_!C83))</f>
        <v/>
      </c>
      <c r="K83" t="str">
        <f>IF(C83="","",COUNTIFS(Tabla1[[#All],[sem 02]],"=P",Tabla1[[#All],[llave2]],Gráficos_!C83))</f>
        <v/>
      </c>
      <c r="L83" t="str">
        <f>IF(C83="","",COUNTIFS(Tabla1[[#All],[sem 03]],"=P",Tabla1[[#All],[llave2]],Gráficos_!C83))</f>
        <v/>
      </c>
      <c r="M83" t="str">
        <f>IF(C83="","",COUNTIFS(Tabla1[[#All],[sem 04]],"=P",Tabla1[[#All],[llave2]],Gráficos_!C83))</f>
        <v/>
      </c>
      <c r="N83" t="str">
        <f>IF(C83="","",COUNTIFS(Tabla1[[#All],[sem 05]],"=P",Tabla1[[#All],[llave2]],Gráficos_!C83))</f>
        <v/>
      </c>
      <c r="O83" t="str">
        <f>IF(C83="","",COUNTIFS(Tabla1[[#All],[sem 06]],"=P",Tabla1[[#All],[llave2]],Gráficos_!C83))</f>
        <v/>
      </c>
      <c r="P83" t="str">
        <f>IF(C83="","",COUNTIFS(Tabla1[[#All],[sem 07]],"=P",Tabla1[[#All],[llave2]],Gráficos_!C83))</f>
        <v/>
      </c>
      <c r="Q83" t="str">
        <f>IF(C83="","",COUNTIFS(Tabla1[[#All],[sem 08]],"=P",Tabla1[[#All],[llave2]],Gráficos_!C83))</f>
        <v/>
      </c>
      <c r="R83" t="str">
        <f>IF(C83="","",COUNTIFS(Tabla1[[#All],[sem 09]],"=P",Tabla1[[#All],[llave2]],Gráficos_!C83))</f>
        <v/>
      </c>
      <c r="S83" t="str">
        <f>IF(C83="","",COUNTIFS(Tabla1[[#All],[sem 10]],"=P",Tabla1[[#All],[llave2]],Gráficos_!C83))</f>
        <v/>
      </c>
      <c r="T83" t="str">
        <f>IF(C83="","",COUNTIFS(Tabla1[[#All],[sem 11]],"=P",Tabla1[[#All],[llave2]],Gráficos_!C83))</f>
        <v/>
      </c>
      <c r="U83" t="str">
        <f>IF(C83="","",COUNTIFS(Tabla1[[#All],[sem 12]],"=P",Tabla1[[#All],[llave2]],Gráficos_!C83))</f>
        <v/>
      </c>
      <c r="V83" t="str">
        <f>IF(C83="","",COUNTIFS(Tabla1[[#All],[sem 13]],"=P",Tabla1[[#All],[llave2]],Gráficos_!C83))</f>
        <v/>
      </c>
      <c r="W83" t="str">
        <f>IF(C83="","",COUNTIFS(Tabla1[[#All],[sem 14]],"=P",Tabla1[[#All],[llave2]],Gráficos_!C83))</f>
        <v/>
      </c>
      <c r="X83" t="str">
        <f>IF(C83="","",COUNTIFS(Tabla1[[#All],[sem 15]],"=P",Tabla1[[#All],[llave2]],Gráficos_!C83))</f>
        <v/>
      </c>
      <c r="Y83" s="190" t="str">
        <f>IF(C83="","",COUNTIFS(Tabla1[[#All],[sem 16]],"=P",Tabla1[[#All],[llave2]],Gráficos_!C83))</f>
        <v/>
      </c>
      <c r="AA83" s="186" t="str">
        <f t="shared" si="26"/>
        <v/>
      </c>
      <c r="AB83" t="str">
        <f t="shared" si="27"/>
        <v/>
      </c>
      <c r="AC83" s="62" t="str">
        <f t="shared" si="28"/>
        <v/>
      </c>
      <c r="AD83" t="str">
        <f t="shared" si="29"/>
        <v/>
      </c>
      <c r="AE83" t="str">
        <f t="shared" si="39"/>
        <v/>
      </c>
      <c r="AF83" t="str">
        <f t="shared" si="30"/>
        <v/>
      </c>
      <c r="AG83" t="str">
        <f t="shared" si="31"/>
        <v/>
      </c>
      <c r="AH83" t="str">
        <f t="shared" si="32"/>
        <v/>
      </c>
      <c r="AI83" t="str">
        <f t="shared" si="33"/>
        <v/>
      </c>
      <c r="AK83" t="str">
        <f t="shared" si="34"/>
        <v/>
      </c>
      <c r="AL83" t="str">
        <f t="shared" si="34"/>
        <v/>
      </c>
      <c r="AM83" t="str">
        <f t="shared" si="34"/>
        <v/>
      </c>
      <c r="AN83" t="str">
        <f t="shared" si="34"/>
        <v/>
      </c>
      <c r="AO83" t="str">
        <f t="shared" si="34"/>
        <v/>
      </c>
      <c r="AP83" t="str">
        <f t="shared" si="34"/>
        <v/>
      </c>
      <c r="AQ83" t="str">
        <f t="shared" si="34"/>
        <v/>
      </c>
      <c r="AR83" t="str">
        <f t="shared" si="34"/>
        <v/>
      </c>
      <c r="AS83" t="str">
        <f t="shared" si="34"/>
        <v/>
      </c>
      <c r="AT83" t="str">
        <f t="shared" si="34"/>
        <v/>
      </c>
      <c r="AU83" t="str">
        <f t="shared" si="34"/>
        <v/>
      </c>
      <c r="AV83" t="str">
        <f t="shared" si="34"/>
        <v/>
      </c>
      <c r="AW83" t="str">
        <f t="shared" si="35"/>
        <v/>
      </c>
      <c r="AX83" t="str">
        <f t="shared" si="36"/>
        <v/>
      </c>
      <c r="AY83" t="str">
        <f t="shared" si="37"/>
        <v/>
      </c>
      <c r="AZ83" s="190" t="str">
        <f t="shared" si="38"/>
        <v/>
      </c>
      <c r="BA83" t="str">
        <f t="shared" si="40"/>
        <v/>
      </c>
    </row>
    <row r="84" spans="9:53">
      <c r="I84" t="str">
        <f>IF(C84="","",COUNTIFS(Tabla1[[#All],[¿Pasó a miembro?]],"Si",Tabla1[[#All],[Tipo Incrito]],"&lt;&gt;Pre-Inscrito",Tabla1[[#All],[llave2]],Gráficos_!C84))</f>
        <v/>
      </c>
      <c r="J84" s="186" t="str">
        <f>IF(C84="","",COUNTIFS(Tabla1[[#All],[sem 01]],"=P",Tabla1[[#All],[llave2]],Gráficos_!C84))</f>
        <v/>
      </c>
      <c r="K84" t="str">
        <f>IF(C84="","",COUNTIFS(Tabla1[[#All],[sem 02]],"=P",Tabla1[[#All],[llave2]],Gráficos_!C84))</f>
        <v/>
      </c>
      <c r="L84" t="str">
        <f>IF(C84="","",COUNTIFS(Tabla1[[#All],[sem 03]],"=P",Tabla1[[#All],[llave2]],Gráficos_!C84))</f>
        <v/>
      </c>
      <c r="M84" t="str">
        <f>IF(C84="","",COUNTIFS(Tabla1[[#All],[sem 04]],"=P",Tabla1[[#All],[llave2]],Gráficos_!C84))</f>
        <v/>
      </c>
      <c r="N84" t="str">
        <f>IF(C84="","",COUNTIFS(Tabla1[[#All],[sem 05]],"=P",Tabla1[[#All],[llave2]],Gráficos_!C84))</f>
        <v/>
      </c>
      <c r="O84" t="str">
        <f>IF(C84="","",COUNTIFS(Tabla1[[#All],[sem 06]],"=P",Tabla1[[#All],[llave2]],Gráficos_!C84))</f>
        <v/>
      </c>
      <c r="P84" t="str">
        <f>IF(C84="","",COUNTIFS(Tabla1[[#All],[sem 07]],"=P",Tabla1[[#All],[llave2]],Gráficos_!C84))</f>
        <v/>
      </c>
      <c r="Q84" t="str">
        <f>IF(C84="","",COUNTIFS(Tabla1[[#All],[sem 08]],"=P",Tabla1[[#All],[llave2]],Gráficos_!C84))</f>
        <v/>
      </c>
      <c r="R84" t="str">
        <f>IF(C84="","",COUNTIFS(Tabla1[[#All],[sem 09]],"=P",Tabla1[[#All],[llave2]],Gráficos_!C84))</f>
        <v/>
      </c>
      <c r="S84" t="str">
        <f>IF(C84="","",COUNTIFS(Tabla1[[#All],[sem 10]],"=P",Tabla1[[#All],[llave2]],Gráficos_!C84))</f>
        <v/>
      </c>
      <c r="T84" t="str">
        <f>IF(C84="","",COUNTIFS(Tabla1[[#All],[sem 11]],"=P",Tabla1[[#All],[llave2]],Gráficos_!C84))</f>
        <v/>
      </c>
      <c r="U84" t="str">
        <f>IF(C84="","",COUNTIFS(Tabla1[[#All],[sem 12]],"=P",Tabla1[[#All],[llave2]],Gráficos_!C84))</f>
        <v/>
      </c>
      <c r="V84" t="str">
        <f>IF(C84="","",COUNTIFS(Tabla1[[#All],[sem 13]],"=P",Tabla1[[#All],[llave2]],Gráficos_!C84))</f>
        <v/>
      </c>
      <c r="W84" t="str">
        <f>IF(C84="","",COUNTIFS(Tabla1[[#All],[sem 14]],"=P",Tabla1[[#All],[llave2]],Gráficos_!C84))</f>
        <v/>
      </c>
      <c r="X84" t="str">
        <f>IF(C84="","",COUNTIFS(Tabla1[[#All],[sem 15]],"=P",Tabla1[[#All],[llave2]],Gráficos_!C84))</f>
        <v/>
      </c>
      <c r="Y84" s="190" t="str">
        <f>IF(C84="","",COUNTIFS(Tabla1[[#All],[sem 16]],"=P",Tabla1[[#All],[llave2]],Gráficos_!C84))</f>
        <v/>
      </c>
      <c r="AA84" s="186" t="str">
        <f t="shared" si="26"/>
        <v/>
      </c>
      <c r="AB84" t="str">
        <f t="shared" si="27"/>
        <v/>
      </c>
      <c r="AC84" s="62" t="str">
        <f t="shared" si="28"/>
        <v/>
      </c>
      <c r="AD84" t="str">
        <f t="shared" si="29"/>
        <v/>
      </c>
      <c r="AE84" t="str">
        <f t="shared" si="39"/>
        <v/>
      </c>
      <c r="AF84" t="str">
        <f t="shared" si="30"/>
        <v/>
      </c>
      <c r="AG84" t="str">
        <f t="shared" si="31"/>
        <v/>
      </c>
      <c r="AH84" t="str">
        <f t="shared" si="32"/>
        <v/>
      </c>
      <c r="AI84" t="str">
        <f t="shared" si="33"/>
        <v/>
      </c>
      <c r="AK84" t="str">
        <f t="shared" si="34"/>
        <v/>
      </c>
      <c r="AL84" t="str">
        <f t="shared" si="34"/>
        <v/>
      </c>
      <c r="AM84" t="str">
        <f t="shared" si="34"/>
        <v/>
      </c>
      <c r="AN84" t="str">
        <f t="shared" si="34"/>
        <v/>
      </c>
      <c r="AO84" t="str">
        <f t="shared" si="34"/>
        <v/>
      </c>
      <c r="AP84" t="str">
        <f t="shared" si="34"/>
        <v/>
      </c>
      <c r="AQ84" t="str">
        <f t="shared" si="34"/>
        <v/>
      </c>
      <c r="AR84" t="str">
        <f t="shared" si="34"/>
        <v/>
      </c>
      <c r="AS84" t="str">
        <f t="shared" si="34"/>
        <v/>
      </c>
      <c r="AT84" t="str">
        <f t="shared" si="34"/>
        <v/>
      </c>
      <c r="AU84" t="str">
        <f t="shared" si="34"/>
        <v/>
      </c>
      <c r="AV84" t="str">
        <f t="shared" si="34"/>
        <v/>
      </c>
      <c r="AW84" t="str">
        <f t="shared" si="35"/>
        <v/>
      </c>
      <c r="AX84" t="str">
        <f t="shared" si="36"/>
        <v/>
      </c>
      <c r="AY84" t="str">
        <f t="shared" si="37"/>
        <v/>
      </c>
      <c r="AZ84" s="190" t="str">
        <f t="shared" si="38"/>
        <v/>
      </c>
      <c r="BA84" t="str">
        <f t="shared" si="40"/>
        <v/>
      </c>
    </row>
    <row r="85" spans="9:53">
      <c r="I85" t="str">
        <f>IF(C85="","",COUNTIFS(Tabla1[[#All],[¿Pasó a miembro?]],"Si",Tabla1[[#All],[Tipo Incrito]],"&lt;&gt;Pre-Inscrito",Tabla1[[#All],[llave2]],Gráficos_!C85))</f>
        <v/>
      </c>
      <c r="J85" s="186" t="str">
        <f>IF(C85="","",COUNTIFS(Tabla1[[#All],[sem 01]],"=P",Tabla1[[#All],[llave2]],Gráficos_!C85))</f>
        <v/>
      </c>
      <c r="K85" t="str">
        <f>IF(C85="","",COUNTIFS(Tabla1[[#All],[sem 02]],"=P",Tabla1[[#All],[llave2]],Gráficos_!C85))</f>
        <v/>
      </c>
      <c r="L85" t="str">
        <f>IF(C85="","",COUNTIFS(Tabla1[[#All],[sem 03]],"=P",Tabla1[[#All],[llave2]],Gráficos_!C85))</f>
        <v/>
      </c>
      <c r="M85" t="str">
        <f>IF(C85="","",COUNTIFS(Tabla1[[#All],[sem 04]],"=P",Tabla1[[#All],[llave2]],Gráficos_!C85))</f>
        <v/>
      </c>
      <c r="N85" t="str">
        <f>IF(C85="","",COUNTIFS(Tabla1[[#All],[sem 05]],"=P",Tabla1[[#All],[llave2]],Gráficos_!C85))</f>
        <v/>
      </c>
      <c r="O85" t="str">
        <f>IF(C85="","",COUNTIFS(Tabla1[[#All],[sem 06]],"=P",Tabla1[[#All],[llave2]],Gráficos_!C85))</f>
        <v/>
      </c>
      <c r="P85" t="str">
        <f>IF(C85="","",COUNTIFS(Tabla1[[#All],[sem 07]],"=P",Tabla1[[#All],[llave2]],Gráficos_!C85))</f>
        <v/>
      </c>
      <c r="Q85" t="str">
        <f>IF(C85="","",COUNTIFS(Tabla1[[#All],[sem 08]],"=P",Tabla1[[#All],[llave2]],Gráficos_!C85))</f>
        <v/>
      </c>
      <c r="R85" t="str">
        <f>IF(C85="","",COUNTIFS(Tabla1[[#All],[sem 09]],"=P",Tabla1[[#All],[llave2]],Gráficos_!C85))</f>
        <v/>
      </c>
      <c r="S85" t="str">
        <f>IF(C85="","",COUNTIFS(Tabla1[[#All],[sem 10]],"=P",Tabla1[[#All],[llave2]],Gráficos_!C85))</f>
        <v/>
      </c>
      <c r="T85" t="str">
        <f>IF(C85="","",COUNTIFS(Tabla1[[#All],[sem 11]],"=P",Tabla1[[#All],[llave2]],Gráficos_!C85))</f>
        <v/>
      </c>
      <c r="U85" t="str">
        <f>IF(C85="","",COUNTIFS(Tabla1[[#All],[sem 12]],"=P",Tabla1[[#All],[llave2]],Gráficos_!C85))</f>
        <v/>
      </c>
      <c r="V85" t="str">
        <f>IF(C85="","",COUNTIFS(Tabla1[[#All],[sem 13]],"=P",Tabla1[[#All],[llave2]],Gráficos_!C85))</f>
        <v/>
      </c>
      <c r="W85" t="str">
        <f>IF(C85="","",COUNTIFS(Tabla1[[#All],[sem 14]],"=P",Tabla1[[#All],[llave2]],Gráficos_!C85))</f>
        <v/>
      </c>
      <c r="X85" t="str">
        <f>IF(C85="","",COUNTIFS(Tabla1[[#All],[sem 15]],"=P",Tabla1[[#All],[llave2]],Gráficos_!C85))</f>
        <v/>
      </c>
      <c r="Y85" s="190" t="str">
        <f>IF(C85="","",COUNTIFS(Tabla1[[#All],[sem 16]],"=P",Tabla1[[#All],[llave2]],Gráficos_!C85))</f>
        <v/>
      </c>
      <c r="AA85" s="186" t="str">
        <f t="shared" si="26"/>
        <v/>
      </c>
      <c r="AB85" t="str">
        <f t="shared" si="27"/>
        <v/>
      </c>
      <c r="AC85" s="62" t="str">
        <f t="shared" si="28"/>
        <v/>
      </c>
      <c r="AD85" t="str">
        <f t="shared" si="29"/>
        <v/>
      </c>
      <c r="AE85" t="str">
        <f t="shared" si="39"/>
        <v/>
      </c>
      <c r="AF85" t="str">
        <f t="shared" si="30"/>
        <v/>
      </c>
      <c r="AG85" t="str">
        <f t="shared" si="31"/>
        <v/>
      </c>
      <c r="AH85" t="str">
        <f t="shared" si="32"/>
        <v/>
      </c>
      <c r="AI85" t="str">
        <f t="shared" si="33"/>
        <v/>
      </c>
      <c r="AK85" t="str">
        <f t="shared" si="34"/>
        <v/>
      </c>
      <c r="AL85" t="str">
        <f t="shared" si="34"/>
        <v/>
      </c>
      <c r="AM85" t="str">
        <f t="shared" si="34"/>
        <v/>
      </c>
      <c r="AN85" t="str">
        <f t="shared" si="34"/>
        <v/>
      </c>
      <c r="AO85" t="str">
        <f t="shared" si="34"/>
        <v/>
      </c>
      <c r="AP85" t="str">
        <f t="shared" si="34"/>
        <v/>
      </c>
      <c r="AQ85" t="str">
        <f t="shared" si="34"/>
        <v/>
      </c>
      <c r="AR85" t="str">
        <f t="shared" si="34"/>
        <v/>
      </c>
      <c r="AS85" t="str">
        <f t="shared" si="34"/>
        <v/>
      </c>
      <c r="AT85" t="str">
        <f t="shared" si="34"/>
        <v/>
      </c>
      <c r="AU85" t="str">
        <f t="shared" si="34"/>
        <v/>
      </c>
      <c r="AV85" t="str">
        <f t="shared" si="34"/>
        <v/>
      </c>
      <c r="AW85" t="str">
        <f t="shared" si="35"/>
        <v/>
      </c>
      <c r="AX85" t="str">
        <f t="shared" si="36"/>
        <v/>
      </c>
      <c r="AY85" t="str">
        <f t="shared" si="37"/>
        <v/>
      </c>
      <c r="AZ85" s="190" t="str">
        <f t="shared" si="38"/>
        <v/>
      </c>
      <c r="BA85" t="str">
        <f t="shared" si="40"/>
        <v/>
      </c>
    </row>
    <row r="86" spans="9:53">
      <c r="I86" t="str">
        <f>IF(C86="","",COUNTIFS(Tabla1[[#All],[¿Pasó a miembro?]],"Si",Tabla1[[#All],[Tipo Incrito]],"&lt;&gt;Pre-Inscrito",Tabla1[[#All],[llave2]],Gráficos_!C86))</f>
        <v/>
      </c>
      <c r="J86" s="186" t="str">
        <f>IF(C86="","",COUNTIFS(Tabla1[[#All],[sem 01]],"=P",Tabla1[[#All],[llave2]],Gráficos_!C86))</f>
        <v/>
      </c>
      <c r="K86" t="str">
        <f>IF(C86="","",COUNTIFS(Tabla1[[#All],[sem 02]],"=P",Tabla1[[#All],[llave2]],Gráficos_!C86))</f>
        <v/>
      </c>
      <c r="L86" t="str">
        <f>IF(C86="","",COUNTIFS(Tabla1[[#All],[sem 03]],"=P",Tabla1[[#All],[llave2]],Gráficos_!C86))</f>
        <v/>
      </c>
      <c r="M86" t="str">
        <f>IF(C86="","",COUNTIFS(Tabla1[[#All],[sem 04]],"=P",Tabla1[[#All],[llave2]],Gráficos_!C86))</f>
        <v/>
      </c>
      <c r="N86" t="str">
        <f>IF(C86="","",COUNTIFS(Tabla1[[#All],[sem 05]],"=P",Tabla1[[#All],[llave2]],Gráficos_!C86))</f>
        <v/>
      </c>
      <c r="O86" t="str">
        <f>IF(C86="","",COUNTIFS(Tabla1[[#All],[sem 06]],"=P",Tabla1[[#All],[llave2]],Gráficos_!C86))</f>
        <v/>
      </c>
      <c r="P86" t="str">
        <f>IF(C86="","",COUNTIFS(Tabla1[[#All],[sem 07]],"=P",Tabla1[[#All],[llave2]],Gráficos_!C86))</f>
        <v/>
      </c>
      <c r="Q86" t="str">
        <f>IF(C86="","",COUNTIFS(Tabla1[[#All],[sem 08]],"=P",Tabla1[[#All],[llave2]],Gráficos_!C86))</f>
        <v/>
      </c>
      <c r="R86" t="str">
        <f>IF(C86="","",COUNTIFS(Tabla1[[#All],[sem 09]],"=P",Tabla1[[#All],[llave2]],Gráficos_!C86))</f>
        <v/>
      </c>
      <c r="S86" t="str">
        <f>IF(C86="","",COUNTIFS(Tabla1[[#All],[sem 10]],"=P",Tabla1[[#All],[llave2]],Gráficos_!C86))</f>
        <v/>
      </c>
      <c r="T86" t="str">
        <f>IF(C86="","",COUNTIFS(Tabla1[[#All],[sem 11]],"=P",Tabla1[[#All],[llave2]],Gráficos_!C86))</f>
        <v/>
      </c>
      <c r="U86" t="str">
        <f>IF(C86="","",COUNTIFS(Tabla1[[#All],[sem 12]],"=P",Tabla1[[#All],[llave2]],Gráficos_!C86))</f>
        <v/>
      </c>
      <c r="V86" t="str">
        <f>IF(C86="","",COUNTIFS(Tabla1[[#All],[sem 13]],"=P",Tabla1[[#All],[llave2]],Gráficos_!C86))</f>
        <v/>
      </c>
      <c r="W86" t="str">
        <f>IF(C86="","",COUNTIFS(Tabla1[[#All],[sem 14]],"=P",Tabla1[[#All],[llave2]],Gráficos_!C86))</f>
        <v/>
      </c>
      <c r="X86" t="str">
        <f>IF(C86="","",COUNTIFS(Tabla1[[#All],[sem 15]],"=P",Tabla1[[#All],[llave2]],Gráficos_!C86))</f>
        <v/>
      </c>
      <c r="Y86" s="190" t="str">
        <f>IF(C86="","",COUNTIFS(Tabla1[[#All],[sem 16]],"=P",Tabla1[[#All],[llave2]],Gráficos_!C86))</f>
        <v/>
      </c>
      <c r="AA86" s="186" t="str">
        <f t="shared" si="26"/>
        <v/>
      </c>
      <c r="AB86" t="str">
        <f t="shared" si="27"/>
        <v/>
      </c>
      <c r="AC86" s="62" t="str">
        <f t="shared" si="28"/>
        <v/>
      </c>
      <c r="AD86" t="str">
        <f t="shared" si="29"/>
        <v/>
      </c>
      <c r="AE86" t="str">
        <f t="shared" si="39"/>
        <v/>
      </c>
      <c r="AF86" t="str">
        <f t="shared" si="30"/>
        <v/>
      </c>
      <c r="AG86" t="str">
        <f t="shared" si="31"/>
        <v/>
      </c>
      <c r="AH86" t="str">
        <f t="shared" si="32"/>
        <v/>
      </c>
      <c r="AI86" t="str">
        <f t="shared" si="33"/>
        <v/>
      </c>
      <c r="AK86" t="str">
        <f t="shared" si="34"/>
        <v/>
      </c>
      <c r="AL86" t="str">
        <f t="shared" si="34"/>
        <v/>
      </c>
      <c r="AM86" t="str">
        <f t="shared" si="34"/>
        <v/>
      </c>
      <c r="AN86" t="str">
        <f t="shared" si="34"/>
        <v/>
      </c>
      <c r="AO86" t="str">
        <f t="shared" si="34"/>
        <v/>
      </c>
      <c r="AP86" t="str">
        <f t="shared" si="34"/>
        <v/>
      </c>
      <c r="AQ86" t="str">
        <f t="shared" si="34"/>
        <v/>
      </c>
      <c r="AR86" t="str">
        <f t="shared" si="34"/>
        <v/>
      </c>
      <c r="AS86" t="str">
        <f t="shared" si="34"/>
        <v/>
      </c>
      <c r="AT86" t="str">
        <f t="shared" si="34"/>
        <v/>
      </c>
      <c r="AU86" t="str">
        <f t="shared" si="34"/>
        <v/>
      </c>
      <c r="AV86" t="str">
        <f t="shared" si="34"/>
        <v/>
      </c>
      <c r="AW86" t="str">
        <f t="shared" si="35"/>
        <v/>
      </c>
      <c r="AX86" t="str">
        <f t="shared" si="36"/>
        <v/>
      </c>
      <c r="AY86" t="str">
        <f t="shared" si="37"/>
        <v/>
      </c>
      <c r="AZ86" s="190" t="str">
        <f t="shared" si="38"/>
        <v/>
      </c>
      <c r="BA86" t="str">
        <f t="shared" si="40"/>
        <v/>
      </c>
    </row>
    <row r="87" spans="9:53">
      <c r="I87" t="str">
        <f>IF(C87="","",COUNTIFS(Tabla1[[#All],[¿Pasó a miembro?]],"Si",Tabla1[[#All],[Tipo Incrito]],"&lt;&gt;Pre-Inscrito",Tabla1[[#All],[llave2]],Gráficos_!C87))</f>
        <v/>
      </c>
      <c r="J87" s="186" t="str">
        <f>IF(C87="","",COUNTIFS(Tabla1[[#All],[sem 01]],"=P",Tabla1[[#All],[llave2]],Gráficos_!C87))</f>
        <v/>
      </c>
      <c r="K87" t="str">
        <f>IF(C87="","",COUNTIFS(Tabla1[[#All],[sem 02]],"=P",Tabla1[[#All],[llave2]],Gráficos_!C87))</f>
        <v/>
      </c>
      <c r="L87" t="str">
        <f>IF(C87="","",COUNTIFS(Tabla1[[#All],[sem 03]],"=P",Tabla1[[#All],[llave2]],Gráficos_!C87))</f>
        <v/>
      </c>
      <c r="M87" t="str">
        <f>IF(C87="","",COUNTIFS(Tabla1[[#All],[sem 04]],"=P",Tabla1[[#All],[llave2]],Gráficos_!C87))</f>
        <v/>
      </c>
      <c r="N87" t="str">
        <f>IF(C87="","",COUNTIFS(Tabla1[[#All],[sem 05]],"=P",Tabla1[[#All],[llave2]],Gráficos_!C87))</f>
        <v/>
      </c>
      <c r="O87" t="str">
        <f>IF(C87="","",COUNTIFS(Tabla1[[#All],[sem 06]],"=P",Tabla1[[#All],[llave2]],Gráficos_!C87))</f>
        <v/>
      </c>
      <c r="P87" t="str">
        <f>IF(C87="","",COUNTIFS(Tabla1[[#All],[sem 07]],"=P",Tabla1[[#All],[llave2]],Gráficos_!C87))</f>
        <v/>
      </c>
      <c r="Q87" t="str">
        <f>IF(C87="","",COUNTIFS(Tabla1[[#All],[sem 08]],"=P",Tabla1[[#All],[llave2]],Gráficos_!C87))</f>
        <v/>
      </c>
      <c r="R87" t="str">
        <f>IF(C87="","",COUNTIFS(Tabla1[[#All],[sem 09]],"=P",Tabla1[[#All],[llave2]],Gráficos_!C87))</f>
        <v/>
      </c>
      <c r="S87" t="str">
        <f>IF(C87="","",COUNTIFS(Tabla1[[#All],[sem 10]],"=P",Tabla1[[#All],[llave2]],Gráficos_!C87))</f>
        <v/>
      </c>
      <c r="T87" t="str">
        <f>IF(C87="","",COUNTIFS(Tabla1[[#All],[sem 11]],"=P",Tabla1[[#All],[llave2]],Gráficos_!C87))</f>
        <v/>
      </c>
      <c r="U87" t="str">
        <f>IF(C87="","",COUNTIFS(Tabla1[[#All],[sem 12]],"=P",Tabla1[[#All],[llave2]],Gráficos_!C87))</f>
        <v/>
      </c>
      <c r="V87" t="str">
        <f>IF(C87="","",COUNTIFS(Tabla1[[#All],[sem 13]],"=P",Tabla1[[#All],[llave2]],Gráficos_!C87))</f>
        <v/>
      </c>
      <c r="W87" t="str">
        <f>IF(C87="","",COUNTIFS(Tabla1[[#All],[sem 14]],"=P",Tabla1[[#All],[llave2]],Gráficos_!C87))</f>
        <v/>
      </c>
      <c r="X87" t="str">
        <f>IF(C87="","",COUNTIFS(Tabla1[[#All],[sem 15]],"=P",Tabla1[[#All],[llave2]],Gráficos_!C87))</f>
        <v/>
      </c>
      <c r="Y87" s="190" t="str">
        <f>IF(C87="","",COUNTIFS(Tabla1[[#All],[sem 16]],"=P",Tabla1[[#All],[llave2]],Gráficos_!C87))</f>
        <v/>
      </c>
      <c r="AA87" s="186" t="str">
        <f t="shared" si="26"/>
        <v/>
      </c>
      <c r="AB87" t="str">
        <f t="shared" si="27"/>
        <v/>
      </c>
      <c r="AC87" s="62" t="str">
        <f t="shared" si="28"/>
        <v/>
      </c>
      <c r="AD87" t="str">
        <f t="shared" si="29"/>
        <v/>
      </c>
      <c r="AE87" t="str">
        <f t="shared" si="39"/>
        <v/>
      </c>
      <c r="AF87" t="str">
        <f t="shared" si="30"/>
        <v/>
      </c>
      <c r="AG87" t="str">
        <f t="shared" si="31"/>
        <v/>
      </c>
      <c r="AH87" t="str">
        <f t="shared" si="32"/>
        <v/>
      </c>
      <c r="AI87" t="str">
        <f t="shared" si="33"/>
        <v/>
      </c>
      <c r="AK87" t="str">
        <f t="shared" si="34"/>
        <v/>
      </c>
      <c r="AL87" t="str">
        <f t="shared" si="34"/>
        <v/>
      </c>
      <c r="AM87" t="str">
        <f t="shared" si="34"/>
        <v/>
      </c>
      <c r="AN87" t="str">
        <f t="shared" si="34"/>
        <v/>
      </c>
      <c r="AO87" t="str">
        <f t="shared" si="34"/>
        <v/>
      </c>
      <c r="AP87" t="str">
        <f t="shared" si="34"/>
        <v/>
      </c>
      <c r="AQ87" t="str">
        <f t="shared" si="34"/>
        <v/>
      </c>
      <c r="AR87" t="str">
        <f t="shared" si="34"/>
        <v/>
      </c>
      <c r="AS87" t="str">
        <f t="shared" si="34"/>
        <v/>
      </c>
      <c r="AT87" t="str">
        <f t="shared" si="34"/>
        <v/>
      </c>
      <c r="AU87" t="str">
        <f t="shared" si="34"/>
        <v/>
      </c>
      <c r="AV87" t="str">
        <f t="shared" si="34"/>
        <v/>
      </c>
      <c r="AW87" t="str">
        <f t="shared" si="35"/>
        <v/>
      </c>
      <c r="AX87" t="str">
        <f t="shared" si="36"/>
        <v/>
      </c>
      <c r="AY87" t="str">
        <f t="shared" si="37"/>
        <v/>
      </c>
      <c r="AZ87" s="190" t="str">
        <f t="shared" si="38"/>
        <v/>
      </c>
      <c r="BA87" t="str">
        <f t="shared" si="40"/>
        <v/>
      </c>
    </row>
    <row r="88" spans="9:53">
      <c r="I88" t="str">
        <f>IF(C88="","",COUNTIFS(Tabla1[[#All],[¿Pasó a miembro?]],"Si",Tabla1[[#All],[Tipo Incrito]],"&lt;&gt;Pre-Inscrito",Tabla1[[#All],[llave2]],Gráficos_!C88))</f>
        <v/>
      </c>
      <c r="J88" s="186" t="str">
        <f>IF(C88="","",COUNTIFS(Tabla1[[#All],[sem 01]],"=P",Tabla1[[#All],[llave2]],Gráficos_!C88))</f>
        <v/>
      </c>
      <c r="K88" t="str">
        <f>IF(C88="","",COUNTIFS(Tabla1[[#All],[sem 02]],"=P",Tabla1[[#All],[llave2]],Gráficos_!C88))</f>
        <v/>
      </c>
      <c r="L88" t="str">
        <f>IF(C88="","",COUNTIFS(Tabla1[[#All],[sem 03]],"=P",Tabla1[[#All],[llave2]],Gráficos_!C88))</f>
        <v/>
      </c>
      <c r="M88" t="str">
        <f>IF(C88="","",COUNTIFS(Tabla1[[#All],[sem 04]],"=P",Tabla1[[#All],[llave2]],Gráficos_!C88))</f>
        <v/>
      </c>
      <c r="N88" t="str">
        <f>IF(C88="","",COUNTIFS(Tabla1[[#All],[sem 05]],"=P",Tabla1[[#All],[llave2]],Gráficos_!C88))</f>
        <v/>
      </c>
      <c r="O88" t="str">
        <f>IF(C88="","",COUNTIFS(Tabla1[[#All],[sem 06]],"=P",Tabla1[[#All],[llave2]],Gráficos_!C88))</f>
        <v/>
      </c>
      <c r="P88" t="str">
        <f>IF(C88="","",COUNTIFS(Tabla1[[#All],[sem 07]],"=P",Tabla1[[#All],[llave2]],Gráficos_!C88))</f>
        <v/>
      </c>
      <c r="Q88" t="str">
        <f>IF(C88="","",COUNTIFS(Tabla1[[#All],[sem 08]],"=P",Tabla1[[#All],[llave2]],Gráficos_!C88))</f>
        <v/>
      </c>
      <c r="R88" t="str">
        <f>IF(C88="","",COUNTIFS(Tabla1[[#All],[sem 09]],"=P",Tabla1[[#All],[llave2]],Gráficos_!C88))</f>
        <v/>
      </c>
      <c r="S88" t="str">
        <f>IF(C88="","",COUNTIFS(Tabla1[[#All],[sem 10]],"=P",Tabla1[[#All],[llave2]],Gráficos_!C88))</f>
        <v/>
      </c>
      <c r="T88" t="str">
        <f>IF(C88="","",COUNTIFS(Tabla1[[#All],[sem 11]],"=P",Tabla1[[#All],[llave2]],Gráficos_!C88))</f>
        <v/>
      </c>
      <c r="U88" t="str">
        <f>IF(C88="","",COUNTIFS(Tabla1[[#All],[sem 12]],"=P",Tabla1[[#All],[llave2]],Gráficos_!C88))</f>
        <v/>
      </c>
      <c r="V88" t="str">
        <f>IF(C88="","",COUNTIFS(Tabla1[[#All],[sem 13]],"=P",Tabla1[[#All],[llave2]],Gráficos_!C88))</f>
        <v/>
      </c>
      <c r="W88" t="str">
        <f>IF(C88="","",COUNTIFS(Tabla1[[#All],[sem 14]],"=P",Tabla1[[#All],[llave2]],Gráficos_!C88))</f>
        <v/>
      </c>
      <c r="X88" t="str">
        <f>IF(C88="","",COUNTIFS(Tabla1[[#All],[sem 15]],"=P",Tabla1[[#All],[llave2]],Gráficos_!C88))</f>
        <v/>
      </c>
      <c r="Y88" s="190" t="str">
        <f>IF(C88="","",COUNTIFS(Tabla1[[#All],[sem 16]],"=P",Tabla1[[#All],[llave2]],Gráficos_!C88))</f>
        <v/>
      </c>
      <c r="AA88" s="186" t="str">
        <f t="shared" si="26"/>
        <v/>
      </c>
      <c r="AB88" t="str">
        <f t="shared" si="27"/>
        <v/>
      </c>
      <c r="AC88" s="62" t="str">
        <f t="shared" si="28"/>
        <v/>
      </c>
      <c r="AD88" t="str">
        <f t="shared" si="29"/>
        <v/>
      </c>
      <c r="AE88" t="str">
        <f t="shared" si="39"/>
        <v/>
      </c>
      <c r="AF88" t="str">
        <f t="shared" si="30"/>
        <v/>
      </c>
      <c r="AG88" t="str">
        <f t="shared" si="31"/>
        <v/>
      </c>
      <c r="AH88" t="str">
        <f t="shared" si="32"/>
        <v/>
      </c>
      <c r="AI88" t="str">
        <f t="shared" si="33"/>
        <v/>
      </c>
      <c r="AK88" t="str">
        <f t="shared" si="34"/>
        <v/>
      </c>
      <c r="AL88" t="str">
        <f t="shared" si="34"/>
        <v/>
      </c>
      <c r="AM88" t="str">
        <f t="shared" si="34"/>
        <v/>
      </c>
      <c r="AN88" t="str">
        <f t="shared" si="34"/>
        <v/>
      </c>
      <c r="AO88" t="str">
        <f t="shared" si="34"/>
        <v/>
      </c>
      <c r="AP88" t="str">
        <f t="shared" si="34"/>
        <v/>
      </c>
      <c r="AQ88" t="str">
        <f t="shared" si="34"/>
        <v/>
      </c>
      <c r="AR88" t="str">
        <f t="shared" si="34"/>
        <v/>
      </c>
      <c r="AS88" t="str">
        <f t="shared" si="34"/>
        <v/>
      </c>
      <c r="AT88" t="str">
        <f t="shared" si="34"/>
        <v/>
      </c>
      <c r="AU88" t="str">
        <f t="shared" si="34"/>
        <v/>
      </c>
      <c r="AV88" t="str">
        <f t="shared" si="34"/>
        <v/>
      </c>
      <c r="AW88" t="str">
        <f t="shared" si="35"/>
        <v/>
      </c>
      <c r="AX88" t="str">
        <f t="shared" si="36"/>
        <v/>
      </c>
      <c r="AY88" t="str">
        <f t="shared" si="37"/>
        <v/>
      </c>
      <c r="AZ88" s="190" t="str">
        <f t="shared" si="38"/>
        <v/>
      </c>
      <c r="BA88" t="str">
        <f t="shared" si="40"/>
        <v/>
      </c>
    </row>
    <row r="89" spans="9:53">
      <c r="I89" t="str">
        <f>IF(C89="","",COUNTIFS(Tabla1[[#All],[¿Pasó a miembro?]],"Si",Tabla1[[#All],[Tipo Incrito]],"&lt;&gt;Pre-Inscrito",Tabla1[[#All],[llave2]],Gráficos_!C89))</f>
        <v/>
      </c>
      <c r="J89" s="186" t="str">
        <f>IF(C89="","",COUNTIFS(Tabla1[[#All],[sem 01]],"=P",Tabla1[[#All],[llave2]],Gráficos_!C89))</f>
        <v/>
      </c>
      <c r="K89" t="str">
        <f>IF(C89="","",COUNTIFS(Tabla1[[#All],[sem 02]],"=P",Tabla1[[#All],[llave2]],Gráficos_!C89))</f>
        <v/>
      </c>
      <c r="L89" t="str">
        <f>IF(C89="","",COUNTIFS(Tabla1[[#All],[sem 03]],"=P",Tabla1[[#All],[llave2]],Gráficos_!C89))</f>
        <v/>
      </c>
      <c r="M89" t="str">
        <f>IF(C89="","",COUNTIFS(Tabla1[[#All],[sem 04]],"=P",Tabla1[[#All],[llave2]],Gráficos_!C89))</f>
        <v/>
      </c>
      <c r="N89" t="str">
        <f>IF(C89="","",COUNTIFS(Tabla1[[#All],[sem 05]],"=P",Tabla1[[#All],[llave2]],Gráficos_!C89))</f>
        <v/>
      </c>
      <c r="O89" t="str">
        <f>IF(C89="","",COUNTIFS(Tabla1[[#All],[sem 06]],"=P",Tabla1[[#All],[llave2]],Gráficos_!C89))</f>
        <v/>
      </c>
      <c r="P89" t="str">
        <f>IF(C89="","",COUNTIFS(Tabla1[[#All],[sem 07]],"=P",Tabla1[[#All],[llave2]],Gráficos_!C89))</f>
        <v/>
      </c>
      <c r="Q89" t="str">
        <f>IF(C89="","",COUNTIFS(Tabla1[[#All],[sem 08]],"=P",Tabla1[[#All],[llave2]],Gráficos_!C89))</f>
        <v/>
      </c>
      <c r="R89" t="str">
        <f>IF(C89="","",COUNTIFS(Tabla1[[#All],[sem 09]],"=P",Tabla1[[#All],[llave2]],Gráficos_!C89))</f>
        <v/>
      </c>
      <c r="S89" t="str">
        <f>IF(C89="","",COUNTIFS(Tabla1[[#All],[sem 10]],"=P",Tabla1[[#All],[llave2]],Gráficos_!C89))</f>
        <v/>
      </c>
      <c r="T89" t="str">
        <f>IF(C89="","",COUNTIFS(Tabla1[[#All],[sem 11]],"=P",Tabla1[[#All],[llave2]],Gráficos_!C89))</f>
        <v/>
      </c>
      <c r="U89" t="str">
        <f>IF(C89="","",COUNTIFS(Tabla1[[#All],[sem 12]],"=P",Tabla1[[#All],[llave2]],Gráficos_!C89))</f>
        <v/>
      </c>
      <c r="V89" t="str">
        <f>IF(C89="","",COUNTIFS(Tabla1[[#All],[sem 13]],"=P",Tabla1[[#All],[llave2]],Gráficos_!C89))</f>
        <v/>
      </c>
      <c r="W89" t="str">
        <f>IF(C89="","",COUNTIFS(Tabla1[[#All],[sem 14]],"=P",Tabla1[[#All],[llave2]],Gráficos_!C89))</f>
        <v/>
      </c>
      <c r="X89" t="str">
        <f>IF(C89="","",COUNTIFS(Tabla1[[#All],[sem 15]],"=P",Tabla1[[#All],[llave2]],Gráficos_!C89))</f>
        <v/>
      </c>
      <c r="Y89" s="190" t="str">
        <f>IF(C89="","",COUNTIFS(Tabla1[[#All],[sem 16]],"=P",Tabla1[[#All],[llave2]],Gráficos_!C89))</f>
        <v/>
      </c>
      <c r="AA89" s="186" t="str">
        <f t="shared" si="26"/>
        <v/>
      </c>
      <c r="AB89" t="str">
        <f t="shared" si="27"/>
        <v/>
      </c>
      <c r="AC89" s="62" t="str">
        <f t="shared" si="28"/>
        <v/>
      </c>
      <c r="AD89" t="str">
        <f t="shared" si="29"/>
        <v/>
      </c>
      <c r="AE89" t="str">
        <f t="shared" si="39"/>
        <v/>
      </c>
      <c r="AF89" t="str">
        <f t="shared" si="30"/>
        <v/>
      </c>
      <c r="AG89" t="str">
        <f t="shared" si="31"/>
        <v/>
      </c>
      <c r="AH89" t="str">
        <f t="shared" si="32"/>
        <v/>
      </c>
      <c r="AI89" t="str">
        <f t="shared" si="33"/>
        <v/>
      </c>
      <c r="AK89" t="str">
        <f t="shared" si="34"/>
        <v/>
      </c>
      <c r="AL89" t="str">
        <f t="shared" si="34"/>
        <v/>
      </c>
      <c r="AM89" t="str">
        <f t="shared" si="34"/>
        <v/>
      </c>
      <c r="AN89" t="str">
        <f t="shared" si="34"/>
        <v/>
      </c>
      <c r="AO89" t="str">
        <f t="shared" si="34"/>
        <v/>
      </c>
      <c r="AP89" t="str">
        <f t="shared" si="34"/>
        <v/>
      </c>
      <c r="AQ89" t="str">
        <f t="shared" si="34"/>
        <v/>
      </c>
      <c r="AR89" t="str">
        <f t="shared" si="34"/>
        <v/>
      </c>
      <c r="AS89" t="str">
        <f t="shared" si="34"/>
        <v/>
      </c>
      <c r="AT89" t="str">
        <f t="shared" si="34"/>
        <v/>
      </c>
      <c r="AU89" t="str">
        <f t="shared" si="34"/>
        <v/>
      </c>
      <c r="AV89" t="str">
        <f t="shared" si="34"/>
        <v/>
      </c>
      <c r="AW89" t="str">
        <f t="shared" si="35"/>
        <v/>
      </c>
      <c r="AX89" t="str">
        <f t="shared" si="36"/>
        <v/>
      </c>
      <c r="AY89" t="str">
        <f t="shared" si="37"/>
        <v/>
      </c>
      <c r="AZ89" s="190" t="str">
        <f t="shared" si="38"/>
        <v/>
      </c>
      <c r="BA89" t="str">
        <f t="shared" si="40"/>
        <v/>
      </c>
    </row>
    <row r="90" spans="9:53">
      <c r="I90" t="str">
        <f>IF(C90="","",COUNTIFS(Tabla1[[#All],[¿Pasó a miembro?]],"Si",Tabla1[[#All],[Tipo Incrito]],"&lt;&gt;Pre-Inscrito",Tabla1[[#All],[llave2]],Gráficos_!C90))</f>
        <v/>
      </c>
      <c r="J90" s="186" t="str">
        <f>IF(C90="","",COUNTIFS(Tabla1[[#All],[sem 01]],"=P",Tabla1[[#All],[llave2]],Gráficos_!C90))</f>
        <v/>
      </c>
      <c r="K90" t="str">
        <f>IF(C90="","",COUNTIFS(Tabla1[[#All],[sem 02]],"=P",Tabla1[[#All],[llave2]],Gráficos_!C90))</f>
        <v/>
      </c>
      <c r="L90" t="str">
        <f>IF(C90="","",COUNTIFS(Tabla1[[#All],[sem 03]],"=P",Tabla1[[#All],[llave2]],Gráficos_!C90))</f>
        <v/>
      </c>
      <c r="M90" t="str">
        <f>IF(C90="","",COUNTIFS(Tabla1[[#All],[sem 04]],"=P",Tabla1[[#All],[llave2]],Gráficos_!C90))</f>
        <v/>
      </c>
      <c r="N90" t="str">
        <f>IF(C90="","",COUNTIFS(Tabla1[[#All],[sem 05]],"=P",Tabla1[[#All],[llave2]],Gráficos_!C90))</f>
        <v/>
      </c>
      <c r="O90" t="str">
        <f>IF(C90="","",COUNTIFS(Tabla1[[#All],[sem 06]],"=P",Tabla1[[#All],[llave2]],Gráficos_!C90))</f>
        <v/>
      </c>
      <c r="P90" t="str">
        <f>IF(C90="","",COUNTIFS(Tabla1[[#All],[sem 07]],"=P",Tabla1[[#All],[llave2]],Gráficos_!C90))</f>
        <v/>
      </c>
      <c r="Q90" t="str">
        <f>IF(C90="","",COUNTIFS(Tabla1[[#All],[sem 08]],"=P",Tabla1[[#All],[llave2]],Gráficos_!C90))</f>
        <v/>
      </c>
      <c r="R90" t="str">
        <f>IF(C90="","",COUNTIFS(Tabla1[[#All],[sem 09]],"=P",Tabla1[[#All],[llave2]],Gráficos_!C90))</f>
        <v/>
      </c>
      <c r="S90" t="str">
        <f>IF(C90="","",COUNTIFS(Tabla1[[#All],[sem 10]],"=P",Tabla1[[#All],[llave2]],Gráficos_!C90))</f>
        <v/>
      </c>
      <c r="T90" t="str">
        <f>IF(C90="","",COUNTIFS(Tabla1[[#All],[sem 11]],"=P",Tabla1[[#All],[llave2]],Gráficos_!C90))</f>
        <v/>
      </c>
      <c r="U90" t="str">
        <f>IF(C90="","",COUNTIFS(Tabla1[[#All],[sem 12]],"=P",Tabla1[[#All],[llave2]],Gráficos_!C90))</f>
        <v/>
      </c>
      <c r="V90" t="str">
        <f>IF(C90="","",COUNTIFS(Tabla1[[#All],[sem 13]],"=P",Tabla1[[#All],[llave2]],Gráficos_!C90))</f>
        <v/>
      </c>
      <c r="W90" t="str">
        <f>IF(C90="","",COUNTIFS(Tabla1[[#All],[sem 14]],"=P",Tabla1[[#All],[llave2]],Gráficos_!C90))</f>
        <v/>
      </c>
      <c r="X90" t="str">
        <f>IF(C90="","",COUNTIFS(Tabla1[[#All],[sem 15]],"=P",Tabla1[[#All],[llave2]],Gráficos_!C90))</f>
        <v/>
      </c>
      <c r="Y90" s="190" t="str">
        <f>IF(C90="","",COUNTIFS(Tabla1[[#All],[sem 16]],"=P",Tabla1[[#All],[llave2]],Gráficos_!C90))</f>
        <v/>
      </c>
      <c r="AA90" s="186" t="str">
        <f t="shared" si="26"/>
        <v/>
      </c>
      <c r="AB90" t="str">
        <f t="shared" si="27"/>
        <v/>
      </c>
      <c r="AC90" s="62" t="str">
        <f t="shared" si="28"/>
        <v/>
      </c>
      <c r="AD90" t="str">
        <f t="shared" si="29"/>
        <v/>
      </c>
      <c r="AE90" t="str">
        <f t="shared" si="39"/>
        <v/>
      </c>
      <c r="AF90" t="str">
        <f t="shared" si="30"/>
        <v/>
      </c>
      <c r="AG90" t="str">
        <f t="shared" si="31"/>
        <v/>
      </c>
      <c r="AH90" t="str">
        <f t="shared" si="32"/>
        <v/>
      </c>
      <c r="AI90" t="str">
        <f t="shared" si="33"/>
        <v/>
      </c>
      <c r="AK90" t="str">
        <f t="shared" si="34"/>
        <v/>
      </c>
      <c r="AL90" t="str">
        <f t="shared" si="34"/>
        <v/>
      </c>
      <c r="AM90" t="str">
        <f t="shared" si="34"/>
        <v/>
      </c>
      <c r="AN90" t="str">
        <f t="shared" si="34"/>
        <v/>
      </c>
      <c r="AO90" t="str">
        <f t="shared" si="34"/>
        <v/>
      </c>
      <c r="AP90" t="str">
        <f t="shared" si="34"/>
        <v/>
      </c>
      <c r="AQ90" t="str">
        <f t="shared" si="34"/>
        <v/>
      </c>
      <c r="AR90" t="str">
        <f t="shared" si="34"/>
        <v/>
      </c>
      <c r="AS90" t="str">
        <f t="shared" si="34"/>
        <v/>
      </c>
      <c r="AT90" t="str">
        <f t="shared" si="34"/>
        <v/>
      </c>
      <c r="AU90" t="str">
        <f t="shared" si="34"/>
        <v/>
      </c>
      <c r="AV90" t="str">
        <f t="shared" si="34"/>
        <v/>
      </c>
      <c r="AW90" t="str">
        <f t="shared" si="35"/>
        <v/>
      </c>
      <c r="AX90" t="str">
        <f t="shared" si="36"/>
        <v/>
      </c>
      <c r="AY90" t="str">
        <f t="shared" si="37"/>
        <v/>
      </c>
      <c r="AZ90" s="190" t="str">
        <f t="shared" si="38"/>
        <v/>
      </c>
      <c r="BA90" t="str">
        <f t="shared" si="40"/>
        <v/>
      </c>
    </row>
    <row r="91" spans="9:53">
      <c r="I91" t="str">
        <f>IF(C91="","",COUNTIFS(Tabla1[[#All],[¿Pasó a miembro?]],"Si",Tabla1[[#All],[Tipo Incrito]],"&lt;&gt;Pre-Inscrito",Tabla1[[#All],[llave2]],Gráficos_!C91))</f>
        <v/>
      </c>
      <c r="J91" s="186" t="str">
        <f>IF(C91="","",COUNTIFS(Tabla1[[#All],[sem 01]],"=P",Tabla1[[#All],[llave2]],Gráficos_!C91))</f>
        <v/>
      </c>
      <c r="K91" t="str">
        <f>IF(C91="","",COUNTIFS(Tabla1[[#All],[sem 02]],"=P",Tabla1[[#All],[llave2]],Gráficos_!C91))</f>
        <v/>
      </c>
      <c r="L91" t="str">
        <f>IF(C91="","",COUNTIFS(Tabla1[[#All],[sem 03]],"=P",Tabla1[[#All],[llave2]],Gráficos_!C91))</f>
        <v/>
      </c>
      <c r="M91" t="str">
        <f>IF(C91="","",COUNTIFS(Tabla1[[#All],[sem 04]],"=P",Tabla1[[#All],[llave2]],Gráficos_!C91))</f>
        <v/>
      </c>
      <c r="N91" t="str">
        <f>IF(C91="","",COUNTIFS(Tabla1[[#All],[sem 05]],"=P",Tabla1[[#All],[llave2]],Gráficos_!C91))</f>
        <v/>
      </c>
      <c r="O91" t="str">
        <f>IF(C91="","",COUNTIFS(Tabla1[[#All],[sem 06]],"=P",Tabla1[[#All],[llave2]],Gráficos_!C91))</f>
        <v/>
      </c>
      <c r="P91" t="str">
        <f>IF(C91="","",COUNTIFS(Tabla1[[#All],[sem 07]],"=P",Tabla1[[#All],[llave2]],Gráficos_!C91))</f>
        <v/>
      </c>
      <c r="Q91" t="str">
        <f>IF(C91="","",COUNTIFS(Tabla1[[#All],[sem 08]],"=P",Tabla1[[#All],[llave2]],Gráficos_!C91))</f>
        <v/>
      </c>
      <c r="R91" t="str">
        <f>IF(C91="","",COUNTIFS(Tabla1[[#All],[sem 09]],"=P",Tabla1[[#All],[llave2]],Gráficos_!C91))</f>
        <v/>
      </c>
      <c r="S91" t="str">
        <f>IF(C91="","",COUNTIFS(Tabla1[[#All],[sem 10]],"=P",Tabla1[[#All],[llave2]],Gráficos_!C91))</f>
        <v/>
      </c>
      <c r="T91" t="str">
        <f>IF(C91="","",COUNTIFS(Tabla1[[#All],[sem 11]],"=P",Tabla1[[#All],[llave2]],Gráficos_!C91))</f>
        <v/>
      </c>
      <c r="U91" t="str">
        <f>IF(C91="","",COUNTIFS(Tabla1[[#All],[sem 12]],"=P",Tabla1[[#All],[llave2]],Gráficos_!C91))</f>
        <v/>
      </c>
      <c r="V91" t="str">
        <f>IF(C91="","",COUNTIFS(Tabla1[[#All],[sem 13]],"=P",Tabla1[[#All],[llave2]],Gráficos_!C91))</f>
        <v/>
      </c>
      <c r="W91" t="str">
        <f>IF(C91="","",COUNTIFS(Tabla1[[#All],[sem 14]],"=P",Tabla1[[#All],[llave2]],Gráficos_!C91))</f>
        <v/>
      </c>
      <c r="X91" t="str">
        <f>IF(C91="","",COUNTIFS(Tabla1[[#All],[sem 15]],"=P",Tabla1[[#All],[llave2]],Gráficos_!C91))</f>
        <v/>
      </c>
      <c r="Y91" s="190" t="str">
        <f>IF(C91="","",COUNTIFS(Tabla1[[#All],[sem 16]],"=P",Tabla1[[#All],[llave2]],Gráficos_!C91))</f>
        <v/>
      </c>
      <c r="AA91" s="186" t="str">
        <f t="shared" si="26"/>
        <v/>
      </c>
      <c r="AB91" t="str">
        <f t="shared" si="27"/>
        <v/>
      </c>
      <c r="AC91" s="62" t="str">
        <f t="shared" si="28"/>
        <v/>
      </c>
      <c r="AD91" t="str">
        <f t="shared" si="29"/>
        <v/>
      </c>
      <c r="AE91" t="str">
        <f t="shared" si="39"/>
        <v/>
      </c>
      <c r="AF91" t="str">
        <f t="shared" si="30"/>
        <v/>
      </c>
      <c r="AG91" t="str">
        <f t="shared" si="31"/>
        <v/>
      </c>
      <c r="AH91" t="str">
        <f t="shared" si="32"/>
        <v/>
      </c>
      <c r="AI91" t="str">
        <f t="shared" si="33"/>
        <v/>
      </c>
      <c r="AK91" t="str">
        <f t="shared" si="34"/>
        <v/>
      </c>
      <c r="AL91" t="str">
        <f t="shared" si="34"/>
        <v/>
      </c>
      <c r="AM91" t="str">
        <f t="shared" si="34"/>
        <v/>
      </c>
      <c r="AN91" t="str">
        <f t="shared" si="34"/>
        <v/>
      </c>
      <c r="AO91" t="str">
        <f t="shared" si="34"/>
        <v/>
      </c>
      <c r="AP91" t="str">
        <f t="shared" si="34"/>
        <v/>
      </c>
      <c r="AQ91" t="str">
        <f t="shared" si="34"/>
        <v/>
      </c>
      <c r="AR91" t="str">
        <f t="shared" si="34"/>
        <v/>
      </c>
      <c r="AS91" t="str">
        <f t="shared" si="34"/>
        <v/>
      </c>
      <c r="AT91" t="str">
        <f t="shared" si="34"/>
        <v/>
      </c>
      <c r="AU91" t="str">
        <f t="shared" si="34"/>
        <v/>
      </c>
      <c r="AV91" t="str">
        <f t="shared" si="34"/>
        <v/>
      </c>
      <c r="AW91" t="str">
        <f t="shared" si="35"/>
        <v/>
      </c>
      <c r="AX91" t="str">
        <f t="shared" si="36"/>
        <v/>
      </c>
      <c r="AY91" t="str">
        <f t="shared" si="37"/>
        <v/>
      </c>
      <c r="AZ91" s="190" t="str">
        <f t="shared" si="38"/>
        <v/>
      </c>
      <c r="BA91" t="str">
        <f t="shared" si="40"/>
        <v/>
      </c>
    </row>
    <row r="92" spans="9:53">
      <c r="I92" t="str">
        <f>IF(C92="","",COUNTIFS(Tabla1[[#All],[¿Pasó a miembro?]],"Si",Tabla1[[#All],[Tipo Incrito]],"&lt;&gt;Pre-Inscrito",Tabla1[[#All],[llave2]],Gráficos_!C92))</f>
        <v/>
      </c>
      <c r="J92" s="186" t="str">
        <f>IF(C92="","",COUNTIFS(Tabla1[[#All],[sem 01]],"=P",Tabla1[[#All],[llave2]],Gráficos_!C92))</f>
        <v/>
      </c>
      <c r="K92" t="str">
        <f>IF(C92="","",COUNTIFS(Tabla1[[#All],[sem 02]],"=P",Tabla1[[#All],[llave2]],Gráficos_!C92))</f>
        <v/>
      </c>
      <c r="L92" t="str">
        <f>IF(C92="","",COUNTIFS(Tabla1[[#All],[sem 03]],"=P",Tabla1[[#All],[llave2]],Gráficos_!C92))</f>
        <v/>
      </c>
      <c r="M92" t="str">
        <f>IF(C92="","",COUNTIFS(Tabla1[[#All],[sem 04]],"=P",Tabla1[[#All],[llave2]],Gráficos_!C92))</f>
        <v/>
      </c>
      <c r="N92" t="str">
        <f>IF(C92="","",COUNTIFS(Tabla1[[#All],[sem 05]],"=P",Tabla1[[#All],[llave2]],Gráficos_!C92))</f>
        <v/>
      </c>
      <c r="O92" t="str">
        <f>IF(C92="","",COUNTIFS(Tabla1[[#All],[sem 06]],"=P",Tabla1[[#All],[llave2]],Gráficos_!C92))</f>
        <v/>
      </c>
      <c r="P92" t="str">
        <f>IF(C92="","",COUNTIFS(Tabla1[[#All],[sem 07]],"=P",Tabla1[[#All],[llave2]],Gráficos_!C92))</f>
        <v/>
      </c>
      <c r="Q92" t="str">
        <f>IF(C92="","",COUNTIFS(Tabla1[[#All],[sem 08]],"=P",Tabla1[[#All],[llave2]],Gráficos_!C92))</f>
        <v/>
      </c>
      <c r="R92" t="str">
        <f>IF(C92="","",COUNTIFS(Tabla1[[#All],[sem 09]],"=P",Tabla1[[#All],[llave2]],Gráficos_!C92))</f>
        <v/>
      </c>
      <c r="S92" t="str">
        <f>IF(C92="","",COUNTIFS(Tabla1[[#All],[sem 10]],"=P",Tabla1[[#All],[llave2]],Gráficos_!C92))</f>
        <v/>
      </c>
      <c r="T92" t="str">
        <f>IF(C92="","",COUNTIFS(Tabla1[[#All],[sem 11]],"=P",Tabla1[[#All],[llave2]],Gráficos_!C92))</f>
        <v/>
      </c>
      <c r="U92" t="str">
        <f>IF(C92="","",COUNTIFS(Tabla1[[#All],[sem 12]],"=P",Tabla1[[#All],[llave2]],Gráficos_!C92))</f>
        <v/>
      </c>
      <c r="V92" t="str">
        <f>IF(C92="","",COUNTIFS(Tabla1[[#All],[sem 13]],"=P",Tabla1[[#All],[llave2]],Gráficos_!C92))</f>
        <v/>
      </c>
      <c r="W92" t="str">
        <f>IF(C92="","",COUNTIFS(Tabla1[[#All],[sem 14]],"=P",Tabla1[[#All],[llave2]],Gráficos_!C92))</f>
        <v/>
      </c>
      <c r="X92" t="str">
        <f>IF(C92="","",COUNTIFS(Tabla1[[#All],[sem 15]],"=P",Tabla1[[#All],[llave2]],Gráficos_!C92))</f>
        <v/>
      </c>
      <c r="Y92" s="190" t="str">
        <f>IF(C92="","",COUNTIFS(Tabla1[[#All],[sem 16]],"=P",Tabla1[[#All],[llave2]],Gráficos_!C92))</f>
        <v/>
      </c>
      <c r="AA92" s="186" t="str">
        <f t="shared" si="26"/>
        <v/>
      </c>
      <c r="AB92" t="str">
        <f t="shared" si="27"/>
        <v/>
      </c>
      <c r="AC92" s="62" t="str">
        <f t="shared" si="28"/>
        <v/>
      </c>
      <c r="AD92" t="str">
        <f t="shared" si="29"/>
        <v/>
      </c>
      <c r="AE92" t="str">
        <f t="shared" si="39"/>
        <v/>
      </c>
      <c r="AF92" t="str">
        <f t="shared" si="30"/>
        <v/>
      </c>
      <c r="AG92" t="str">
        <f t="shared" si="31"/>
        <v/>
      </c>
      <c r="AH92" t="str">
        <f t="shared" si="32"/>
        <v/>
      </c>
      <c r="AI92" t="str">
        <f t="shared" si="33"/>
        <v/>
      </c>
      <c r="AK92" t="str">
        <f t="shared" si="34"/>
        <v/>
      </c>
      <c r="AL92" t="str">
        <f t="shared" si="34"/>
        <v/>
      </c>
      <c r="AM92" t="str">
        <f t="shared" si="34"/>
        <v/>
      </c>
      <c r="AN92" t="str">
        <f t="shared" si="34"/>
        <v/>
      </c>
      <c r="AO92" t="str">
        <f t="shared" si="34"/>
        <v/>
      </c>
      <c r="AP92" t="str">
        <f t="shared" si="34"/>
        <v/>
      </c>
      <c r="AQ92" t="str">
        <f t="shared" si="34"/>
        <v/>
      </c>
      <c r="AR92" t="str">
        <f t="shared" si="34"/>
        <v/>
      </c>
      <c r="AS92" t="str">
        <f t="shared" si="34"/>
        <v/>
      </c>
      <c r="AT92" t="str">
        <f t="shared" ref="AK92:AV113" si="41">IF(S92="","",S92)</f>
        <v/>
      </c>
      <c r="AU92" t="str">
        <f t="shared" si="41"/>
        <v/>
      </c>
      <c r="AV92" t="str">
        <f t="shared" si="41"/>
        <v/>
      </c>
      <c r="AW92" t="str">
        <f t="shared" si="35"/>
        <v/>
      </c>
      <c r="AX92" t="str">
        <f t="shared" si="36"/>
        <v/>
      </c>
      <c r="AY92" t="str">
        <f t="shared" si="37"/>
        <v/>
      </c>
      <c r="AZ92" s="190" t="str">
        <f t="shared" si="38"/>
        <v/>
      </c>
      <c r="BA92" t="str">
        <f t="shared" si="40"/>
        <v/>
      </c>
    </row>
    <row r="93" spans="9:53">
      <c r="I93" t="str">
        <f>IF(C93="","",COUNTIFS(Tabla1[[#All],[¿Pasó a miembro?]],"Si",Tabla1[[#All],[Tipo Incrito]],"&lt;&gt;Pre-Inscrito",Tabla1[[#All],[llave2]],Gráficos_!C93))</f>
        <v/>
      </c>
      <c r="J93" s="186" t="str">
        <f>IF(C93="","",COUNTIFS(Tabla1[[#All],[sem 01]],"=P",Tabla1[[#All],[llave2]],Gráficos_!C93))</f>
        <v/>
      </c>
      <c r="K93" t="str">
        <f>IF(C93="","",COUNTIFS(Tabla1[[#All],[sem 02]],"=P",Tabla1[[#All],[llave2]],Gráficos_!C93))</f>
        <v/>
      </c>
      <c r="L93" t="str">
        <f>IF(C93="","",COUNTIFS(Tabla1[[#All],[sem 03]],"=P",Tabla1[[#All],[llave2]],Gráficos_!C93))</f>
        <v/>
      </c>
      <c r="M93" t="str">
        <f>IF(C93="","",COUNTIFS(Tabla1[[#All],[sem 04]],"=P",Tabla1[[#All],[llave2]],Gráficos_!C93))</f>
        <v/>
      </c>
      <c r="N93" t="str">
        <f>IF(C93="","",COUNTIFS(Tabla1[[#All],[sem 05]],"=P",Tabla1[[#All],[llave2]],Gráficos_!C93))</f>
        <v/>
      </c>
      <c r="O93" t="str">
        <f>IF(C93="","",COUNTIFS(Tabla1[[#All],[sem 06]],"=P",Tabla1[[#All],[llave2]],Gráficos_!C93))</f>
        <v/>
      </c>
      <c r="P93" t="str">
        <f>IF(C93="","",COUNTIFS(Tabla1[[#All],[sem 07]],"=P",Tabla1[[#All],[llave2]],Gráficos_!C93))</f>
        <v/>
      </c>
      <c r="Q93" t="str">
        <f>IF(C93="","",COUNTIFS(Tabla1[[#All],[sem 08]],"=P",Tabla1[[#All],[llave2]],Gráficos_!C93))</f>
        <v/>
      </c>
      <c r="R93" t="str">
        <f>IF(C93="","",COUNTIFS(Tabla1[[#All],[sem 09]],"=P",Tabla1[[#All],[llave2]],Gráficos_!C93))</f>
        <v/>
      </c>
      <c r="S93" t="str">
        <f>IF(C93="","",COUNTIFS(Tabla1[[#All],[sem 10]],"=P",Tabla1[[#All],[llave2]],Gráficos_!C93))</f>
        <v/>
      </c>
      <c r="T93" t="str">
        <f>IF(C93="","",COUNTIFS(Tabla1[[#All],[sem 11]],"=P",Tabla1[[#All],[llave2]],Gráficos_!C93))</f>
        <v/>
      </c>
      <c r="U93" t="str">
        <f>IF(C93="","",COUNTIFS(Tabla1[[#All],[sem 12]],"=P",Tabla1[[#All],[llave2]],Gráficos_!C93))</f>
        <v/>
      </c>
      <c r="V93" t="str">
        <f>IF(C93="","",COUNTIFS(Tabla1[[#All],[sem 13]],"=P",Tabla1[[#All],[llave2]],Gráficos_!C93))</f>
        <v/>
      </c>
      <c r="W93" t="str">
        <f>IF(C93="","",COUNTIFS(Tabla1[[#All],[sem 14]],"=P",Tabla1[[#All],[llave2]],Gráficos_!C93))</f>
        <v/>
      </c>
      <c r="X93" t="str">
        <f>IF(C93="","",COUNTIFS(Tabla1[[#All],[sem 15]],"=P",Tabla1[[#All],[llave2]],Gráficos_!C93))</f>
        <v/>
      </c>
      <c r="Y93" s="190" t="str">
        <f>IF(C93="","",COUNTIFS(Tabla1[[#All],[sem 16]],"=P",Tabla1[[#All],[llave2]],Gráficos_!C93))</f>
        <v/>
      </c>
      <c r="AA93" s="186" t="str">
        <f t="shared" si="26"/>
        <v/>
      </c>
      <c r="AB93" t="str">
        <f t="shared" si="27"/>
        <v/>
      </c>
      <c r="AC93" s="62" t="str">
        <f t="shared" si="28"/>
        <v/>
      </c>
      <c r="AD93" t="str">
        <f t="shared" si="29"/>
        <v/>
      </c>
      <c r="AE93" t="str">
        <f t="shared" si="39"/>
        <v/>
      </c>
      <c r="AF93" t="str">
        <f t="shared" si="30"/>
        <v/>
      </c>
      <c r="AG93" t="str">
        <f t="shared" si="31"/>
        <v/>
      </c>
      <c r="AH93" t="str">
        <f t="shared" si="32"/>
        <v/>
      </c>
      <c r="AI93" t="str">
        <f t="shared" si="33"/>
        <v/>
      </c>
      <c r="AK93" t="str">
        <f t="shared" si="41"/>
        <v/>
      </c>
      <c r="AL93" t="str">
        <f t="shared" si="41"/>
        <v/>
      </c>
      <c r="AM93" t="str">
        <f t="shared" si="41"/>
        <v/>
      </c>
      <c r="AN93" t="str">
        <f t="shared" si="41"/>
        <v/>
      </c>
      <c r="AO93" t="str">
        <f t="shared" si="41"/>
        <v/>
      </c>
      <c r="AP93" t="str">
        <f t="shared" si="41"/>
        <v/>
      </c>
      <c r="AQ93" t="str">
        <f t="shared" si="41"/>
        <v/>
      </c>
      <c r="AR93" t="str">
        <f t="shared" si="41"/>
        <v/>
      </c>
      <c r="AS93" t="str">
        <f t="shared" si="41"/>
        <v/>
      </c>
      <c r="AT93" t="str">
        <f t="shared" si="41"/>
        <v/>
      </c>
      <c r="AU93" t="str">
        <f t="shared" si="41"/>
        <v/>
      </c>
      <c r="AV93" t="str">
        <f t="shared" si="41"/>
        <v/>
      </c>
      <c r="AW93" t="str">
        <f t="shared" si="35"/>
        <v/>
      </c>
      <c r="AX93" t="str">
        <f t="shared" si="36"/>
        <v/>
      </c>
      <c r="AY93" t="str">
        <f t="shared" si="37"/>
        <v/>
      </c>
      <c r="AZ93" s="190" t="str">
        <f t="shared" si="38"/>
        <v/>
      </c>
      <c r="BA93" t="str">
        <f t="shared" si="40"/>
        <v/>
      </c>
    </row>
    <row r="94" spans="9:53">
      <c r="I94" t="str">
        <f>IF(C94="","",COUNTIFS(Tabla1[[#All],[¿Pasó a miembro?]],"Si",Tabla1[[#All],[Tipo Incrito]],"&lt;&gt;Pre-Inscrito",Tabla1[[#All],[llave2]],Gráficos_!C94))</f>
        <v/>
      </c>
      <c r="J94" s="186" t="str">
        <f>IF(C94="","",COUNTIFS(Tabla1[[#All],[sem 01]],"=P",Tabla1[[#All],[llave2]],Gráficos_!C94))</f>
        <v/>
      </c>
      <c r="K94" t="str">
        <f>IF(C94="","",COUNTIFS(Tabla1[[#All],[sem 02]],"=P",Tabla1[[#All],[llave2]],Gráficos_!C94))</f>
        <v/>
      </c>
      <c r="L94" t="str">
        <f>IF(C94="","",COUNTIFS(Tabla1[[#All],[sem 03]],"=P",Tabla1[[#All],[llave2]],Gráficos_!C94))</f>
        <v/>
      </c>
      <c r="M94" t="str">
        <f>IF(C94="","",COUNTIFS(Tabla1[[#All],[sem 04]],"=P",Tabla1[[#All],[llave2]],Gráficos_!C94))</f>
        <v/>
      </c>
      <c r="N94" t="str">
        <f>IF(C94="","",COUNTIFS(Tabla1[[#All],[sem 05]],"=P",Tabla1[[#All],[llave2]],Gráficos_!C94))</f>
        <v/>
      </c>
      <c r="O94" t="str">
        <f>IF(C94="","",COUNTIFS(Tabla1[[#All],[sem 06]],"=P",Tabla1[[#All],[llave2]],Gráficos_!C94))</f>
        <v/>
      </c>
      <c r="P94" t="str">
        <f>IF(C94="","",COUNTIFS(Tabla1[[#All],[sem 07]],"=P",Tabla1[[#All],[llave2]],Gráficos_!C94))</f>
        <v/>
      </c>
      <c r="Q94" t="str">
        <f>IF(C94="","",COUNTIFS(Tabla1[[#All],[sem 08]],"=P",Tabla1[[#All],[llave2]],Gráficos_!C94))</f>
        <v/>
      </c>
      <c r="R94" t="str">
        <f>IF(C94="","",COUNTIFS(Tabla1[[#All],[sem 09]],"=P",Tabla1[[#All],[llave2]],Gráficos_!C94))</f>
        <v/>
      </c>
      <c r="S94" t="str">
        <f>IF(C94="","",COUNTIFS(Tabla1[[#All],[sem 10]],"=P",Tabla1[[#All],[llave2]],Gráficos_!C94))</f>
        <v/>
      </c>
      <c r="T94" t="str">
        <f>IF(C94="","",COUNTIFS(Tabla1[[#All],[sem 11]],"=P",Tabla1[[#All],[llave2]],Gráficos_!C94))</f>
        <v/>
      </c>
      <c r="U94" t="str">
        <f>IF(C94="","",COUNTIFS(Tabla1[[#All],[sem 12]],"=P",Tabla1[[#All],[llave2]],Gráficos_!C94))</f>
        <v/>
      </c>
      <c r="V94" t="str">
        <f>IF(C94="","",COUNTIFS(Tabla1[[#All],[sem 13]],"=P",Tabla1[[#All],[llave2]],Gráficos_!C94))</f>
        <v/>
      </c>
      <c r="W94" t="str">
        <f>IF(C94="","",COUNTIFS(Tabla1[[#All],[sem 14]],"=P",Tabla1[[#All],[llave2]],Gráficos_!C94))</f>
        <v/>
      </c>
      <c r="X94" t="str">
        <f>IF(C94="","",COUNTIFS(Tabla1[[#All],[sem 15]],"=P",Tabla1[[#All],[llave2]],Gráficos_!C94))</f>
        <v/>
      </c>
      <c r="Y94" s="190" t="str">
        <f>IF(C94="","",COUNTIFS(Tabla1[[#All],[sem 16]],"=P",Tabla1[[#All],[llave2]],Gráficos_!C94))</f>
        <v/>
      </c>
      <c r="AA94" s="186" t="str">
        <f t="shared" si="26"/>
        <v/>
      </c>
      <c r="AB94" t="str">
        <f t="shared" si="27"/>
        <v/>
      </c>
      <c r="AC94" s="62" t="str">
        <f t="shared" si="28"/>
        <v/>
      </c>
      <c r="AD94" t="str">
        <f t="shared" si="29"/>
        <v/>
      </c>
      <c r="AE94" t="str">
        <f t="shared" si="39"/>
        <v/>
      </c>
      <c r="AF94" t="str">
        <f t="shared" si="30"/>
        <v/>
      </c>
      <c r="AG94" t="str">
        <f t="shared" si="31"/>
        <v/>
      </c>
      <c r="AH94" t="str">
        <f t="shared" si="32"/>
        <v/>
      </c>
      <c r="AI94" t="str">
        <f t="shared" si="33"/>
        <v/>
      </c>
      <c r="AK94" t="str">
        <f t="shared" si="41"/>
        <v/>
      </c>
      <c r="AL94" t="str">
        <f t="shared" si="41"/>
        <v/>
      </c>
      <c r="AM94" t="str">
        <f t="shared" si="41"/>
        <v/>
      </c>
      <c r="AN94" t="str">
        <f t="shared" si="41"/>
        <v/>
      </c>
      <c r="AO94" t="str">
        <f t="shared" si="41"/>
        <v/>
      </c>
      <c r="AP94" t="str">
        <f t="shared" si="41"/>
        <v/>
      </c>
      <c r="AQ94" t="str">
        <f t="shared" si="41"/>
        <v/>
      </c>
      <c r="AR94" t="str">
        <f t="shared" si="41"/>
        <v/>
      </c>
      <c r="AS94" t="str">
        <f t="shared" si="41"/>
        <v/>
      </c>
      <c r="AT94" t="str">
        <f t="shared" si="41"/>
        <v/>
      </c>
      <c r="AU94" t="str">
        <f t="shared" si="41"/>
        <v/>
      </c>
      <c r="AV94" t="str">
        <f t="shared" si="41"/>
        <v/>
      </c>
      <c r="AW94" t="str">
        <f t="shared" si="35"/>
        <v/>
      </c>
      <c r="AX94" t="str">
        <f t="shared" si="36"/>
        <v/>
      </c>
      <c r="AY94" t="str">
        <f t="shared" si="37"/>
        <v/>
      </c>
      <c r="AZ94" s="190" t="str">
        <f t="shared" si="38"/>
        <v/>
      </c>
      <c r="BA94" t="str">
        <f t="shared" si="40"/>
        <v/>
      </c>
    </row>
    <row r="95" spans="9:53">
      <c r="I95" t="str">
        <f>IF(C95="","",COUNTIFS(Tabla1[[#All],[¿Pasó a miembro?]],"Si",Tabla1[[#All],[Tipo Incrito]],"&lt;&gt;Pre-Inscrito",Tabla1[[#All],[llave2]],Gráficos_!C95))</f>
        <v/>
      </c>
      <c r="J95" s="186" t="str">
        <f>IF(C95="","",COUNTIFS(Tabla1[[#All],[sem 01]],"=P",Tabla1[[#All],[llave2]],Gráficos_!C95))</f>
        <v/>
      </c>
      <c r="K95" t="str">
        <f>IF(C95="","",COUNTIFS(Tabla1[[#All],[sem 02]],"=P",Tabla1[[#All],[llave2]],Gráficos_!C95))</f>
        <v/>
      </c>
      <c r="L95" t="str">
        <f>IF(C95="","",COUNTIFS(Tabla1[[#All],[sem 03]],"=P",Tabla1[[#All],[llave2]],Gráficos_!C95))</f>
        <v/>
      </c>
      <c r="M95" t="str">
        <f>IF(C95="","",COUNTIFS(Tabla1[[#All],[sem 04]],"=P",Tabla1[[#All],[llave2]],Gráficos_!C95))</f>
        <v/>
      </c>
      <c r="N95" t="str">
        <f>IF(C95="","",COUNTIFS(Tabla1[[#All],[sem 05]],"=P",Tabla1[[#All],[llave2]],Gráficos_!C95))</f>
        <v/>
      </c>
      <c r="O95" t="str">
        <f>IF(C95="","",COUNTIFS(Tabla1[[#All],[sem 06]],"=P",Tabla1[[#All],[llave2]],Gráficos_!C95))</f>
        <v/>
      </c>
      <c r="P95" t="str">
        <f>IF(C95="","",COUNTIFS(Tabla1[[#All],[sem 07]],"=P",Tabla1[[#All],[llave2]],Gráficos_!C95))</f>
        <v/>
      </c>
      <c r="Q95" t="str">
        <f>IF(C95="","",COUNTIFS(Tabla1[[#All],[sem 08]],"=P",Tabla1[[#All],[llave2]],Gráficos_!C95))</f>
        <v/>
      </c>
      <c r="R95" t="str">
        <f>IF(C95="","",COUNTIFS(Tabla1[[#All],[sem 09]],"=P",Tabla1[[#All],[llave2]],Gráficos_!C95))</f>
        <v/>
      </c>
      <c r="S95" t="str">
        <f>IF(C95="","",COUNTIFS(Tabla1[[#All],[sem 10]],"=P",Tabla1[[#All],[llave2]],Gráficos_!C95))</f>
        <v/>
      </c>
      <c r="T95" t="str">
        <f>IF(C95="","",COUNTIFS(Tabla1[[#All],[sem 11]],"=P",Tabla1[[#All],[llave2]],Gráficos_!C95))</f>
        <v/>
      </c>
      <c r="U95" t="str">
        <f>IF(C95="","",COUNTIFS(Tabla1[[#All],[sem 12]],"=P",Tabla1[[#All],[llave2]],Gráficos_!C95))</f>
        <v/>
      </c>
      <c r="V95" t="str">
        <f>IF(C95="","",COUNTIFS(Tabla1[[#All],[sem 13]],"=P",Tabla1[[#All],[llave2]],Gráficos_!C95))</f>
        <v/>
      </c>
      <c r="W95" t="str">
        <f>IF(C95="","",COUNTIFS(Tabla1[[#All],[sem 14]],"=P",Tabla1[[#All],[llave2]],Gráficos_!C95))</f>
        <v/>
      </c>
      <c r="X95" t="str">
        <f>IF(C95="","",COUNTIFS(Tabla1[[#All],[sem 15]],"=P",Tabla1[[#All],[llave2]],Gráficos_!C95))</f>
        <v/>
      </c>
      <c r="Y95" s="190" t="str">
        <f>IF(C95="","",COUNTIFS(Tabla1[[#All],[sem 16]],"=P",Tabla1[[#All],[llave2]],Gráficos_!C95))</f>
        <v/>
      </c>
      <c r="AA95" s="186" t="str">
        <f t="shared" si="26"/>
        <v/>
      </c>
      <c r="AB95" t="str">
        <f t="shared" si="27"/>
        <v/>
      </c>
      <c r="AC95" s="62" t="str">
        <f t="shared" si="28"/>
        <v/>
      </c>
      <c r="AD95" t="str">
        <f t="shared" si="29"/>
        <v/>
      </c>
      <c r="AE95" t="str">
        <f t="shared" si="39"/>
        <v/>
      </c>
      <c r="AF95" t="str">
        <f t="shared" si="30"/>
        <v/>
      </c>
      <c r="AG95" t="str">
        <f t="shared" si="31"/>
        <v/>
      </c>
      <c r="AH95" t="str">
        <f t="shared" si="32"/>
        <v/>
      </c>
      <c r="AI95" t="str">
        <f t="shared" si="33"/>
        <v/>
      </c>
      <c r="AK95" t="str">
        <f t="shared" si="41"/>
        <v/>
      </c>
      <c r="AL95" t="str">
        <f t="shared" si="41"/>
        <v/>
      </c>
      <c r="AM95" t="str">
        <f t="shared" si="41"/>
        <v/>
      </c>
      <c r="AN95" t="str">
        <f t="shared" si="41"/>
        <v/>
      </c>
      <c r="AO95" t="str">
        <f t="shared" si="41"/>
        <v/>
      </c>
      <c r="AP95" t="str">
        <f t="shared" si="41"/>
        <v/>
      </c>
      <c r="AQ95" t="str">
        <f t="shared" si="41"/>
        <v/>
      </c>
      <c r="AR95" t="str">
        <f t="shared" si="41"/>
        <v/>
      </c>
      <c r="AS95" t="str">
        <f t="shared" si="41"/>
        <v/>
      </c>
      <c r="AT95" t="str">
        <f t="shared" si="41"/>
        <v/>
      </c>
      <c r="AU95" t="str">
        <f t="shared" si="41"/>
        <v/>
      </c>
      <c r="AV95" t="str">
        <f t="shared" si="41"/>
        <v/>
      </c>
      <c r="AW95" t="str">
        <f t="shared" si="35"/>
        <v/>
      </c>
      <c r="AX95" t="str">
        <f t="shared" si="36"/>
        <v/>
      </c>
      <c r="AY95" t="str">
        <f t="shared" si="37"/>
        <v/>
      </c>
      <c r="AZ95" s="190" t="str">
        <f t="shared" si="38"/>
        <v/>
      </c>
      <c r="BA95" t="str">
        <f t="shared" si="40"/>
        <v/>
      </c>
    </row>
    <row r="96" spans="9:53">
      <c r="I96" t="str">
        <f>IF(C96="","",COUNTIFS(Tabla1[[#All],[¿Pasó a miembro?]],"Si",Tabla1[[#All],[Tipo Incrito]],"&lt;&gt;Pre-Inscrito",Tabla1[[#All],[llave2]],Gráficos_!C96))</f>
        <v/>
      </c>
      <c r="J96" s="186" t="str">
        <f>IF(C96="","",COUNTIFS(Tabla1[[#All],[sem 01]],"=P",Tabla1[[#All],[llave2]],Gráficos_!C96))</f>
        <v/>
      </c>
      <c r="K96" t="str">
        <f>IF(C96="","",COUNTIFS(Tabla1[[#All],[sem 02]],"=P",Tabla1[[#All],[llave2]],Gráficos_!C96))</f>
        <v/>
      </c>
      <c r="L96" t="str">
        <f>IF(C96="","",COUNTIFS(Tabla1[[#All],[sem 03]],"=P",Tabla1[[#All],[llave2]],Gráficos_!C96))</f>
        <v/>
      </c>
      <c r="M96" t="str">
        <f>IF(C96="","",COUNTIFS(Tabla1[[#All],[sem 04]],"=P",Tabla1[[#All],[llave2]],Gráficos_!C96))</f>
        <v/>
      </c>
      <c r="N96" t="str">
        <f>IF(C96="","",COUNTIFS(Tabla1[[#All],[sem 05]],"=P",Tabla1[[#All],[llave2]],Gráficos_!C96))</f>
        <v/>
      </c>
      <c r="O96" t="str">
        <f>IF(C96="","",COUNTIFS(Tabla1[[#All],[sem 06]],"=P",Tabla1[[#All],[llave2]],Gráficos_!C96))</f>
        <v/>
      </c>
      <c r="P96" t="str">
        <f>IF(C96="","",COUNTIFS(Tabla1[[#All],[sem 07]],"=P",Tabla1[[#All],[llave2]],Gráficos_!C96))</f>
        <v/>
      </c>
      <c r="Q96" t="str">
        <f>IF(C96="","",COUNTIFS(Tabla1[[#All],[sem 08]],"=P",Tabla1[[#All],[llave2]],Gráficos_!C96))</f>
        <v/>
      </c>
      <c r="R96" t="str">
        <f>IF(C96="","",COUNTIFS(Tabla1[[#All],[sem 09]],"=P",Tabla1[[#All],[llave2]],Gráficos_!C96))</f>
        <v/>
      </c>
      <c r="S96" t="str">
        <f>IF(C96="","",COUNTIFS(Tabla1[[#All],[sem 10]],"=P",Tabla1[[#All],[llave2]],Gráficos_!C96))</f>
        <v/>
      </c>
      <c r="T96" t="str">
        <f>IF(C96="","",COUNTIFS(Tabla1[[#All],[sem 11]],"=P",Tabla1[[#All],[llave2]],Gráficos_!C96))</f>
        <v/>
      </c>
      <c r="U96" t="str">
        <f>IF(C96="","",COUNTIFS(Tabla1[[#All],[sem 12]],"=P",Tabla1[[#All],[llave2]],Gráficos_!C96))</f>
        <v/>
      </c>
      <c r="V96" t="str">
        <f>IF(C96="","",COUNTIFS(Tabla1[[#All],[sem 13]],"=P",Tabla1[[#All],[llave2]],Gráficos_!C96))</f>
        <v/>
      </c>
      <c r="W96" t="str">
        <f>IF(C96="","",COUNTIFS(Tabla1[[#All],[sem 14]],"=P",Tabla1[[#All],[llave2]],Gráficos_!C96))</f>
        <v/>
      </c>
      <c r="X96" t="str">
        <f>IF(C96="","",COUNTIFS(Tabla1[[#All],[sem 15]],"=P",Tabla1[[#All],[llave2]],Gráficos_!C96))</f>
        <v/>
      </c>
      <c r="Y96" s="190" t="str">
        <f>IF(C96="","",COUNTIFS(Tabla1[[#All],[sem 16]],"=P",Tabla1[[#All],[llave2]],Gráficos_!C96))</f>
        <v/>
      </c>
      <c r="AA96" s="186" t="str">
        <f t="shared" si="26"/>
        <v/>
      </c>
      <c r="AB96" t="str">
        <f t="shared" si="27"/>
        <v/>
      </c>
      <c r="AC96" s="62" t="str">
        <f t="shared" si="28"/>
        <v/>
      </c>
      <c r="AD96" t="str">
        <f t="shared" si="29"/>
        <v/>
      </c>
      <c r="AE96" t="str">
        <f t="shared" si="39"/>
        <v/>
      </c>
      <c r="AF96" t="str">
        <f t="shared" si="30"/>
        <v/>
      </c>
      <c r="AG96" t="str">
        <f t="shared" si="31"/>
        <v/>
      </c>
      <c r="AH96" t="str">
        <f t="shared" si="32"/>
        <v/>
      </c>
      <c r="AI96" t="str">
        <f t="shared" si="33"/>
        <v/>
      </c>
      <c r="AK96" t="str">
        <f t="shared" si="41"/>
        <v/>
      </c>
      <c r="AL96" t="str">
        <f t="shared" si="41"/>
        <v/>
      </c>
      <c r="AM96" t="str">
        <f t="shared" si="41"/>
        <v/>
      </c>
      <c r="AN96" t="str">
        <f t="shared" si="41"/>
        <v/>
      </c>
      <c r="AO96" t="str">
        <f t="shared" si="41"/>
        <v/>
      </c>
      <c r="AP96" t="str">
        <f t="shared" si="41"/>
        <v/>
      </c>
      <c r="AQ96" t="str">
        <f t="shared" si="41"/>
        <v/>
      </c>
      <c r="AR96" t="str">
        <f t="shared" si="41"/>
        <v/>
      </c>
      <c r="AS96" t="str">
        <f t="shared" si="41"/>
        <v/>
      </c>
      <c r="AT96" t="str">
        <f t="shared" si="41"/>
        <v/>
      </c>
      <c r="AU96" t="str">
        <f t="shared" si="41"/>
        <v/>
      </c>
      <c r="AV96" t="str">
        <f t="shared" si="41"/>
        <v/>
      </c>
      <c r="AW96" t="str">
        <f t="shared" si="35"/>
        <v/>
      </c>
      <c r="AX96" t="str">
        <f t="shared" si="36"/>
        <v/>
      </c>
      <c r="AY96" t="str">
        <f t="shared" si="37"/>
        <v/>
      </c>
      <c r="AZ96" s="190" t="str">
        <f t="shared" si="38"/>
        <v/>
      </c>
      <c r="BA96" t="str">
        <f t="shared" si="40"/>
        <v/>
      </c>
    </row>
    <row r="97" spans="9:79">
      <c r="I97" t="str">
        <f>IF(C97="","",COUNTIFS(Tabla1[[#All],[¿Pasó a miembro?]],"Si",Tabla1[[#All],[Tipo Incrito]],"&lt;&gt;Pre-Inscrito",Tabla1[[#All],[llave2]],Gráficos_!C97))</f>
        <v/>
      </c>
      <c r="J97" s="186" t="str">
        <f>IF(C97="","",COUNTIFS(Tabla1[[#All],[sem 01]],"=P",Tabla1[[#All],[llave2]],Gráficos_!C97))</f>
        <v/>
      </c>
      <c r="K97" t="str">
        <f>IF(C97="","",COUNTIFS(Tabla1[[#All],[sem 02]],"=P",Tabla1[[#All],[llave2]],Gráficos_!C97))</f>
        <v/>
      </c>
      <c r="L97" t="str">
        <f>IF(C97="","",COUNTIFS(Tabla1[[#All],[sem 03]],"=P",Tabla1[[#All],[llave2]],Gráficos_!C97))</f>
        <v/>
      </c>
      <c r="M97" t="str">
        <f>IF(C97="","",COUNTIFS(Tabla1[[#All],[sem 04]],"=P",Tabla1[[#All],[llave2]],Gráficos_!C97))</f>
        <v/>
      </c>
      <c r="N97" t="str">
        <f>IF(C97="","",COUNTIFS(Tabla1[[#All],[sem 05]],"=P",Tabla1[[#All],[llave2]],Gráficos_!C97))</f>
        <v/>
      </c>
      <c r="O97" t="str">
        <f>IF(C97="","",COUNTIFS(Tabla1[[#All],[sem 06]],"=P",Tabla1[[#All],[llave2]],Gráficos_!C97))</f>
        <v/>
      </c>
      <c r="P97" t="str">
        <f>IF(C97="","",COUNTIFS(Tabla1[[#All],[sem 07]],"=P",Tabla1[[#All],[llave2]],Gráficos_!C97))</f>
        <v/>
      </c>
      <c r="Q97" t="str">
        <f>IF(C97="","",COUNTIFS(Tabla1[[#All],[sem 08]],"=P",Tabla1[[#All],[llave2]],Gráficos_!C97))</f>
        <v/>
      </c>
      <c r="R97" t="str">
        <f>IF(C97="","",COUNTIFS(Tabla1[[#All],[sem 09]],"=P",Tabla1[[#All],[llave2]],Gráficos_!C97))</f>
        <v/>
      </c>
      <c r="S97" t="str">
        <f>IF(C97="","",COUNTIFS(Tabla1[[#All],[sem 10]],"=P",Tabla1[[#All],[llave2]],Gráficos_!C97))</f>
        <v/>
      </c>
      <c r="T97" t="str">
        <f>IF(C97="","",COUNTIFS(Tabla1[[#All],[sem 11]],"=P",Tabla1[[#All],[llave2]],Gráficos_!C97))</f>
        <v/>
      </c>
      <c r="U97" t="str">
        <f>IF(C97="","",COUNTIFS(Tabla1[[#All],[sem 12]],"=P",Tabla1[[#All],[llave2]],Gráficos_!C97))</f>
        <v/>
      </c>
      <c r="V97" t="str">
        <f>IF(C97="","",COUNTIFS(Tabla1[[#All],[sem 13]],"=P",Tabla1[[#All],[llave2]],Gráficos_!C97))</f>
        <v/>
      </c>
      <c r="W97" t="str">
        <f>IF(C97="","",COUNTIFS(Tabla1[[#All],[sem 14]],"=P",Tabla1[[#All],[llave2]],Gráficos_!C97))</f>
        <v/>
      </c>
      <c r="X97" t="str">
        <f>IF(C97="","",COUNTIFS(Tabla1[[#All],[sem 15]],"=P",Tabla1[[#All],[llave2]],Gráficos_!C97))</f>
        <v/>
      </c>
      <c r="Y97" s="190" t="str">
        <f>IF(C97="","",COUNTIFS(Tabla1[[#All],[sem 16]],"=P",Tabla1[[#All],[llave2]],Gráficos_!C97))</f>
        <v/>
      </c>
      <c r="AA97" s="186" t="str">
        <f t="shared" si="26"/>
        <v/>
      </c>
      <c r="AB97" t="str">
        <f t="shared" si="27"/>
        <v/>
      </c>
      <c r="AC97" s="62" t="str">
        <f t="shared" si="28"/>
        <v/>
      </c>
      <c r="AD97" t="str">
        <f t="shared" si="29"/>
        <v/>
      </c>
      <c r="AE97" t="str">
        <f t="shared" si="39"/>
        <v/>
      </c>
      <c r="AF97" t="str">
        <f t="shared" si="30"/>
        <v/>
      </c>
      <c r="AG97" t="str">
        <f t="shared" si="31"/>
        <v/>
      </c>
      <c r="AH97" t="str">
        <f t="shared" si="32"/>
        <v/>
      </c>
      <c r="AI97" t="str">
        <f t="shared" si="33"/>
        <v/>
      </c>
      <c r="AK97" t="str">
        <f t="shared" si="41"/>
        <v/>
      </c>
      <c r="AL97" t="str">
        <f t="shared" si="41"/>
        <v/>
      </c>
      <c r="AM97" t="str">
        <f t="shared" si="41"/>
        <v/>
      </c>
      <c r="AN97" t="str">
        <f t="shared" si="41"/>
        <v/>
      </c>
      <c r="AO97" t="str">
        <f t="shared" si="41"/>
        <v/>
      </c>
      <c r="AP97" t="str">
        <f t="shared" si="41"/>
        <v/>
      </c>
      <c r="AQ97" t="str">
        <f t="shared" si="41"/>
        <v/>
      </c>
      <c r="AR97" t="str">
        <f t="shared" si="41"/>
        <v/>
      </c>
      <c r="AS97" t="str">
        <f t="shared" si="41"/>
        <v/>
      </c>
      <c r="AT97" t="str">
        <f t="shared" si="41"/>
        <v/>
      </c>
      <c r="AU97" t="str">
        <f t="shared" si="41"/>
        <v/>
      </c>
      <c r="AV97" t="str">
        <f t="shared" si="41"/>
        <v/>
      </c>
      <c r="AW97" t="str">
        <f t="shared" si="35"/>
        <v/>
      </c>
      <c r="AX97" t="str">
        <f t="shared" si="36"/>
        <v/>
      </c>
      <c r="AY97" t="str">
        <f t="shared" si="37"/>
        <v/>
      </c>
      <c r="AZ97" s="190" t="str">
        <f t="shared" si="38"/>
        <v/>
      </c>
      <c r="BA97" t="str">
        <f t="shared" si="40"/>
        <v/>
      </c>
    </row>
    <row r="98" spans="9:79">
      <c r="I98" t="str">
        <f>IF(C98="","",COUNTIFS(Tabla1[[#All],[¿Pasó a miembro?]],"Si",Tabla1[[#All],[Tipo Incrito]],"&lt;&gt;Pre-Inscrito",Tabla1[[#All],[llave2]],Gráficos_!C98))</f>
        <v/>
      </c>
      <c r="J98" s="186" t="str">
        <f>IF(C98="","",COUNTIFS(Tabla1[[#All],[sem 01]],"=P",Tabla1[[#All],[llave2]],Gráficos_!C98))</f>
        <v/>
      </c>
      <c r="K98" t="str">
        <f>IF(C98="","",COUNTIFS(Tabla1[[#All],[sem 02]],"=P",Tabla1[[#All],[llave2]],Gráficos_!C98))</f>
        <v/>
      </c>
      <c r="L98" t="str">
        <f>IF(C98="","",COUNTIFS(Tabla1[[#All],[sem 03]],"=P",Tabla1[[#All],[llave2]],Gráficos_!C98))</f>
        <v/>
      </c>
      <c r="M98" t="str">
        <f>IF(C98="","",COUNTIFS(Tabla1[[#All],[sem 04]],"=P",Tabla1[[#All],[llave2]],Gráficos_!C98))</f>
        <v/>
      </c>
      <c r="N98" t="str">
        <f>IF(C98="","",COUNTIFS(Tabla1[[#All],[sem 05]],"=P",Tabla1[[#All],[llave2]],Gráficos_!C98))</f>
        <v/>
      </c>
      <c r="O98" t="str">
        <f>IF(C98="","",COUNTIFS(Tabla1[[#All],[sem 06]],"=P",Tabla1[[#All],[llave2]],Gráficos_!C98))</f>
        <v/>
      </c>
      <c r="P98" t="str">
        <f>IF(C98="","",COUNTIFS(Tabla1[[#All],[sem 07]],"=P",Tabla1[[#All],[llave2]],Gráficos_!C98))</f>
        <v/>
      </c>
      <c r="Q98" t="str">
        <f>IF(C98="","",COUNTIFS(Tabla1[[#All],[sem 08]],"=P",Tabla1[[#All],[llave2]],Gráficos_!C98))</f>
        <v/>
      </c>
      <c r="R98" t="str">
        <f>IF(C98="","",COUNTIFS(Tabla1[[#All],[sem 09]],"=P",Tabla1[[#All],[llave2]],Gráficos_!C98))</f>
        <v/>
      </c>
      <c r="S98" t="str">
        <f>IF(C98="","",COUNTIFS(Tabla1[[#All],[sem 10]],"=P",Tabla1[[#All],[llave2]],Gráficos_!C98))</f>
        <v/>
      </c>
      <c r="T98" t="str">
        <f>IF(C98="","",COUNTIFS(Tabla1[[#All],[sem 11]],"=P",Tabla1[[#All],[llave2]],Gráficos_!C98))</f>
        <v/>
      </c>
      <c r="U98" t="str">
        <f>IF(C98="","",COUNTIFS(Tabla1[[#All],[sem 12]],"=P",Tabla1[[#All],[llave2]],Gráficos_!C98))</f>
        <v/>
      </c>
      <c r="V98" t="str">
        <f>IF(C98="","",COUNTIFS(Tabla1[[#All],[sem 13]],"=P",Tabla1[[#All],[llave2]],Gráficos_!C98))</f>
        <v/>
      </c>
      <c r="W98" t="str">
        <f>IF(C98="","",COUNTIFS(Tabla1[[#All],[sem 14]],"=P",Tabla1[[#All],[llave2]],Gráficos_!C98))</f>
        <v/>
      </c>
      <c r="X98" t="str">
        <f>IF(C98="","",COUNTIFS(Tabla1[[#All],[sem 15]],"=P",Tabla1[[#All],[llave2]],Gráficos_!C98))</f>
        <v/>
      </c>
      <c r="Y98" s="190" t="str">
        <f>IF(C98="","",COUNTIFS(Tabla1[[#All],[sem 16]],"=P",Tabla1[[#All],[llave2]],Gráficos_!C98))</f>
        <v/>
      </c>
      <c r="AA98" s="186" t="str">
        <f t="shared" si="26"/>
        <v/>
      </c>
      <c r="AB98" t="str">
        <f t="shared" si="27"/>
        <v/>
      </c>
      <c r="AC98" s="62" t="str">
        <f t="shared" si="28"/>
        <v/>
      </c>
      <c r="AD98" t="str">
        <f t="shared" si="29"/>
        <v/>
      </c>
      <c r="AE98" t="str">
        <f t="shared" si="39"/>
        <v/>
      </c>
      <c r="AF98" t="str">
        <f t="shared" si="30"/>
        <v/>
      </c>
      <c r="AG98" t="str">
        <f t="shared" si="31"/>
        <v/>
      </c>
      <c r="AH98" t="str">
        <f t="shared" si="32"/>
        <v/>
      </c>
      <c r="AI98" t="str">
        <f t="shared" si="33"/>
        <v/>
      </c>
      <c r="AK98" t="str">
        <f t="shared" si="41"/>
        <v/>
      </c>
      <c r="AL98" t="str">
        <f t="shared" si="41"/>
        <v/>
      </c>
      <c r="AM98" t="str">
        <f t="shared" si="41"/>
        <v/>
      </c>
      <c r="AN98" t="str">
        <f t="shared" si="41"/>
        <v/>
      </c>
      <c r="AO98" t="str">
        <f t="shared" si="41"/>
        <v/>
      </c>
      <c r="AP98" t="str">
        <f t="shared" si="41"/>
        <v/>
      </c>
      <c r="AQ98" t="str">
        <f t="shared" si="41"/>
        <v/>
      </c>
      <c r="AR98" t="str">
        <f t="shared" si="41"/>
        <v/>
      </c>
      <c r="AS98" t="str">
        <f t="shared" si="41"/>
        <v/>
      </c>
      <c r="AT98" t="str">
        <f t="shared" si="41"/>
        <v/>
      </c>
      <c r="AU98" t="str">
        <f t="shared" si="41"/>
        <v/>
      </c>
      <c r="AV98" t="str">
        <f t="shared" si="41"/>
        <v/>
      </c>
      <c r="AW98" t="str">
        <f t="shared" si="35"/>
        <v/>
      </c>
      <c r="AX98" t="str">
        <f t="shared" si="36"/>
        <v/>
      </c>
      <c r="AY98" t="str">
        <f t="shared" si="37"/>
        <v/>
      </c>
      <c r="AZ98" s="190" t="str">
        <f t="shared" si="38"/>
        <v/>
      </c>
      <c r="BA98" t="str">
        <f t="shared" si="40"/>
        <v/>
      </c>
    </row>
    <row r="99" spans="9:79" ht="21">
      <c r="I99" t="str">
        <f>IF(C99="","",COUNTIFS(Tabla1[[#All],[¿Pasó a miembro?]],"Si",Tabla1[[#All],[Tipo Incrito]],"&lt;&gt;Pre-Inscrito",Tabla1[[#All],[llave2]],Gráficos_!C99))</f>
        <v/>
      </c>
      <c r="J99" s="186" t="str">
        <f>IF(C99="","",COUNTIFS(Tabla1[[#All],[sem 01]],"=P",Tabla1[[#All],[llave2]],Gráficos_!C99))</f>
        <v/>
      </c>
      <c r="K99" t="str">
        <f>IF(C99="","",COUNTIFS(Tabla1[[#All],[sem 02]],"=P",Tabla1[[#All],[llave2]],Gráficos_!C99))</f>
        <v/>
      </c>
      <c r="L99" t="str">
        <f>IF(C99="","",COUNTIFS(Tabla1[[#All],[sem 03]],"=P",Tabla1[[#All],[llave2]],Gráficos_!C99))</f>
        <v/>
      </c>
      <c r="M99" t="str">
        <f>IF(C99="","",COUNTIFS(Tabla1[[#All],[sem 04]],"=P",Tabla1[[#All],[llave2]],Gráficos_!C99))</f>
        <v/>
      </c>
      <c r="N99" t="str">
        <f>IF(C99="","",COUNTIFS(Tabla1[[#All],[sem 05]],"=P",Tabla1[[#All],[llave2]],Gráficos_!C99))</f>
        <v/>
      </c>
      <c r="O99" t="str">
        <f>IF(C99="","",COUNTIFS(Tabla1[[#All],[sem 06]],"=P",Tabla1[[#All],[llave2]],Gráficos_!C99))</f>
        <v/>
      </c>
      <c r="P99" t="str">
        <f>IF(C99="","",COUNTIFS(Tabla1[[#All],[sem 07]],"=P",Tabla1[[#All],[llave2]],Gráficos_!C99))</f>
        <v/>
      </c>
      <c r="Q99" t="str">
        <f>IF(C99="","",COUNTIFS(Tabla1[[#All],[sem 08]],"=P",Tabla1[[#All],[llave2]],Gráficos_!C99))</f>
        <v/>
      </c>
      <c r="R99" t="str">
        <f>IF(C99="","",COUNTIFS(Tabla1[[#All],[sem 09]],"=P",Tabla1[[#All],[llave2]],Gráficos_!C99))</f>
        <v/>
      </c>
      <c r="S99" t="str">
        <f>IF(C99="","",COUNTIFS(Tabla1[[#All],[sem 10]],"=P",Tabla1[[#All],[llave2]],Gráficos_!C99))</f>
        <v/>
      </c>
      <c r="T99" t="str">
        <f>IF(C99="","",COUNTIFS(Tabla1[[#All],[sem 11]],"=P",Tabla1[[#All],[llave2]],Gráficos_!C99))</f>
        <v/>
      </c>
      <c r="U99" t="str">
        <f>IF(C99="","",COUNTIFS(Tabla1[[#All],[sem 12]],"=P",Tabla1[[#All],[llave2]],Gráficos_!C99))</f>
        <v/>
      </c>
      <c r="V99" t="str">
        <f>IF(C99="","",COUNTIFS(Tabla1[[#All],[sem 13]],"=P",Tabla1[[#All],[llave2]],Gráficos_!C99))</f>
        <v/>
      </c>
      <c r="W99" t="str">
        <f>IF(C99="","",COUNTIFS(Tabla1[[#All],[sem 14]],"=P",Tabla1[[#All],[llave2]],Gráficos_!C99))</f>
        <v/>
      </c>
      <c r="X99" t="str">
        <f>IF(C99="","",COUNTIFS(Tabla1[[#All],[sem 15]],"=P",Tabla1[[#All],[llave2]],Gráficos_!C99))</f>
        <v/>
      </c>
      <c r="Y99" s="190" t="str">
        <f>IF(C99="","",COUNTIFS(Tabla1[[#All],[sem 16]],"=P",Tabla1[[#All],[llave2]],Gráficos_!C99))</f>
        <v/>
      </c>
      <c r="AA99" s="186" t="str">
        <f t="shared" si="26"/>
        <v/>
      </c>
      <c r="AB99" t="str">
        <f t="shared" si="27"/>
        <v/>
      </c>
      <c r="AC99" s="62" t="str">
        <f t="shared" si="28"/>
        <v/>
      </c>
      <c r="AD99" t="str">
        <f t="shared" si="29"/>
        <v/>
      </c>
      <c r="AE99" t="str">
        <f t="shared" si="39"/>
        <v/>
      </c>
      <c r="AF99" t="str">
        <f t="shared" si="30"/>
        <v/>
      </c>
      <c r="AG99" t="str">
        <f t="shared" si="31"/>
        <v/>
      </c>
      <c r="AH99" t="str">
        <f t="shared" si="32"/>
        <v/>
      </c>
      <c r="AI99" t="str">
        <f t="shared" si="33"/>
        <v/>
      </c>
      <c r="AK99" t="str">
        <f t="shared" si="41"/>
        <v/>
      </c>
      <c r="AL99" t="str">
        <f t="shared" si="41"/>
        <v/>
      </c>
      <c r="AM99" t="str">
        <f t="shared" si="41"/>
        <v/>
      </c>
      <c r="AN99" t="str">
        <f t="shared" si="41"/>
        <v/>
      </c>
      <c r="AO99" t="str">
        <f t="shared" si="41"/>
        <v/>
      </c>
      <c r="AP99" t="str">
        <f t="shared" si="41"/>
        <v/>
      </c>
      <c r="AQ99" t="str">
        <f t="shared" si="41"/>
        <v/>
      </c>
      <c r="AR99" t="str">
        <f t="shared" si="41"/>
        <v/>
      </c>
      <c r="AS99" t="str">
        <f t="shared" si="41"/>
        <v/>
      </c>
      <c r="AT99" t="str">
        <f t="shared" si="41"/>
        <v/>
      </c>
      <c r="AU99" t="str">
        <f t="shared" si="41"/>
        <v/>
      </c>
      <c r="AV99" t="str">
        <f t="shared" si="41"/>
        <v/>
      </c>
      <c r="AW99" t="str">
        <f t="shared" si="35"/>
        <v/>
      </c>
      <c r="AX99" t="str">
        <f t="shared" si="36"/>
        <v/>
      </c>
      <c r="AY99" t="str">
        <f t="shared" si="37"/>
        <v/>
      </c>
      <c r="AZ99" s="190" t="str">
        <f t="shared" si="38"/>
        <v/>
      </c>
      <c r="BA99" t="str">
        <f t="shared" si="40"/>
        <v/>
      </c>
      <c r="BK99" s="184" t="s">
        <v>591</v>
      </c>
      <c r="BL99" s="184"/>
      <c r="BM99" s="184"/>
      <c r="BN99" s="184"/>
      <c r="BO99" s="184"/>
      <c r="BP99" s="184"/>
      <c r="BQ99" s="184"/>
      <c r="BR99" s="184"/>
      <c r="BS99" s="184"/>
      <c r="BT99" s="184"/>
      <c r="BU99" s="184"/>
      <c r="BV99" s="184"/>
      <c r="BW99" s="184"/>
      <c r="BX99" s="184"/>
    </row>
    <row r="100" spans="9:79">
      <c r="I100" t="str">
        <f>IF(C100="","",COUNTIFS(Tabla1[[#All],[¿Pasó a miembro?]],"Si",Tabla1[[#All],[Tipo Incrito]],"&lt;&gt;Pre-Inscrito",Tabla1[[#All],[llave2]],Gráficos_!C100))</f>
        <v/>
      </c>
      <c r="J100" s="191" t="str">
        <f>IF(C100="","",COUNTIFS(Tabla1[[#All],[sem 01]],"=P",Tabla1[[#All],[llave2]],Gráficos_!C100))</f>
        <v/>
      </c>
      <c r="K100" s="192" t="str">
        <f>IF(C100="","",COUNTIFS(Tabla1[[#All],[sem 02]],"=P",Tabla1[[#All],[llave2]],Gráficos_!C100))</f>
        <v/>
      </c>
      <c r="L100" s="192" t="str">
        <f>IF(C100="","",COUNTIFS(Tabla1[[#All],[sem 03]],"=P",Tabla1[[#All],[llave2]],Gráficos_!C100))</f>
        <v/>
      </c>
      <c r="M100" s="192" t="str">
        <f>IF(C100="","",COUNTIFS(Tabla1[[#All],[sem 04]],"=P",Tabla1[[#All],[llave2]],Gráficos_!C100))</f>
        <v/>
      </c>
      <c r="N100" s="192" t="str">
        <f>IF(C100="","",COUNTIFS(Tabla1[[#All],[sem 05]],"=P",Tabla1[[#All],[llave2]],Gráficos_!C100))</f>
        <v/>
      </c>
      <c r="O100" s="192" t="str">
        <f>IF(C100="","",COUNTIFS(Tabla1[[#All],[sem 06]],"=P",Tabla1[[#All],[llave2]],Gráficos_!C100))</f>
        <v/>
      </c>
      <c r="P100" s="192" t="str">
        <f>IF(C100="","",COUNTIFS(Tabla1[[#All],[sem 07]],"=P",Tabla1[[#All],[llave2]],Gráficos_!C100))</f>
        <v/>
      </c>
      <c r="Q100" s="192" t="str">
        <f>IF(C100="","",COUNTIFS(Tabla1[[#All],[sem 08]],"=P",Tabla1[[#All],[llave2]],Gráficos_!C100))</f>
        <v/>
      </c>
      <c r="R100" s="192" t="str">
        <f>IF(C100="","",COUNTIFS(Tabla1[[#All],[sem 09]],"=P",Tabla1[[#All],[llave2]],Gráficos_!C100))</f>
        <v/>
      </c>
      <c r="S100" s="192" t="str">
        <f>IF(C100="","",COUNTIFS(Tabla1[[#All],[sem 10]],"=P",Tabla1[[#All],[llave2]],Gráficos_!C100))</f>
        <v/>
      </c>
      <c r="T100" s="192" t="str">
        <f>IF(C100="","",COUNTIFS(Tabla1[[#All],[sem 11]],"=P",Tabla1[[#All],[llave2]],Gráficos_!C100))</f>
        <v/>
      </c>
      <c r="U100" s="192" t="str">
        <f>IF(C100="","",COUNTIFS(Tabla1[[#All],[sem 12]],"=P",Tabla1[[#All],[llave2]],Gráficos_!C100))</f>
        <v/>
      </c>
      <c r="V100" s="192" t="str">
        <f>IF(C100="","",COUNTIFS(Tabla1[[#All],[sem 13]],"=P",Tabla1[[#All],[llave2]],Gráficos_!C100))</f>
        <v/>
      </c>
      <c r="W100" s="192" t="str">
        <f>IF(C100="","",COUNTIFS(Tabla1[[#All],[sem 14]],"=P",Tabla1[[#All],[llave2]],Gráficos_!C100))</f>
        <v/>
      </c>
      <c r="X100" s="192" t="str">
        <f>IF(C100="","",COUNTIFS(Tabla1[[#All],[sem 15]],"=P",Tabla1[[#All],[llave2]],Gráficos_!C100))</f>
        <v/>
      </c>
      <c r="Y100" s="193" t="str">
        <f>IF(C100="","",COUNTIFS(Tabla1[[#All],[sem 16]],"=P",Tabla1[[#All],[llave2]],Gráficos_!C100))</f>
        <v/>
      </c>
      <c r="AA100" s="186" t="str">
        <f t="shared" si="26"/>
        <v/>
      </c>
      <c r="AB100" s="192" t="str">
        <f t="shared" si="27"/>
        <v/>
      </c>
      <c r="AC100" s="194" t="str">
        <f t="shared" si="28"/>
        <v/>
      </c>
      <c r="AD100" t="str">
        <f t="shared" si="29"/>
        <v/>
      </c>
      <c r="AE100" t="str">
        <f t="shared" si="39"/>
        <v/>
      </c>
      <c r="AF100" t="str">
        <f t="shared" si="30"/>
        <v/>
      </c>
      <c r="AG100" t="str">
        <f t="shared" si="31"/>
        <v/>
      </c>
      <c r="AH100" t="str">
        <f t="shared" si="32"/>
        <v/>
      </c>
      <c r="AI100" s="192" t="str">
        <f t="shared" si="33"/>
        <v/>
      </c>
      <c r="AJ100" s="192"/>
      <c r="AK100" s="192" t="str">
        <f t="shared" si="41"/>
        <v/>
      </c>
      <c r="AL100" s="192" t="str">
        <f t="shared" si="41"/>
        <v/>
      </c>
      <c r="AM100" s="192" t="str">
        <f t="shared" si="41"/>
        <v/>
      </c>
      <c r="AN100" s="192" t="str">
        <f t="shared" si="41"/>
        <v/>
      </c>
      <c r="AO100" s="192" t="str">
        <f t="shared" si="41"/>
        <v/>
      </c>
      <c r="AP100" s="192" t="str">
        <f t="shared" si="41"/>
        <v/>
      </c>
      <c r="AQ100" s="192" t="str">
        <f t="shared" si="41"/>
        <v/>
      </c>
      <c r="AR100" s="192" t="str">
        <f t="shared" si="41"/>
        <v/>
      </c>
      <c r="AS100" s="192" t="str">
        <f t="shared" si="41"/>
        <v/>
      </c>
      <c r="AT100" s="192" t="str">
        <f t="shared" si="41"/>
        <v/>
      </c>
      <c r="AU100" s="192" t="str">
        <f t="shared" si="41"/>
        <v/>
      </c>
      <c r="AV100" s="192" t="str">
        <f t="shared" si="41"/>
        <v/>
      </c>
      <c r="AW100" s="192" t="str">
        <f t="shared" si="35"/>
        <v/>
      </c>
      <c r="AX100" s="192" t="str">
        <f t="shared" si="36"/>
        <v/>
      </c>
      <c r="AY100" s="192" t="str">
        <f t="shared" si="37"/>
        <v/>
      </c>
      <c r="AZ100" s="193" t="str">
        <f t="shared" si="38"/>
        <v/>
      </c>
      <c r="BA100" t="str">
        <f t="shared" si="40"/>
        <v/>
      </c>
    </row>
    <row r="101" spans="9:79">
      <c r="I101" t="str">
        <f>IF(C101="","",COUNTIFS(Tabla1[[#All],[¿Pasó a miembro?]],"Si",Tabla1[[#All],[Tipo Incrito]],"&lt;&gt;Pre-Inscrito",Tabla1[[#All],[llave2]],Gráficos_!C101))</f>
        <v/>
      </c>
      <c r="J101" t="str">
        <f>IF(C101="","",COUNTIFS(Tabla1[[#All],[sem 01]],"=P",Tabla1[[#All],[llave2]],Gráficos_!C101))</f>
        <v/>
      </c>
      <c r="K101" t="str">
        <f>IF(C101="","",COUNTIFS(Tabla1[[#All],[sem 02]],"=P",Tabla1[[#All],[llave2]],Gráficos_!C101))</f>
        <v/>
      </c>
      <c r="L101" t="str">
        <f>IF(C101="","",COUNTIFS(Tabla1[[#All],[sem 03]],"=P",Tabla1[[#All],[llave2]],Gráficos_!C101))</f>
        <v/>
      </c>
      <c r="M101" t="str">
        <f>IF(C101="","",COUNTIFS(Tabla1[[#All],[sem 04]],"=P",Tabla1[[#All],[llave2]],Gráficos_!C101))</f>
        <v/>
      </c>
      <c r="N101" t="str">
        <f>IF(C101="","",COUNTIFS(Tabla1[[#All],[sem 05]],"=P",Tabla1[[#All],[llave2]],Gráficos_!C101))</f>
        <v/>
      </c>
      <c r="O101" t="str">
        <f>IF(C101="","",COUNTIFS(Tabla1[[#All],[sem 06]],"=P",Tabla1[[#All],[llave2]],Gráficos_!C101))</f>
        <v/>
      </c>
      <c r="P101" t="str">
        <f>IF(C101="","",COUNTIFS(Tabla1[[#All],[sem 07]],"=P",Tabla1[[#All],[llave2]],Gráficos_!C101))</f>
        <v/>
      </c>
      <c r="Q101" t="str">
        <f>IF(C101="","",COUNTIFS(Tabla1[[#All],[sem 08]],"=P",Tabla1[[#All],[llave2]],Gráficos_!C101))</f>
        <v/>
      </c>
      <c r="R101" t="str">
        <f>IF(C101="","",COUNTIFS(Tabla1[[#All],[sem 09]],"=P",Tabla1[[#All],[llave2]],Gráficos_!C101))</f>
        <v/>
      </c>
      <c r="S101" t="str">
        <f>IF(C101="","",COUNTIFS(Tabla1[[#All],[sem 10]],"=P",Tabla1[[#All],[llave2]],Gráficos_!C101))</f>
        <v/>
      </c>
      <c r="T101" t="str">
        <f>IF(C101="","",COUNTIFS(Tabla1[[#All],[sem 11]],"=P",Tabla1[[#All],[llave2]],Gráficos_!C101))</f>
        <v/>
      </c>
      <c r="U101" t="str">
        <f>IF(C101="","",COUNTIFS(Tabla1[[#All],[sem 12]],"=P",Tabla1[[#All],[llave2]],Gráficos_!C101))</f>
        <v/>
      </c>
      <c r="AA101" t="str">
        <f t="shared" si="26"/>
        <v/>
      </c>
      <c r="AB101" t="str">
        <f t="shared" si="27"/>
        <v/>
      </c>
      <c r="AC101" t="str">
        <f t="shared" si="28"/>
        <v/>
      </c>
      <c r="AD101" t="str">
        <f t="shared" si="29"/>
        <v/>
      </c>
      <c r="AF101" t="str">
        <f t="shared" si="30"/>
        <v/>
      </c>
      <c r="AG101" t="str">
        <f t="shared" si="31"/>
        <v/>
      </c>
      <c r="AH101" t="str">
        <f t="shared" si="32"/>
        <v/>
      </c>
      <c r="AI101" t="str">
        <f t="shared" si="33"/>
        <v/>
      </c>
      <c r="AK101" t="str">
        <f t="shared" si="41"/>
        <v/>
      </c>
      <c r="AL101" t="str">
        <f t="shared" si="41"/>
        <v/>
      </c>
      <c r="AM101" t="str">
        <f t="shared" si="41"/>
        <v/>
      </c>
      <c r="AN101" t="str">
        <f t="shared" si="41"/>
        <v/>
      </c>
      <c r="AO101" t="str">
        <f t="shared" si="41"/>
        <v/>
      </c>
      <c r="AP101" t="str">
        <f t="shared" si="41"/>
        <v/>
      </c>
      <c r="AQ101" t="str">
        <f t="shared" si="41"/>
        <v/>
      </c>
      <c r="AR101" t="str">
        <f t="shared" si="41"/>
        <v/>
      </c>
      <c r="AS101" t="str">
        <f t="shared" si="41"/>
        <v/>
      </c>
      <c r="AT101" t="str">
        <f t="shared" si="41"/>
        <v/>
      </c>
      <c r="AU101" t="str">
        <f t="shared" si="41"/>
        <v/>
      </c>
      <c r="AV101" t="str">
        <f t="shared" si="41"/>
        <v/>
      </c>
      <c r="BA101" t="str">
        <f t="shared" si="40"/>
        <v/>
      </c>
      <c r="BK101" s="185" t="s">
        <v>10</v>
      </c>
      <c r="BL101" t="s">
        <v>551</v>
      </c>
    </row>
    <row r="102" spans="9:79">
      <c r="I102" t="str">
        <f>IF(C102="","",COUNTIFS(Tabla1[[#All],[¿Pasó a miembro?]],"Si",Tabla1[[#All],[Tipo Incrito]],"&lt;&gt;Pre-Inscrito",Tabla1[[#All],[llave2]],Gráficos_!C102))</f>
        <v/>
      </c>
      <c r="J102" t="str">
        <f>IF(C102="","",COUNTIFS(Tabla1[[#All],[sem 01]],"=P",Tabla1[[#All],[llave2]],Gráficos_!C102))</f>
        <v/>
      </c>
      <c r="K102" t="str">
        <f>IF(C102="","",COUNTIFS(Tabla1[[#All],[sem 02]],"=P",Tabla1[[#All],[llave2]],Gráficos_!C102))</f>
        <v/>
      </c>
      <c r="L102" t="str">
        <f>IF(C102="","",COUNTIFS(Tabla1[[#All],[sem 03]],"=P",Tabla1[[#All],[llave2]],Gráficos_!C102))</f>
        <v/>
      </c>
      <c r="M102" t="str">
        <f>IF(C102="","",COUNTIFS(Tabla1[[#All],[sem 04]],"=P",Tabla1[[#All],[llave2]],Gráficos_!C102))</f>
        <v/>
      </c>
      <c r="N102" t="str">
        <f>IF(C102="","",COUNTIFS(Tabla1[[#All],[sem 05]],"=P",Tabla1[[#All],[llave2]],Gráficos_!C102))</f>
        <v/>
      </c>
      <c r="O102" t="str">
        <f>IF(C102="","",COUNTIFS(Tabla1[[#All],[sem 06]],"=P",Tabla1[[#All],[llave2]],Gráficos_!C102))</f>
        <v/>
      </c>
      <c r="P102" t="str">
        <f>IF(C102="","",COUNTIFS(Tabla1[[#All],[sem 07]],"=P",Tabla1[[#All],[llave2]],Gráficos_!C102))</f>
        <v/>
      </c>
      <c r="Q102" t="str">
        <f>IF(C102="","",COUNTIFS(Tabla1[[#All],[sem 08]],"=P",Tabla1[[#All],[llave2]],Gráficos_!C102))</f>
        <v/>
      </c>
      <c r="R102" t="str">
        <f>IF(C102="","",COUNTIFS(Tabla1[[#All],[sem 09]],"=P",Tabla1[[#All],[llave2]],Gráficos_!C102))</f>
        <v/>
      </c>
      <c r="S102" t="str">
        <f>IF(C102="","",COUNTIFS(Tabla1[[#All],[sem 10]],"=P",Tabla1[[#All],[llave2]],Gráficos_!C102))</f>
        <v/>
      </c>
      <c r="T102" t="str">
        <f>IF(C102="","",COUNTIFS(Tabla1[[#All],[sem 11]],"=P",Tabla1[[#All],[llave2]],Gráficos_!C102))</f>
        <v/>
      </c>
      <c r="U102" t="str">
        <f>IF(C102="","",COUNTIFS(Tabla1[[#All],[sem 12]],"=P",Tabla1[[#All],[llave2]],Gráficos_!C102))</f>
        <v/>
      </c>
      <c r="AA102" t="str">
        <f t="shared" si="26"/>
        <v/>
      </c>
      <c r="AB102" t="str">
        <f t="shared" si="27"/>
        <v/>
      </c>
      <c r="AC102" t="str">
        <f t="shared" si="28"/>
        <v/>
      </c>
      <c r="AD102" t="str">
        <f t="shared" si="29"/>
        <v/>
      </c>
      <c r="AF102" t="str">
        <f t="shared" si="30"/>
        <v/>
      </c>
      <c r="AG102" t="str">
        <f t="shared" si="31"/>
        <v/>
      </c>
      <c r="AH102" t="str">
        <f t="shared" si="32"/>
        <v/>
      </c>
      <c r="AI102" t="str">
        <f t="shared" si="33"/>
        <v/>
      </c>
      <c r="AK102" t="str">
        <f t="shared" si="41"/>
        <v/>
      </c>
      <c r="AL102" t="str">
        <f t="shared" si="41"/>
        <v/>
      </c>
      <c r="AM102" t="str">
        <f t="shared" si="41"/>
        <v/>
      </c>
      <c r="AN102" t="str">
        <f t="shared" si="41"/>
        <v/>
      </c>
      <c r="AO102" t="str">
        <f t="shared" si="41"/>
        <v/>
      </c>
      <c r="AP102" t="str">
        <f t="shared" si="41"/>
        <v/>
      </c>
      <c r="AQ102" t="str">
        <f t="shared" si="41"/>
        <v/>
      </c>
      <c r="AR102" t="str">
        <f t="shared" si="41"/>
        <v/>
      </c>
      <c r="AS102" t="str">
        <f t="shared" si="41"/>
        <v/>
      </c>
      <c r="AT102" t="str">
        <f t="shared" si="41"/>
        <v/>
      </c>
      <c r="AU102" t="str">
        <f t="shared" si="41"/>
        <v/>
      </c>
      <c r="AV102" t="str">
        <f t="shared" si="41"/>
        <v/>
      </c>
      <c r="BA102" t="str">
        <f t="shared" si="40"/>
        <v/>
      </c>
    </row>
    <row r="103" spans="9:79">
      <c r="I103" t="str">
        <f>IF(C103="","",COUNTIFS(Tabla1[[#All],[¿Pasó a miembro?]],"Si",Tabla1[[#All],[Tipo Incrito]],"&lt;&gt;Pre-Inscrito",Tabla1[[#All],[llave2]],Gráficos_!C103))</f>
        <v/>
      </c>
      <c r="J103" t="str">
        <f>IF(C103="","",COUNTIFS(Tabla1[[#All],[sem 01]],"=P",Tabla1[[#All],[llave2]],Gráficos_!C103))</f>
        <v/>
      </c>
      <c r="K103" t="str">
        <f>IF(C103="","",COUNTIFS(Tabla1[[#All],[sem 02]],"=P",Tabla1[[#All],[llave2]],Gráficos_!C103))</f>
        <v/>
      </c>
      <c r="L103" t="str">
        <f>IF(C103="","",COUNTIFS(Tabla1[[#All],[sem 03]],"=P",Tabla1[[#All],[llave2]],Gráficos_!C103))</f>
        <v/>
      </c>
      <c r="M103" t="str">
        <f>IF(C103="","",COUNTIFS(Tabla1[[#All],[sem 04]],"=P",Tabla1[[#All],[llave2]],Gráficos_!C103))</f>
        <v/>
      </c>
      <c r="N103" t="str">
        <f>IF(C103="","",COUNTIFS(Tabla1[[#All],[sem 05]],"=P",Tabla1[[#All],[llave2]],Gráficos_!C103))</f>
        <v/>
      </c>
      <c r="O103" t="str">
        <f>IF(C103="","",COUNTIFS(Tabla1[[#All],[sem 06]],"=P",Tabla1[[#All],[llave2]],Gráficos_!C103))</f>
        <v/>
      </c>
      <c r="P103" t="str">
        <f>IF(C103="","",COUNTIFS(Tabla1[[#All],[sem 07]],"=P",Tabla1[[#All],[llave2]],Gráficos_!C103))</f>
        <v/>
      </c>
      <c r="Q103" t="str">
        <f>IF(C103="","",COUNTIFS(Tabla1[[#All],[sem 08]],"=P",Tabla1[[#All],[llave2]],Gráficos_!C103))</f>
        <v/>
      </c>
      <c r="R103" t="str">
        <f>IF(C103="","",COUNTIFS(Tabla1[[#All],[sem 09]],"=P",Tabla1[[#All],[llave2]],Gráficos_!C103))</f>
        <v/>
      </c>
      <c r="S103" t="str">
        <f>IF(C103="","",COUNTIFS(Tabla1[[#All],[sem 10]],"=P",Tabla1[[#All],[llave2]],Gráficos_!C103))</f>
        <v/>
      </c>
      <c r="T103" t="str">
        <f>IF(C103="","",COUNTIFS(Tabla1[[#All],[sem 11]],"=P",Tabla1[[#All],[llave2]],Gráficos_!C103))</f>
        <v/>
      </c>
      <c r="U103" t="str">
        <f>IF(C103="","",COUNTIFS(Tabla1[[#All],[sem 12]],"=P",Tabla1[[#All],[llave2]],Gráficos_!C103))</f>
        <v/>
      </c>
      <c r="AA103" t="str">
        <f t="shared" ref="AA103:AA134" si="42">IF(OR(C103="",C103="(En blanco)"),"",C103)</f>
        <v/>
      </c>
      <c r="AB103" t="str">
        <f t="shared" ref="AB103:AB134" si="43">IF(OR(D103="",D103="(En blanco)"),"",D103)</f>
        <v/>
      </c>
      <c r="AC103" t="str">
        <f t="shared" ref="AC103:AC134" si="44">IF(OR(B103="",B103="(En blanco)"),"",B103)</f>
        <v/>
      </c>
      <c r="AD103" t="str">
        <f t="shared" ref="AD103:AD134" si="45">IF(OR(B103="",B103="(En blanco)"),"",TEXT(B103,"mmmm"))</f>
        <v/>
      </c>
      <c r="AF103" t="str">
        <f t="shared" ref="AF103:AF134" si="46">IF(OR(E103="",E103="(En blanco)"),"",E103)</f>
        <v/>
      </c>
      <c r="AG103" t="str">
        <f t="shared" ref="AG103:AG134" si="47">IF(OR(F103="",F103="(En blanco)"),"",F103)</f>
        <v/>
      </c>
      <c r="AH103" t="str">
        <f t="shared" ref="AH103:AH134" si="48">IF(OR(G103="",G103="(En blanco)"),"",G103)</f>
        <v/>
      </c>
      <c r="AI103" t="str">
        <f t="shared" ref="AI103:AI134" si="49">IF(H103="","",H103)</f>
        <v/>
      </c>
      <c r="AK103" t="str">
        <f t="shared" si="41"/>
        <v/>
      </c>
      <c r="AL103" t="str">
        <f t="shared" si="41"/>
        <v/>
      </c>
      <c r="AM103" t="str">
        <f t="shared" si="41"/>
        <v/>
      </c>
      <c r="AN103" t="str">
        <f t="shared" si="41"/>
        <v/>
      </c>
      <c r="AO103" t="str">
        <f t="shared" si="41"/>
        <v/>
      </c>
      <c r="AP103" t="str">
        <f t="shared" si="41"/>
        <v/>
      </c>
      <c r="AQ103" t="str">
        <f t="shared" si="41"/>
        <v/>
      </c>
      <c r="AR103" t="str">
        <f t="shared" si="41"/>
        <v/>
      </c>
      <c r="AS103" t="str">
        <f t="shared" si="41"/>
        <v/>
      </c>
      <c r="AT103" t="str">
        <f t="shared" si="41"/>
        <v/>
      </c>
      <c r="AU103" t="str">
        <f t="shared" si="41"/>
        <v/>
      </c>
      <c r="AV103" t="str">
        <f t="shared" si="41"/>
        <v/>
      </c>
      <c r="BA103" t="str">
        <f t="shared" si="40"/>
        <v/>
      </c>
      <c r="BK103" s="185" t="s">
        <v>14</v>
      </c>
      <c r="BL103" s="185" t="s">
        <v>11</v>
      </c>
      <c r="BM103" s="185" t="s">
        <v>24</v>
      </c>
      <c r="BN103" s="185" t="s">
        <v>31</v>
      </c>
      <c r="BO103" s="185" t="s">
        <v>32</v>
      </c>
      <c r="BP103" t="s">
        <v>592</v>
      </c>
      <c r="BQ103" t="s">
        <v>593</v>
      </c>
      <c r="BR103" t="s">
        <v>594</v>
      </c>
      <c r="BS103" t="s">
        <v>595</v>
      </c>
      <c r="BT103" t="s">
        <v>596</v>
      </c>
      <c r="BU103" t="s">
        <v>597</v>
      </c>
      <c r="BV103" t="s">
        <v>598</v>
      </c>
      <c r="BW103" t="s">
        <v>599</v>
      </c>
      <c r="BX103" t="s">
        <v>600</v>
      </c>
      <c r="BY103" t="s">
        <v>601</v>
      </c>
      <c r="BZ103" t="s">
        <v>602</v>
      </c>
      <c r="CA103" t="s">
        <v>603</v>
      </c>
    </row>
    <row r="104" spans="9:79">
      <c r="I104" t="str">
        <f>IF(C104="","",COUNTIFS(Tabla1[[#All],[¿Pasó a miembro?]],"Si",Tabla1[[#All],[Tipo Incrito]],"&lt;&gt;Pre-Inscrito",Tabla1[[#All],[llave2]],Gráficos_!C104))</f>
        <v/>
      </c>
      <c r="J104" t="str">
        <f>IF(C104="","",COUNTIFS(Tabla1[[#All],[sem 01]],"=P",Tabla1[[#All],[llave2]],Gráficos_!C104))</f>
        <v/>
      </c>
      <c r="K104" t="str">
        <f>IF(C104="","",COUNTIFS(Tabla1[[#All],[sem 02]],"=P",Tabla1[[#All],[llave2]],Gráficos_!C104))</f>
        <v/>
      </c>
      <c r="L104" t="str">
        <f>IF(C104="","",COUNTIFS(Tabla1[[#All],[sem 03]],"=P",Tabla1[[#All],[llave2]],Gráficos_!C104))</f>
        <v/>
      </c>
      <c r="M104" t="str">
        <f>IF(C104="","",COUNTIFS(Tabla1[[#All],[sem 04]],"=P",Tabla1[[#All],[llave2]],Gráficos_!C104))</f>
        <v/>
      </c>
      <c r="N104" t="str">
        <f>IF(C104="","",COUNTIFS(Tabla1[[#All],[sem 05]],"=P",Tabla1[[#All],[llave2]],Gráficos_!C104))</f>
        <v/>
      </c>
      <c r="O104" t="str">
        <f>IF(C104="","",COUNTIFS(Tabla1[[#All],[sem 06]],"=P",Tabla1[[#All],[llave2]],Gráficos_!C104))</f>
        <v/>
      </c>
      <c r="P104" t="str">
        <f>IF(C104="","",COUNTIFS(Tabla1[[#All],[sem 07]],"=P",Tabla1[[#All],[llave2]],Gráficos_!C104))</f>
        <v/>
      </c>
      <c r="Q104" t="str">
        <f>IF(C104="","",COUNTIFS(Tabla1[[#All],[sem 08]],"=P",Tabla1[[#All],[llave2]],Gráficos_!C104))</f>
        <v/>
      </c>
      <c r="R104" t="str">
        <f>IF(C104="","",COUNTIFS(Tabla1[[#All],[sem 09]],"=P",Tabla1[[#All],[llave2]],Gráficos_!C104))</f>
        <v/>
      </c>
      <c r="S104" t="str">
        <f>IF(C104="","",COUNTIFS(Tabla1[[#All],[sem 10]],"=P",Tabla1[[#All],[llave2]],Gráficos_!C104))</f>
        <v/>
      </c>
      <c r="T104" t="str">
        <f>IF(C104="","",COUNTIFS(Tabla1[[#All],[sem 11]],"=P",Tabla1[[#All],[llave2]],Gráficos_!C104))</f>
        <v/>
      </c>
      <c r="U104" t="str">
        <f>IF(C104="","",COUNTIFS(Tabla1[[#All],[sem 12]],"=P",Tabla1[[#All],[llave2]],Gráficos_!C104))</f>
        <v/>
      </c>
      <c r="AA104" t="str">
        <f t="shared" si="42"/>
        <v/>
      </c>
      <c r="AB104" t="str">
        <f t="shared" si="43"/>
        <v/>
      </c>
      <c r="AC104" t="str">
        <f t="shared" si="44"/>
        <v/>
      </c>
      <c r="AD104" t="str">
        <f t="shared" si="45"/>
        <v/>
      </c>
      <c r="AF104" t="str">
        <f t="shared" si="46"/>
        <v/>
      </c>
      <c r="AG104" t="str">
        <f t="shared" si="47"/>
        <v/>
      </c>
      <c r="AH104" t="str">
        <f t="shared" si="48"/>
        <v/>
      </c>
      <c r="AI104" t="str">
        <f t="shared" si="49"/>
        <v/>
      </c>
      <c r="AK104" t="str">
        <f t="shared" si="41"/>
        <v/>
      </c>
      <c r="AL104" t="str">
        <f t="shared" si="41"/>
        <v/>
      </c>
      <c r="AM104" t="str">
        <f t="shared" si="41"/>
        <v/>
      </c>
      <c r="AN104" t="str">
        <f t="shared" si="41"/>
        <v/>
      </c>
      <c r="AO104" t="str">
        <f t="shared" si="41"/>
        <v/>
      </c>
      <c r="AP104" t="str">
        <f t="shared" si="41"/>
        <v/>
      </c>
      <c r="AQ104" t="str">
        <f t="shared" si="41"/>
        <v/>
      </c>
      <c r="AR104" t="str">
        <f t="shared" si="41"/>
        <v/>
      </c>
      <c r="AS104" t="str">
        <f t="shared" si="41"/>
        <v/>
      </c>
      <c r="AT104" t="str">
        <f t="shared" si="41"/>
        <v/>
      </c>
      <c r="AU104" t="str">
        <f t="shared" si="41"/>
        <v/>
      </c>
      <c r="AV104" t="str">
        <f t="shared" si="41"/>
        <v/>
      </c>
      <c r="BA104" t="str">
        <f t="shared" si="40"/>
        <v/>
      </c>
      <c r="BK104" t="s">
        <v>589</v>
      </c>
      <c r="BL104" t="s">
        <v>589</v>
      </c>
      <c r="BM104" t="s">
        <v>589</v>
      </c>
      <c r="BN104" t="s">
        <v>589</v>
      </c>
      <c r="BP104" s="336">
        <v>0</v>
      </c>
      <c r="BQ104" s="336">
        <v>0</v>
      </c>
      <c r="BR104" s="336">
        <v>0</v>
      </c>
      <c r="BS104" s="336">
        <v>0</v>
      </c>
      <c r="BT104" s="336">
        <v>0</v>
      </c>
      <c r="BU104" s="336">
        <v>0</v>
      </c>
      <c r="BV104" s="336">
        <v>0</v>
      </c>
      <c r="BW104" s="336">
        <v>0</v>
      </c>
      <c r="BX104" s="336">
        <v>0</v>
      </c>
      <c r="BY104" s="336">
        <v>0</v>
      </c>
      <c r="BZ104" s="336">
        <v>0</v>
      </c>
      <c r="CA104" s="336">
        <v>0</v>
      </c>
    </row>
    <row r="105" spans="9:79">
      <c r="I105" t="str">
        <f>IF(C105="","",COUNTIFS(Tabla1[[#All],[¿Pasó a miembro?]],"Si",Tabla1[[#All],[Tipo Incrito]],"&lt;&gt;Pre-Inscrito",Tabla1[[#All],[llave2]],Gráficos_!C105))</f>
        <v/>
      </c>
      <c r="J105" t="str">
        <f>IF(C105="","",COUNTIFS(Tabla1[[#All],[sem 01]],"=P",Tabla1[[#All],[llave2]],Gráficos_!C105))</f>
        <v/>
      </c>
      <c r="K105" t="str">
        <f>IF(C105="","",COUNTIFS(Tabla1[[#All],[sem 02]],"=P",Tabla1[[#All],[llave2]],Gráficos_!C105))</f>
        <v/>
      </c>
      <c r="L105" t="str">
        <f>IF(C105="","",COUNTIFS(Tabla1[[#All],[sem 03]],"=P",Tabla1[[#All],[llave2]],Gráficos_!C105))</f>
        <v/>
      </c>
      <c r="M105" t="str">
        <f>IF(C105="","",COUNTIFS(Tabla1[[#All],[sem 04]],"=P",Tabla1[[#All],[llave2]],Gráficos_!C105))</f>
        <v/>
      </c>
      <c r="N105" t="str">
        <f>IF(C105="","",COUNTIFS(Tabla1[[#All],[sem 05]],"=P",Tabla1[[#All],[llave2]],Gráficos_!C105))</f>
        <v/>
      </c>
      <c r="O105" t="str">
        <f>IF(C105="","",COUNTIFS(Tabla1[[#All],[sem 06]],"=P",Tabla1[[#All],[llave2]],Gráficos_!C105))</f>
        <v/>
      </c>
      <c r="P105" t="str">
        <f>IF(C105="","",COUNTIFS(Tabla1[[#All],[sem 07]],"=P",Tabla1[[#All],[llave2]],Gráficos_!C105))</f>
        <v/>
      </c>
      <c r="Q105" t="str">
        <f>IF(C105="","",COUNTIFS(Tabla1[[#All],[sem 08]],"=P",Tabla1[[#All],[llave2]],Gráficos_!C105))</f>
        <v/>
      </c>
      <c r="R105" t="str">
        <f>IF(C105="","",COUNTIFS(Tabla1[[#All],[sem 09]],"=P",Tabla1[[#All],[llave2]],Gráficos_!C105))</f>
        <v/>
      </c>
      <c r="S105" t="str">
        <f>IF(C105="","",COUNTIFS(Tabla1[[#All],[sem 10]],"=P",Tabla1[[#All],[llave2]],Gráficos_!C105))</f>
        <v/>
      </c>
      <c r="T105" t="str">
        <f>IF(C105="","",COUNTIFS(Tabla1[[#All],[sem 11]],"=P",Tabla1[[#All],[llave2]],Gráficos_!C105))</f>
        <v/>
      </c>
      <c r="U105" t="str">
        <f>IF(C105="","",COUNTIFS(Tabla1[[#All],[sem 12]],"=P",Tabla1[[#All],[llave2]],Gráficos_!C105))</f>
        <v/>
      </c>
      <c r="AA105" t="str">
        <f t="shared" si="42"/>
        <v/>
      </c>
      <c r="AB105" t="str">
        <f t="shared" si="43"/>
        <v/>
      </c>
      <c r="AC105" t="str">
        <f t="shared" si="44"/>
        <v/>
      </c>
      <c r="AD105" t="str">
        <f t="shared" si="45"/>
        <v/>
      </c>
      <c r="AF105" t="str">
        <f t="shared" si="46"/>
        <v/>
      </c>
      <c r="AG105" t="str">
        <f t="shared" si="47"/>
        <v/>
      </c>
      <c r="AH105" t="str">
        <f t="shared" si="48"/>
        <v/>
      </c>
      <c r="AI105" t="str">
        <f t="shared" si="49"/>
        <v/>
      </c>
      <c r="AK105" t="str">
        <f t="shared" si="41"/>
        <v/>
      </c>
      <c r="AL105" t="str">
        <f t="shared" si="41"/>
        <v/>
      </c>
      <c r="AM105" t="str">
        <f t="shared" si="41"/>
        <v/>
      </c>
      <c r="AN105" t="str">
        <f t="shared" si="41"/>
        <v/>
      </c>
      <c r="AO105" t="str">
        <f t="shared" si="41"/>
        <v/>
      </c>
      <c r="AP105" t="str">
        <f t="shared" si="41"/>
        <v/>
      </c>
      <c r="AQ105" t="str">
        <f t="shared" si="41"/>
        <v/>
      </c>
      <c r="AR105" t="str">
        <f t="shared" si="41"/>
        <v/>
      </c>
      <c r="AS105" t="str">
        <f t="shared" si="41"/>
        <v/>
      </c>
      <c r="AT105" t="str">
        <f t="shared" si="41"/>
        <v/>
      </c>
      <c r="AU105" t="str">
        <f t="shared" si="41"/>
        <v/>
      </c>
      <c r="AV105" t="str">
        <f t="shared" si="41"/>
        <v/>
      </c>
      <c r="BA105" t="str">
        <f t="shared" si="40"/>
        <v/>
      </c>
      <c r="BK105" s="62">
        <v>45671</v>
      </c>
      <c r="BL105" t="s">
        <v>73</v>
      </c>
      <c r="BM105" t="s">
        <v>81</v>
      </c>
      <c r="BN105" t="s">
        <v>82</v>
      </c>
      <c r="BO105" t="s">
        <v>83</v>
      </c>
      <c r="BP105" s="336">
        <v>12</v>
      </c>
      <c r="BQ105" s="336">
        <v>13</v>
      </c>
      <c r="BR105" s="336">
        <v>15</v>
      </c>
      <c r="BS105" s="336">
        <v>14</v>
      </c>
      <c r="BT105" s="336">
        <v>7</v>
      </c>
      <c r="BU105" s="336">
        <v>10</v>
      </c>
      <c r="BV105" s="336">
        <v>0</v>
      </c>
      <c r="BW105" s="336">
        <v>0</v>
      </c>
      <c r="BX105" s="336">
        <v>0</v>
      </c>
      <c r="BY105" s="336">
        <v>0</v>
      </c>
      <c r="BZ105" s="336">
        <v>0</v>
      </c>
      <c r="CA105" s="336">
        <v>0</v>
      </c>
    </row>
    <row r="106" spans="9:79">
      <c r="I106" t="str">
        <f>IF(C106="","",COUNTIFS(Tabla1[[#All],[¿Pasó a miembro?]],"Si",Tabla1[[#All],[Tipo Incrito]],"&lt;&gt;Pre-Inscrito",Tabla1[[#All],[llave2]],Gráficos_!C106))</f>
        <v/>
      </c>
      <c r="J106" t="str">
        <f>IF(C106="","",COUNTIFS(Tabla1[[#All],[sem 01]],"=P",Tabla1[[#All],[llave2]],Gráficos_!C106))</f>
        <v/>
      </c>
      <c r="K106" t="str">
        <f>IF(C106="","",COUNTIFS(Tabla1[[#All],[sem 02]],"=P",Tabla1[[#All],[llave2]],Gráficos_!C106))</f>
        <v/>
      </c>
      <c r="L106" t="str">
        <f>IF(C106="","",COUNTIFS(Tabla1[[#All],[sem 03]],"=P",Tabla1[[#All],[llave2]],Gráficos_!C106))</f>
        <v/>
      </c>
      <c r="M106" t="str">
        <f>IF(C106="","",COUNTIFS(Tabla1[[#All],[sem 04]],"=P",Tabla1[[#All],[llave2]],Gráficos_!C106))</f>
        <v/>
      </c>
      <c r="N106" t="str">
        <f>IF(C106="","",COUNTIFS(Tabla1[[#All],[sem 05]],"=P",Tabla1[[#All],[llave2]],Gráficos_!C106))</f>
        <v/>
      </c>
      <c r="O106" t="str">
        <f>IF(C106="","",COUNTIFS(Tabla1[[#All],[sem 06]],"=P",Tabla1[[#All],[llave2]],Gráficos_!C106))</f>
        <v/>
      </c>
      <c r="P106" t="str">
        <f>IF(C106="","",COUNTIFS(Tabla1[[#All],[sem 07]],"=P",Tabla1[[#All],[llave2]],Gráficos_!C106))</f>
        <v/>
      </c>
      <c r="Q106" t="str">
        <f>IF(C106="","",COUNTIFS(Tabla1[[#All],[sem 08]],"=P",Tabla1[[#All],[llave2]],Gráficos_!C106))</f>
        <v/>
      </c>
      <c r="R106" t="str">
        <f>IF(C106="","",COUNTIFS(Tabla1[[#All],[sem 09]],"=P",Tabla1[[#All],[llave2]],Gráficos_!C106))</f>
        <v/>
      </c>
      <c r="S106" t="str">
        <f>IF(C106="","",COUNTIFS(Tabla1[[#All],[sem 10]],"=P",Tabla1[[#All],[llave2]],Gráficos_!C106))</f>
        <v/>
      </c>
      <c r="T106" t="str">
        <f>IF(C106="","",COUNTIFS(Tabla1[[#All],[sem 11]],"=P",Tabla1[[#All],[llave2]],Gráficos_!C106))</f>
        <v/>
      </c>
      <c r="U106" t="str">
        <f>IF(C106="","",COUNTIFS(Tabla1[[#All],[sem 12]],"=P",Tabla1[[#All],[llave2]],Gráficos_!C106))</f>
        <v/>
      </c>
      <c r="AA106" t="str">
        <f t="shared" si="42"/>
        <v/>
      </c>
      <c r="AB106" t="str">
        <f t="shared" si="43"/>
        <v/>
      </c>
      <c r="AC106" t="str">
        <f t="shared" si="44"/>
        <v/>
      </c>
      <c r="AD106" t="str">
        <f t="shared" si="45"/>
        <v/>
      </c>
      <c r="AF106" t="str">
        <f t="shared" si="46"/>
        <v/>
      </c>
      <c r="AG106" t="str">
        <f t="shared" si="47"/>
        <v/>
      </c>
      <c r="AH106" t="str">
        <f t="shared" si="48"/>
        <v/>
      </c>
      <c r="AI106" t="str">
        <f t="shared" si="49"/>
        <v/>
      </c>
      <c r="AK106" t="str">
        <f t="shared" si="41"/>
        <v/>
      </c>
      <c r="AL106" t="str">
        <f t="shared" si="41"/>
        <v/>
      </c>
      <c r="AM106" t="str">
        <f t="shared" si="41"/>
        <v/>
      </c>
      <c r="AN106" t="str">
        <f t="shared" si="41"/>
        <v/>
      </c>
      <c r="AO106" t="str">
        <f t="shared" si="41"/>
        <v/>
      </c>
      <c r="AP106" t="str">
        <f t="shared" si="41"/>
        <v/>
      </c>
      <c r="AQ106" t="str">
        <f t="shared" si="41"/>
        <v/>
      </c>
      <c r="AR106" t="str">
        <f t="shared" si="41"/>
        <v/>
      </c>
      <c r="AS106" t="str">
        <f t="shared" si="41"/>
        <v/>
      </c>
      <c r="AT106" t="str">
        <f t="shared" si="41"/>
        <v/>
      </c>
      <c r="AU106" t="str">
        <f t="shared" si="41"/>
        <v/>
      </c>
      <c r="AV106" t="str">
        <f t="shared" si="41"/>
        <v/>
      </c>
      <c r="BA106" t="str">
        <f t="shared" si="40"/>
        <v/>
      </c>
      <c r="BK106" s="62">
        <v>45671</v>
      </c>
      <c r="BL106" t="s">
        <v>73</v>
      </c>
      <c r="BM106" t="s">
        <v>81</v>
      </c>
      <c r="BN106" t="s">
        <v>189</v>
      </c>
      <c r="BO106" t="s">
        <v>190</v>
      </c>
      <c r="BP106" s="336">
        <v>6</v>
      </c>
      <c r="BQ106" s="336">
        <v>5</v>
      </c>
      <c r="BR106" s="336">
        <v>0</v>
      </c>
      <c r="BS106" s="336">
        <v>0</v>
      </c>
      <c r="BT106" s="336">
        <v>0</v>
      </c>
      <c r="BU106" s="336">
        <v>0</v>
      </c>
      <c r="BV106" s="336">
        <v>0</v>
      </c>
      <c r="BW106" s="336">
        <v>0</v>
      </c>
      <c r="BX106" s="336">
        <v>0</v>
      </c>
      <c r="BY106" s="336">
        <v>0</v>
      </c>
      <c r="BZ106" s="336">
        <v>0</v>
      </c>
      <c r="CA106" s="336">
        <v>0</v>
      </c>
    </row>
    <row r="107" spans="9:79">
      <c r="I107" t="str">
        <f>IF(C107="","",COUNTIFS(Tabla1[[#All],[¿Pasó a miembro?]],"Si",Tabla1[[#All],[Tipo Incrito]],"&lt;&gt;Pre-Inscrito",Tabla1[[#All],[llave2]],Gráficos_!C107))</f>
        <v/>
      </c>
      <c r="J107" t="str">
        <f>IF(C107="","",COUNTIFS(Tabla1[[#All],[sem 01]],"=P",Tabla1[[#All],[llave2]],Gráficos_!C107))</f>
        <v/>
      </c>
      <c r="K107" t="str">
        <f>IF(C107="","",COUNTIFS(Tabla1[[#All],[sem 02]],"=P",Tabla1[[#All],[llave2]],Gráficos_!C107))</f>
        <v/>
      </c>
      <c r="L107" t="str">
        <f>IF(C107="","",COUNTIFS(Tabla1[[#All],[sem 03]],"=P",Tabla1[[#All],[llave2]],Gráficos_!C107))</f>
        <v/>
      </c>
      <c r="M107" t="str">
        <f>IF(C107="","",COUNTIFS(Tabla1[[#All],[sem 04]],"=P",Tabla1[[#All],[llave2]],Gráficos_!C107))</f>
        <v/>
      </c>
      <c r="N107" t="str">
        <f>IF(C107="","",COUNTIFS(Tabla1[[#All],[sem 05]],"=P",Tabla1[[#All],[llave2]],Gráficos_!C107))</f>
        <v/>
      </c>
      <c r="O107" t="str">
        <f>IF(C107="","",COUNTIFS(Tabla1[[#All],[sem 06]],"=P",Tabla1[[#All],[llave2]],Gráficos_!C107))</f>
        <v/>
      </c>
      <c r="P107" t="str">
        <f>IF(C107="","",COUNTIFS(Tabla1[[#All],[sem 07]],"=P",Tabla1[[#All],[llave2]],Gráficos_!C107))</f>
        <v/>
      </c>
      <c r="Q107" t="str">
        <f>IF(C107="","",COUNTIFS(Tabla1[[#All],[sem 08]],"=P",Tabla1[[#All],[llave2]],Gráficos_!C107))</f>
        <v/>
      </c>
      <c r="R107" t="str">
        <f>IF(C107="","",COUNTIFS(Tabla1[[#All],[sem 09]],"=P",Tabla1[[#All],[llave2]],Gráficos_!C107))</f>
        <v/>
      </c>
      <c r="S107" t="str">
        <f>IF(C107="","",COUNTIFS(Tabla1[[#All],[sem 10]],"=P",Tabla1[[#All],[llave2]],Gráficos_!C107))</f>
        <v/>
      </c>
      <c r="T107" t="str">
        <f>IF(C107="","",COUNTIFS(Tabla1[[#All],[sem 11]],"=P",Tabla1[[#All],[llave2]],Gráficos_!C107))</f>
        <v/>
      </c>
      <c r="U107" t="str">
        <f>IF(C107="","",COUNTIFS(Tabla1[[#All],[sem 12]],"=P",Tabla1[[#All],[llave2]],Gráficos_!C107))</f>
        <v/>
      </c>
      <c r="AA107" t="str">
        <f t="shared" si="42"/>
        <v/>
      </c>
      <c r="AB107" t="str">
        <f t="shared" si="43"/>
        <v/>
      </c>
      <c r="AC107" t="str">
        <f t="shared" si="44"/>
        <v/>
      </c>
      <c r="AD107" t="str">
        <f t="shared" si="45"/>
        <v/>
      </c>
      <c r="AF107" t="str">
        <f t="shared" si="46"/>
        <v/>
      </c>
      <c r="AG107" t="str">
        <f t="shared" si="47"/>
        <v/>
      </c>
      <c r="AH107" t="str">
        <f t="shared" si="48"/>
        <v/>
      </c>
      <c r="AI107" t="str">
        <f t="shared" si="49"/>
        <v/>
      </c>
      <c r="AK107" t="str">
        <f t="shared" si="41"/>
        <v/>
      </c>
      <c r="AL107" t="str">
        <f t="shared" si="41"/>
        <v/>
      </c>
      <c r="AM107" t="str">
        <f t="shared" si="41"/>
        <v/>
      </c>
      <c r="AN107" t="str">
        <f t="shared" si="41"/>
        <v/>
      </c>
      <c r="AO107" t="str">
        <f t="shared" si="41"/>
        <v/>
      </c>
      <c r="AP107" t="str">
        <f t="shared" si="41"/>
        <v/>
      </c>
      <c r="AQ107" t="str">
        <f t="shared" si="41"/>
        <v/>
      </c>
      <c r="AR107" t="str">
        <f t="shared" si="41"/>
        <v/>
      </c>
      <c r="AS107" t="str">
        <f t="shared" si="41"/>
        <v/>
      </c>
      <c r="AT107" t="str">
        <f t="shared" si="41"/>
        <v/>
      </c>
      <c r="AU107" t="str">
        <f t="shared" si="41"/>
        <v/>
      </c>
      <c r="AV107" t="str">
        <f t="shared" si="41"/>
        <v/>
      </c>
      <c r="BA107" t="str">
        <f t="shared" si="40"/>
        <v/>
      </c>
      <c r="BK107" s="62">
        <v>45671</v>
      </c>
      <c r="BL107" t="s">
        <v>73</v>
      </c>
      <c r="BM107" t="s">
        <v>81</v>
      </c>
      <c r="BN107" t="s">
        <v>235</v>
      </c>
      <c r="BO107" t="s">
        <v>162</v>
      </c>
      <c r="BP107" s="336">
        <v>13</v>
      </c>
      <c r="BQ107" s="336">
        <v>0</v>
      </c>
      <c r="BR107" s="336">
        <v>0</v>
      </c>
      <c r="BS107" s="336">
        <v>0</v>
      </c>
      <c r="BT107" s="336">
        <v>0</v>
      </c>
      <c r="BU107" s="336">
        <v>0</v>
      </c>
      <c r="BV107" s="336">
        <v>0</v>
      </c>
      <c r="BW107" s="336">
        <v>0</v>
      </c>
      <c r="BX107" s="336">
        <v>0</v>
      </c>
      <c r="BY107" s="336">
        <v>0</v>
      </c>
      <c r="BZ107" s="336">
        <v>0</v>
      </c>
      <c r="CA107" s="336">
        <v>0</v>
      </c>
    </row>
    <row r="108" spans="9:79">
      <c r="I108" t="str">
        <f>IF(C108="","",COUNTIFS(Tabla1[[#All],[¿Pasó a miembro?]],"Si",Tabla1[[#All],[Tipo Incrito]],"&lt;&gt;Pre-Inscrito",Tabla1[[#All],[llave2]],Gráficos_!C108))</f>
        <v/>
      </c>
      <c r="J108" t="str">
        <f>IF(C108="","",COUNTIFS(Tabla1[[#All],[sem 01]],"=P",Tabla1[[#All],[llave2]],Gráficos_!C108))</f>
        <v/>
      </c>
      <c r="K108" t="str">
        <f>IF(C108="","",COUNTIFS(Tabla1[[#All],[sem 02]],"=P",Tabla1[[#All],[llave2]],Gráficos_!C108))</f>
        <v/>
      </c>
      <c r="L108" t="str">
        <f>IF(C108="","",COUNTIFS(Tabla1[[#All],[sem 03]],"=P",Tabla1[[#All],[llave2]],Gráficos_!C108))</f>
        <v/>
      </c>
      <c r="M108" t="str">
        <f>IF(C108="","",COUNTIFS(Tabla1[[#All],[sem 04]],"=P",Tabla1[[#All],[llave2]],Gráficos_!C108))</f>
        <v/>
      </c>
      <c r="N108" t="str">
        <f>IF(C108="","",COUNTIFS(Tabla1[[#All],[sem 05]],"=P",Tabla1[[#All],[llave2]],Gráficos_!C108))</f>
        <v/>
      </c>
      <c r="O108" t="str">
        <f>IF(C108="","",COUNTIFS(Tabla1[[#All],[sem 06]],"=P",Tabla1[[#All],[llave2]],Gráficos_!C108))</f>
        <v/>
      </c>
      <c r="P108" t="str">
        <f>IF(C108="","",COUNTIFS(Tabla1[[#All],[sem 07]],"=P",Tabla1[[#All],[llave2]],Gráficos_!C108))</f>
        <v/>
      </c>
      <c r="Q108" t="str">
        <f>IF(C108="","",COUNTIFS(Tabla1[[#All],[sem 08]],"=P",Tabla1[[#All],[llave2]],Gráficos_!C108))</f>
        <v/>
      </c>
      <c r="R108" t="str">
        <f>IF(C108="","",COUNTIFS(Tabla1[[#All],[sem 09]],"=P",Tabla1[[#All],[llave2]],Gráficos_!C108))</f>
        <v/>
      </c>
      <c r="S108" t="str">
        <f>IF(C108="","",COUNTIFS(Tabla1[[#All],[sem 10]],"=P",Tabla1[[#All],[llave2]],Gráficos_!C108))</f>
        <v/>
      </c>
      <c r="T108" t="str">
        <f>IF(C108="","",COUNTIFS(Tabla1[[#All],[sem 11]],"=P",Tabla1[[#All],[llave2]],Gráficos_!C108))</f>
        <v/>
      </c>
      <c r="U108" t="str">
        <f>IF(C108="","",COUNTIFS(Tabla1[[#All],[sem 12]],"=P",Tabla1[[#All],[llave2]],Gráficos_!C108))</f>
        <v/>
      </c>
      <c r="AA108" t="str">
        <f t="shared" si="42"/>
        <v/>
      </c>
      <c r="AB108" t="str">
        <f t="shared" si="43"/>
        <v/>
      </c>
      <c r="AC108" t="str">
        <f t="shared" si="44"/>
        <v/>
      </c>
      <c r="AD108" t="str">
        <f t="shared" si="45"/>
        <v/>
      </c>
      <c r="AF108" t="str">
        <f t="shared" si="46"/>
        <v/>
      </c>
      <c r="AG108" t="str">
        <f t="shared" si="47"/>
        <v/>
      </c>
      <c r="AH108" t="str">
        <f t="shared" si="48"/>
        <v/>
      </c>
      <c r="AI108" t="str">
        <f t="shared" si="49"/>
        <v/>
      </c>
      <c r="AK108" t="str">
        <f t="shared" si="41"/>
        <v/>
      </c>
      <c r="AL108" t="str">
        <f t="shared" si="41"/>
        <v/>
      </c>
      <c r="AM108" t="str">
        <f t="shared" si="41"/>
        <v/>
      </c>
      <c r="AN108" t="str">
        <f t="shared" si="41"/>
        <v/>
      </c>
      <c r="AO108" t="str">
        <f t="shared" si="41"/>
        <v/>
      </c>
      <c r="AP108" t="str">
        <f t="shared" si="41"/>
        <v/>
      </c>
      <c r="AQ108" t="str">
        <f t="shared" si="41"/>
        <v/>
      </c>
      <c r="AR108" t="str">
        <f t="shared" si="41"/>
        <v/>
      </c>
      <c r="AS108" t="str">
        <f t="shared" si="41"/>
        <v/>
      </c>
      <c r="AT108" t="str">
        <f t="shared" si="41"/>
        <v/>
      </c>
      <c r="AU108" t="str">
        <f t="shared" si="41"/>
        <v/>
      </c>
      <c r="AV108" t="str">
        <f t="shared" si="41"/>
        <v/>
      </c>
      <c r="BA108" t="str">
        <f t="shared" si="40"/>
        <v/>
      </c>
      <c r="BK108" s="62">
        <v>45671</v>
      </c>
      <c r="BL108" t="s">
        <v>73</v>
      </c>
      <c r="BM108" t="s">
        <v>304</v>
      </c>
      <c r="BN108" t="s">
        <v>235</v>
      </c>
      <c r="BO108" t="s">
        <v>162</v>
      </c>
      <c r="BP108" s="336">
        <v>2</v>
      </c>
      <c r="BQ108" s="336">
        <v>0</v>
      </c>
      <c r="BR108" s="336">
        <v>0</v>
      </c>
      <c r="BS108" s="336">
        <v>0</v>
      </c>
      <c r="BT108" s="336">
        <v>0</v>
      </c>
      <c r="BU108" s="336">
        <v>0</v>
      </c>
      <c r="BV108" s="336">
        <v>0</v>
      </c>
      <c r="BW108" s="336">
        <v>0</v>
      </c>
      <c r="BX108" s="336">
        <v>0</v>
      </c>
      <c r="BY108" s="336">
        <v>0</v>
      </c>
      <c r="BZ108" s="336">
        <v>0</v>
      </c>
      <c r="CA108" s="336">
        <v>0</v>
      </c>
    </row>
    <row r="109" spans="9:79">
      <c r="I109" t="str">
        <f>IF(C109="","",COUNTIFS(Tabla1[[#All],[¿Pasó a miembro?]],"Si",Tabla1[[#All],[Tipo Incrito]],"&lt;&gt;Pre-Inscrito",Tabla1[[#All],[llave2]],Gráficos_!C109))</f>
        <v/>
      </c>
      <c r="J109" t="str">
        <f>IF(C109="","",COUNTIFS(Tabla1[[#All],[sem 01]],"=P",Tabla1[[#All],[llave2]],Gráficos_!C109))</f>
        <v/>
      </c>
      <c r="K109" t="str">
        <f>IF(C109="","",COUNTIFS(Tabla1[[#All],[sem 02]],"=P",Tabla1[[#All],[llave2]],Gráficos_!C109))</f>
        <v/>
      </c>
      <c r="L109" t="str">
        <f>IF(C109="","",COUNTIFS(Tabla1[[#All],[sem 03]],"=P",Tabla1[[#All],[llave2]],Gráficos_!C109))</f>
        <v/>
      </c>
      <c r="M109" t="str">
        <f>IF(C109="","",COUNTIFS(Tabla1[[#All],[sem 04]],"=P",Tabla1[[#All],[llave2]],Gráficos_!C109))</f>
        <v/>
      </c>
      <c r="N109" t="str">
        <f>IF(C109="","",COUNTIFS(Tabla1[[#All],[sem 05]],"=P",Tabla1[[#All],[llave2]],Gráficos_!C109))</f>
        <v/>
      </c>
      <c r="O109" t="str">
        <f>IF(C109="","",COUNTIFS(Tabla1[[#All],[sem 06]],"=P",Tabla1[[#All],[llave2]],Gráficos_!C109))</f>
        <v/>
      </c>
      <c r="P109" t="str">
        <f>IF(C109="","",COUNTIFS(Tabla1[[#All],[sem 07]],"=P",Tabla1[[#All],[llave2]],Gráficos_!C109))</f>
        <v/>
      </c>
      <c r="Q109" t="str">
        <f>IF(C109="","",COUNTIFS(Tabla1[[#All],[sem 08]],"=P",Tabla1[[#All],[llave2]],Gráficos_!C109))</f>
        <v/>
      </c>
      <c r="R109" t="str">
        <f>IF(C109="","",COUNTIFS(Tabla1[[#All],[sem 09]],"=P",Tabla1[[#All],[llave2]],Gráficos_!C109))</f>
        <v/>
      </c>
      <c r="S109" t="str">
        <f>IF(C109="","",COUNTIFS(Tabla1[[#All],[sem 10]],"=P",Tabla1[[#All],[llave2]],Gráficos_!C109))</f>
        <v/>
      </c>
      <c r="T109" t="str">
        <f>IF(C109="","",COUNTIFS(Tabla1[[#All],[sem 11]],"=P",Tabla1[[#All],[llave2]],Gráficos_!C109))</f>
        <v/>
      </c>
      <c r="U109" t="str">
        <f>IF(C109="","",COUNTIFS(Tabla1[[#All],[sem 12]],"=P",Tabla1[[#All],[llave2]],Gráficos_!C109))</f>
        <v/>
      </c>
      <c r="AA109" t="str">
        <f t="shared" si="42"/>
        <v/>
      </c>
      <c r="AB109" t="str">
        <f t="shared" si="43"/>
        <v/>
      </c>
      <c r="AC109" t="str">
        <f t="shared" si="44"/>
        <v/>
      </c>
      <c r="AD109" t="str">
        <f t="shared" si="45"/>
        <v/>
      </c>
      <c r="AF109" t="str">
        <f t="shared" si="46"/>
        <v/>
      </c>
      <c r="AG109" t="str">
        <f t="shared" si="47"/>
        <v/>
      </c>
      <c r="AH109" t="str">
        <f t="shared" si="48"/>
        <v/>
      </c>
      <c r="AI109" t="str">
        <f t="shared" si="49"/>
        <v/>
      </c>
      <c r="AK109" t="str">
        <f t="shared" si="41"/>
        <v/>
      </c>
      <c r="AL109" t="str">
        <f t="shared" si="41"/>
        <v/>
      </c>
      <c r="AM109" t="str">
        <f t="shared" si="41"/>
        <v/>
      </c>
      <c r="AN109" t="str">
        <f t="shared" si="41"/>
        <v/>
      </c>
      <c r="AO109" t="str">
        <f t="shared" si="41"/>
        <v/>
      </c>
      <c r="AP109" t="str">
        <f t="shared" si="41"/>
        <v/>
      </c>
      <c r="AQ109" t="str">
        <f t="shared" si="41"/>
        <v/>
      </c>
      <c r="AR109" t="str">
        <f t="shared" si="41"/>
        <v/>
      </c>
      <c r="AS109" t="str">
        <f t="shared" si="41"/>
        <v/>
      </c>
      <c r="AT109" t="str">
        <f t="shared" si="41"/>
        <v/>
      </c>
      <c r="AU109" t="str">
        <f t="shared" si="41"/>
        <v/>
      </c>
      <c r="AV109" t="str">
        <f t="shared" si="41"/>
        <v/>
      </c>
      <c r="BA109" t="str">
        <f t="shared" si="40"/>
        <v/>
      </c>
      <c r="BK109" s="62">
        <v>45671</v>
      </c>
      <c r="BL109" t="s">
        <v>73</v>
      </c>
      <c r="BM109" t="s">
        <v>90</v>
      </c>
      <c r="BN109" t="s">
        <v>82</v>
      </c>
      <c r="BO109" t="s">
        <v>83</v>
      </c>
      <c r="BP109" s="336">
        <v>0</v>
      </c>
      <c r="BQ109" s="336">
        <v>0</v>
      </c>
      <c r="BR109" s="336">
        <v>0</v>
      </c>
      <c r="BS109" s="336">
        <v>0</v>
      </c>
      <c r="BT109" s="336">
        <v>0</v>
      </c>
      <c r="BU109" s="336">
        <v>0</v>
      </c>
      <c r="BV109" s="336">
        <v>0</v>
      </c>
      <c r="BW109" s="336">
        <v>0</v>
      </c>
      <c r="BX109" s="336">
        <v>0</v>
      </c>
      <c r="BY109" s="336">
        <v>0</v>
      </c>
      <c r="BZ109" s="336">
        <v>0</v>
      </c>
      <c r="CA109" s="336">
        <v>0</v>
      </c>
    </row>
    <row r="110" spans="9:79">
      <c r="I110" t="str">
        <f>IF(C110="","",COUNTIFS(Tabla1[[#All],[¿Pasó a miembro?]],"Si",Tabla1[[#All],[Tipo Incrito]],"&lt;&gt;Pre-Inscrito",Tabla1[[#All],[llave2]],Gráficos_!C110))</f>
        <v/>
      </c>
      <c r="J110" t="str">
        <f>IF(C110="","",COUNTIFS(Tabla1[[#All],[sem 01]],"=P",Tabla1[[#All],[llave2]],Gráficos_!C110))</f>
        <v/>
      </c>
      <c r="K110" t="str">
        <f>IF(C110="","",COUNTIFS(Tabla1[[#All],[sem 02]],"=P",Tabla1[[#All],[llave2]],Gráficos_!C110))</f>
        <v/>
      </c>
      <c r="L110" t="str">
        <f>IF(C110="","",COUNTIFS(Tabla1[[#All],[sem 03]],"=P",Tabla1[[#All],[llave2]],Gráficos_!C110))</f>
        <v/>
      </c>
      <c r="M110" t="str">
        <f>IF(C110="","",COUNTIFS(Tabla1[[#All],[sem 04]],"=P",Tabla1[[#All],[llave2]],Gráficos_!C110))</f>
        <v/>
      </c>
      <c r="N110" t="str">
        <f>IF(C110="","",COUNTIFS(Tabla1[[#All],[sem 05]],"=P",Tabla1[[#All],[llave2]],Gráficos_!C110))</f>
        <v/>
      </c>
      <c r="O110" t="str">
        <f>IF(C110="","",COUNTIFS(Tabla1[[#All],[sem 06]],"=P",Tabla1[[#All],[llave2]],Gráficos_!C110))</f>
        <v/>
      </c>
      <c r="P110" t="str">
        <f>IF(C110="","",COUNTIFS(Tabla1[[#All],[sem 07]],"=P",Tabla1[[#All],[llave2]],Gráficos_!C110))</f>
        <v/>
      </c>
      <c r="Q110" t="str">
        <f>IF(C110="","",COUNTIFS(Tabla1[[#All],[sem 08]],"=P",Tabla1[[#All],[llave2]],Gráficos_!C110))</f>
        <v/>
      </c>
      <c r="R110" t="str">
        <f>IF(C110="","",COUNTIFS(Tabla1[[#All],[sem 09]],"=P",Tabla1[[#All],[llave2]],Gráficos_!C110))</f>
        <v/>
      </c>
      <c r="S110" t="str">
        <f>IF(C110="","",COUNTIFS(Tabla1[[#All],[sem 10]],"=P",Tabla1[[#All],[llave2]],Gráficos_!C110))</f>
        <v/>
      </c>
      <c r="T110" t="str">
        <f>IF(C110="","",COUNTIFS(Tabla1[[#All],[sem 11]],"=P",Tabla1[[#All],[llave2]],Gráficos_!C110))</f>
        <v/>
      </c>
      <c r="U110" t="str">
        <f>IF(C110="","",COUNTIFS(Tabla1[[#All],[sem 12]],"=P",Tabla1[[#All],[llave2]],Gráficos_!C110))</f>
        <v/>
      </c>
      <c r="AA110" t="str">
        <f t="shared" si="42"/>
        <v/>
      </c>
      <c r="AB110" t="str">
        <f t="shared" si="43"/>
        <v/>
      </c>
      <c r="AC110" t="str">
        <f t="shared" si="44"/>
        <v/>
      </c>
      <c r="AD110" t="str">
        <f t="shared" si="45"/>
        <v/>
      </c>
      <c r="AF110" t="str">
        <f t="shared" si="46"/>
        <v/>
      </c>
      <c r="AG110" t="str">
        <f t="shared" si="47"/>
        <v/>
      </c>
      <c r="AH110" t="str">
        <f t="shared" si="48"/>
        <v/>
      </c>
      <c r="AI110" t="str">
        <f t="shared" si="49"/>
        <v/>
      </c>
      <c r="AK110" t="str">
        <f t="shared" si="41"/>
        <v/>
      </c>
      <c r="AL110" t="str">
        <f t="shared" si="41"/>
        <v/>
      </c>
      <c r="AM110" t="str">
        <f t="shared" si="41"/>
        <v/>
      </c>
      <c r="AN110" t="str">
        <f t="shared" si="41"/>
        <v/>
      </c>
      <c r="AO110" t="str">
        <f t="shared" si="41"/>
        <v/>
      </c>
      <c r="AP110" t="str">
        <f t="shared" si="41"/>
        <v/>
      </c>
      <c r="AQ110" t="str">
        <f t="shared" si="41"/>
        <v/>
      </c>
      <c r="AR110" t="str">
        <f t="shared" si="41"/>
        <v/>
      </c>
      <c r="AS110" t="str">
        <f t="shared" si="41"/>
        <v/>
      </c>
      <c r="AT110" t="str">
        <f t="shared" si="41"/>
        <v/>
      </c>
      <c r="AU110" t="str">
        <f t="shared" si="41"/>
        <v/>
      </c>
      <c r="AV110" t="str">
        <f t="shared" si="41"/>
        <v/>
      </c>
      <c r="BA110" t="str">
        <f t="shared" si="40"/>
        <v/>
      </c>
      <c r="BK110" s="62">
        <v>45671</v>
      </c>
      <c r="BL110" t="s">
        <v>73</v>
      </c>
      <c r="BM110" t="s">
        <v>90</v>
      </c>
      <c r="BN110" t="s">
        <v>189</v>
      </c>
      <c r="BO110" t="s">
        <v>190</v>
      </c>
      <c r="BP110" s="336">
        <v>0</v>
      </c>
      <c r="BQ110" s="336">
        <v>0</v>
      </c>
      <c r="BR110" s="336">
        <v>0</v>
      </c>
      <c r="BS110" s="336">
        <v>0</v>
      </c>
      <c r="BT110" s="336">
        <v>0</v>
      </c>
      <c r="BU110" s="336">
        <v>0</v>
      </c>
      <c r="BV110" s="336">
        <v>0</v>
      </c>
      <c r="BW110" s="336">
        <v>0</v>
      </c>
      <c r="BX110" s="336">
        <v>0</v>
      </c>
      <c r="BY110" s="336">
        <v>0</v>
      </c>
      <c r="BZ110" s="336">
        <v>0</v>
      </c>
      <c r="CA110" s="336">
        <v>0</v>
      </c>
    </row>
    <row r="111" spans="9:79">
      <c r="I111" t="str">
        <f>IF(C111="","",COUNTIFS(Tabla1[[#All],[¿Pasó a miembro?]],"Si",Tabla1[[#All],[Tipo Incrito]],"&lt;&gt;Pre-Inscrito",Tabla1[[#All],[llave2]],Gráficos_!C111))</f>
        <v/>
      </c>
      <c r="J111" t="str">
        <f>IF(C111="","",COUNTIFS(Tabla1[[#All],[sem 01]],"=P",Tabla1[[#All],[llave2]],Gráficos_!C111))</f>
        <v/>
      </c>
      <c r="K111" t="str">
        <f>IF(C111="","",COUNTIFS(Tabla1[[#All],[sem 02]],"=P",Tabla1[[#All],[llave2]],Gráficos_!C111))</f>
        <v/>
      </c>
      <c r="L111" t="str">
        <f>IF(C111="","",COUNTIFS(Tabla1[[#All],[sem 03]],"=P",Tabla1[[#All],[llave2]],Gráficos_!C111))</f>
        <v/>
      </c>
      <c r="M111" t="str">
        <f>IF(C111="","",COUNTIFS(Tabla1[[#All],[sem 04]],"=P",Tabla1[[#All],[llave2]],Gráficos_!C111))</f>
        <v/>
      </c>
      <c r="N111" t="str">
        <f>IF(C111="","",COUNTIFS(Tabla1[[#All],[sem 05]],"=P",Tabla1[[#All],[llave2]],Gráficos_!C111))</f>
        <v/>
      </c>
      <c r="O111" t="str">
        <f>IF(C111="","",COUNTIFS(Tabla1[[#All],[sem 06]],"=P",Tabla1[[#All],[llave2]],Gráficos_!C111))</f>
        <v/>
      </c>
      <c r="P111" t="str">
        <f>IF(C111="","",COUNTIFS(Tabla1[[#All],[sem 07]],"=P",Tabla1[[#All],[llave2]],Gráficos_!C111))</f>
        <v/>
      </c>
      <c r="Q111" t="str">
        <f>IF(C111="","",COUNTIFS(Tabla1[[#All],[sem 08]],"=P",Tabla1[[#All],[llave2]],Gráficos_!C111))</f>
        <v/>
      </c>
      <c r="R111" t="str">
        <f>IF(C111="","",COUNTIFS(Tabla1[[#All],[sem 09]],"=P",Tabla1[[#All],[llave2]],Gráficos_!C111))</f>
        <v/>
      </c>
      <c r="S111" t="str">
        <f>IF(C111="","",COUNTIFS(Tabla1[[#All],[sem 10]],"=P",Tabla1[[#All],[llave2]],Gráficos_!C111))</f>
        <v/>
      </c>
      <c r="T111" t="str">
        <f>IF(C111="","",COUNTIFS(Tabla1[[#All],[sem 11]],"=P",Tabla1[[#All],[llave2]],Gráficos_!C111))</f>
        <v/>
      </c>
      <c r="U111" t="str">
        <f>IF(C111="","",COUNTIFS(Tabla1[[#All],[sem 12]],"=P",Tabla1[[#All],[llave2]],Gráficos_!C111))</f>
        <v/>
      </c>
      <c r="AA111" t="str">
        <f t="shared" si="42"/>
        <v/>
      </c>
      <c r="AB111" t="str">
        <f t="shared" si="43"/>
        <v/>
      </c>
      <c r="AC111" t="str">
        <f t="shared" si="44"/>
        <v/>
      </c>
      <c r="AD111" t="str">
        <f t="shared" si="45"/>
        <v/>
      </c>
      <c r="AF111" t="str">
        <f t="shared" si="46"/>
        <v/>
      </c>
      <c r="AG111" t="str">
        <f t="shared" si="47"/>
        <v/>
      </c>
      <c r="AH111" t="str">
        <f t="shared" si="48"/>
        <v/>
      </c>
      <c r="AI111" t="str">
        <f t="shared" si="49"/>
        <v/>
      </c>
      <c r="AK111" t="str">
        <f t="shared" si="41"/>
        <v/>
      </c>
      <c r="AL111" t="str">
        <f t="shared" si="41"/>
        <v/>
      </c>
      <c r="AM111" t="str">
        <f t="shared" si="41"/>
        <v/>
      </c>
      <c r="AN111" t="str">
        <f t="shared" si="41"/>
        <v/>
      </c>
      <c r="AO111" t="str">
        <f t="shared" si="41"/>
        <v/>
      </c>
      <c r="AP111" t="str">
        <f t="shared" si="41"/>
        <v/>
      </c>
      <c r="AQ111" t="str">
        <f t="shared" si="41"/>
        <v/>
      </c>
      <c r="AR111" t="str">
        <f t="shared" si="41"/>
        <v/>
      </c>
      <c r="AS111" t="str">
        <f t="shared" si="41"/>
        <v/>
      </c>
      <c r="AT111" t="str">
        <f t="shared" si="41"/>
        <v/>
      </c>
      <c r="AU111" t="str">
        <f t="shared" si="41"/>
        <v/>
      </c>
      <c r="AV111" t="str">
        <f t="shared" si="41"/>
        <v/>
      </c>
      <c r="BA111" t="str">
        <f t="shared" si="40"/>
        <v/>
      </c>
      <c r="BK111" s="62">
        <v>45671</v>
      </c>
      <c r="BL111" t="s">
        <v>73</v>
      </c>
      <c r="BM111" t="s">
        <v>90</v>
      </c>
      <c r="BN111" t="s">
        <v>235</v>
      </c>
      <c r="BO111" t="s">
        <v>162</v>
      </c>
      <c r="BP111" s="336">
        <v>1</v>
      </c>
      <c r="BQ111" s="336">
        <v>0</v>
      </c>
      <c r="BR111" s="336">
        <v>0</v>
      </c>
      <c r="BS111" s="336">
        <v>0</v>
      </c>
      <c r="BT111" s="336">
        <v>0</v>
      </c>
      <c r="BU111" s="336">
        <v>0</v>
      </c>
      <c r="BV111" s="336">
        <v>0</v>
      </c>
      <c r="BW111" s="336">
        <v>0</v>
      </c>
      <c r="BX111" s="336">
        <v>0</v>
      </c>
      <c r="BY111" s="336">
        <v>0</v>
      </c>
      <c r="BZ111" s="336">
        <v>0</v>
      </c>
      <c r="CA111" s="336">
        <v>0</v>
      </c>
    </row>
    <row r="112" spans="9:79">
      <c r="I112" t="str">
        <f>IF(C112="","",COUNTIFS(Tabla1[[#All],[¿Pasó a miembro?]],"Si",Tabla1[[#All],[Tipo Incrito]],"&lt;&gt;Pre-Inscrito",Tabla1[[#All],[llave2]],Gráficos_!C112))</f>
        <v/>
      </c>
      <c r="J112" t="str">
        <f>IF(C112="","",COUNTIFS(Tabla1[[#All],[sem 01]],"=P",Tabla1[[#All],[llave2]],Gráficos_!C112))</f>
        <v/>
      </c>
      <c r="K112" t="str">
        <f>IF(C112="","",COUNTIFS(Tabla1[[#All],[sem 02]],"=P",Tabla1[[#All],[llave2]],Gráficos_!C112))</f>
        <v/>
      </c>
      <c r="L112" t="str">
        <f>IF(C112="","",COUNTIFS(Tabla1[[#All],[sem 03]],"=P",Tabla1[[#All],[llave2]],Gráficos_!C112))</f>
        <v/>
      </c>
      <c r="M112" t="str">
        <f>IF(C112="","",COUNTIFS(Tabla1[[#All],[sem 04]],"=P",Tabla1[[#All],[llave2]],Gráficos_!C112))</f>
        <v/>
      </c>
      <c r="N112" t="str">
        <f>IF(C112="","",COUNTIFS(Tabla1[[#All],[sem 05]],"=P",Tabla1[[#All],[llave2]],Gráficos_!C112))</f>
        <v/>
      </c>
      <c r="O112" t="str">
        <f>IF(C112="","",COUNTIFS(Tabla1[[#All],[sem 06]],"=P",Tabla1[[#All],[llave2]],Gráficos_!C112))</f>
        <v/>
      </c>
      <c r="P112" t="str">
        <f>IF(C112="","",COUNTIFS(Tabla1[[#All],[sem 07]],"=P",Tabla1[[#All],[llave2]],Gráficos_!C112))</f>
        <v/>
      </c>
      <c r="Q112" t="str">
        <f>IF(C112="","",COUNTIFS(Tabla1[[#All],[sem 08]],"=P",Tabla1[[#All],[llave2]],Gráficos_!C112))</f>
        <v/>
      </c>
      <c r="R112" t="str">
        <f>IF(C112="","",COUNTIFS(Tabla1[[#All],[sem 09]],"=P",Tabla1[[#All],[llave2]],Gráficos_!C112))</f>
        <v/>
      </c>
      <c r="S112" t="str">
        <f>IF(C112="","",COUNTIFS(Tabla1[[#All],[sem 10]],"=P",Tabla1[[#All],[llave2]],Gráficos_!C112))</f>
        <v/>
      </c>
      <c r="T112" t="str">
        <f>IF(C112="","",COUNTIFS(Tabla1[[#All],[sem 11]],"=P",Tabla1[[#All],[llave2]],Gráficos_!C112))</f>
        <v/>
      </c>
      <c r="U112" t="str">
        <f>IF(C112="","",COUNTIFS(Tabla1[[#All],[sem 12]],"=P",Tabla1[[#All],[llave2]],Gráficos_!C112))</f>
        <v/>
      </c>
      <c r="AA112" t="str">
        <f t="shared" si="42"/>
        <v/>
      </c>
      <c r="AB112" t="str">
        <f t="shared" si="43"/>
        <v/>
      </c>
      <c r="AC112" t="str">
        <f t="shared" si="44"/>
        <v/>
      </c>
      <c r="AD112" t="str">
        <f t="shared" si="45"/>
        <v/>
      </c>
      <c r="AF112" t="str">
        <f t="shared" si="46"/>
        <v/>
      </c>
      <c r="AG112" t="str">
        <f t="shared" si="47"/>
        <v/>
      </c>
      <c r="AH112" t="str">
        <f t="shared" si="48"/>
        <v/>
      </c>
      <c r="AI112" t="str">
        <f t="shared" si="49"/>
        <v/>
      </c>
      <c r="AK112" t="str">
        <f t="shared" si="41"/>
        <v/>
      </c>
      <c r="AL112" t="str">
        <f t="shared" si="41"/>
        <v/>
      </c>
      <c r="AM112" t="str">
        <f t="shared" si="41"/>
        <v/>
      </c>
      <c r="AN112" t="str">
        <f t="shared" si="41"/>
        <v/>
      </c>
      <c r="AO112" t="str">
        <f t="shared" si="41"/>
        <v/>
      </c>
      <c r="AP112" t="str">
        <f t="shared" si="41"/>
        <v/>
      </c>
      <c r="AQ112" t="str">
        <f t="shared" si="41"/>
        <v/>
      </c>
      <c r="AR112" t="str">
        <f t="shared" si="41"/>
        <v/>
      </c>
      <c r="AS112" t="str">
        <f t="shared" si="41"/>
        <v/>
      </c>
      <c r="AT112" t="str">
        <f t="shared" si="41"/>
        <v/>
      </c>
      <c r="AU112" t="str">
        <f t="shared" si="41"/>
        <v/>
      </c>
      <c r="AV112" t="str">
        <f t="shared" si="41"/>
        <v/>
      </c>
      <c r="BA112" t="str">
        <f t="shared" si="40"/>
        <v/>
      </c>
      <c r="BK112" s="62">
        <v>45671</v>
      </c>
      <c r="BL112" t="s">
        <v>73</v>
      </c>
      <c r="BM112" t="s">
        <v>181</v>
      </c>
      <c r="BN112" t="s">
        <v>162</v>
      </c>
      <c r="BO112" t="s">
        <v>163</v>
      </c>
      <c r="BP112" s="336">
        <v>0</v>
      </c>
      <c r="BQ112" s="336">
        <v>1</v>
      </c>
      <c r="BR112" s="336">
        <v>1</v>
      </c>
      <c r="BS112" s="336">
        <v>1</v>
      </c>
      <c r="BT112" s="336">
        <v>0</v>
      </c>
      <c r="BU112" s="336">
        <v>1</v>
      </c>
      <c r="BV112" s="336">
        <v>0</v>
      </c>
      <c r="BW112" s="336">
        <v>0</v>
      </c>
      <c r="BX112" s="336">
        <v>0</v>
      </c>
      <c r="BY112" s="336">
        <v>0</v>
      </c>
      <c r="BZ112" s="336">
        <v>0</v>
      </c>
      <c r="CA112" s="336">
        <v>0</v>
      </c>
    </row>
    <row r="113" spans="9:79">
      <c r="I113" t="str">
        <f>IF(C113="","",COUNTIFS(Tabla1[[#All],[¿Pasó a miembro?]],"Si",Tabla1[[#All],[Tipo Incrito]],"&lt;&gt;Pre-Inscrito",Tabla1[[#All],[llave2]],Gráficos_!C113))</f>
        <v/>
      </c>
      <c r="J113" t="str">
        <f>IF(C113="","",COUNTIFS(Tabla1[[#All],[sem 01]],"=P",Tabla1[[#All],[llave2]],Gráficos_!C113))</f>
        <v/>
      </c>
      <c r="K113" t="str">
        <f>IF(C113="","",COUNTIFS(Tabla1[[#All],[sem 02]],"=P",Tabla1[[#All],[llave2]],Gráficos_!C113))</f>
        <v/>
      </c>
      <c r="L113" t="str">
        <f>IF(C113="","",COUNTIFS(Tabla1[[#All],[sem 03]],"=P",Tabla1[[#All],[llave2]],Gráficos_!C113))</f>
        <v/>
      </c>
      <c r="M113" t="str">
        <f>IF(C113="","",COUNTIFS(Tabla1[[#All],[sem 04]],"=P",Tabla1[[#All],[llave2]],Gráficos_!C113))</f>
        <v/>
      </c>
      <c r="N113" t="str">
        <f>IF(C113="","",COUNTIFS(Tabla1[[#All],[sem 05]],"=P",Tabla1[[#All],[llave2]],Gráficos_!C113))</f>
        <v/>
      </c>
      <c r="O113" t="str">
        <f>IF(C113="","",COUNTIFS(Tabla1[[#All],[sem 06]],"=P",Tabla1[[#All],[llave2]],Gráficos_!C113))</f>
        <v/>
      </c>
      <c r="P113" t="str">
        <f>IF(C113="","",COUNTIFS(Tabla1[[#All],[sem 07]],"=P",Tabla1[[#All],[llave2]],Gráficos_!C113))</f>
        <v/>
      </c>
      <c r="Q113" t="str">
        <f>IF(C113="","",COUNTIFS(Tabla1[[#All],[sem 08]],"=P",Tabla1[[#All],[llave2]],Gráficos_!C113))</f>
        <v/>
      </c>
      <c r="R113" t="str">
        <f>IF(C113="","",COUNTIFS(Tabla1[[#All],[sem 09]],"=P",Tabla1[[#All],[llave2]],Gráficos_!C113))</f>
        <v/>
      </c>
      <c r="S113" t="str">
        <f>IF(C113="","",COUNTIFS(Tabla1[[#All],[sem 10]],"=P",Tabla1[[#All],[llave2]],Gráficos_!C113))</f>
        <v/>
      </c>
      <c r="T113" t="str">
        <f>IF(C113="","",COUNTIFS(Tabla1[[#All],[sem 11]],"=P",Tabla1[[#All],[llave2]],Gráficos_!C113))</f>
        <v/>
      </c>
      <c r="U113" t="str">
        <f>IF(C113="","",COUNTIFS(Tabla1[[#All],[sem 12]],"=P",Tabla1[[#All],[llave2]],Gráficos_!C113))</f>
        <v/>
      </c>
      <c r="AA113" t="str">
        <f t="shared" si="42"/>
        <v/>
      </c>
      <c r="AB113" t="str">
        <f t="shared" si="43"/>
        <v/>
      </c>
      <c r="AC113" t="str">
        <f t="shared" si="44"/>
        <v/>
      </c>
      <c r="AD113" t="str">
        <f t="shared" si="45"/>
        <v/>
      </c>
      <c r="AF113" t="str">
        <f t="shared" si="46"/>
        <v/>
      </c>
      <c r="AG113" t="str">
        <f t="shared" si="47"/>
        <v/>
      </c>
      <c r="AH113" t="str">
        <f t="shared" si="48"/>
        <v/>
      </c>
      <c r="AI113" t="str">
        <f t="shared" si="49"/>
        <v/>
      </c>
      <c r="AK113" t="str">
        <f t="shared" si="41"/>
        <v/>
      </c>
      <c r="AL113" t="str">
        <f t="shared" si="41"/>
        <v/>
      </c>
      <c r="AM113" t="str">
        <f t="shared" si="41"/>
        <v/>
      </c>
      <c r="AN113" t="str">
        <f t="shared" si="41"/>
        <v/>
      </c>
      <c r="AO113" t="str">
        <f t="shared" si="41"/>
        <v/>
      </c>
      <c r="AP113" t="str">
        <f t="shared" si="41"/>
        <v/>
      </c>
      <c r="AQ113" t="str">
        <f t="shared" si="41"/>
        <v/>
      </c>
      <c r="AR113" t="str">
        <f t="shared" si="41"/>
        <v/>
      </c>
      <c r="AS113" t="str">
        <f t="shared" si="41"/>
        <v/>
      </c>
      <c r="AT113" t="str">
        <f t="shared" si="41"/>
        <v/>
      </c>
      <c r="AU113" t="str">
        <f t="shared" si="41"/>
        <v/>
      </c>
      <c r="AV113" t="str">
        <f t="shared" si="41"/>
        <v/>
      </c>
      <c r="BA113" t="str">
        <f t="shared" si="40"/>
        <v/>
      </c>
      <c r="BK113" s="62">
        <v>45673</v>
      </c>
      <c r="BL113" t="s">
        <v>73</v>
      </c>
      <c r="BM113" t="s">
        <v>81</v>
      </c>
      <c r="BN113" t="s">
        <v>82</v>
      </c>
      <c r="BO113" t="s">
        <v>83</v>
      </c>
      <c r="BP113" s="336">
        <v>1</v>
      </c>
      <c r="BQ113" s="336">
        <v>1</v>
      </c>
      <c r="BR113" s="336">
        <v>1</v>
      </c>
      <c r="BS113" s="336">
        <v>1</v>
      </c>
      <c r="BT113" s="336">
        <v>0</v>
      </c>
      <c r="BU113" s="336">
        <v>0</v>
      </c>
      <c r="BV113" s="336">
        <v>0</v>
      </c>
      <c r="BW113" s="336">
        <v>0</v>
      </c>
      <c r="BX113" s="336">
        <v>0</v>
      </c>
      <c r="BY113" s="336">
        <v>0</v>
      </c>
      <c r="BZ113" s="336">
        <v>0</v>
      </c>
      <c r="CA113" s="336">
        <v>0</v>
      </c>
    </row>
    <row r="114" spans="9:79">
      <c r="I114" t="str">
        <f>IF(C114="","",COUNTIFS(Tabla1[[#All],[¿Pasó a miembro?]],"Si",Tabla1[[#All],[Tipo Incrito]],"&lt;&gt;Pre-Inscrito",Tabla1[[#All],[llave2]],Gráficos_!C114))</f>
        <v/>
      </c>
      <c r="J114" t="str">
        <f>IF(C114="","",COUNTIFS(Tabla1[[#All],[sem 01]],"=P",Tabla1[[#All],[llave2]],Gráficos_!C114))</f>
        <v/>
      </c>
      <c r="K114" t="str">
        <f>IF(C114="","",COUNTIFS(Tabla1[[#All],[sem 02]],"=P",Tabla1[[#All],[llave2]],Gráficos_!C114))</f>
        <v/>
      </c>
      <c r="L114" t="str">
        <f>IF(C114="","",COUNTIFS(Tabla1[[#All],[sem 03]],"=P",Tabla1[[#All],[llave2]],Gráficos_!C114))</f>
        <v/>
      </c>
      <c r="M114" t="str">
        <f>IF(C114="","",COUNTIFS(Tabla1[[#All],[sem 04]],"=P",Tabla1[[#All],[llave2]],Gráficos_!C114))</f>
        <v/>
      </c>
      <c r="N114" t="str">
        <f>IF(C114="","",COUNTIFS(Tabla1[[#All],[sem 05]],"=P",Tabla1[[#All],[llave2]],Gráficos_!C114))</f>
        <v/>
      </c>
      <c r="O114" t="str">
        <f>IF(C114="","",COUNTIFS(Tabla1[[#All],[sem 06]],"=P",Tabla1[[#All],[llave2]],Gráficos_!C114))</f>
        <v/>
      </c>
      <c r="P114" t="str">
        <f>IF(C114="","",COUNTIFS(Tabla1[[#All],[sem 07]],"=P",Tabla1[[#All],[llave2]],Gráficos_!C114))</f>
        <v/>
      </c>
      <c r="Q114" t="str">
        <f>IF(C114="","",COUNTIFS(Tabla1[[#All],[sem 08]],"=P",Tabla1[[#All],[llave2]],Gráficos_!C114))</f>
        <v/>
      </c>
      <c r="R114" t="str">
        <f>IF(C114="","",COUNTIFS(Tabla1[[#All],[sem 09]],"=P",Tabla1[[#All],[llave2]],Gráficos_!C114))</f>
        <v/>
      </c>
      <c r="S114" t="str">
        <f>IF(C114="","",COUNTIFS(Tabla1[[#All],[sem 10]],"=P",Tabla1[[#All],[llave2]],Gráficos_!C114))</f>
        <v/>
      </c>
      <c r="T114" t="str">
        <f>IF(C114="","",COUNTIFS(Tabla1[[#All],[sem 11]],"=P",Tabla1[[#All],[llave2]],Gráficos_!C114))</f>
        <v/>
      </c>
      <c r="U114" t="str">
        <f>IF(C114="","",COUNTIFS(Tabla1[[#All],[sem 12]],"=P",Tabla1[[#All],[llave2]],Gráficos_!C114))</f>
        <v/>
      </c>
      <c r="AA114" t="str">
        <f t="shared" si="42"/>
        <v/>
      </c>
      <c r="AB114" t="str">
        <f t="shared" si="43"/>
        <v/>
      </c>
      <c r="AC114" t="str">
        <f t="shared" si="44"/>
        <v/>
      </c>
      <c r="AD114" t="str">
        <f t="shared" si="45"/>
        <v/>
      </c>
      <c r="AF114" t="str">
        <f t="shared" si="46"/>
        <v/>
      </c>
      <c r="AG114" t="str">
        <f t="shared" si="47"/>
        <v/>
      </c>
      <c r="AH114" t="str">
        <f t="shared" si="48"/>
        <v/>
      </c>
      <c r="AI114" t="str">
        <f t="shared" si="49"/>
        <v/>
      </c>
      <c r="AK114" t="str">
        <f t="shared" ref="AK114:AV135" si="50">IF(J114="","",J114)</f>
        <v/>
      </c>
      <c r="AL114" t="str">
        <f t="shared" si="50"/>
        <v/>
      </c>
      <c r="AM114" t="str">
        <f t="shared" si="50"/>
        <v/>
      </c>
      <c r="AN114" t="str">
        <f t="shared" si="50"/>
        <v/>
      </c>
      <c r="AO114" t="str">
        <f t="shared" si="50"/>
        <v/>
      </c>
      <c r="AP114" t="str">
        <f t="shared" si="50"/>
        <v/>
      </c>
      <c r="AQ114" t="str">
        <f t="shared" si="50"/>
        <v/>
      </c>
      <c r="AR114" t="str">
        <f t="shared" si="50"/>
        <v/>
      </c>
      <c r="AS114" t="str">
        <f t="shared" si="50"/>
        <v/>
      </c>
      <c r="AT114" t="str">
        <f t="shared" si="50"/>
        <v/>
      </c>
      <c r="AU114" t="str">
        <f t="shared" si="50"/>
        <v/>
      </c>
      <c r="AV114" t="str">
        <f t="shared" si="50"/>
        <v/>
      </c>
      <c r="BA114" t="str">
        <f t="shared" si="40"/>
        <v/>
      </c>
      <c r="BK114" s="62">
        <v>45673</v>
      </c>
      <c r="BL114" t="s">
        <v>73</v>
      </c>
      <c r="BM114" t="s">
        <v>81</v>
      </c>
      <c r="BN114" t="s">
        <v>162</v>
      </c>
      <c r="BO114" t="s">
        <v>163</v>
      </c>
      <c r="BP114" s="336">
        <v>0</v>
      </c>
      <c r="BQ114" s="336">
        <v>2</v>
      </c>
      <c r="BR114" s="336">
        <v>4</v>
      </c>
      <c r="BS114" s="336">
        <v>3</v>
      </c>
      <c r="BT114" s="336">
        <v>1</v>
      </c>
      <c r="BU114" s="336">
        <v>3</v>
      </c>
      <c r="BV114" s="336">
        <v>0</v>
      </c>
      <c r="BW114" s="336">
        <v>0</v>
      </c>
      <c r="BX114" s="336">
        <v>0</v>
      </c>
      <c r="BY114" s="336">
        <v>0</v>
      </c>
      <c r="BZ114" s="336">
        <v>0</v>
      </c>
      <c r="CA114" s="336">
        <v>0</v>
      </c>
    </row>
    <row r="115" spans="9:79">
      <c r="I115" t="str">
        <f>IF(C115="","",COUNTIFS(Tabla1[[#All],[¿Pasó a miembro?]],"Si",Tabla1[[#All],[Tipo Incrito]],"&lt;&gt;Pre-Inscrito",Tabla1[[#All],[llave2]],Gráficos_!C115))</f>
        <v/>
      </c>
      <c r="J115" t="str">
        <f>IF(C115="","",COUNTIFS(Tabla1[[#All],[sem 01]],"=P",Tabla1[[#All],[llave2]],Gráficos_!C115))</f>
        <v/>
      </c>
      <c r="K115" t="str">
        <f>IF(C115="","",COUNTIFS(Tabla1[[#All],[sem 02]],"=P",Tabla1[[#All],[llave2]],Gráficos_!C115))</f>
        <v/>
      </c>
      <c r="L115" t="str">
        <f>IF(C115="","",COUNTIFS(Tabla1[[#All],[sem 03]],"=P",Tabla1[[#All],[llave2]],Gráficos_!C115))</f>
        <v/>
      </c>
      <c r="M115" t="str">
        <f>IF(C115="","",COUNTIFS(Tabla1[[#All],[sem 04]],"=P",Tabla1[[#All],[llave2]],Gráficos_!C115))</f>
        <v/>
      </c>
      <c r="N115" t="str">
        <f>IF(C115="","",COUNTIFS(Tabla1[[#All],[sem 05]],"=P",Tabla1[[#All],[llave2]],Gráficos_!C115))</f>
        <v/>
      </c>
      <c r="O115" t="str">
        <f>IF(C115="","",COUNTIFS(Tabla1[[#All],[sem 06]],"=P",Tabla1[[#All],[llave2]],Gráficos_!C115))</f>
        <v/>
      </c>
      <c r="P115" t="str">
        <f>IF(C115="","",COUNTIFS(Tabla1[[#All],[sem 07]],"=P",Tabla1[[#All],[llave2]],Gráficos_!C115))</f>
        <v/>
      </c>
      <c r="Q115" t="str">
        <f>IF(C115="","",COUNTIFS(Tabla1[[#All],[sem 08]],"=P",Tabla1[[#All],[llave2]],Gráficos_!C115))</f>
        <v/>
      </c>
      <c r="R115" t="str">
        <f>IF(C115="","",COUNTIFS(Tabla1[[#All],[sem 09]],"=P",Tabla1[[#All],[llave2]],Gráficos_!C115))</f>
        <v/>
      </c>
      <c r="S115" t="str">
        <f>IF(C115="","",COUNTIFS(Tabla1[[#All],[sem 10]],"=P",Tabla1[[#All],[llave2]],Gráficos_!C115))</f>
        <v/>
      </c>
      <c r="T115" t="str">
        <f>IF(C115="","",COUNTIFS(Tabla1[[#All],[sem 11]],"=P",Tabla1[[#All],[llave2]],Gráficos_!C115))</f>
        <v/>
      </c>
      <c r="U115" t="str">
        <f>IF(C115="","",COUNTIFS(Tabla1[[#All],[sem 12]],"=P",Tabla1[[#All],[llave2]],Gráficos_!C115))</f>
        <v/>
      </c>
      <c r="AA115" t="str">
        <f t="shared" si="42"/>
        <v/>
      </c>
      <c r="AB115" t="str">
        <f t="shared" si="43"/>
        <v/>
      </c>
      <c r="AC115" t="str">
        <f t="shared" si="44"/>
        <v/>
      </c>
      <c r="AD115" t="str">
        <f t="shared" si="45"/>
        <v/>
      </c>
      <c r="AF115" t="str">
        <f t="shared" si="46"/>
        <v/>
      </c>
      <c r="AG115" t="str">
        <f t="shared" si="47"/>
        <v/>
      </c>
      <c r="AH115" t="str">
        <f t="shared" si="48"/>
        <v/>
      </c>
      <c r="AI115" t="str">
        <f t="shared" si="49"/>
        <v/>
      </c>
      <c r="AK115" t="str">
        <f t="shared" si="50"/>
        <v/>
      </c>
      <c r="AL115" t="str">
        <f t="shared" si="50"/>
        <v/>
      </c>
      <c r="AM115" t="str">
        <f t="shared" si="50"/>
        <v/>
      </c>
      <c r="AN115" t="str">
        <f t="shared" si="50"/>
        <v/>
      </c>
      <c r="AO115" t="str">
        <f t="shared" si="50"/>
        <v/>
      </c>
      <c r="AP115" t="str">
        <f t="shared" si="50"/>
        <v/>
      </c>
      <c r="AQ115" t="str">
        <f t="shared" si="50"/>
        <v/>
      </c>
      <c r="AR115" t="str">
        <f t="shared" si="50"/>
        <v/>
      </c>
      <c r="AS115" t="str">
        <f t="shared" si="50"/>
        <v/>
      </c>
      <c r="AT115" t="str">
        <f t="shared" si="50"/>
        <v/>
      </c>
      <c r="AU115" t="str">
        <f t="shared" si="50"/>
        <v/>
      </c>
      <c r="AV115" t="str">
        <f t="shared" si="50"/>
        <v/>
      </c>
      <c r="BA115" t="str">
        <f t="shared" si="40"/>
        <v/>
      </c>
      <c r="BK115" s="62">
        <v>45673</v>
      </c>
      <c r="BL115" t="s">
        <v>73</v>
      </c>
      <c r="BM115" t="s">
        <v>90</v>
      </c>
      <c r="BN115" t="s">
        <v>162</v>
      </c>
      <c r="BO115" t="s">
        <v>163</v>
      </c>
      <c r="BP115" s="336">
        <v>0</v>
      </c>
      <c r="BQ115" s="336">
        <v>0</v>
      </c>
      <c r="BR115" s="336">
        <v>0</v>
      </c>
      <c r="BS115" s="336">
        <v>0</v>
      </c>
      <c r="BT115" s="336">
        <v>0</v>
      </c>
      <c r="BU115" s="336">
        <v>0</v>
      </c>
      <c r="BV115" s="336">
        <v>0</v>
      </c>
      <c r="BW115" s="336">
        <v>0</v>
      </c>
      <c r="BX115" s="336">
        <v>0</v>
      </c>
      <c r="BY115" s="336">
        <v>0</v>
      </c>
      <c r="BZ115" s="336">
        <v>0</v>
      </c>
      <c r="CA115" s="336">
        <v>0</v>
      </c>
    </row>
    <row r="116" spans="9:79">
      <c r="I116" t="str">
        <f>IF(C116="","",COUNTIFS(Tabla1[[#All],[¿Pasó a miembro?]],"Si",Tabla1[[#All],[Tipo Incrito]],"&lt;&gt;Pre-Inscrito",Tabla1[[#All],[llave2]],Gráficos_!C116))</f>
        <v/>
      </c>
      <c r="J116" t="str">
        <f>IF(C116="","",COUNTIFS(Tabla1[[#All],[sem 01]],"=P",Tabla1[[#All],[llave2]],Gráficos_!C116))</f>
        <v/>
      </c>
      <c r="K116" t="str">
        <f>IF(C116="","",COUNTIFS(Tabla1[[#All],[sem 02]],"=P",Tabla1[[#All],[llave2]],Gráficos_!C116))</f>
        <v/>
      </c>
      <c r="L116" t="str">
        <f>IF(C116="","",COUNTIFS(Tabla1[[#All],[sem 03]],"=P",Tabla1[[#All],[llave2]],Gráficos_!C116))</f>
        <v/>
      </c>
      <c r="M116" t="str">
        <f>IF(C116="","",COUNTIFS(Tabla1[[#All],[sem 04]],"=P",Tabla1[[#All],[llave2]],Gráficos_!C116))</f>
        <v/>
      </c>
      <c r="N116" t="str">
        <f>IF(C116="","",COUNTIFS(Tabla1[[#All],[sem 05]],"=P",Tabla1[[#All],[llave2]],Gráficos_!C116))</f>
        <v/>
      </c>
      <c r="O116" t="str">
        <f>IF(C116="","",COUNTIFS(Tabla1[[#All],[sem 06]],"=P",Tabla1[[#All],[llave2]],Gráficos_!C116))</f>
        <v/>
      </c>
      <c r="P116" t="str">
        <f>IF(C116="","",COUNTIFS(Tabla1[[#All],[sem 07]],"=P",Tabla1[[#All],[llave2]],Gráficos_!C116))</f>
        <v/>
      </c>
      <c r="Q116" t="str">
        <f>IF(C116="","",COUNTIFS(Tabla1[[#All],[sem 08]],"=P",Tabla1[[#All],[llave2]],Gráficos_!C116))</f>
        <v/>
      </c>
      <c r="R116" t="str">
        <f>IF(C116="","",COUNTIFS(Tabla1[[#All],[sem 09]],"=P",Tabla1[[#All],[llave2]],Gráficos_!C116))</f>
        <v/>
      </c>
      <c r="S116" t="str">
        <f>IF(C116="","",COUNTIFS(Tabla1[[#All],[sem 10]],"=P",Tabla1[[#All],[llave2]],Gráficos_!C116))</f>
        <v/>
      </c>
      <c r="T116" t="str">
        <f>IF(C116="","",COUNTIFS(Tabla1[[#All],[sem 11]],"=P",Tabla1[[#All],[llave2]],Gráficos_!C116))</f>
        <v/>
      </c>
      <c r="U116" t="str">
        <f>IF(C116="","",COUNTIFS(Tabla1[[#All],[sem 12]],"=P",Tabla1[[#All],[llave2]],Gráficos_!C116))</f>
        <v/>
      </c>
      <c r="AA116" t="str">
        <f t="shared" si="42"/>
        <v/>
      </c>
      <c r="AB116" t="str">
        <f t="shared" si="43"/>
        <v/>
      </c>
      <c r="AC116" t="str">
        <f t="shared" si="44"/>
        <v/>
      </c>
      <c r="AD116" t="str">
        <f t="shared" si="45"/>
        <v/>
      </c>
      <c r="AF116" t="str">
        <f t="shared" si="46"/>
        <v/>
      </c>
      <c r="AG116" t="str">
        <f t="shared" si="47"/>
        <v/>
      </c>
      <c r="AH116" t="str">
        <f t="shared" si="48"/>
        <v/>
      </c>
      <c r="AI116" t="str">
        <f t="shared" si="49"/>
        <v/>
      </c>
      <c r="AK116" t="str">
        <f t="shared" si="50"/>
        <v/>
      </c>
      <c r="AL116" t="str">
        <f t="shared" si="50"/>
        <v/>
      </c>
      <c r="AM116" t="str">
        <f t="shared" si="50"/>
        <v/>
      </c>
      <c r="AN116" t="str">
        <f t="shared" si="50"/>
        <v/>
      </c>
      <c r="AO116" t="str">
        <f t="shared" si="50"/>
        <v/>
      </c>
      <c r="AP116" t="str">
        <f t="shared" si="50"/>
        <v/>
      </c>
      <c r="AQ116" t="str">
        <f t="shared" si="50"/>
        <v/>
      </c>
      <c r="AR116" t="str">
        <f t="shared" si="50"/>
        <v/>
      </c>
      <c r="AS116" t="str">
        <f t="shared" si="50"/>
        <v/>
      </c>
      <c r="AT116" t="str">
        <f t="shared" si="50"/>
        <v/>
      </c>
      <c r="AU116" t="str">
        <f t="shared" si="50"/>
        <v/>
      </c>
      <c r="AV116" t="str">
        <f t="shared" si="50"/>
        <v/>
      </c>
      <c r="BA116" t="str">
        <f t="shared" si="40"/>
        <v/>
      </c>
      <c r="BK116" t="s">
        <v>590</v>
      </c>
      <c r="BP116" s="336">
        <v>35</v>
      </c>
      <c r="BQ116" s="336">
        <v>22</v>
      </c>
      <c r="BR116" s="336">
        <v>21</v>
      </c>
      <c r="BS116" s="336">
        <v>19</v>
      </c>
      <c r="BT116" s="336">
        <v>8</v>
      </c>
      <c r="BU116" s="336">
        <v>14</v>
      </c>
      <c r="BV116" s="336">
        <v>0</v>
      </c>
      <c r="BW116" s="336">
        <v>0</v>
      </c>
      <c r="BX116" s="336">
        <v>0</v>
      </c>
      <c r="BY116" s="336">
        <v>0</v>
      </c>
      <c r="BZ116" s="336">
        <v>0</v>
      </c>
      <c r="CA116" s="336">
        <v>0</v>
      </c>
    </row>
    <row r="117" spans="9:79">
      <c r="I117" t="str">
        <f>IF(C117="","",COUNTIFS(Tabla1[[#All],[¿Pasó a miembro?]],"Si",Tabla1[[#All],[Tipo Incrito]],"&lt;&gt;Pre-Inscrito",Tabla1[[#All],[llave2]],Gráficos_!C117))</f>
        <v/>
      </c>
      <c r="J117" t="str">
        <f>IF(C117="","",COUNTIFS(Tabla1[[#All],[sem 01]],"=P",Tabla1[[#All],[llave2]],Gráficos_!C117))</f>
        <v/>
      </c>
      <c r="K117" t="str">
        <f>IF(C117="","",COUNTIFS(Tabla1[[#All],[sem 02]],"=P",Tabla1[[#All],[llave2]],Gráficos_!C117))</f>
        <v/>
      </c>
      <c r="L117" t="str">
        <f>IF(C117="","",COUNTIFS(Tabla1[[#All],[sem 03]],"=P",Tabla1[[#All],[llave2]],Gráficos_!C117))</f>
        <v/>
      </c>
      <c r="M117" t="str">
        <f>IF(C117="","",COUNTIFS(Tabla1[[#All],[sem 04]],"=P",Tabla1[[#All],[llave2]],Gráficos_!C117))</f>
        <v/>
      </c>
      <c r="N117" t="str">
        <f>IF(C117="","",COUNTIFS(Tabla1[[#All],[sem 05]],"=P",Tabla1[[#All],[llave2]],Gráficos_!C117))</f>
        <v/>
      </c>
      <c r="O117" t="str">
        <f>IF(C117="","",COUNTIFS(Tabla1[[#All],[sem 06]],"=P",Tabla1[[#All],[llave2]],Gráficos_!C117))</f>
        <v/>
      </c>
      <c r="P117" t="str">
        <f>IF(C117="","",COUNTIFS(Tabla1[[#All],[sem 07]],"=P",Tabla1[[#All],[llave2]],Gráficos_!C117))</f>
        <v/>
      </c>
      <c r="Q117" t="str">
        <f>IF(C117="","",COUNTIFS(Tabla1[[#All],[sem 08]],"=P",Tabla1[[#All],[llave2]],Gráficos_!C117))</f>
        <v/>
      </c>
      <c r="R117" t="str">
        <f>IF(C117="","",COUNTIFS(Tabla1[[#All],[sem 09]],"=P",Tabla1[[#All],[llave2]],Gráficos_!C117))</f>
        <v/>
      </c>
      <c r="S117" t="str">
        <f>IF(C117="","",COUNTIFS(Tabla1[[#All],[sem 10]],"=P",Tabla1[[#All],[llave2]],Gráficos_!C117))</f>
        <v/>
      </c>
      <c r="T117" t="str">
        <f>IF(C117="","",COUNTIFS(Tabla1[[#All],[sem 11]],"=P",Tabla1[[#All],[llave2]],Gráficos_!C117))</f>
        <v/>
      </c>
      <c r="U117" t="str">
        <f>IF(C117="","",COUNTIFS(Tabla1[[#All],[sem 12]],"=P",Tabla1[[#All],[llave2]],Gráficos_!C117))</f>
        <v/>
      </c>
      <c r="AA117" t="str">
        <f t="shared" si="42"/>
        <v/>
      </c>
      <c r="AB117" t="str">
        <f t="shared" si="43"/>
        <v/>
      </c>
      <c r="AC117" t="str">
        <f t="shared" si="44"/>
        <v/>
      </c>
      <c r="AD117" t="str">
        <f t="shared" si="45"/>
        <v/>
      </c>
      <c r="AF117" t="str">
        <f t="shared" si="46"/>
        <v/>
      </c>
      <c r="AG117" t="str">
        <f t="shared" si="47"/>
        <v/>
      </c>
      <c r="AH117" t="str">
        <f t="shared" si="48"/>
        <v/>
      </c>
      <c r="AI117" t="str">
        <f t="shared" si="49"/>
        <v/>
      </c>
      <c r="AK117" t="str">
        <f t="shared" si="50"/>
        <v/>
      </c>
      <c r="AL117" t="str">
        <f t="shared" si="50"/>
        <v/>
      </c>
      <c r="AM117" t="str">
        <f t="shared" si="50"/>
        <v/>
      </c>
      <c r="AN117" t="str">
        <f t="shared" si="50"/>
        <v/>
      </c>
      <c r="AO117" t="str">
        <f t="shared" si="50"/>
        <v/>
      </c>
      <c r="AP117" t="str">
        <f t="shared" si="50"/>
        <v/>
      </c>
      <c r="AQ117" t="str">
        <f t="shared" si="50"/>
        <v/>
      </c>
      <c r="AR117" t="str">
        <f t="shared" si="50"/>
        <v/>
      </c>
      <c r="AS117" t="str">
        <f t="shared" si="50"/>
        <v/>
      </c>
      <c r="AT117" t="str">
        <f t="shared" si="50"/>
        <v/>
      </c>
      <c r="AU117" t="str">
        <f t="shared" si="50"/>
        <v/>
      </c>
      <c r="AV117" t="str">
        <f t="shared" si="50"/>
        <v/>
      </c>
      <c r="BA117" t="str">
        <f t="shared" si="40"/>
        <v/>
      </c>
    </row>
    <row r="118" spans="9:79">
      <c r="I118" t="str">
        <f>IF(C118="","",COUNTIFS(Tabla1[[#All],[¿Pasó a miembro?]],"Si",Tabla1[[#All],[Tipo Incrito]],"&lt;&gt;Pre-Inscrito",Tabla1[[#All],[llave2]],Gráficos_!C118))</f>
        <v/>
      </c>
      <c r="J118" t="str">
        <f>IF(C118="","",COUNTIFS(Tabla1[[#All],[sem 01]],"=P",Tabla1[[#All],[llave2]],Gráficos_!C118))</f>
        <v/>
      </c>
      <c r="K118" t="str">
        <f>IF(C118="","",COUNTIFS(Tabla1[[#All],[sem 02]],"=P",Tabla1[[#All],[llave2]],Gráficos_!C118))</f>
        <v/>
      </c>
      <c r="L118" t="str">
        <f>IF(C118="","",COUNTIFS(Tabla1[[#All],[sem 03]],"=P",Tabla1[[#All],[llave2]],Gráficos_!C118))</f>
        <v/>
      </c>
      <c r="M118" t="str">
        <f>IF(C118="","",COUNTIFS(Tabla1[[#All],[sem 04]],"=P",Tabla1[[#All],[llave2]],Gráficos_!C118))</f>
        <v/>
      </c>
      <c r="N118" t="str">
        <f>IF(C118="","",COUNTIFS(Tabla1[[#All],[sem 05]],"=P",Tabla1[[#All],[llave2]],Gráficos_!C118))</f>
        <v/>
      </c>
      <c r="O118" t="str">
        <f>IF(C118="","",COUNTIFS(Tabla1[[#All],[sem 06]],"=P",Tabla1[[#All],[llave2]],Gráficos_!C118))</f>
        <v/>
      </c>
      <c r="P118" t="str">
        <f>IF(C118="","",COUNTIFS(Tabla1[[#All],[sem 07]],"=P",Tabla1[[#All],[llave2]],Gráficos_!C118))</f>
        <v/>
      </c>
      <c r="Q118" t="str">
        <f>IF(C118="","",COUNTIFS(Tabla1[[#All],[sem 08]],"=P",Tabla1[[#All],[llave2]],Gráficos_!C118))</f>
        <v/>
      </c>
      <c r="R118" t="str">
        <f>IF(C118="","",COUNTIFS(Tabla1[[#All],[sem 09]],"=P",Tabla1[[#All],[llave2]],Gráficos_!C118))</f>
        <v/>
      </c>
      <c r="S118" t="str">
        <f>IF(C118="","",COUNTIFS(Tabla1[[#All],[sem 10]],"=P",Tabla1[[#All],[llave2]],Gráficos_!C118))</f>
        <v/>
      </c>
      <c r="T118" t="str">
        <f>IF(C118="","",COUNTIFS(Tabla1[[#All],[sem 11]],"=P",Tabla1[[#All],[llave2]],Gráficos_!C118))</f>
        <v/>
      </c>
      <c r="U118" t="str">
        <f>IF(C118="","",COUNTIFS(Tabla1[[#All],[sem 12]],"=P",Tabla1[[#All],[llave2]],Gráficos_!C118))</f>
        <v/>
      </c>
      <c r="AA118" t="str">
        <f t="shared" si="42"/>
        <v/>
      </c>
      <c r="AB118" t="str">
        <f t="shared" si="43"/>
        <v/>
      </c>
      <c r="AC118" t="str">
        <f t="shared" si="44"/>
        <v/>
      </c>
      <c r="AD118" t="str">
        <f t="shared" si="45"/>
        <v/>
      </c>
      <c r="AF118" t="str">
        <f t="shared" si="46"/>
        <v/>
      </c>
      <c r="AG118" t="str">
        <f t="shared" si="47"/>
        <v/>
      </c>
      <c r="AH118" t="str">
        <f t="shared" si="48"/>
        <v/>
      </c>
      <c r="AI118" t="str">
        <f t="shared" si="49"/>
        <v/>
      </c>
      <c r="AK118" t="str">
        <f t="shared" si="50"/>
        <v/>
      </c>
      <c r="AL118" t="str">
        <f t="shared" si="50"/>
        <v/>
      </c>
      <c r="AM118" t="str">
        <f t="shared" si="50"/>
        <v/>
      </c>
      <c r="AN118" t="str">
        <f t="shared" si="50"/>
        <v/>
      </c>
      <c r="AO118" t="str">
        <f t="shared" si="50"/>
        <v/>
      </c>
      <c r="AP118" t="str">
        <f t="shared" si="50"/>
        <v/>
      </c>
      <c r="AQ118" t="str">
        <f t="shared" si="50"/>
        <v/>
      </c>
      <c r="AR118" t="str">
        <f t="shared" si="50"/>
        <v/>
      </c>
      <c r="AS118" t="str">
        <f t="shared" si="50"/>
        <v/>
      </c>
      <c r="AT118" t="str">
        <f t="shared" si="50"/>
        <v/>
      </c>
      <c r="AU118" t="str">
        <f t="shared" si="50"/>
        <v/>
      </c>
      <c r="AV118" t="str">
        <f t="shared" si="50"/>
        <v/>
      </c>
      <c r="BA118" t="str">
        <f t="shared" si="40"/>
        <v/>
      </c>
    </row>
    <row r="119" spans="9:79">
      <c r="I119" t="str">
        <f>IF(C119="","",COUNTIFS(Tabla1[[#All],[¿Pasó a miembro?]],"Si",Tabla1[[#All],[Tipo Incrito]],"&lt;&gt;Pre-Inscrito",Tabla1[[#All],[llave2]],Gráficos_!C119))</f>
        <v/>
      </c>
      <c r="J119" t="str">
        <f>IF(C119="","",COUNTIFS(Tabla1[[#All],[sem 01]],"=P",Tabla1[[#All],[llave2]],Gráficos_!C119))</f>
        <v/>
      </c>
      <c r="K119" t="str">
        <f>IF(C119="","",COUNTIFS(Tabla1[[#All],[sem 02]],"=P",Tabla1[[#All],[llave2]],Gráficos_!C119))</f>
        <v/>
      </c>
      <c r="L119" t="str">
        <f>IF(C119="","",COUNTIFS(Tabla1[[#All],[sem 03]],"=P",Tabla1[[#All],[llave2]],Gráficos_!C119))</f>
        <v/>
      </c>
      <c r="M119" t="str">
        <f>IF(C119="","",COUNTIFS(Tabla1[[#All],[sem 04]],"=P",Tabla1[[#All],[llave2]],Gráficos_!C119))</f>
        <v/>
      </c>
      <c r="N119" t="str">
        <f>IF(C119="","",COUNTIFS(Tabla1[[#All],[sem 05]],"=P",Tabla1[[#All],[llave2]],Gráficos_!C119))</f>
        <v/>
      </c>
      <c r="O119" t="str">
        <f>IF(C119="","",COUNTIFS(Tabla1[[#All],[sem 06]],"=P",Tabla1[[#All],[llave2]],Gráficos_!C119))</f>
        <v/>
      </c>
      <c r="P119" t="str">
        <f>IF(C119="","",COUNTIFS(Tabla1[[#All],[sem 07]],"=P",Tabla1[[#All],[llave2]],Gráficos_!C119))</f>
        <v/>
      </c>
      <c r="Q119" t="str">
        <f>IF(C119="","",COUNTIFS(Tabla1[[#All],[sem 08]],"=P",Tabla1[[#All],[llave2]],Gráficos_!C119))</f>
        <v/>
      </c>
      <c r="R119" t="str">
        <f>IF(C119="","",COUNTIFS(Tabla1[[#All],[sem 09]],"=P",Tabla1[[#All],[llave2]],Gráficos_!C119))</f>
        <v/>
      </c>
      <c r="S119" t="str">
        <f>IF(C119="","",COUNTIFS(Tabla1[[#All],[sem 10]],"=P",Tabla1[[#All],[llave2]],Gráficos_!C119))</f>
        <v/>
      </c>
      <c r="T119" t="str">
        <f>IF(C119="","",COUNTIFS(Tabla1[[#All],[sem 11]],"=P",Tabla1[[#All],[llave2]],Gráficos_!C119))</f>
        <v/>
      </c>
      <c r="U119" t="str">
        <f>IF(C119="","",COUNTIFS(Tabla1[[#All],[sem 12]],"=P",Tabla1[[#All],[llave2]],Gráficos_!C119))</f>
        <v/>
      </c>
      <c r="AA119" t="str">
        <f t="shared" si="42"/>
        <v/>
      </c>
      <c r="AB119" t="str">
        <f t="shared" si="43"/>
        <v/>
      </c>
      <c r="AC119" t="str">
        <f t="shared" si="44"/>
        <v/>
      </c>
      <c r="AD119" t="str">
        <f t="shared" si="45"/>
        <v/>
      </c>
      <c r="AF119" t="str">
        <f t="shared" si="46"/>
        <v/>
      </c>
      <c r="AG119" t="str">
        <f t="shared" si="47"/>
        <v/>
      </c>
      <c r="AH119" t="str">
        <f t="shared" si="48"/>
        <v/>
      </c>
      <c r="AI119" t="str">
        <f t="shared" si="49"/>
        <v/>
      </c>
      <c r="AK119" t="str">
        <f t="shared" si="50"/>
        <v/>
      </c>
      <c r="AL119" t="str">
        <f t="shared" si="50"/>
        <v/>
      </c>
      <c r="AM119" t="str">
        <f t="shared" si="50"/>
        <v/>
      </c>
      <c r="AN119" t="str">
        <f t="shared" si="50"/>
        <v/>
      </c>
      <c r="AO119" t="str">
        <f t="shared" si="50"/>
        <v/>
      </c>
      <c r="AP119" t="str">
        <f t="shared" si="50"/>
        <v/>
      </c>
      <c r="AQ119" t="str">
        <f t="shared" si="50"/>
        <v/>
      </c>
      <c r="AR119" t="str">
        <f t="shared" si="50"/>
        <v/>
      </c>
      <c r="AS119" t="str">
        <f t="shared" si="50"/>
        <v/>
      </c>
      <c r="AT119" t="str">
        <f t="shared" si="50"/>
        <v/>
      </c>
      <c r="AU119" t="str">
        <f t="shared" si="50"/>
        <v/>
      </c>
      <c r="AV119" t="str">
        <f t="shared" si="50"/>
        <v/>
      </c>
      <c r="BA119" t="str">
        <f t="shared" si="40"/>
        <v/>
      </c>
    </row>
    <row r="120" spans="9:79">
      <c r="I120" t="str">
        <f>IF(C120="","",COUNTIFS(Tabla1[[#All],[¿Pasó a miembro?]],"Si",Tabla1[[#All],[Tipo Incrito]],"&lt;&gt;Pre-Inscrito",Tabla1[[#All],[llave2]],Gráficos_!C120))</f>
        <v/>
      </c>
      <c r="J120" t="str">
        <f>IF(C120="","",COUNTIFS(Tabla1[[#All],[sem 01]],"=P",Tabla1[[#All],[llave2]],Gráficos_!C120))</f>
        <v/>
      </c>
      <c r="K120" t="str">
        <f>IF(C120="","",COUNTIFS(Tabla1[[#All],[sem 02]],"=P",Tabla1[[#All],[llave2]],Gráficos_!C120))</f>
        <v/>
      </c>
      <c r="L120" t="str">
        <f>IF(C120="","",COUNTIFS(Tabla1[[#All],[sem 03]],"=P",Tabla1[[#All],[llave2]],Gráficos_!C120))</f>
        <v/>
      </c>
      <c r="M120" t="str">
        <f>IF(C120="","",COUNTIFS(Tabla1[[#All],[sem 04]],"=P",Tabla1[[#All],[llave2]],Gráficos_!C120))</f>
        <v/>
      </c>
      <c r="N120" t="str">
        <f>IF(C120="","",COUNTIFS(Tabla1[[#All],[sem 05]],"=P",Tabla1[[#All],[llave2]],Gráficos_!C120))</f>
        <v/>
      </c>
      <c r="O120" t="str">
        <f>IF(C120="","",COUNTIFS(Tabla1[[#All],[sem 06]],"=P",Tabla1[[#All],[llave2]],Gráficos_!C120))</f>
        <v/>
      </c>
      <c r="P120" t="str">
        <f>IF(C120="","",COUNTIFS(Tabla1[[#All],[sem 07]],"=P",Tabla1[[#All],[llave2]],Gráficos_!C120))</f>
        <v/>
      </c>
      <c r="Q120" t="str">
        <f>IF(C120="","",COUNTIFS(Tabla1[[#All],[sem 08]],"=P",Tabla1[[#All],[llave2]],Gráficos_!C120))</f>
        <v/>
      </c>
      <c r="R120" t="str">
        <f>IF(C120="","",COUNTIFS(Tabla1[[#All],[sem 09]],"=P",Tabla1[[#All],[llave2]],Gráficos_!C120))</f>
        <v/>
      </c>
      <c r="S120" t="str">
        <f>IF(C120="","",COUNTIFS(Tabla1[[#All],[sem 10]],"=P",Tabla1[[#All],[llave2]],Gráficos_!C120))</f>
        <v/>
      </c>
      <c r="T120" t="str">
        <f>IF(C120="","",COUNTIFS(Tabla1[[#All],[sem 11]],"=P",Tabla1[[#All],[llave2]],Gráficos_!C120))</f>
        <v/>
      </c>
      <c r="U120" t="str">
        <f>IF(C120="","",COUNTIFS(Tabla1[[#All],[sem 12]],"=P",Tabla1[[#All],[llave2]],Gráficos_!C120))</f>
        <v/>
      </c>
      <c r="AA120" t="str">
        <f t="shared" si="42"/>
        <v/>
      </c>
      <c r="AB120" t="str">
        <f t="shared" si="43"/>
        <v/>
      </c>
      <c r="AC120" t="str">
        <f t="shared" si="44"/>
        <v/>
      </c>
      <c r="AD120" t="str">
        <f t="shared" si="45"/>
        <v/>
      </c>
      <c r="AF120" t="str">
        <f t="shared" si="46"/>
        <v/>
      </c>
      <c r="AG120" t="str">
        <f t="shared" si="47"/>
        <v/>
      </c>
      <c r="AH120" t="str">
        <f t="shared" si="48"/>
        <v/>
      </c>
      <c r="AI120" t="str">
        <f t="shared" si="49"/>
        <v/>
      </c>
      <c r="AK120" t="str">
        <f t="shared" si="50"/>
        <v/>
      </c>
      <c r="AL120" t="str">
        <f t="shared" si="50"/>
        <v/>
      </c>
      <c r="AM120" t="str">
        <f t="shared" si="50"/>
        <v/>
      </c>
      <c r="AN120" t="str">
        <f t="shared" si="50"/>
        <v/>
      </c>
      <c r="AO120" t="str">
        <f t="shared" si="50"/>
        <v/>
      </c>
      <c r="AP120" t="str">
        <f t="shared" si="50"/>
        <v/>
      </c>
      <c r="AQ120" t="str">
        <f t="shared" si="50"/>
        <v/>
      </c>
      <c r="AR120" t="str">
        <f t="shared" si="50"/>
        <v/>
      </c>
      <c r="AS120" t="str">
        <f t="shared" si="50"/>
        <v/>
      </c>
      <c r="AT120" t="str">
        <f t="shared" si="50"/>
        <v/>
      </c>
      <c r="AU120" t="str">
        <f t="shared" si="50"/>
        <v/>
      </c>
      <c r="AV120" t="str">
        <f t="shared" si="50"/>
        <v/>
      </c>
      <c r="BA120" t="str">
        <f t="shared" si="40"/>
        <v/>
      </c>
    </row>
    <row r="121" spans="9:79">
      <c r="I121" t="str">
        <f>IF(C121="","",COUNTIFS(Tabla1[[#All],[¿Pasó a miembro?]],"Si",Tabla1[[#All],[Tipo Incrito]],"&lt;&gt;Pre-Inscrito",Tabla1[[#All],[llave2]],Gráficos_!C121))</f>
        <v/>
      </c>
      <c r="J121" t="str">
        <f>IF(C121="","",COUNTIFS(Tabla1[[#All],[sem 01]],"=P",Tabla1[[#All],[llave2]],Gráficos_!C121))</f>
        <v/>
      </c>
      <c r="K121" t="str">
        <f>IF(C121="","",COUNTIFS(Tabla1[[#All],[sem 02]],"=P",Tabla1[[#All],[llave2]],Gráficos_!C121))</f>
        <v/>
      </c>
      <c r="L121" t="str">
        <f>IF(C121="","",COUNTIFS(Tabla1[[#All],[sem 03]],"=P",Tabla1[[#All],[llave2]],Gráficos_!C121))</f>
        <v/>
      </c>
      <c r="M121" t="str">
        <f>IF(C121="","",COUNTIFS(Tabla1[[#All],[sem 04]],"=P",Tabla1[[#All],[llave2]],Gráficos_!C121))</f>
        <v/>
      </c>
      <c r="N121" t="str">
        <f>IF(C121="","",COUNTIFS(Tabla1[[#All],[sem 05]],"=P",Tabla1[[#All],[llave2]],Gráficos_!C121))</f>
        <v/>
      </c>
      <c r="O121" t="str">
        <f>IF(C121="","",COUNTIFS(Tabla1[[#All],[sem 06]],"=P",Tabla1[[#All],[llave2]],Gráficos_!C121))</f>
        <v/>
      </c>
      <c r="P121" t="str">
        <f>IF(C121="","",COUNTIFS(Tabla1[[#All],[sem 07]],"=P",Tabla1[[#All],[llave2]],Gráficos_!C121))</f>
        <v/>
      </c>
      <c r="Q121" t="str">
        <f>IF(C121="","",COUNTIFS(Tabla1[[#All],[sem 08]],"=P",Tabla1[[#All],[llave2]],Gráficos_!C121))</f>
        <v/>
      </c>
      <c r="R121" t="str">
        <f>IF(C121="","",COUNTIFS(Tabla1[[#All],[sem 09]],"=P",Tabla1[[#All],[llave2]],Gráficos_!C121))</f>
        <v/>
      </c>
      <c r="S121" t="str">
        <f>IF(C121="","",COUNTIFS(Tabla1[[#All],[sem 10]],"=P",Tabla1[[#All],[llave2]],Gráficos_!C121))</f>
        <v/>
      </c>
      <c r="T121" t="str">
        <f>IF(C121="","",COUNTIFS(Tabla1[[#All],[sem 11]],"=P",Tabla1[[#All],[llave2]],Gráficos_!C121))</f>
        <v/>
      </c>
      <c r="U121" t="str">
        <f>IF(C121="","",COUNTIFS(Tabla1[[#All],[sem 12]],"=P",Tabla1[[#All],[llave2]],Gráficos_!C121))</f>
        <v/>
      </c>
      <c r="AA121" t="str">
        <f t="shared" si="42"/>
        <v/>
      </c>
      <c r="AB121" t="str">
        <f t="shared" si="43"/>
        <v/>
      </c>
      <c r="AC121" t="str">
        <f t="shared" si="44"/>
        <v/>
      </c>
      <c r="AD121" t="str">
        <f t="shared" si="45"/>
        <v/>
      </c>
      <c r="AF121" t="str">
        <f t="shared" si="46"/>
        <v/>
      </c>
      <c r="AG121" t="str">
        <f t="shared" si="47"/>
        <v/>
      </c>
      <c r="AH121" t="str">
        <f t="shared" si="48"/>
        <v/>
      </c>
      <c r="AI121" t="str">
        <f t="shared" si="49"/>
        <v/>
      </c>
      <c r="AK121" t="str">
        <f t="shared" si="50"/>
        <v/>
      </c>
      <c r="AL121" t="str">
        <f t="shared" si="50"/>
        <v/>
      </c>
      <c r="AM121" t="str">
        <f t="shared" si="50"/>
        <v/>
      </c>
      <c r="AN121" t="str">
        <f t="shared" si="50"/>
        <v/>
      </c>
      <c r="AO121" t="str">
        <f t="shared" si="50"/>
        <v/>
      </c>
      <c r="AP121" t="str">
        <f t="shared" si="50"/>
        <v/>
      </c>
      <c r="AQ121" t="str">
        <f t="shared" si="50"/>
        <v/>
      </c>
      <c r="AR121" t="str">
        <f t="shared" si="50"/>
        <v/>
      </c>
      <c r="AS121" t="str">
        <f t="shared" si="50"/>
        <v/>
      </c>
      <c r="AT121" t="str">
        <f t="shared" si="50"/>
        <v/>
      </c>
      <c r="AU121" t="str">
        <f t="shared" si="50"/>
        <v/>
      </c>
      <c r="AV121" t="str">
        <f t="shared" si="50"/>
        <v/>
      </c>
      <c r="BA121" t="str">
        <f t="shared" si="40"/>
        <v/>
      </c>
    </row>
    <row r="122" spans="9:79">
      <c r="I122" t="str">
        <f>IF(C122="","",COUNTIFS(Tabla1[[#All],[¿Pasó a miembro?]],"Si",Tabla1[[#All],[Tipo Incrito]],"&lt;&gt;Pre-Inscrito",Tabla1[[#All],[llave2]],Gráficos_!C122))</f>
        <v/>
      </c>
      <c r="J122" t="str">
        <f>IF(C122="","",COUNTIFS(Tabla1[[#All],[sem 01]],"=P",Tabla1[[#All],[llave2]],Gráficos_!C122))</f>
        <v/>
      </c>
      <c r="K122" t="str">
        <f>IF(C122="","",COUNTIFS(Tabla1[[#All],[sem 02]],"=P",Tabla1[[#All],[llave2]],Gráficos_!C122))</f>
        <v/>
      </c>
      <c r="L122" t="str">
        <f>IF(C122="","",COUNTIFS(Tabla1[[#All],[sem 03]],"=P",Tabla1[[#All],[llave2]],Gráficos_!C122))</f>
        <v/>
      </c>
      <c r="M122" t="str">
        <f>IF(C122="","",COUNTIFS(Tabla1[[#All],[sem 04]],"=P",Tabla1[[#All],[llave2]],Gráficos_!C122))</f>
        <v/>
      </c>
      <c r="N122" t="str">
        <f>IF(C122="","",COUNTIFS(Tabla1[[#All],[sem 05]],"=P",Tabla1[[#All],[llave2]],Gráficos_!C122))</f>
        <v/>
      </c>
      <c r="O122" t="str">
        <f>IF(C122="","",COUNTIFS(Tabla1[[#All],[sem 06]],"=P",Tabla1[[#All],[llave2]],Gráficos_!C122))</f>
        <v/>
      </c>
      <c r="P122" t="str">
        <f>IF(C122="","",COUNTIFS(Tabla1[[#All],[sem 07]],"=P",Tabla1[[#All],[llave2]],Gráficos_!C122))</f>
        <v/>
      </c>
      <c r="Q122" t="str">
        <f>IF(C122="","",COUNTIFS(Tabla1[[#All],[sem 08]],"=P",Tabla1[[#All],[llave2]],Gráficos_!C122))</f>
        <v/>
      </c>
      <c r="R122" t="str">
        <f>IF(C122="","",COUNTIFS(Tabla1[[#All],[sem 09]],"=P",Tabla1[[#All],[llave2]],Gráficos_!C122))</f>
        <v/>
      </c>
      <c r="S122" t="str">
        <f>IF(C122="","",COUNTIFS(Tabla1[[#All],[sem 10]],"=P",Tabla1[[#All],[llave2]],Gráficos_!C122))</f>
        <v/>
      </c>
      <c r="T122" t="str">
        <f>IF(C122="","",COUNTIFS(Tabla1[[#All],[sem 11]],"=P",Tabla1[[#All],[llave2]],Gráficos_!C122))</f>
        <v/>
      </c>
      <c r="U122" t="str">
        <f>IF(C122="","",COUNTIFS(Tabla1[[#All],[sem 12]],"=P",Tabla1[[#All],[llave2]],Gráficos_!C122))</f>
        <v/>
      </c>
      <c r="AA122" t="str">
        <f t="shared" si="42"/>
        <v/>
      </c>
      <c r="AB122" t="str">
        <f t="shared" si="43"/>
        <v/>
      </c>
      <c r="AC122" t="str">
        <f t="shared" si="44"/>
        <v/>
      </c>
      <c r="AD122" t="str">
        <f t="shared" si="45"/>
        <v/>
      </c>
      <c r="AF122" t="str">
        <f t="shared" si="46"/>
        <v/>
      </c>
      <c r="AG122" t="str">
        <f t="shared" si="47"/>
        <v/>
      </c>
      <c r="AH122" t="str">
        <f t="shared" si="48"/>
        <v/>
      </c>
      <c r="AI122" t="str">
        <f t="shared" si="49"/>
        <v/>
      </c>
      <c r="AK122" t="str">
        <f t="shared" si="50"/>
        <v/>
      </c>
      <c r="AL122" t="str">
        <f t="shared" si="50"/>
        <v/>
      </c>
      <c r="AM122" t="str">
        <f t="shared" si="50"/>
        <v/>
      </c>
      <c r="AN122" t="str">
        <f t="shared" si="50"/>
        <v/>
      </c>
      <c r="AO122" t="str">
        <f t="shared" si="50"/>
        <v/>
      </c>
      <c r="AP122" t="str">
        <f t="shared" si="50"/>
        <v/>
      </c>
      <c r="AQ122" t="str">
        <f t="shared" si="50"/>
        <v/>
      </c>
      <c r="AR122" t="str">
        <f t="shared" si="50"/>
        <v/>
      </c>
      <c r="AS122" t="str">
        <f t="shared" si="50"/>
        <v/>
      </c>
      <c r="AT122" t="str">
        <f t="shared" si="50"/>
        <v/>
      </c>
      <c r="AU122" t="str">
        <f t="shared" si="50"/>
        <v/>
      </c>
      <c r="AV122" t="str">
        <f t="shared" si="50"/>
        <v/>
      </c>
      <c r="BA122" t="str">
        <f t="shared" si="40"/>
        <v/>
      </c>
    </row>
    <row r="123" spans="9:79">
      <c r="I123" t="str">
        <f>IF(C123="","",COUNTIFS(Tabla1[[#All],[¿Pasó a miembro?]],"Si",Tabla1[[#All],[Tipo Incrito]],"&lt;&gt;Pre-Inscrito",Tabla1[[#All],[llave2]],Gráficos_!C123))</f>
        <v/>
      </c>
      <c r="J123" t="str">
        <f>IF(C123="","",COUNTIFS(Tabla1[[#All],[sem 01]],"=P",Tabla1[[#All],[llave2]],Gráficos_!C123))</f>
        <v/>
      </c>
      <c r="K123" t="str">
        <f>IF(C123="","",COUNTIFS(Tabla1[[#All],[sem 02]],"=P",Tabla1[[#All],[llave2]],Gráficos_!C123))</f>
        <v/>
      </c>
      <c r="L123" t="str">
        <f>IF(C123="","",COUNTIFS(Tabla1[[#All],[sem 03]],"=P",Tabla1[[#All],[llave2]],Gráficos_!C123))</f>
        <v/>
      </c>
      <c r="M123" t="str">
        <f>IF(C123="","",COUNTIFS(Tabla1[[#All],[sem 04]],"=P",Tabla1[[#All],[llave2]],Gráficos_!C123))</f>
        <v/>
      </c>
      <c r="N123" t="str">
        <f>IF(C123="","",COUNTIFS(Tabla1[[#All],[sem 05]],"=P",Tabla1[[#All],[llave2]],Gráficos_!C123))</f>
        <v/>
      </c>
      <c r="O123" t="str">
        <f>IF(C123="","",COUNTIFS(Tabla1[[#All],[sem 06]],"=P",Tabla1[[#All],[llave2]],Gráficos_!C123))</f>
        <v/>
      </c>
      <c r="P123" t="str">
        <f>IF(C123="","",COUNTIFS(Tabla1[[#All],[sem 07]],"=P",Tabla1[[#All],[llave2]],Gráficos_!C123))</f>
        <v/>
      </c>
      <c r="Q123" t="str">
        <f>IF(C123="","",COUNTIFS(Tabla1[[#All],[sem 08]],"=P",Tabla1[[#All],[llave2]],Gráficos_!C123))</f>
        <v/>
      </c>
      <c r="R123" t="str">
        <f>IF(C123="","",COUNTIFS(Tabla1[[#All],[sem 09]],"=P",Tabla1[[#All],[llave2]],Gráficos_!C123))</f>
        <v/>
      </c>
      <c r="S123" t="str">
        <f>IF(C123="","",COUNTIFS(Tabla1[[#All],[sem 10]],"=P",Tabla1[[#All],[llave2]],Gráficos_!C123))</f>
        <v/>
      </c>
      <c r="T123" t="str">
        <f>IF(C123="","",COUNTIFS(Tabla1[[#All],[sem 11]],"=P",Tabla1[[#All],[llave2]],Gráficos_!C123))</f>
        <v/>
      </c>
      <c r="U123" t="str">
        <f>IF(C123="","",COUNTIFS(Tabla1[[#All],[sem 12]],"=P",Tabla1[[#All],[llave2]],Gráficos_!C123))</f>
        <v/>
      </c>
      <c r="AA123" t="str">
        <f t="shared" si="42"/>
        <v/>
      </c>
      <c r="AB123" t="str">
        <f t="shared" si="43"/>
        <v/>
      </c>
      <c r="AC123" t="str">
        <f t="shared" si="44"/>
        <v/>
      </c>
      <c r="AD123" t="str">
        <f t="shared" si="45"/>
        <v/>
      </c>
      <c r="AF123" t="str">
        <f t="shared" si="46"/>
        <v/>
      </c>
      <c r="AG123" t="str">
        <f t="shared" si="47"/>
        <v/>
      </c>
      <c r="AH123" t="str">
        <f t="shared" si="48"/>
        <v/>
      </c>
      <c r="AI123" t="str">
        <f t="shared" si="49"/>
        <v/>
      </c>
      <c r="AK123" t="str">
        <f t="shared" si="50"/>
        <v/>
      </c>
      <c r="AL123" t="str">
        <f t="shared" si="50"/>
        <v/>
      </c>
      <c r="AM123" t="str">
        <f t="shared" si="50"/>
        <v/>
      </c>
      <c r="AN123" t="str">
        <f t="shared" si="50"/>
        <v/>
      </c>
      <c r="AO123" t="str">
        <f t="shared" si="50"/>
        <v/>
      </c>
      <c r="AP123" t="str">
        <f t="shared" si="50"/>
        <v/>
      </c>
      <c r="AQ123" t="str">
        <f t="shared" si="50"/>
        <v/>
      </c>
      <c r="AR123" t="str">
        <f t="shared" si="50"/>
        <v/>
      </c>
      <c r="AS123" t="str">
        <f t="shared" si="50"/>
        <v/>
      </c>
      <c r="AT123" t="str">
        <f t="shared" si="50"/>
        <v/>
      </c>
      <c r="AU123" t="str">
        <f t="shared" si="50"/>
        <v/>
      </c>
      <c r="AV123" t="str">
        <f t="shared" si="50"/>
        <v/>
      </c>
      <c r="BA123" t="str">
        <f t="shared" si="40"/>
        <v/>
      </c>
    </row>
    <row r="124" spans="9:79">
      <c r="I124" t="str">
        <f>IF(C124="","",COUNTIFS(Tabla1[[#All],[¿Pasó a miembro?]],"Si",Tabla1[[#All],[Tipo Incrito]],"&lt;&gt;Pre-Inscrito",Tabla1[[#All],[llave2]],Gráficos_!C124))</f>
        <v/>
      </c>
      <c r="J124" t="str">
        <f>IF(C124="","",COUNTIFS(Tabla1[[#All],[sem 01]],"=P",Tabla1[[#All],[llave2]],Gráficos_!C124))</f>
        <v/>
      </c>
      <c r="K124" t="str">
        <f>IF(C124="","",COUNTIFS(Tabla1[[#All],[sem 02]],"=P",Tabla1[[#All],[llave2]],Gráficos_!C124))</f>
        <v/>
      </c>
      <c r="L124" t="str">
        <f>IF(C124="","",COUNTIFS(Tabla1[[#All],[sem 03]],"=P",Tabla1[[#All],[llave2]],Gráficos_!C124))</f>
        <v/>
      </c>
      <c r="M124" t="str">
        <f>IF(C124="","",COUNTIFS(Tabla1[[#All],[sem 04]],"=P",Tabla1[[#All],[llave2]],Gráficos_!C124))</f>
        <v/>
      </c>
      <c r="N124" t="str">
        <f>IF(C124="","",COUNTIFS(Tabla1[[#All],[sem 05]],"=P",Tabla1[[#All],[llave2]],Gráficos_!C124))</f>
        <v/>
      </c>
      <c r="O124" t="str">
        <f>IF(C124="","",COUNTIFS(Tabla1[[#All],[sem 06]],"=P",Tabla1[[#All],[llave2]],Gráficos_!C124))</f>
        <v/>
      </c>
      <c r="P124" t="str">
        <f>IF(C124="","",COUNTIFS(Tabla1[[#All],[sem 07]],"=P",Tabla1[[#All],[llave2]],Gráficos_!C124))</f>
        <v/>
      </c>
      <c r="Q124" t="str">
        <f>IF(C124="","",COUNTIFS(Tabla1[[#All],[sem 08]],"=P",Tabla1[[#All],[llave2]],Gráficos_!C124))</f>
        <v/>
      </c>
      <c r="R124" t="str">
        <f>IF(C124="","",COUNTIFS(Tabla1[[#All],[sem 09]],"=P",Tabla1[[#All],[llave2]],Gráficos_!C124))</f>
        <v/>
      </c>
      <c r="S124" t="str">
        <f>IF(C124="","",COUNTIFS(Tabla1[[#All],[sem 10]],"=P",Tabla1[[#All],[llave2]],Gráficos_!C124))</f>
        <v/>
      </c>
      <c r="T124" t="str">
        <f>IF(C124="","",COUNTIFS(Tabla1[[#All],[sem 11]],"=P",Tabla1[[#All],[llave2]],Gráficos_!C124))</f>
        <v/>
      </c>
      <c r="U124" t="str">
        <f>IF(C124="","",COUNTIFS(Tabla1[[#All],[sem 12]],"=P",Tabla1[[#All],[llave2]],Gráficos_!C124))</f>
        <v/>
      </c>
      <c r="AA124" t="str">
        <f t="shared" si="42"/>
        <v/>
      </c>
      <c r="AB124" t="str">
        <f t="shared" si="43"/>
        <v/>
      </c>
      <c r="AC124" t="str">
        <f t="shared" si="44"/>
        <v/>
      </c>
      <c r="AD124" t="str">
        <f t="shared" si="45"/>
        <v/>
      </c>
      <c r="AF124" t="str">
        <f t="shared" si="46"/>
        <v/>
      </c>
      <c r="AG124" t="str">
        <f t="shared" si="47"/>
        <v/>
      </c>
      <c r="AH124" t="str">
        <f t="shared" si="48"/>
        <v/>
      </c>
      <c r="AI124" t="str">
        <f t="shared" si="49"/>
        <v/>
      </c>
      <c r="AK124" t="str">
        <f t="shared" si="50"/>
        <v/>
      </c>
      <c r="AL124" t="str">
        <f t="shared" si="50"/>
        <v/>
      </c>
      <c r="AM124" t="str">
        <f t="shared" si="50"/>
        <v/>
      </c>
      <c r="AN124" t="str">
        <f t="shared" si="50"/>
        <v/>
      </c>
      <c r="AO124" t="str">
        <f t="shared" si="50"/>
        <v/>
      </c>
      <c r="AP124" t="str">
        <f t="shared" si="50"/>
        <v/>
      </c>
      <c r="AQ124" t="str">
        <f t="shared" si="50"/>
        <v/>
      </c>
      <c r="AR124" t="str">
        <f t="shared" si="50"/>
        <v/>
      </c>
      <c r="AS124" t="str">
        <f t="shared" si="50"/>
        <v/>
      </c>
      <c r="AT124" t="str">
        <f t="shared" si="50"/>
        <v/>
      </c>
      <c r="AU124" t="str">
        <f t="shared" si="50"/>
        <v/>
      </c>
      <c r="AV124" t="str">
        <f t="shared" si="50"/>
        <v/>
      </c>
      <c r="BA124" t="str">
        <f t="shared" si="40"/>
        <v/>
      </c>
    </row>
    <row r="125" spans="9:79">
      <c r="I125" t="str">
        <f>IF(C125="","",COUNTIFS(Tabla1[[#All],[¿Pasó a miembro?]],"Si",Tabla1[[#All],[Tipo Incrito]],"&lt;&gt;Pre-Inscrito",Tabla1[[#All],[llave2]],Gráficos_!C125))</f>
        <v/>
      </c>
      <c r="J125" t="str">
        <f>IF(C125="","",COUNTIFS(Tabla1[[#All],[sem 01]],"=P",Tabla1[[#All],[llave2]],Gráficos_!C125))</f>
        <v/>
      </c>
      <c r="K125" t="str">
        <f>IF(C125="","",COUNTIFS(Tabla1[[#All],[sem 02]],"=P",Tabla1[[#All],[llave2]],Gráficos_!C125))</f>
        <v/>
      </c>
      <c r="L125" t="str">
        <f>IF(C125="","",COUNTIFS(Tabla1[[#All],[sem 03]],"=P",Tabla1[[#All],[llave2]],Gráficos_!C125))</f>
        <v/>
      </c>
      <c r="M125" t="str">
        <f>IF(C125="","",COUNTIFS(Tabla1[[#All],[sem 04]],"=P",Tabla1[[#All],[llave2]],Gráficos_!C125))</f>
        <v/>
      </c>
      <c r="N125" t="str">
        <f>IF(C125="","",COUNTIFS(Tabla1[[#All],[sem 05]],"=P",Tabla1[[#All],[llave2]],Gráficos_!C125))</f>
        <v/>
      </c>
      <c r="O125" t="str">
        <f>IF(C125="","",COUNTIFS(Tabla1[[#All],[sem 06]],"=P",Tabla1[[#All],[llave2]],Gráficos_!C125))</f>
        <v/>
      </c>
      <c r="P125" t="str">
        <f>IF(C125="","",COUNTIFS(Tabla1[[#All],[sem 07]],"=P",Tabla1[[#All],[llave2]],Gráficos_!C125))</f>
        <v/>
      </c>
      <c r="Q125" t="str">
        <f>IF(C125="","",COUNTIFS(Tabla1[[#All],[sem 08]],"=P",Tabla1[[#All],[llave2]],Gráficos_!C125))</f>
        <v/>
      </c>
      <c r="R125" t="str">
        <f>IF(C125="","",COUNTIFS(Tabla1[[#All],[sem 09]],"=P",Tabla1[[#All],[llave2]],Gráficos_!C125))</f>
        <v/>
      </c>
      <c r="S125" t="str">
        <f>IF(C125="","",COUNTIFS(Tabla1[[#All],[sem 10]],"=P",Tabla1[[#All],[llave2]],Gráficos_!C125))</f>
        <v/>
      </c>
      <c r="T125" t="str">
        <f>IF(C125="","",COUNTIFS(Tabla1[[#All],[sem 11]],"=P",Tabla1[[#All],[llave2]],Gráficos_!C125))</f>
        <v/>
      </c>
      <c r="U125" t="str">
        <f>IF(C125="","",COUNTIFS(Tabla1[[#All],[sem 12]],"=P",Tabla1[[#All],[llave2]],Gráficos_!C125))</f>
        <v/>
      </c>
      <c r="AA125" t="str">
        <f t="shared" si="42"/>
        <v/>
      </c>
      <c r="AB125" t="str">
        <f t="shared" si="43"/>
        <v/>
      </c>
      <c r="AC125" t="str">
        <f t="shared" si="44"/>
        <v/>
      </c>
      <c r="AD125" t="str">
        <f t="shared" si="45"/>
        <v/>
      </c>
      <c r="AF125" t="str">
        <f t="shared" si="46"/>
        <v/>
      </c>
      <c r="AG125" t="str">
        <f t="shared" si="47"/>
        <v/>
      </c>
      <c r="AH125" t="str">
        <f t="shared" si="48"/>
        <v/>
      </c>
      <c r="AI125" t="str">
        <f t="shared" si="49"/>
        <v/>
      </c>
      <c r="AK125" t="str">
        <f t="shared" si="50"/>
        <v/>
      </c>
      <c r="AL125" t="str">
        <f t="shared" si="50"/>
        <v/>
      </c>
      <c r="AM125" t="str">
        <f t="shared" si="50"/>
        <v/>
      </c>
      <c r="AN125" t="str">
        <f t="shared" si="50"/>
        <v/>
      </c>
      <c r="AO125" t="str">
        <f t="shared" si="50"/>
        <v/>
      </c>
      <c r="AP125" t="str">
        <f t="shared" si="50"/>
        <v/>
      </c>
      <c r="AQ125" t="str">
        <f t="shared" si="50"/>
        <v/>
      </c>
      <c r="AR125" t="str">
        <f t="shared" si="50"/>
        <v/>
      </c>
      <c r="AS125" t="str">
        <f t="shared" si="50"/>
        <v/>
      </c>
      <c r="AT125" t="str">
        <f t="shared" si="50"/>
        <v/>
      </c>
      <c r="AU125" t="str">
        <f t="shared" si="50"/>
        <v/>
      </c>
      <c r="AV125" t="str">
        <f t="shared" si="50"/>
        <v/>
      </c>
      <c r="BA125" t="str">
        <f t="shared" si="40"/>
        <v/>
      </c>
    </row>
    <row r="126" spans="9:79">
      <c r="I126" t="str">
        <f>IF(C126="","",COUNTIFS(Tabla1[[#All],[¿Pasó a miembro?]],"Si",Tabla1[[#All],[Tipo Incrito]],"&lt;&gt;Pre-Inscrito",Tabla1[[#All],[llave2]],Gráficos_!C126))</f>
        <v/>
      </c>
      <c r="J126" t="str">
        <f>IF(C126="","",COUNTIFS(Tabla1[[#All],[sem 01]],"=P",Tabla1[[#All],[llave2]],Gráficos_!C126))</f>
        <v/>
      </c>
      <c r="K126" t="str">
        <f>IF(C126="","",COUNTIFS(Tabla1[[#All],[sem 02]],"=P",Tabla1[[#All],[llave2]],Gráficos_!C126))</f>
        <v/>
      </c>
      <c r="L126" t="str">
        <f>IF(C126="","",COUNTIFS(Tabla1[[#All],[sem 03]],"=P",Tabla1[[#All],[llave2]],Gráficos_!C126))</f>
        <v/>
      </c>
      <c r="M126" t="str">
        <f>IF(C126="","",COUNTIFS(Tabla1[[#All],[sem 04]],"=P",Tabla1[[#All],[llave2]],Gráficos_!C126))</f>
        <v/>
      </c>
      <c r="N126" t="str">
        <f>IF(C126="","",COUNTIFS(Tabla1[[#All],[sem 05]],"=P",Tabla1[[#All],[llave2]],Gráficos_!C126))</f>
        <v/>
      </c>
      <c r="O126" t="str">
        <f>IF(C126="","",COUNTIFS(Tabla1[[#All],[sem 06]],"=P",Tabla1[[#All],[llave2]],Gráficos_!C126))</f>
        <v/>
      </c>
      <c r="P126" t="str">
        <f>IF(C126="","",COUNTIFS(Tabla1[[#All],[sem 07]],"=P",Tabla1[[#All],[llave2]],Gráficos_!C126))</f>
        <v/>
      </c>
      <c r="Q126" t="str">
        <f>IF(C126="","",COUNTIFS(Tabla1[[#All],[sem 08]],"=P",Tabla1[[#All],[llave2]],Gráficos_!C126))</f>
        <v/>
      </c>
      <c r="R126" t="str">
        <f>IF(C126="","",COUNTIFS(Tabla1[[#All],[sem 09]],"=P",Tabla1[[#All],[llave2]],Gráficos_!C126))</f>
        <v/>
      </c>
      <c r="S126" t="str">
        <f>IF(C126="","",COUNTIFS(Tabla1[[#All],[sem 10]],"=P",Tabla1[[#All],[llave2]],Gráficos_!C126))</f>
        <v/>
      </c>
      <c r="T126" t="str">
        <f>IF(C126="","",COUNTIFS(Tabla1[[#All],[sem 11]],"=P",Tabla1[[#All],[llave2]],Gráficos_!C126))</f>
        <v/>
      </c>
      <c r="U126" t="str">
        <f>IF(C126="","",COUNTIFS(Tabla1[[#All],[sem 12]],"=P",Tabla1[[#All],[llave2]],Gráficos_!C126))</f>
        <v/>
      </c>
      <c r="AA126" t="str">
        <f t="shared" si="42"/>
        <v/>
      </c>
      <c r="AB126" t="str">
        <f t="shared" si="43"/>
        <v/>
      </c>
      <c r="AC126" t="str">
        <f t="shared" si="44"/>
        <v/>
      </c>
      <c r="AD126" t="str">
        <f t="shared" si="45"/>
        <v/>
      </c>
      <c r="AF126" t="str">
        <f t="shared" si="46"/>
        <v/>
      </c>
      <c r="AG126" t="str">
        <f t="shared" si="47"/>
        <v/>
      </c>
      <c r="AH126" t="str">
        <f t="shared" si="48"/>
        <v/>
      </c>
      <c r="AI126" t="str">
        <f t="shared" si="49"/>
        <v/>
      </c>
      <c r="AK126" t="str">
        <f t="shared" si="50"/>
        <v/>
      </c>
      <c r="AL126" t="str">
        <f t="shared" si="50"/>
        <v/>
      </c>
      <c r="AM126" t="str">
        <f t="shared" si="50"/>
        <v/>
      </c>
      <c r="AN126" t="str">
        <f t="shared" si="50"/>
        <v/>
      </c>
      <c r="AO126" t="str">
        <f t="shared" si="50"/>
        <v/>
      </c>
      <c r="AP126" t="str">
        <f t="shared" si="50"/>
        <v/>
      </c>
      <c r="AQ126" t="str">
        <f t="shared" si="50"/>
        <v/>
      </c>
      <c r="AR126" t="str">
        <f t="shared" si="50"/>
        <v/>
      </c>
      <c r="AS126" t="str">
        <f t="shared" si="50"/>
        <v/>
      </c>
      <c r="AT126" t="str">
        <f t="shared" si="50"/>
        <v/>
      </c>
      <c r="AU126" t="str">
        <f t="shared" si="50"/>
        <v/>
      </c>
      <c r="AV126" t="str">
        <f t="shared" si="50"/>
        <v/>
      </c>
      <c r="BA126" t="str">
        <f t="shared" si="40"/>
        <v/>
      </c>
    </row>
    <row r="127" spans="9:79">
      <c r="I127" t="str">
        <f>IF(C127="","",COUNTIFS(Tabla1[[#All],[¿Pasó a miembro?]],"Si",Tabla1[[#All],[Tipo Incrito]],"&lt;&gt;Pre-Inscrito",Tabla1[[#All],[llave2]],Gráficos_!C127))</f>
        <v/>
      </c>
      <c r="J127" t="str">
        <f>IF(C127="","",COUNTIFS(Tabla1[[#All],[sem 01]],"=P",Tabla1[[#All],[llave2]],Gráficos_!C127))</f>
        <v/>
      </c>
      <c r="K127" t="str">
        <f>IF(C127="","",COUNTIFS(Tabla1[[#All],[sem 02]],"=P",Tabla1[[#All],[llave2]],Gráficos_!C127))</f>
        <v/>
      </c>
      <c r="L127" t="str">
        <f>IF(C127="","",COUNTIFS(Tabla1[[#All],[sem 03]],"=P",Tabla1[[#All],[llave2]],Gráficos_!C127))</f>
        <v/>
      </c>
      <c r="M127" t="str">
        <f>IF(C127="","",COUNTIFS(Tabla1[[#All],[sem 04]],"=P",Tabla1[[#All],[llave2]],Gráficos_!C127))</f>
        <v/>
      </c>
      <c r="N127" t="str">
        <f>IF(C127="","",COUNTIFS(Tabla1[[#All],[sem 05]],"=P",Tabla1[[#All],[llave2]],Gráficos_!C127))</f>
        <v/>
      </c>
      <c r="O127" t="str">
        <f>IF(C127="","",COUNTIFS(Tabla1[[#All],[sem 06]],"=P",Tabla1[[#All],[llave2]],Gráficos_!C127))</f>
        <v/>
      </c>
      <c r="P127" t="str">
        <f>IF(C127="","",COUNTIFS(Tabla1[[#All],[sem 07]],"=P",Tabla1[[#All],[llave2]],Gráficos_!C127))</f>
        <v/>
      </c>
      <c r="Q127" t="str">
        <f>IF(C127="","",COUNTIFS(Tabla1[[#All],[sem 08]],"=P",Tabla1[[#All],[llave2]],Gráficos_!C127))</f>
        <v/>
      </c>
      <c r="R127" t="str">
        <f>IF(C127="","",COUNTIFS(Tabla1[[#All],[sem 09]],"=P",Tabla1[[#All],[llave2]],Gráficos_!C127))</f>
        <v/>
      </c>
      <c r="S127" t="str">
        <f>IF(C127="","",COUNTIFS(Tabla1[[#All],[sem 10]],"=P",Tabla1[[#All],[llave2]],Gráficos_!C127))</f>
        <v/>
      </c>
      <c r="T127" t="str">
        <f>IF(C127="","",COUNTIFS(Tabla1[[#All],[sem 11]],"=P",Tabla1[[#All],[llave2]],Gráficos_!C127))</f>
        <v/>
      </c>
      <c r="U127" t="str">
        <f>IF(C127="","",COUNTIFS(Tabla1[[#All],[sem 12]],"=P",Tabla1[[#All],[llave2]],Gráficos_!C127))</f>
        <v/>
      </c>
      <c r="AA127" t="str">
        <f t="shared" si="42"/>
        <v/>
      </c>
      <c r="AB127" t="str">
        <f t="shared" si="43"/>
        <v/>
      </c>
      <c r="AC127" t="str">
        <f t="shared" si="44"/>
        <v/>
      </c>
      <c r="AD127" t="str">
        <f t="shared" si="45"/>
        <v/>
      </c>
      <c r="AF127" t="str">
        <f t="shared" si="46"/>
        <v/>
      </c>
      <c r="AG127" t="str">
        <f t="shared" si="47"/>
        <v/>
      </c>
      <c r="AH127" t="str">
        <f t="shared" si="48"/>
        <v/>
      </c>
      <c r="AI127" t="str">
        <f t="shared" si="49"/>
        <v/>
      </c>
      <c r="AK127" t="str">
        <f t="shared" si="50"/>
        <v/>
      </c>
      <c r="AL127" t="str">
        <f t="shared" si="50"/>
        <v/>
      </c>
      <c r="AM127" t="str">
        <f t="shared" si="50"/>
        <v/>
      </c>
      <c r="AN127" t="str">
        <f t="shared" si="50"/>
        <v/>
      </c>
      <c r="AO127" t="str">
        <f t="shared" si="50"/>
        <v/>
      </c>
      <c r="AP127" t="str">
        <f t="shared" si="50"/>
        <v/>
      </c>
      <c r="AQ127" t="str">
        <f t="shared" si="50"/>
        <v/>
      </c>
      <c r="AR127" t="str">
        <f t="shared" si="50"/>
        <v/>
      </c>
      <c r="AS127" t="str">
        <f t="shared" si="50"/>
        <v/>
      </c>
      <c r="AT127" t="str">
        <f t="shared" si="50"/>
        <v/>
      </c>
      <c r="AU127" t="str">
        <f t="shared" si="50"/>
        <v/>
      </c>
      <c r="AV127" t="str">
        <f t="shared" si="50"/>
        <v/>
      </c>
      <c r="BA127" t="str">
        <f t="shared" si="40"/>
        <v/>
      </c>
    </row>
    <row r="128" spans="9:79">
      <c r="I128" t="str">
        <f>IF(C128="","",COUNTIFS(Tabla1[[#All],[¿Pasó a miembro?]],"Si",Tabla1[[#All],[Tipo Incrito]],"&lt;&gt;Pre-Inscrito",Tabla1[[#All],[llave2]],Gráficos_!C128))</f>
        <v/>
      </c>
      <c r="J128" t="str">
        <f>IF(C128="","",COUNTIFS(Tabla1[[#All],[sem 01]],"=P",Tabla1[[#All],[llave2]],Gráficos_!C128))</f>
        <v/>
      </c>
      <c r="K128" t="str">
        <f>IF(C128="","",COUNTIFS(Tabla1[[#All],[sem 02]],"=P",Tabla1[[#All],[llave2]],Gráficos_!C128))</f>
        <v/>
      </c>
      <c r="L128" t="str">
        <f>IF(C128="","",COUNTIFS(Tabla1[[#All],[sem 03]],"=P",Tabla1[[#All],[llave2]],Gráficos_!C128))</f>
        <v/>
      </c>
      <c r="M128" t="str">
        <f>IF(C128="","",COUNTIFS(Tabla1[[#All],[sem 04]],"=P",Tabla1[[#All],[llave2]],Gráficos_!C128))</f>
        <v/>
      </c>
      <c r="N128" t="str">
        <f>IF(C128="","",COUNTIFS(Tabla1[[#All],[sem 05]],"=P",Tabla1[[#All],[llave2]],Gráficos_!C128))</f>
        <v/>
      </c>
      <c r="O128" t="str">
        <f>IF(C128="","",COUNTIFS(Tabla1[[#All],[sem 06]],"=P",Tabla1[[#All],[llave2]],Gráficos_!C128))</f>
        <v/>
      </c>
      <c r="P128" t="str">
        <f>IF(C128="","",COUNTIFS(Tabla1[[#All],[sem 07]],"=P",Tabla1[[#All],[llave2]],Gráficos_!C128))</f>
        <v/>
      </c>
      <c r="Q128" t="str">
        <f>IF(C128="","",COUNTIFS(Tabla1[[#All],[sem 08]],"=P",Tabla1[[#All],[llave2]],Gráficos_!C128))</f>
        <v/>
      </c>
      <c r="R128" t="str">
        <f>IF(C128="","",COUNTIFS(Tabla1[[#All],[sem 09]],"=P",Tabla1[[#All],[llave2]],Gráficos_!C128))</f>
        <v/>
      </c>
      <c r="S128" t="str">
        <f>IF(C128="","",COUNTIFS(Tabla1[[#All],[sem 10]],"=P",Tabla1[[#All],[llave2]],Gráficos_!C128))</f>
        <v/>
      </c>
      <c r="T128" t="str">
        <f>IF(C128="","",COUNTIFS(Tabla1[[#All],[sem 11]],"=P",Tabla1[[#All],[llave2]],Gráficos_!C128))</f>
        <v/>
      </c>
      <c r="U128" t="str">
        <f>IF(C128="","",COUNTIFS(Tabla1[[#All],[sem 12]],"=P",Tabla1[[#All],[llave2]],Gráficos_!C128))</f>
        <v/>
      </c>
      <c r="AA128" t="str">
        <f t="shared" si="42"/>
        <v/>
      </c>
      <c r="AB128" t="str">
        <f t="shared" si="43"/>
        <v/>
      </c>
      <c r="AC128" t="str">
        <f t="shared" si="44"/>
        <v/>
      </c>
      <c r="AD128" t="str">
        <f t="shared" si="45"/>
        <v/>
      </c>
      <c r="AF128" t="str">
        <f t="shared" si="46"/>
        <v/>
      </c>
      <c r="AG128" t="str">
        <f t="shared" si="47"/>
        <v/>
      </c>
      <c r="AH128" t="str">
        <f t="shared" si="48"/>
        <v/>
      </c>
      <c r="AI128" t="str">
        <f t="shared" si="49"/>
        <v/>
      </c>
      <c r="AK128" t="str">
        <f t="shared" si="50"/>
        <v/>
      </c>
      <c r="AL128" t="str">
        <f t="shared" si="50"/>
        <v/>
      </c>
      <c r="AM128" t="str">
        <f t="shared" si="50"/>
        <v/>
      </c>
      <c r="AN128" t="str">
        <f t="shared" si="50"/>
        <v/>
      </c>
      <c r="AO128" t="str">
        <f t="shared" si="50"/>
        <v/>
      </c>
      <c r="AP128" t="str">
        <f t="shared" si="50"/>
        <v/>
      </c>
      <c r="AQ128" t="str">
        <f t="shared" si="50"/>
        <v/>
      </c>
      <c r="AR128" t="str">
        <f t="shared" si="50"/>
        <v/>
      </c>
      <c r="AS128" t="str">
        <f t="shared" si="50"/>
        <v/>
      </c>
      <c r="AT128" t="str">
        <f t="shared" si="50"/>
        <v/>
      </c>
      <c r="AU128" t="str">
        <f t="shared" si="50"/>
        <v/>
      </c>
      <c r="AV128" t="str">
        <f t="shared" si="50"/>
        <v/>
      </c>
      <c r="BA128" t="str">
        <f t="shared" si="40"/>
        <v/>
      </c>
    </row>
    <row r="129" spans="9:53">
      <c r="I129" t="str">
        <f>IF(C129="","",COUNTIFS(Tabla1[[#All],[¿Pasó a miembro?]],"Si",Tabla1[[#All],[Tipo Incrito]],"&lt;&gt;Pre-Inscrito",Tabla1[[#All],[llave2]],Gráficos_!C129))</f>
        <v/>
      </c>
      <c r="J129" t="str">
        <f>IF(C129="","",COUNTIFS(Tabla1[[#All],[sem 01]],"=P",Tabla1[[#All],[llave2]],Gráficos_!C129))</f>
        <v/>
      </c>
      <c r="K129" t="str">
        <f>IF(C129="","",COUNTIFS(Tabla1[[#All],[sem 02]],"=P",Tabla1[[#All],[llave2]],Gráficos_!C129))</f>
        <v/>
      </c>
      <c r="L129" t="str">
        <f>IF(C129="","",COUNTIFS(Tabla1[[#All],[sem 03]],"=P",Tabla1[[#All],[llave2]],Gráficos_!C129))</f>
        <v/>
      </c>
      <c r="M129" t="str">
        <f>IF(C129="","",COUNTIFS(Tabla1[[#All],[sem 04]],"=P",Tabla1[[#All],[llave2]],Gráficos_!C129))</f>
        <v/>
      </c>
      <c r="N129" t="str">
        <f>IF(C129="","",COUNTIFS(Tabla1[[#All],[sem 05]],"=P",Tabla1[[#All],[llave2]],Gráficos_!C129))</f>
        <v/>
      </c>
      <c r="O129" t="str">
        <f>IF(C129="","",COUNTIFS(Tabla1[[#All],[sem 06]],"=P",Tabla1[[#All],[llave2]],Gráficos_!C129))</f>
        <v/>
      </c>
      <c r="P129" t="str">
        <f>IF(C129="","",COUNTIFS(Tabla1[[#All],[sem 07]],"=P",Tabla1[[#All],[llave2]],Gráficos_!C129))</f>
        <v/>
      </c>
      <c r="Q129" t="str">
        <f>IF(C129="","",COUNTIFS(Tabla1[[#All],[sem 08]],"=P",Tabla1[[#All],[llave2]],Gráficos_!C129))</f>
        <v/>
      </c>
      <c r="R129" t="str">
        <f>IF(C129="","",COUNTIFS(Tabla1[[#All],[sem 09]],"=P",Tabla1[[#All],[llave2]],Gráficos_!C129))</f>
        <v/>
      </c>
      <c r="S129" t="str">
        <f>IF(C129="","",COUNTIFS(Tabla1[[#All],[sem 10]],"=P",Tabla1[[#All],[llave2]],Gráficos_!C129))</f>
        <v/>
      </c>
      <c r="T129" t="str">
        <f>IF(C129="","",COUNTIFS(Tabla1[[#All],[sem 11]],"=P",Tabla1[[#All],[llave2]],Gráficos_!C129))</f>
        <v/>
      </c>
      <c r="U129" t="str">
        <f>IF(C129="","",COUNTIFS(Tabla1[[#All],[sem 12]],"=P",Tabla1[[#All],[llave2]],Gráficos_!C129))</f>
        <v/>
      </c>
      <c r="AA129" t="str">
        <f t="shared" si="42"/>
        <v/>
      </c>
      <c r="AB129" t="str">
        <f t="shared" si="43"/>
        <v/>
      </c>
      <c r="AC129" t="str">
        <f t="shared" si="44"/>
        <v/>
      </c>
      <c r="AD129" t="str">
        <f t="shared" si="45"/>
        <v/>
      </c>
      <c r="AF129" t="str">
        <f t="shared" si="46"/>
        <v/>
      </c>
      <c r="AG129" t="str">
        <f t="shared" si="47"/>
        <v/>
      </c>
      <c r="AH129" t="str">
        <f t="shared" si="48"/>
        <v/>
      </c>
      <c r="AI129" t="str">
        <f t="shared" si="49"/>
        <v/>
      </c>
      <c r="AK129" t="str">
        <f t="shared" si="50"/>
        <v/>
      </c>
      <c r="AL129" t="str">
        <f t="shared" si="50"/>
        <v/>
      </c>
      <c r="AM129" t="str">
        <f t="shared" si="50"/>
        <v/>
      </c>
      <c r="AN129" t="str">
        <f t="shared" si="50"/>
        <v/>
      </c>
      <c r="AO129" t="str">
        <f t="shared" si="50"/>
        <v/>
      </c>
      <c r="AP129" t="str">
        <f t="shared" si="50"/>
        <v/>
      </c>
      <c r="AQ129" t="str">
        <f t="shared" si="50"/>
        <v/>
      </c>
      <c r="AR129" t="str">
        <f t="shared" si="50"/>
        <v/>
      </c>
      <c r="AS129" t="str">
        <f t="shared" si="50"/>
        <v/>
      </c>
      <c r="AT129" t="str">
        <f t="shared" si="50"/>
        <v/>
      </c>
      <c r="AU129" t="str">
        <f t="shared" si="50"/>
        <v/>
      </c>
      <c r="AV129" t="str">
        <f t="shared" si="50"/>
        <v/>
      </c>
      <c r="BA129" t="str">
        <f t="shared" si="40"/>
        <v/>
      </c>
    </row>
    <row r="130" spans="9:53">
      <c r="I130" t="str">
        <f>IF(C130="","",COUNTIFS(Tabla1[[#All],[¿Pasó a miembro?]],"Si",Tabla1[[#All],[Tipo Incrito]],"&lt;&gt;Pre-Inscrito",Tabla1[[#All],[llave2]],Gráficos_!C130))</f>
        <v/>
      </c>
      <c r="J130" t="str">
        <f>IF(C130="","",COUNTIFS(Tabla1[[#All],[sem 01]],"=P",Tabla1[[#All],[llave2]],Gráficos_!C130))</f>
        <v/>
      </c>
      <c r="K130" t="str">
        <f>IF(C130="","",COUNTIFS(Tabla1[[#All],[sem 02]],"=P",Tabla1[[#All],[llave2]],Gráficos_!C130))</f>
        <v/>
      </c>
      <c r="L130" t="str">
        <f>IF(C130="","",COUNTIFS(Tabla1[[#All],[sem 03]],"=P",Tabla1[[#All],[llave2]],Gráficos_!C130))</f>
        <v/>
      </c>
      <c r="M130" t="str">
        <f>IF(C130="","",COUNTIFS(Tabla1[[#All],[sem 04]],"=P",Tabla1[[#All],[llave2]],Gráficos_!C130))</f>
        <v/>
      </c>
      <c r="N130" t="str">
        <f>IF(C130="","",COUNTIFS(Tabla1[[#All],[sem 05]],"=P",Tabla1[[#All],[llave2]],Gráficos_!C130))</f>
        <v/>
      </c>
      <c r="O130" t="str">
        <f>IF(C130="","",COUNTIFS(Tabla1[[#All],[sem 06]],"=P",Tabla1[[#All],[llave2]],Gráficos_!C130))</f>
        <v/>
      </c>
      <c r="P130" t="str">
        <f>IF(C130="","",COUNTIFS(Tabla1[[#All],[sem 07]],"=P",Tabla1[[#All],[llave2]],Gráficos_!C130))</f>
        <v/>
      </c>
      <c r="Q130" t="str">
        <f>IF(C130="","",COUNTIFS(Tabla1[[#All],[sem 08]],"=P",Tabla1[[#All],[llave2]],Gráficos_!C130))</f>
        <v/>
      </c>
      <c r="R130" t="str">
        <f>IF(C130="","",COUNTIFS(Tabla1[[#All],[sem 09]],"=P",Tabla1[[#All],[llave2]],Gráficos_!C130))</f>
        <v/>
      </c>
      <c r="S130" t="str">
        <f>IF(C130="","",COUNTIFS(Tabla1[[#All],[sem 10]],"=P",Tabla1[[#All],[llave2]],Gráficos_!C130))</f>
        <v/>
      </c>
      <c r="T130" t="str">
        <f>IF(C130="","",COUNTIFS(Tabla1[[#All],[sem 11]],"=P",Tabla1[[#All],[llave2]],Gráficos_!C130))</f>
        <v/>
      </c>
      <c r="U130" t="str">
        <f>IF(C130="","",COUNTIFS(Tabla1[[#All],[sem 12]],"=P",Tabla1[[#All],[llave2]],Gráficos_!C130))</f>
        <v/>
      </c>
      <c r="AA130" t="str">
        <f t="shared" si="42"/>
        <v/>
      </c>
      <c r="AB130" t="str">
        <f t="shared" si="43"/>
        <v/>
      </c>
      <c r="AC130" t="str">
        <f t="shared" si="44"/>
        <v/>
      </c>
      <c r="AD130" t="str">
        <f t="shared" si="45"/>
        <v/>
      </c>
      <c r="AF130" t="str">
        <f t="shared" si="46"/>
        <v/>
      </c>
      <c r="AG130" t="str">
        <f t="shared" si="47"/>
        <v/>
      </c>
      <c r="AH130" t="str">
        <f t="shared" si="48"/>
        <v/>
      </c>
      <c r="AI130" t="str">
        <f t="shared" si="49"/>
        <v/>
      </c>
      <c r="AK130" t="str">
        <f t="shared" si="50"/>
        <v/>
      </c>
      <c r="AL130" t="str">
        <f t="shared" si="50"/>
        <v/>
      </c>
      <c r="AM130" t="str">
        <f t="shared" si="50"/>
        <v/>
      </c>
      <c r="AN130" t="str">
        <f t="shared" si="50"/>
        <v/>
      </c>
      <c r="AO130" t="str">
        <f t="shared" si="50"/>
        <v/>
      </c>
      <c r="AP130" t="str">
        <f t="shared" si="50"/>
        <v/>
      </c>
      <c r="AQ130" t="str">
        <f t="shared" si="50"/>
        <v/>
      </c>
      <c r="AR130" t="str">
        <f t="shared" si="50"/>
        <v/>
      </c>
      <c r="AS130" t="str">
        <f t="shared" si="50"/>
        <v/>
      </c>
      <c r="AT130" t="str">
        <f t="shared" si="50"/>
        <v/>
      </c>
      <c r="AU130" t="str">
        <f t="shared" si="50"/>
        <v/>
      </c>
      <c r="AV130" t="str">
        <f t="shared" si="50"/>
        <v/>
      </c>
      <c r="BA130" t="str">
        <f t="shared" si="40"/>
        <v/>
      </c>
    </row>
    <row r="131" spans="9:53">
      <c r="I131" t="str">
        <f>IF(C131="","",COUNTIFS(Tabla1[[#All],[¿Pasó a miembro?]],"Si",Tabla1[[#All],[Tipo Incrito]],"&lt;&gt;Pre-Inscrito",Tabla1[[#All],[llave2]],Gráficos_!C131))</f>
        <v/>
      </c>
      <c r="J131" t="str">
        <f>IF(C131="","",COUNTIFS(Tabla1[[#All],[sem 01]],"=P",Tabla1[[#All],[llave2]],Gráficos_!C131))</f>
        <v/>
      </c>
      <c r="K131" t="str">
        <f>IF(C131="","",COUNTIFS(Tabla1[[#All],[sem 02]],"=P",Tabla1[[#All],[llave2]],Gráficos_!C131))</f>
        <v/>
      </c>
      <c r="L131" t="str">
        <f>IF(C131="","",COUNTIFS(Tabla1[[#All],[sem 03]],"=P",Tabla1[[#All],[llave2]],Gráficos_!C131))</f>
        <v/>
      </c>
      <c r="M131" t="str">
        <f>IF(C131="","",COUNTIFS(Tabla1[[#All],[sem 04]],"=P",Tabla1[[#All],[llave2]],Gráficos_!C131))</f>
        <v/>
      </c>
      <c r="N131" t="str">
        <f>IF(C131="","",COUNTIFS(Tabla1[[#All],[sem 05]],"=P",Tabla1[[#All],[llave2]],Gráficos_!C131))</f>
        <v/>
      </c>
      <c r="O131" t="str">
        <f>IF(C131="","",COUNTIFS(Tabla1[[#All],[sem 06]],"=P",Tabla1[[#All],[llave2]],Gráficos_!C131))</f>
        <v/>
      </c>
      <c r="P131" t="str">
        <f>IF(C131="","",COUNTIFS(Tabla1[[#All],[sem 07]],"=P",Tabla1[[#All],[llave2]],Gráficos_!C131))</f>
        <v/>
      </c>
      <c r="Q131" t="str">
        <f>IF(C131="","",COUNTIFS(Tabla1[[#All],[sem 08]],"=P",Tabla1[[#All],[llave2]],Gráficos_!C131))</f>
        <v/>
      </c>
      <c r="R131" t="str">
        <f>IF(C131="","",COUNTIFS(Tabla1[[#All],[sem 09]],"=P",Tabla1[[#All],[llave2]],Gráficos_!C131))</f>
        <v/>
      </c>
      <c r="S131" t="str">
        <f>IF(C131="","",COUNTIFS(Tabla1[[#All],[sem 10]],"=P",Tabla1[[#All],[llave2]],Gráficos_!C131))</f>
        <v/>
      </c>
      <c r="T131" t="str">
        <f>IF(C131="","",COUNTIFS(Tabla1[[#All],[sem 11]],"=P",Tabla1[[#All],[llave2]],Gráficos_!C131))</f>
        <v/>
      </c>
      <c r="U131" t="str">
        <f>IF(C131="","",COUNTIFS(Tabla1[[#All],[sem 12]],"=P",Tabla1[[#All],[llave2]],Gráficos_!C131))</f>
        <v/>
      </c>
      <c r="AA131" t="str">
        <f t="shared" si="42"/>
        <v/>
      </c>
      <c r="AB131" t="str">
        <f t="shared" si="43"/>
        <v/>
      </c>
      <c r="AC131" t="str">
        <f t="shared" si="44"/>
        <v/>
      </c>
      <c r="AD131" t="str">
        <f t="shared" si="45"/>
        <v/>
      </c>
      <c r="AF131" t="str">
        <f t="shared" si="46"/>
        <v/>
      </c>
      <c r="AG131" t="str">
        <f t="shared" si="47"/>
        <v/>
      </c>
      <c r="AH131" t="str">
        <f t="shared" si="48"/>
        <v/>
      </c>
      <c r="AI131" t="str">
        <f t="shared" si="49"/>
        <v/>
      </c>
      <c r="AK131" t="str">
        <f t="shared" si="50"/>
        <v/>
      </c>
      <c r="AL131" t="str">
        <f t="shared" si="50"/>
        <v/>
      </c>
      <c r="AM131" t="str">
        <f t="shared" si="50"/>
        <v/>
      </c>
      <c r="AN131" t="str">
        <f t="shared" si="50"/>
        <v/>
      </c>
      <c r="AO131" t="str">
        <f t="shared" si="50"/>
        <v/>
      </c>
      <c r="AP131" t="str">
        <f t="shared" si="50"/>
        <v/>
      </c>
      <c r="AQ131" t="str">
        <f t="shared" si="50"/>
        <v/>
      </c>
      <c r="AR131" t="str">
        <f t="shared" si="50"/>
        <v/>
      </c>
      <c r="AS131" t="str">
        <f t="shared" si="50"/>
        <v/>
      </c>
      <c r="AT131" t="str">
        <f t="shared" si="50"/>
        <v/>
      </c>
      <c r="AU131" t="str">
        <f t="shared" si="50"/>
        <v/>
      </c>
      <c r="AV131" t="str">
        <f t="shared" si="50"/>
        <v/>
      </c>
      <c r="BA131" t="str">
        <f t="shared" si="40"/>
        <v/>
      </c>
    </row>
    <row r="132" spans="9:53">
      <c r="I132" t="str">
        <f>IF(C132="","",COUNTIFS(Tabla1[[#All],[¿Pasó a miembro?]],"Si",Tabla1[[#All],[Tipo Incrito]],"&lt;&gt;Pre-Inscrito",Tabla1[[#All],[llave2]],Gráficos_!C132))</f>
        <v/>
      </c>
      <c r="J132" t="str">
        <f>IF(C132="","",COUNTIFS(Tabla1[[#All],[sem 01]],"=P",Tabla1[[#All],[llave2]],Gráficos_!C132))</f>
        <v/>
      </c>
      <c r="K132" t="str">
        <f>IF(C132="","",COUNTIFS(Tabla1[[#All],[sem 02]],"=P",Tabla1[[#All],[llave2]],Gráficos_!C132))</f>
        <v/>
      </c>
      <c r="L132" t="str">
        <f>IF(C132="","",COUNTIFS(Tabla1[[#All],[sem 03]],"=P",Tabla1[[#All],[llave2]],Gráficos_!C132))</f>
        <v/>
      </c>
      <c r="M132" t="str">
        <f>IF(C132="","",COUNTIFS(Tabla1[[#All],[sem 04]],"=P",Tabla1[[#All],[llave2]],Gráficos_!C132))</f>
        <v/>
      </c>
      <c r="N132" t="str">
        <f>IF(C132="","",COUNTIFS(Tabla1[[#All],[sem 05]],"=P",Tabla1[[#All],[llave2]],Gráficos_!C132))</f>
        <v/>
      </c>
      <c r="O132" t="str">
        <f>IF(C132="","",COUNTIFS(Tabla1[[#All],[sem 06]],"=P",Tabla1[[#All],[llave2]],Gráficos_!C132))</f>
        <v/>
      </c>
      <c r="P132" t="str">
        <f>IF(C132="","",COUNTIFS(Tabla1[[#All],[sem 07]],"=P",Tabla1[[#All],[llave2]],Gráficos_!C132))</f>
        <v/>
      </c>
      <c r="Q132" t="str">
        <f>IF(C132="","",COUNTIFS(Tabla1[[#All],[sem 08]],"=P",Tabla1[[#All],[llave2]],Gráficos_!C132))</f>
        <v/>
      </c>
      <c r="R132" t="str">
        <f>IF(C132="","",COUNTIFS(Tabla1[[#All],[sem 09]],"=P",Tabla1[[#All],[llave2]],Gráficos_!C132))</f>
        <v/>
      </c>
      <c r="S132" t="str">
        <f>IF(C132="","",COUNTIFS(Tabla1[[#All],[sem 10]],"=P",Tabla1[[#All],[llave2]],Gráficos_!C132))</f>
        <v/>
      </c>
      <c r="T132" t="str">
        <f>IF(C132="","",COUNTIFS(Tabla1[[#All],[sem 11]],"=P",Tabla1[[#All],[llave2]],Gráficos_!C132))</f>
        <v/>
      </c>
      <c r="U132" t="str">
        <f>IF(C132="","",COUNTIFS(Tabla1[[#All],[sem 12]],"=P",Tabla1[[#All],[llave2]],Gráficos_!C132))</f>
        <v/>
      </c>
      <c r="AA132" t="str">
        <f t="shared" si="42"/>
        <v/>
      </c>
      <c r="AB132" t="str">
        <f t="shared" si="43"/>
        <v/>
      </c>
      <c r="AC132" t="str">
        <f t="shared" si="44"/>
        <v/>
      </c>
      <c r="AD132" t="str">
        <f t="shared" si="45"/>
        <v/>
      </c>
      <c r="AF132" t="str">
        <f t="shared" si="46"/>
        <v/>
      </c>
      <c r="AG132" t="str">
        <f t="shared" si="47"/>
        <v/>
      </c>
      <c r="AH132" t="str">
        <f t="shared" si="48"/>
        <v/>
      </c>
      <c r="AI132" t="str">
        <f t="shared" si="49"/>
        <v/>
      </c>
      <c r="AK132" t="str">
        <f t="shared" si="50"/>
        <v/>
      </c>
      <c r="AL132" t="str">
        <f t="shared" si="50"/>
        <v/>
      </c>
      <c r="AM132" t="str">
        <f t="shared" si="50"/>
        <v/>
      </c>
      <c r="AN132" t="str">
        <f t="shared" si="50"/>
        <v/>
      </c>
      <c r="AO132" t="str">
        <f t="shared" si="50"/>
        <v/>
      </c>
      <c r="AP132" t="str">
        <f t="shared" si="50"/>
        <v/>
      </c>
      <c r="AQ132" t="str">
        <f t="shared" si="50"/>
        <v/>
      </c>
      <c r="AR132" t="str">
        <f t="shared" si="50"/>
        <v/>
      </c>
      <c r="AS132" t="str">
        <f t="shared" si="50"/>
        <v/>
      </c>
      <c r="AT132" t="str">
        <f t="shared" si="50"/>
        <v/>
      </c>
      <c r="AU132" t="str">
        <f t="shared" si="50"/>
        <v/>
      </c>
      <c r="AV132" t="str">
        <f t="shared" si="50"/>
        <v/>
      </c>
      <c r="BA132" t="str">
        <f t="shared" si="40"/>
        <v/>
      </c>
    </row>
    <row r="133" spans="9:53">
      <c r="I133" t="str">
        <f>IF(C133="","",COUNTIFS(Tabla1[[#All],[¿Pasó a miembro?]],"Si",Tabla1[[#All],[Tipo Incrito]],"&lt;&gt;Pre-Inscrito",Tabla1[[#All],[llave2]],Gráficos_!C133))</f>
        <v/>
      </c>
      <c r="J133" t="str">
        <f>IF(C133="","",COUNTIFS(Tabla1[[#All],[sem 01]],"=P",Tabla1[[#All],[llave2]],Gráficos_!C133))</f>
        <v/>
      </c>
      <c r="K133" t="str">
        <f>IF(C133="","",COUNTIFS(Tabla1[[#All],[sem 02]],"=P",Tabla1[[#All],[llave2]],Gráficos_!C133))</f>
        <v/>
      </c>
      <c r="L133" t="str">
        <f>IF(C133="","",COUNTIFS(Tabla1[[#All],[sem 03]],"=P",Tabla1[[#All],[llave2]],Gráficos_!C133))</f>
        <v/>
      </c>
      <c r="M133" t="str">
        <f>IF(C133="","",COUNTIFS(Tabla1[[#All],[sem 04]],"=P",Tabla1[[#All],[llave2]],Gráficos_!C133))</f>
        <v/>
      </c>
      <c r="N133" t="str">
        <f>IF(C133="","",COUNTIFS(Tabla1[[#All],[sem 05]],"=P",Tabla1[[#All],[llave2]],Gráficos_!C133))</f>
        <v/>
      </c>
      <c r="O133" t="str">
        <f>IF(C133="","",COUNTIFS(Tabla1[[#All],[sem 06]],"=P",Tabla1[[#All],[llave2]],Gráficos_!C133))</f>
        <v/>
      </c>
      <c r="P133" t="str">
        <f>IF(C133="","",COUNTIFS(Tabla1[[#All],[sem 07]],"=P",Tabla1[[#All],[llave2]],Gráficos_!C133))</f>
        <v/>
      </c>
      <c r="Q133" t="str">
        <f>IF(C133="","",COUNTIFS(Tabla1[[#All],[sem 08]],"=P",Tabla1[[#All],[llave2]],Gráficos_!C133))</f>
        <v/>
      </c>
      <c r="R133" t="str">
        <f>IF(C133="","",COUNTIFS(Tabla1[[#All],[sem 09]],"=P",Tabla1[[#All],[llave2]],Gráficos_!C133))</f>
        <v/>
      </c>
      <c r="S133" t="str">
        <f>IF(C133="","",COUNTIFS(Tabla1[[#All],[sem 10]],"=P",Tabla1[[#All],[llave2]],Gráficos_!C133))</f>
        <v/>
      </c>
      <c r="T133" t="str">
        <f>IF(C133="","",COUNTIFS(Tabla1[[#All],[sem 11]],"=P",Tabla1[[#All],[llave2]],Gráficos_!C133))</f>
        <v/>
      </c>
      <c r="U133" t="str">
        <f>IF(C133="","",COUNTIFS(Tabla1[[#All],[sem 12]],"=P",Tabla1[[#All],[llave2]],Gráficos_!C133))</f>
        <v/>
      </c>
      <c r="AA133" t="str">
        <f t="shared" si="42"/>
        <v/>
      </c>
      <c r="AB133" t="str">
        <f t="shared" si="43"/>
        <v/>
      </c>
      <c r="AC133" t="str">
        <f t="shared" si="44"/>
        <v/>
      </c>
      <c r="AD133" t="str">
        <f t="shared" si="45"/>
        <v/>
      </c>
      <c r="AF133" t="str">
        <f t="shared" si="46"/>
        <v/>
      </c>
      <c r="AG133" t="str">
        <f t="shared" si="47"/>
        <v/>
      </c>
      <c r="AH133" t="str">
        <f t="shared" si="48"/>
        <v/>
      </c>
      <c r="AI133" t="str">
        <f t="shared" si="49"/>
        <v/>
      </c>
      <c r="AK133" t="str">
        <f t="shared" si="50"/>
        <v/>
      </c>
      <c r="AL133" t="str">
        <f t="shared" si="50"/>
        <v/>
      </c>
      <c r="AM133" t="str">
        <f t="shared" si="50"/>
        <v/>
      </c>
      <c r="AN133" t="str">
        <f t="shared" si="50"/>
        <v/>
      </c>
      <c r="AO133" t="str">
        <f t="shared" si="50"/>
        <v/>
      </c>
      <c r="AP133" t="str">
        <f t="shared" si="50"/>
        <v/>
      </c>
      <c r="AQ133" t="str">
        <f t="shared" si="50"/>
        <v/>
      </c>
      <c r="AR133" t="str">
        <f t="shared" si="50"/>
        <v/>
      </c>
      <c r="AS133" t="str">
        <f t="shared" si="50"/>
        <v/>
      </c>
      <c r="AT133" t="str">
        <f t="shared" si="50"/>
        <v/>
      </c>
      <c r="AU133" t="str">
        <f t="shared" si="50"/>
        <v/>
      </c>
      <c r="AV133" t="str">
        <f t="shared" si="50"/>
        <v/>
      </c>
      <c r="BA133" t="str">
        <f t="shared" si="40"/>
        <v/>
      </c>
    </row>
    <row r="134" spans="9:53">
      <c r="I134" t="str">
        <f>IF(C134="","",COUNTIFS(Tabla1[[#All],[¿Pasó a miembro?]],"Si",Tabla1[[#All],[Tipo Incrito]],"&lt;&gt;Pre-Inscrito",Tabla1[[#All],[llave2]],Gráficos_!C134))</f>
        <v/>
      </c>
      <c r="J134" t="str">
        <f>IF(C134="","",COUNTIFS(Tabla1[[#All],[sem 01]],"=P",Tabla1[[#All],[llave2]],Gráficos_!C134))</f>
        <v/>
      </c>
      <c r="K134" t="str">
        <f>IF(C134="","",COUNTIFS(Tabla1[[#All],[sem 02]],"=P",Tabla1[[#All],[llave2]],Gráficos_!C134))</f>
        <v/>
      </c>
      <c r="L134" t="str">
        <f>IF(C134="","",COUNTIFS(Tabla1[[#All],[sem 03]],"=P",Tabla1[[#All],[llave2]],Gráficos_!C134))</f>
        <v/>
      </c>
      <c r="M134" t="str">
        <f>IF(C134="","",COUNTIFS(Tabla1[[#All],[sem 04]],"=P",Tabla1[[#All],[llave2]],Gráficos_!C134))</f>
        <v/>
      </c>
      <c r="N134" t="str">
        <f>IF(C134="","",COUNTIFS(Tabla1[[#All],[sem 05]],"=P",Tabla1[[#All],[llave2]],Gráficos_!C134))</f>
        <v/>
      </c>
      <c r="O134" t="str">
        <f>IF(C134="","",COUNTIFS(Tabla1[[#All],[sem 06]],"=P",Tabla1[[#All],[llave2]],Gráficos_!C134))</f>
        <v/>
      </c>
      <c r="P134" t="str">
        <f>IF(C134="","",COUNTIFS(Tabla1[[#All],[sem 07]],"=P",Tabla1[[#All],[llave2]],Gráficos_!C134))</f>
        <v/>
      </c>
      <c r="Q134" t="str">
        <f>IF(C134="","",COUNTIFS(Tabla1[[#All],[sem 08]],"=P",Tabla1[[#All],[llave2]],Gráficos_!C134))</f>
        <v/>
      </c>
      <c r="R134" t="str">
        <f>IF(C134="","",COUNTIFS(Tabla1[[#All],[sem 09]],"=P",Tabla1[[#All],[llave2]],Gráficos_!C134))</f>
        <v/>
      </c>
      <c r="S134" t="str">
        <f>IF(C134="","",COUNTIFS(Tabla1[[#All],[sem 10]],"=P",Tabla1[[#All],[llave2]],Gráficos_!C134))</f>
        <v/>
      </c>
      <c r="T134" t="str">
        <f>IF(C134="","",COUNTIFS(Tabla1[[#All],[sem 11]],"=P",Tabla1[[#All],[llave2]],Gráficos_!C134))</f>
        <v/>
      </c>
      <c r="U134" t="str">
        <f>IF(C134="","",COUNTIFS(Tabla1[[#All],[sem 12]],"=P",Tabla1[[#All],[llave2]],Gráficos_!C134))</f>
        <v/>
      </c>
      <c r="AA134" t="str">
        <f t="shared" si="42"/>
        <v/>
      </c>
      <c r="AB134" t="str">
        <f t="shared" si="43"/>
        <v/>
      </c>
      <c r="AC134" t="str">
        <f t="shared" si="44"/>
        <v/>
      </c>
      <c r="AD134" t="str">
        <f t="shared" si="45"/>
        <v/>
      </c>
      <c r="AF134" t="str">
        <f t="shared" si="46"/>
        <v/>
      </c>
      <c r="AG134" t="str">
        <f t="shared" si="47"/>
        <v/>
      </c>
      <c r="AH134" t="str">
        <f t="shared" si="48"/>
        <v/>
      </c>
      <c r="AI134" t="str">
        <f t="shared" si="49"/>
        <v/>
      </c>
      <c r="AK134" t="str">
        <f t="shared" si="50"/>
        <v/>
      </c>
      <c r="AL134" t="str">
        <f t="shared" si="50"/>
        <v/>
      </c>
      <c r="AM134" t="str">
        <f t="shared" si="50"/>
        <v/>
      </c>
      <c r="AN134" t="str">
        <f t="shared" si="50"/>
        <v/>
      </c>
      <c r="AO134" t="str">
        <f t="shared" si="50"/>
        <v/>
      </c>
      <c r="AP134" t="str">
        <f t="shared" si="50"/>
        <v/>
      </c>
      <c r="AQ134" t="str">
        <f t="shared" si="50"/>
        <v/>
      </c>
      <c r="AR134" t="str">
        <f t="shared" si="50"/>
        <v/>
      </c>
      <c r="AS134" t="str">
        <f t="shared" si="50"/>
        <v/>
      </c>
      <c r="AT134" t="str">
        <f t="shared" si="50"/>
        <v/>
      </c>
      <c r="AU134" t="str">
        <f t="shared" si="50"/>
        <v/>
      </c>
      <c r="AV134" t="str">
        <f t="shared" si="50"/>
        <v/>
      </c>
      <c r="BA134" t="str">
        <f t="shared" si="40"/>
        <v/>
      </c>
    </row>
    <row r="135" spans="9:53">
      <c r="I135" t="str">
        <f>IF(C135="","",COUNTIFS(Tabla1[[#All],[¿Pasó a miembro?]],"Si",Tabla1[[#All],[Tipo Incrito]],"&lt;&gt;Pre-Inscrito",Tabla1[[#All],[llave2]],Gráficos_!C135))</f>
        <v/>
      </c>
      <c r="J135" t="str">
        <f>IF(C135="","",COUNTIFS(Tabla1[[#All],[sem 01]],"=P",Tabla1[[#All],[llave2]],Gráficos_!C135))</f>
        <v/>
      </c>
      <c r="K135" t="str">
        <f>IF(C135="","",COUNTIFS(Tabla1[[#All],[sem 02]],"=P",Tabla1[[#All],[llave2]],Gráficos_!C135))</f>
        <v/>
      </c>
      <c r="L135" t="str">
        <f>IF(C135="","",COUNTIFS(Tabla1[[#All],[sem 03]],"=P",Tabla1[[#All],[llave2]],Gráficos_!C135))</f>
        <v/>
      </c>
      <c r="M135" t="str">
        <f>IF(C135="","",COUNTIFS(Tabla1[[#All],[sem 04]],"=P",Tabla1[[#All],[llave2]],Gráficos_!C135))</f>
        <v/>
      </c>
      <c r="N135" t="str">
        <f>IF(C135="","",COUNTIFS(Tabla1[[#All],[sem 05]],"=P",Tabla1[[#All],[llave2]],Gráficos_!C135))</f>
        <v/>
      </c>
      <c r="O135" t="str">
        <f>IF(C135="","",COUNTIFS(Tabla1[[#All],[sem 06]],"=P",Tabla1[[#All],[llave2]],Gráficos_!C135))</f>
        <v/>
      </c>
      <c r="P135" t="str">
        <f>IF(C135="","",COUNTIFS(Tabla1[[#All],[sem 07]],"=P",Tabla1[[#All],[llave2]],Gráficos_!C135))</f>
        <v/>
      </c>
      <c r="Q135" t="str">
        <f>IF(C135="","",COUNTIFS(Tabla1[[#All],[sem 08]],"=P",Tabla1[[#All],[llave2]],Gráficos_!C135))</f>
        <v/>
      </c>
      <c r="R135" t="str">
        <f>IF(C135="","",COUNTIFS(Tabla1[[#All],[sem 09]],"=P",Tabla1[[#All],[llave2]],Gráficos_!C135))</f>
        <v/>
      </c>
      <c r="S135" t="str">
        <f>IF(C135="","",COUNTIFS(Tabla1[[#All],[sem 10]],"=P",Tabla1[[#All],[llave2]],Gráficos_!C135))</f>
        <v/>
      </c>
      <c r="T135" t="str">
        <f>IF(C135="","",COUNTIFS(Tabla1[[#All],[sem 11]],"=P",Tabla1[[#All],[llave2]],Gráficos_!C135))</f>
        <v/>
      </c>
      <c r="U135" t="str">
        <f>IF(C135="","",COUNTIFS(Tabla1[[#All],[sem 12]],"=P",Tabla1[[#All],[llave2]],Gráficos_!C135))</f>
        <v/>
      </c>
      <c r="AA135" t="str">
        <f t="shared" ref="AA135:AA150" si="51">IF(OR(C135="",C135="(En blanco)"),"",C135)</f>
        <v/>
      </c>
      <c r="AB135" t="str">
        <f t="shared" ref="AB135:AB150" si="52">IF(OR(D135="",D135="(En blanco)"),"",D135)</f>
        <v/>
      </c>
      <c r="AC135" t="str">
        <f t="shared" ref="AC135:AC150" si="53">IF(OR(B135="",B135="(En blanco)"),"",B135)</f>
        <v/>
      </c>
      <c r="AD135" t="str">
        <f t="shared" ref="AD135:AD150" si="54">IF(OR(B135="",B135="(En blanco)"),"",TEXT(B135,"mmmm"))</f>
        <v/>
      </c>
      <c r="AF135" t="str">
        <f t="shared" ref="AF135:AF150" si="55">IF(OR(E135="",E135="(En blanco)"),"",E135)</f>
        <v/>
      </c>
      <c r="AG135" t="str">
        <f t="shared" ref="AG135:AG150" si="56">IF(OR(F135="",F135="(En blanco)"),"",F135)</f>
        <v/>
      </c>
      <c r="AH135" t="str">
        <f t="shared" ref="AH135:AH150" si="57">IF(OR(G135="",G135="(En blanco)"),"",G135)</f>
        <v/>
      </c>
      <c r="AI135" t="str">
        <f t="shared" ref="AI135:AI150" si="58">IF(H135="","",H135)</f>
        <v/>
      </c>
      <c r="AK135" t="str">
        <f t="shared" si="50"/>
        <v/>
      </c>
      <c r="AL135" t="str">
        <f t="shared" si="50"/>
        <v/>
      </c>
      <c r="AM135" t="str">
        <f t="shared" si="50"/>
        <v/>
      </c>
      <c r="AN135" t="str">
        <f t="shared" ref="AK135:AV150" si="59">IF(M135="","",M135)</f>
        <v/>
      </c>
      <c r="AO135" t="str">
        <f t="shared" si="59"/>
        <v/>
      </c>
      <c r="AP135" t="str">
        <f t="shared" si="59"/>
        <v/>
      </c>
      <c r="AQ135" t="str">
        <f t="shared" si="59"/>
        <v/>
      </c>
      <c r="AR135" t="str">
        <f t="shared" si="59"/>
        <v/>
      </c>
      <c r="AS135" t="str">
        <f t="shared" si="59"/>
        <v/>
      </c>
      <c r="AT135" t="str">
        <f t="shared" si="59"/>
        <v/>
      </c>
      <c r="AU135" t="str">
        <f t="shared" si="59"/>
        <v/>
      </c>
      <c r="AV135" t="str">
        <f t="shared" si="59"/>
        <v/>
      </c>
      <c r="BA135" t="str">
        <f t="shared" si="40"/>
        <v/>
      </c>
    </row>
    <row r="136" spans="9:53">
      <c r="I136" t="str">
        <f>IF(C136="","",COUNTIFS(Tabla1[[#All],[¿Pasó a miembro?]],"Si",Tabla1[[#All],[Tipo Incrito]],"&lt;&gt;Pre-Inscrito",Tabla1[[#All],[llave2]],Gráficos_!C136))</f>
        <v/>
      </c>
      <c r="J136" t="str">
        <f>IF(C136="","",COUNTIFS(Tabla1[[#All],[sem 01]],"=P",Tabla1[[#All],[llave2]],Gráficos_!C136))</f>
        <v/>
      </c>
      <c r="K136" t="str">
        <f>IF(C136="","",COUNTIFS(Tabla1[[#All],[sem 02]],"=P",Tabla1[[#All],[llave2]],Gráficos_!C136))</f>
        <v/>
      </c>
      <c r="L136" t="str">
        <f>IF(C136="","",COUNTIFS(Tabla1[[#All],[sem 03]],"=P",Tabla1[[#All],[llave2]],Gráficos_!C136))</f>
        <v/>
      </c>
      <c r="M136" t="str">
        <f>IF(C136="","",COUNTIFS(Tabla1[[#All],[sem 04]],"=P",Tabla1[[#All],[llave2]],Gráficos_!C136))</f>
        <v/>
      </c>
      <c r="N136" t="str">
        <f>IF(C136="","",COUNTIFS(Tabla1[[#All],[sem 05]],"=P",Tabla1[[#All],[llave2]],Gráficos_!C136))</f>
        <v/>
      </c>
      <c r="O136" t="str">
        <f>IF(C136="","",COUNTIFS(Tabla1[[#All],[sem 06]],"=P",Tabla1[[#All],[llave2]],Gráficos_!C136))</f>
        <v/>
      </c>
      <c r="P136" t="str">
        <f>IF(C136="","",COUNTIFS(Tabla1[[#All],[sem 07]],"=P",Tabla1[[#All],[llave2]],Gráficos_!C136))</f>
        <v/>
      </c>
      <c r="Q136" t="str">
        <f>IF(C136="","",COUNTIFS(Tabla1[[#All],[sem 08]],"=P",Tabla1[[#All],[llave2]],Gráficos_!C136))</f>
        <v/>
      </c>
      <c r="R136" t="str">
        <f>IF(C136="","",COUNTIFS(Tabla1[[#All],[sem 09]],"=P",Tabla1[[#All],[llave2]],Gráficos_!C136))</f>
        <v/>
      </c>
      <c r="S136" t="str">
        <f>IF(C136="","",COUNTIFS(Tabla1[[#All],[sem 10]],"=P",Tabla1[[#All],[llave2]],Gráficos_!C136))</f>
        <v/>
      </c>
      <c r="T136" t="str">
        <f>IF(C136="","",COUNTIFS(Tabla1[[#All],[sem 11]],"=P",Tabla1[[#All],[llave2]],Gráficos_!C136))</f>
        <v/>
      </c>
      <c r="U136" t="str">
        <f>IF(C136="","",COUNTIFS(Tabla1[[#All],[sem 12]],"=P",Tabla1[[#All],[llave2]],Gráficos_!C136))</f>
        <v/>
      </c>
      <c r="AA136" t="str">
        <f t="shared" si="51"/>
        <v/>
      </c>
      <c r="AB136" t="str">
        <f t="shared" si="52"/>
        <v/>
      </c>
      <c r="AC136" t="str">
        <f t="shared" si="53"/>
        <v/>
      </c>
      <c r="AD136" t="str">
        <f t="shared" si="54"/>
        <v/>
      </c>
      <c r="AF136" t="str">
        <f t="shared" si="55"/>
        <v/>
      </c>
      <c r="AG136" t="str">
        <f t="shared" si="56"/>
        <v/>
      </c>
      <c r="AH136" t="str">
        <f t="shared" si="57"/>
        <v/>
      </c>
      <c r="AI136" t="str">
        <f t="shared" si="58"/>
        <v/>
      </c>
      <c r="AK136" t="str">
        <f t="shared" si="59"/>
        <v/>
      </c>
      <c r="AL136" t="str">
        <f t="shared" si="59"/>
        <v/>
      </c>
      <c r="AM136" t="str">
        <f t="shared" si="59"/>
        <v/>
      </c>
      <c r="AN136" t="str">
        <f t="shared" si="59"/>
        <v/>
      </c>
      <c r="AO136" t="str">
        <f t="shared" si="59"/>
        <v/>
      </c>
      <c r="AP136" t="str">
        <f t="shared" si="59"/>
        <v/>
      </c>
      <c r="AQ136" t="str">
        <f t="shared" si="59"/>
        <v/>
      </c>
      <c r="AR136" t="str">
        <f t="shared" si="59"/>
        <v/>
      </c>
      <c r="AS136" t="str">
        <f t="shared" si="59"/>
        <v/>
      </c>
      <c r="AT136" t="str">
        <f t="shared" si="59"/>
        <v/>
      </c>
      <c r="AU136" t="str">
        <f t="shared" si="59"/>
        <v/>
      </c>
      <c r="AV136" t="str">
        <f t="shared" si="59"/>
        <v/>
      </c>
      <c r="BA136" t="str">
        <f t="shared" ref="BA136:BA150" si="60">IF(I136="","",I136)</f>
        <v/>
      </c>
    </row>
    <row r="137" spans="9:53">
      <c r="I137" t="str">
        <f>IF(C137="","",COUNTIFS(Tabla1[[#All],[¿Pasó a miembro?]],"Si",Tabla1[[#All],[Tipo Incrito]],"&lt;&gt;Pre-Inscrito",Tabla1[[#All],[llave2]],Gráficos_!C137))</f>
        <v/>
      </c>
      <c r="J137" t="str">
        <f>IF(C137="","",COUNTIFS(Tabla1[[#All],[sem 01]],"=P",Tabla1[[#All],[llave2]],Gráficos_!C137))</f>
        <v/>
      </c>
      <c r="K137" t="str">
        <f>IF(C137="","",COUNTIFS(Tabla1[[#All],[sem 02]],"=P",Tabla1[[#All],[llave2]],Gráficos_!C137))</f>
        <v/>
      </c>
      <c r="L137" t="str">
        <f>IF(C137="","",COUNTIFS(Tabla1[[#All],[sem 03]],"=P",Tabla1[[#All],[llave2]],Gráficos_!C137))</f>
        <v/>
      </c>
      <c r="M137" t="str">
        <f>IF(C137="","",COUNTIFS(Tabla1[[#All],[sem 04]],"=P",Tabla1[[#All],[llave2]],Gráficos_!C137))</f>
        <v/>
      </c>
      <c r="N137" t="str">
        <f>IF(C137="","",COUNTIFS(Tabla1[[#All],[sem 05]],"=P",Tabla1[[#All],[llave2]],Gráficos_!C137))</f>
        <v/>
      </c>
      <c r="O137" t="str">
        <f>IF(C137="","",COUNTIFS(Tabla1[[#All],[sem 06]],"=P",Tabla1[[#All],[llave2]],Gráficos_!C137))</f>
        <v/>
      </c>
      <c r="P137" t="str">
        <f>IF(C137="","",COUNTIFS(Tabla1[[#All],[sem 07]],"=P",Tabla1[[#All],[llave2]],Gráficos_!C137))</f>
        <v/>
      </c>
      <c r="Q137" t="str">
        <f>IF(C137="","",COUNTIFS(Tabla1[[#All],[sem 08]],"=P",Tabla1[[#All],[llave2]],Gráficos_!C137))</f>
        <v/>
      </c>
      <c r="R137" t="str">
        <f>IF(C137="","",COUNTIFS(Tabla1[[#All],[sem 09]],"=P",Tabla1[[#All],[llave2]],Gráficos_!C137))</f>
        <v/>
      </c>
      <c r="S137" t="str">
        <f>IF(C137="","",COUNTIFS(Tabla1[[#All],[sem 10]],"=P",Tabla1[[#All],[llave2]],Gráficos_!C137))</f>
        <v/>
      </c>
      <c r="T137" t="str">
        <f>IF(C137="","",COUNTIFS(Tabla1[[#All],[sem 11]],"=P",Tabla1[[#All],[llave2]],Gráficos_!C137))</f>
        <v/>
      </c>
      <c r="U137" t="str">
        <f>IF(C137="","",COUNTIFS(Tabla1[[#All],[sem 12]],"=P",Tabla1[[#All],[llave2]],Gráficos_!C137))</f>
        <v/>
      </c>
      <c r="AA137" t="str">
        <f t="shared" si="51"/>
        <v/>
      </c>
      <c r="AB137" t="str">
        <f t="shared" si="52"/>
        <v/>
      </c>
      <c r="AC137" t="str">
        <f t="shared" si="53"/>
        <v/>
      </c>
      <c r="AD137" t="str">
        <f t="shared" si="54"/>
        <v/>
      </c>
      <c r="AF137" t="str">
        <f t="shared" si="55"/>
        <v/>
      </c>
      <c r="AG137" t="str">
        <f t="shared" si="56"/>
        <v/>
      </c>
      <c r="AH137" t="str">
        <f t="shared" si="57"/>
        <v/>
      </c>
      <c r="AI137" t="str">
        <f t="shared" si="58"/>
        <v/>
      </c>
      <c r="AK137" t="str">
        <f t="shared" si="59"/>
        <v/>
      </c>
      <c r="AL137" t="str">
        <f t="shared" si="59"/>
        <v/>
      </c>
      <c r="AM137" t="str">
        <f t="shared" si="59"/>
        <v/>
      </c>
      <c r="AN137" t="str">
        <f t="shared" si="59"/>
        <v/>
      </c>
      <c r="AO137" t="str">
        <f t="shared" si="59"/>
        <v/>
      </c>
      <c r="AP137" t="str">
        <f t="shared" si="59"/>
        <v/>
      </c>
      <c r="AQ137" t="str">
        <f t="shared" si="59"/>
        <v/>
      </c>
      <c r="AR137" t="str">
        <f t="shared" si="59"/>
        <v/>
      </c>
      <c r="AS137" t="str">
        <f t="shared" si="59"/>
        <v/>
      </c>
      <c r="AT137" t="str">
        <f t="shared" si="59"/>
        <v/>
      </c>
      <c r="AU137" t="str">
        <f t="shared" si="59"/>
        <v/>
      </c>
      <c r="AV137" t="str">
        <f t="shared" si="59"/>
        <v/>
      </c>
      <c r="BA137" t="str">
        <f t="shared" si="60"/>
        <v/>
      </c>
    </row>
    <row r="138" spans="9:53">
      <c r="I138" t="str">
        <f>IF(C138="","",COUNTIFS(Tabla1[[#All],[¿Pasó a miembro?]],"Si",Tabla1[[#All],[Tipo Incrito]],"&lt;&gt;Pre-Inscrito",Tabla1[[#All],[llave2]],Gráficos_!C138))</f>
        <v/>
      </c>
      <c r="J138" t="str">
        <f>IF(C138="","",COUNTIFS(Tabla1[[#All],[sem 01]],"=P",Tabla1[[#All],[llave2]],Gráficos_!C138))</f>
        <v/>
      </c>
      <c r="K138" t="str">
        <f>IF(C138="","",COUNTIFS(Tabla1[[#All],[sem 02]],"=P",Tabla1[[#All],[llave2]],Gráficos_!C138))</f>
        <v/>
      </c>
      <c r="L138" t="str">
        <f>IF(C138="","",COUNTIFS(Tabla1[[#All],[sem 03]],"=P",Tabla1[[#All],[llave2]],Gráficos_!C138))</f>
        <v/>
      </c>
      <c r="M138" t="str">
        <f>IF(C138="","",COUNTIFS(Tabla1[[#All],[sem 04]],"=P",Tabla1[[#All],[llave2]],Gráficos_!C138))</f>
        <v/>
      </c>
      <c r="N138" t="str">
        <f>IF(C138="","",COUNTIFS(Tabla1[[#All],[sem 05]],"=P",Tabla1[[#All],[llave2]],Gráficos_!C138))</f>
        <v/>
      </c>
      <c r="O138" t="str">
        <f>IF(C138="","",COUNTIFS(Tabla1[[#All],[sem 06]],"=P",Tabla1[[#All],[llave2]],Gráficos_!C138))</f>
        <v/>
      </c>
      <c r="P138" t="str">
        <f>IF(C138="","",COUNTIFS(Tabla1[[#All],[sem 07]],"=P",Tabla1[[#All],[llave2]],Gráficos_!C138))</f>
        <v/>
      </c>
      <c r="Q138" t="str">
        <f>IF(C138="","",COUNTIFS(Tabla1[[#All],[sem 08]],"=P",Tabla1[[#All],[llave2]],Gráficos_!C138))</f>
        <v/>
      </c>
      <c r="R138" t="str">
        <f>IF(C138="","",COUNTIFS(Tabla1[[#All],[sem 09]],"=P",Tabla1[[#All],[llave2]],Gráficos_!C138))</f>
        <v/>
      </c>
      <c r="S138" t="str">
        <f>IF(C138="","",COUNTIFS(Tabla1[[#All],[sem 10]],"=P",Tabla1[[#All],[llave2]],Gráficos_!C138))</f>
        <v/>
      </c>
      <c r="T138" t="str">
        <f>IF(C138="","",COUNTIFS(Tabla1[[#All],[sem 11]],"=P",Tabla1[[#All],[llave2]],Gráficos_!C138))</f>
        <v/>
      </c>
      <c r="U138" t="str">
        <f>IF(C138="","",COUNTIFS(Tabla1[[#All],[sem 12]],"=P",Tabla1[[#All],[llave2]],Gráficos_!C138))</f>
        <v/>
      </c>
      <c r="AA138" t="str">
        <f t="shared" si="51"/>
        <v/>
      </c>
      <c r="AB138" t="str">
        <f t="shared" si="52"/>
        <v/>
      </c>
      <c r="AC138" t="str">
        <f t="shared" si="53"/>
        <v/>
      </c>
      <c r="AD138" t="str">
        <f t="shared" si="54"/>
        <v/>
      </c>
      <c r="AF138" t="str">
        <f t="shared" si="55"/>
        <v/>
      </c>
      <c r="AG138" t="str">
        <f t="shared" si="56"/>
        <v/>
      </c>
      <c r="AH138" t="str">
        <f t="shared" si="57"/>
        <v/>
      </c>
      <c r="AI138" t="str">
        <f t="shared" si="58"/>
        <v/>
      </c>
      <c r="AK138" t="str">
        <f t="shared" si="59"/>
        <v/>
      </c>
      <c r="AL138" t="str">
        <f t="shared" si="59"/>
        <v/>
      </c>
      <c r="AM138" t="str">
        <f t="shared" si="59"/>
        <v/>
      </c>
      <c r="AN138" t="str">
        <f t="shared" si="59"/>
        <v/>
      </c>
      <c r="AO138" t="str">
        <f t="shared" si="59"/>
        <v/>
      </c>
      <c r="AP138" t="str">
        <f t="shared" si="59"/>
        <v/>
      </c>
      <c r="AQ138" t="str">
        <f t="shared" si="59"/>
        <v/>
      </c>
      <c r="AR138" t="str">
        <f t="shared" si="59"/>
        <v/>
      </c>
      <c r="AS138" t="str">
        <f t="shared" si="59"/>
        <v/>
      </c>
      <c r="AT138" t="str">
        <f t="shared" si="59"/>
        <v/>
      </c>
      <c r="AU138" t="str">
        <f t="shared" si="59"/>
        <v/>
      </c>
      <c r="AV138" t="str">
        <f t="shared" si="59"/>
        <v/>
      </c>
      <c r="BA138" t="str">
        <f t="shared" si="60"/>
        <v/>
      </c>
    </row>
    <row r="139" spans="9:53">
      <c r="I139" t="str">
        <f>IF(C139="","",COUNTIFS(Tabla1[[#All],[¿Pasó a miembro?]],"Si",Tabla1[[#All],[Tipo Incrito]],"&lt;&gt;Pre-Inscrito",Tabla1[[#All],[llave2]],Gráficos_!C139))</f>
        <v/>
      </c>
      <c r="J139" t="str">
        <f>IF(C139="","",COUNTIFS(Tabla1[[#All],[sem 01]],"=P",Tabla1[[#All],[llave2]],Gráficos_!C139))</f>
        <v/>
      </c>
      <c r="K139" t="str">
        <f>IF(C139="","",COUNTIFS(Tabla1[[#All],[sem 02]],"=P",Tabla1[[#All],[llave2]],Gráficos_!C139))</f>
        <v/>
      </c>
      <c r="L139" t="str">
        <f>IF(C139="","",COUNTIFS(Tabla1[[#All],[sem 03]],"=P",Tabla1[[#All],[llave2]],Gráficos_!C139))</f>
        <v/>
      </c>
      <c r="M139" t="str">
        <f>IF(C139="","",COUNTIFS(Tabla1[[#All],[sem 04]],"=P",Tabla1[[#All],[llave2]],Gráficos_!C139))</f>
        <v/>
      </c>
      <c r="N139" t="str">
        <f>IF(C139="","",COUNTIFS(Tabla1[[#All],[sem 05]],"=P",Tabla1[[#All],[llave2]],Gráficos_!C139))</f>
        <v/>
      </c>
      <c r="O139" t="str">
        <f>IF(C139="","",COUNTIFS(Tabla1[[#All],[sem 06]],"=P",Tabla1[[#All],[llave2]],Gráficos_!C139))</f>
        <v/>
      </c>
      <c r="P139" t="str">
        <f>IF(C139="","",COUNTIFS(Tabla1[[#All],[sem 07]],"=P",Tabla1[[#All],[llave2]],Gráficos_!C139))</f>
        <v/>
      </c>
      <c r="Q139" t="str">
        <f>IF(C139="","",COUNTIFS(Tabla1[[#All],[sem 08]],"=P",Tabla1[[#All],[llave2]],Gráficos_!C139))</f>
        <v/>
      </c>
      <c r="R139" t="str">
        <f>IF(C139="","",COUNTIFS(Tabla1[[#All],[sem 09]],"=P",Tabla1[[#All],[llave2]],Gráficos_!C139))</f>
        <v/>
      </c>
      <c r="S139" t="str">
        <f>IF(C139="","",COUNTIFS(Tabla1[[#All],[sem 10]],"=P",Tabla1[[#All],[llave2]],Gráficos_!C139))</f>
        <v/>
      </c>
      <c r="T139" t="str">
        <f>IF(C139="","",COUNTIFS(Tabla1[[#All],[sem 11]],"=P",Tabla1[[#All],[llave2]],Gráficos_!C139))</f>
        <v/>
      </c>
      <c r="U139" t="str">
        <f>IF(C139="","",COUNTIFS(Tabla1[[#All],[sem 12]],"=P",Tabla1[[#All],[llave2]],Gráficos_!C139))</f>
        <v/>
      </c>
      <c r="AA139" t="str">
        <f t="shared" si="51"/>
        <v/>
      </c>
      <c r="AB139" t="str">
        <f t="shared" si="52"/>
        <v/>
      </c>
      <c r="AC139" t="str">
        <f t="shared" si="53"/>
        <v/>
      </c>
      <c r="AD139" t="str">
        <f t="shared" si="54"/>
        <v/>
      </c>
      <c r="AF139" t="str">
        <f t="shared" si="55"/>
        <v/>
      </c>
      <c r="AG139" t="str">
        <f t="shared" si="56"/>
        <v/>
      </c>
      <c r="AH139" t="str">
        <f t="shared" si="57"/>
        <v/>
      </c>
      <c r="AI139" t="str">
        <f t="shared" si="58"/>
        <v/>
      </c>
      <c r="AK139" t="str">
        <f t="shared" si="59"/>
        <v/>
      </c>
      <c r="AL139" t="str">
        <f t="shared" si="59"/>
        <v/>
      </c>
      <c r="AM139" t="str">
        <f t="shared" si="59"/>
        <v/>
      </c>
      <c r="AN139" t="str">
        <f t="shared" si="59"/>
        <v/>
      </c>
      <c r="AO139" t="str">
        <f t="shared" si="59"/>
        <v/>
      </c>
      <c r="AP139" t="str">
        <f t="shared" si="59"/>
        <v/>
      </c>
      <c r="AQ139" t="str">
        <f t="shared" si="59"/>
        <v/>
      </c>
      <c r="AR139" t="str">
        <f t="shared" si="59"/>
        <v/>
      </c>
      <c r="AS139" t="str">
        <f t="shared" si="59"/>
        <v/>
      </c>
      <c r="AT139" t="str">
        <f t="shared" si="59"/>
        <v/>
      </c>
      <c r="AU139" t="str">
        <f t="shared" si="59"/>
        <v/>
      </c>
      <c r="AV139" t="str">
        <f t="shared" si="59"/>
        <v/>
      </c>
      <c r="BA139" t="str">
        <f t="shared" si="60"/>
        <v/>
      </c>
    </row>
    <row r="140" spans="9:53">
      <c r="I140" t="str">
        <f>IF(C140="","",COUNTIFS(Tabla1[[#All],[¿Pasó a miembro?]],"Si",Tabla1[[#All],[Tipo Incrito]],"&lt;&gt;Pre-Inscrito",Tabla1[[#All],[llave2]],Gráficos_!C140))</f>
        <v/>
      </c>
      <c r="J140" t="str">
        <f>IF(C140="","",COUNTIFS(Tabla1[[#All],[sem 01]],"=P",Tabla1[[#All],[llave2]],Gráficos_!C140))</f>
        <v/>
      </c>
      <c r="K140" t="str">
        <f>IF(C140="","",COUNTIFS(Tabla1[[#All],[sem 02]],"=P",Tabla1[[#All],[llave2]],Gráficos_!C140))</f>
        <v/>
      </c>
      <c r="L140" t="str">
        <f>IF(C140="","",COUNTIFS(Tabla1[[#All],[sem 03]],"=P",Tabla1[[#All],[llave2]],Gráficos_!C140))</f>
        <v/>
      </c>
      <c r="M140" t="str">
        <f>IF(C140="","",COUNTIFS(Tabla1[[#All],[sem 04]],"=P",Tabla1[[#All],[llave2]],Gráficos_!C140))</f>
        <v/>
      </c>
      <c r="N140" t="str">
        <f>IF(C140="","",COUNTIFS(Tabla1[[#All],[sem 05]],"=P",Tabla1[[#All],[llave2]],Gráficos_!C140))</f>
        <v/>
      </c>
      <c r="O140" t="str">
        <f>IF(C140="","",COUNTIFS(Tabla1[[#All],[sem 06]],"=P",Tabla1[[#All],[llave2]],Gráficos_!C140))</f>
        <v/>
      </c>
      <c r="P140" t="str">
        <f>IF(C140="","",COUNTIFS(Tabla1[[#All],[sem 07]],"=P",Tabla1[[#All],[llave2]],Gráficos_!C140))</f>
        <v/>
      </c>
      <c r="Q140" t="str">
        <f>IF(C140="","",COUNTIFS(Tabla1[[#All],[sem 08]],"=P",Tabla1[[#All],[llave2]],Gráficos_!C140))</f>
        <v/>
      </c>
      <c r="R140" t="str">
        <f>IF(C140="","",COUNTIFS(Tabla1[[#All],[sem 09]],"=P",Tabla1[[#All],[llave2]],Gráficos_!C140))</f>
        <v/>
      </c>
      <c r="S140" t="str">
        <f>IF(C140="","",COUNTIFS(Tabla1[[#All],[sem 10]],"=P",Tabla1[[#All],[llave2]],Gráficos_!C140))</f>
        <v/>
      </c>
      <c r="T140" t="str">
        <f>IF(C140="","",COUNTIFS(Tabla1[[#All],[sem 11]],"=P",Tabla1[[#All],[llave2]],Gráficos_!C140))</f>
        <v/>
      </c>
      <c r="U140" t="str">
        <f>IF(C140="","",COUNTIFS(Tabla1[[#All],[sem 12]],"=P",Tabla1[[#All],[llave2]],Gráficos_!C140))</f>
        <v/>
      </c>
      <c r="AA140" t="str">
        <f t="shared" si="51"/>
        <v/>
      </c>
      <c r="AB140" t="str">
        <f t="shared" si="52"/>
        <v/>
      </c>
      <c r="AC140" t="str">
        <f t="shared" si="53"/>
        <v/>
      </c>
      <c r="AD140" t="str">
        <f t="shared" si="54"/>
        <v/>
      </c>
      <c r="AF140" t="str">
        <f t="shared" si="55"/>
        <v/>
      </c>
      <c r="AG140" t="str">
        <f t="shared" si="56"/>
        <v/>
      </c>
      <c r="AH140" t="str">
        <f t="shared" si="57"/>
        <v/>
      </c>
      <c r="AI140" t="str">
        <f t="shared" si="58"/>
        <v/>
      </c>
      <c r="AK140" t="str">
        <f t="shared" si="59"/>
        <v/>
      </c>
      <c r="AL140" t="str">
        <f t="shared" si="59"/>
        <v/>
      </c>
      <c r="AM140" t="str">
        <f t="shared" si="59"/>
        <v/>
      </c>
      <c r="AN140" t="str">
        <f t="shared" si="59"/>
        <v/>
      </c>
      <c r="AO140" t="str">
        <f t="shared" si="59"/>
        <v/>
      </c>
      <c r="AP140" t="str">
        <f t="shared" si="59"/>
        <v/>
      </c>
      <c r="AQ140" t="str">
        <f t="shared" si="59"/>
        <v/>
      </c>
      <c r="AR140" t="str">
        <f t="shared" si="59"/>
        <v/>
      </c>
      <c r="AS140" t="str">
        <f t="shared" si="59"/>
        <v/>
      </c>
      <c r="AT140" t="str">
        <f t="shared" si="59"/>
        <v/>
      </c>
      <c r="AU140" t="str">
        <f t="shared" si="59"/>
        <v/>
      </c>
      <c r="AV140" t="str">
        <f t="shared" si="59"/>
        <v/>
      </c>
      <c r="BA140" t="str">
        <f t="shared" si="60"/>
        <v/>
      </c>
    </row>
    <row r="141" spans="9:53">
      <c r="I141" t="str">
        <f>IF(C141="","",COUNTIFS(Tabla1[[#All],[¿Pasó a miembro?]],"Si",Tabla1[[#All],[Tipo Incrito]],"&lt;&gt;Pre-Inscrito",Tabla1[[#All],[llave2]],Gráficos_!C141))</f>
        <v/>
      </c>
      <c r="J141" t="str">
        <f>IF(C141="","",COUNTIFS(Tabla1[[#All],[sem 01]],"=P",Tabla1[[#All],[llave2]],Gráficos_!C141))</f>
        <v/>
      </c>
      <c r="K141" t="str">
        <f>IF(C141="","",COUNTIFS(Tabla1[[#All],[sem 02]],"=P",Tabla1[[#All],[llave2]],Gráficos_!C141))</f>
        <v/>
      </c>
      <c r="L141" t="str">
        <f>IF(C141="","",COUNTIFS(Tabla1[[#All],[sem 03]],"=P",Tabla1[[#All],[llave2]],Gráficos_!C141))</f>
        <v/>
      </c>
      <c r="M141" t="str">
        <f>IF(C141="","",COUNTIFS(Tabla1[[#All],[sem 04]],"=P",Tabla1[[#All],[llave2]],Gráficos_!C141))</f>
        <v/>
      </c>
      <c r="N141" t="str">
        <f>IF(C141="","",COUNTIFS(Tabla1[[#All],[sem 05]],"=P",Tabla1[[#All],[llave2]],Gráficos_!C141))</f>
        <v/>
      </c>
      <c r="O141" t="str">
        <f>IF(C141="","",COUNTIFS(Tabla1[[#All],[sem 06]],"=P",Tabla1[[#All],[llave2]],Gráficos_!C141))</f>
        <v/>
      </c>
      <c r="P141" t="str">
        <f>IF(C141="","",COUNTIFS(Tabla1[[#All],[sem 07]],"=P",Tabla1[[#All],[llave2]],Gráficos_!C141))</f>
        <v/>
      </c>
      <c r="Q141" t="str">
        <f>IF(C141="","",COUNTIFS(Tabla1[[#All],[sem 08]],"=P",Tabla1[[#All],[llave2]],Gráficos_!C141))</f>
        <v/>
      </c>
      <c r="R141" t="str">
        <f>IF(C141="","",COUNTIFS(Tabla1[[#All],[sem 09]],"=P",Tabla1[[#All],[llave2]],Gráficos_!C141))</f>
        <v/>
      </c>
      <c r="S141" t="str">
        <f>IF(C141="","",COUNTIFS(Tabla1[[#All],[sem 10]],"=P",Tabla1[[#All],[llave2]],Gráficos_!C141))</f>
        <v/>
      </c>
      <c r="T141" t="str">
        <f>IF(C141="","",COUNTIFS(Tabla1[[#All],[sem 11]],"=P",Tabla1[[#All],[llave2]],Gráficos_!C141))</f>
        <v/>
      </c>
      <c r="U141" t="str">
        <f>IF(C141="","",COUNTIFS(Tabla1[[#All],[sem 12]],"=P",Tabla1[[#All],[llave2]],Gráficos_!C141))</f>
        <v/>
      </c>
      <c r="AA141" t="str">
        <f t="shared" si="51"/>
        <v/>
      </c>
      <c r="AB141" t="str">
        <f t="shared" si="52"/>
        <v/>
      </c>
      <c r="AC141" t="str">
        <f t="shared" si="53"/>
        <v/>
      </c>
      <c r="AD141" t="str">
        <f t="shared" si="54"/>
        <v/>
      </c>
      <c r="AF141" t="str">
        <f t="shared" si="55"/>
        <v/>
      </c>
      <c r="AG141" t="str">
        <f t="shared" si="56"/>
        <v/>
      </c>
      <c r="AH141" t="str">
        <f t="shared" si="57"/>
        <v/>
      </c>
      <c r="AI141" t="str">
        <f t="shared" si="58"/>
        <v/>
      </c>
      <c r="AK141" t="str">
        <f t="shared" si="59"/>
        <v/>
      </c>
      <c r="AL141" t="str">
        <f t="shared" si="59"/>
        <v/>
      </c>
      <c r="AM141" t="str">
        <f t="shared" si="59"/>
        <v/>
      </c>
      <c r="AN141" t="str">
        <f t="shared" si="59"/>
        <v/>
      </c>
      <c r="AO141" t="str">
        <f t="shared" si="59"/>
        <v/>
      </c>
      <c r="AP141" t="str">
        <f t="shared" si="59"/>
        <v/>
      </c>
      <c r="AQ141" t="str">
        <f t="shared" si="59"/>
        <v/>
      </c>
      <c r="AR141" t="str">
        <f t="shared" si="59"/>
        <v/>
      </c>
      <c r="AS141" t="str">
        <f t="shared" si="59"/>
        <v/>
      </c>
      <c r="AT141" t="str">
        <f t="shared" si="59"/>
        <v/>
      </c>
      <c r="AU141" t="str">
        <f t="shared" si="59"/>
        <v/>
      </c>
      <c r="AV141" t="str">
        <f t="shared" si="59"/>
        <v/>
      </c>
      <c r="BA141" t="str">
        <f t="shared" si="60"/>
        <v/>
      </c>
    </row>
    <row r="142" spans="9:53">
      <c r="I142" t="str">
        <f>IF(C142="","",COUNTIFS(Tabla1[[#All],[¿Pasó a miembro?]],"Si",Tabla1[[#All],[Tipo Incrito]],"&lt;&gt;Pre-Inscrito",Tabla1[[#All],[llave2]],Gráficos_!C142))</f>
        <v/>
      </c>
      <c r="J142" t="str">
        <f>IF(C142="","",COUNTIFS(Tabla1[[#All],[sem 01]],"=P",Tabla1[[#All],[llave2]],Gráficos_!C142))</f>
        <v/>
      </c>
      <c r="K142" t="str">
        <f>IF(C142="","",COUNTIFS(Tabla1[[#All],[sem 02]],"=P",Tabla1[[#All],[llave2]],Gráficos_!C142))</f>
        <v/>
      </c>
      <c r="L142" t="str">
        <f>IF(C142="","",COUNTIFS(Tabla1[[#All],[sem 03]],"=P",Tabla1[[#All],[llave2]],Gráficos_!C142))</f>
        <v/>
      </c>
      <c r="M142" t="str">
        <f>IF(C142="","",COUNTIFS(Tabla1[[#All],[sem 04]],"=P",Tabla1[[#All],[llave2]],Gráficos_!C142))</f>
        <v/>
      </c>
      <c r="N142" t="str">
        <f>IF(C142="","",COUNTIFS(Tabla1[[#All],[sem 05]],"=P",Tabla1[[#All],[llave2]],Gráficos_!C142))</f>
        <v/>
      </c>
      <c r="O142" t="str">
        <f>IF(C142="","",COUNTIFS(Tabla1[[#All],[sem 06]],"=P",Tabla1[[#All],[llave2]],Gráficos_!C142))</f>
        <v/>
      </c>
      <c r="P142" t="str">
        <f>IF(C142="","",COUNTIFS(Tabla1[[#All],[sem 07]],"=P",Tabla1[[#All],[llave2]],Gráficos_!C142))</f>
        <v/>
      </c>
      <c r="Q142" t="str">
        <f>IF(C142="","",COUNTIFS(Tabla1[[#All],[sem 08]],"=P",Tabla1[[#All],[llave2]],Gráficos_!C142))</f>
        <v/>
      </c>
      <c r="R142" t="str">
        <f>IF(C142="","",COUNTIFS(Tabla1[[#All],[sem 09]],"=P",Tabla1[[#All],[llave2]],Gráficos_!C142))</f>
        <v/>
      </c>
      <c r="S142" t="str">
        <f>IF(C142="","",COUNTIFS(Tabla1[[#All],[sem 10]],"=P",Tabla1[[#All],[llave2]],Gráficos_!C142))</f>
        <v/>
      </c>
      <c r="T142" t="str">
        <f>IF(C142="","",COUNTIFS(Tabla1[[#All],[sem 11]],"=P",Tabla1[[#All],[llave2]],Gráficos_!C142))</f>
        <v/>
      </c>
      <c r="U142" t="str">
        <f>IF(C142="","",COUNTIFS(Tabla1[[#All],[sem 12]],"=P",Tabla1[[#All],[llave2]],Gráficos_!C142))</f>
        <v/>
      </c>
      <c r="AA142" t="str">
        <f t="shared" si="51"/>
        <v/>
      </c>
      <c r="AB142" t="str">
        <f t="shared" si="52"/>
        <v/>
      </c>
      <c r="AC142" t="str">
        <f t="shared" si="53"/>
        <v/>
      </c>
      <c r="AD142" t="str">
        <f t="shared" si="54"/>
        <v/>
      </c>
      <c r="AF142" t="str">
        <f t="shared" si="55"/>
        <v/>
      </c>
      <c r="AG142" t="str">
        <f t="shared" si="56"/>
        <v/>
      </c>
      <c r="AH142" t="str">
        <f t="shared" si="57"/>
        <v/>
      </c>
      <c r="AI142" t="str">
        <f t="shared" si="58"/>
        <v/>
      </c>
      <c r="AK142" t="str">
        <f t="shared" si="59"/>
        <v/>
      </c>
      <c r="AL142" t="str">
        <f t="shared" si="59"/>
        <v/>
      </c>
      <c r="AM142" t="str">
        <f t="shared" si="59"/>
        <v/>
      </c>
      <c r="AN142" t="str">
        <f t="shared" si="59"/>
        <v/>
      </c>
      <c r="AO142" t="str">
        <f t="shared" si="59"/>
        <v/>
      </c>
      <c r="AP142" t="str">
        <f t="shared" si="59"/>
        <v/>
      </c>
      <c r="AQ142" t="str">
        <f t="shared" si="59"/>
        <v/>
      </c>
      <c r="AR142" t="str">
        <f t="shared" si="59"/>
        <v/>
      </c>
      <c r="AS142" t="str">
        <f t="shared" si="59"/>
        <v/>
      </c>
      <c r="AT142" t="str">
        <f t="shared" si="59"/>
        <v/>
      </c>
      <c r="AU142" t="str">
        <f t="shared" si="59"/>
        <v/>
      </c>
      <c r="AV142" t="str">
        <f t="shared" si="59"/>
        <v/>
      </c>
      <c r="BA142" t="str">
        <f t="shared" si="60"/>
        <v/>
      </c>
    </row>
    <row r="143" spans="9:53">
      <c r="I143" t="str">
        <f>IF(C143="","",COUNTIFS(Tabla1[[#All],[¿Pasó a miembro?]],"Si",Tabla1[[#All],[Tipo Incrito]],"&lt;&gt;Pre-Inscrito",Tabla1[[#All],[llave2]],Gráficos_!C143))</f>
        <v/>
      </c>
      <c r="J143" t="str">
        <f>IF(C143="","",COUNTIFS(Tabla1[[#All],[sem 01]],"=P",Tabla1[[#All],[llave2]],Gráficos_!C143))</f>
        <v/>
      </c>
      <c r="K143" t="str">
        <f>IF(C143="","",COUNTIFS(Tabla1[[#All],[sem 02]],"=P",Tabla1[[#All],[llave2]],Gráficos_!C143))</f>
        <v/>
      </c>
      <c r="L143" t="str">
        <f>IF(C143="","",COUNTIFS(Tabla1[[#All],[sem 03]],"=P",Tabla1[[#All],[llave2]],Gráficos_!C143))</f>
        <v/>
      </c>
      <c r="M143" t="str">
        <f>IF(C143="","",COUNTIFS(Tabla1[[#All],[sem 04]],"=P",Tabla1[[#All],[llave2]],Gráficos_!C143))</f>
        <v/>
      </c>
      <c r="N143" t="str">
        <f>IF(C143="","",COUNTIFS(Tabla1[[#All],[sem 05]],"=P",Tabla1[[#All],[llave2]],Gráficos_!C143))</f>
        <v/>
      </c>
      <c r="O143" t="str">
        <f>IF(C143="","",COUNTIFS(Tabla1[[#All],[sem 06]],"=P",Tabla1[[#All],[llave2]],Gráficos_!C143))</f>
        <v/>
      </c>
      <c r="P143" t="str">
        <f>IF(C143="","",COUNTIFS(Tabla1[[#All],[sem 07]],"=P",Tabla1[[#All],[llave2]],Gráficos_!C143))</f>
        <v/>
      </c>
      <c r="Q143" t="str">
        <f>IF(C143="","",COUNTIFS(Tabla1[[#All],[sem 08]],"=P",Tabla1[[#All],[llave2]],Gráficos_!C143))</f>
        <v/>
      </c>
      <c r="R143" t="str">
        <f>IF(C143="","",COUNTIFS(Tabla1[[#All],[sem 09]],"=P",Tabla1[[#All],[llave2]],Gráficos_!C143))</f>
        <v/>
      </c>
      <c r="S143" t="str">
        <f>IF(C143="","",COUNTIFS(Tabla1[[#All],[sem 10]],"=P",Tabla1[[#All],[llave2]],Gráficos_!C143))</f>
        <v/>
      </c>
      <c r="T143" t="str">
        <f>IF(C143="","",COUNTIFS(Tabla1[[#All],[sem 11]],"=P",Tabla1[[#All],[llave2]],Gráficos_!C143))</f>
        <v/>
      </c>
      <c r="U143" t="str">
        <f>IF(C143="","",COUNTIFS(Tabla1[[#All],[sem 12]],"=P",Tabla1[[#All],[llave2]],Gráficos_!C143))</f>
        <v/>
      </c>
      <c r="AA143" t="str">
        <f t="shared" si="51"/>
        <v/>
      </c>
      <c r="AB143" t="str">
        <f t="shared" si="52"/>
        <v/>
      </c>
      <c r="AC143" t="str">
        <f t="shared" si="53"/>
        <v/>
      </c>
      <c r="AD143" t="str">
        <f t="shared" si="54"/>
        <v/>
      </c>
      <c r="AF143" t="str">
        <f t="shared" si="55"/>
        <v/>
      </c>
      <c r="AG143" t="str">
        <f t="shared" si="56"/>
        <v/>
      </c>
      <c r="AH143" t="str">
        <f t="shared" si="57"/>
        <v/>
      </c>
      <c r="AI143" t="str">
        <f t="shared" si="58"/>
        <v/>
      </c>
      <c r="AK143" t="str">
        <f t="shared" si="59"/>
        <v/>
      </c>
      <c r="AL143" t="str">
        <f t="shared" si="59"/>
        <v/>
      </c>
      <c r="AM143" t="str">
        <f t="shared" si="59"/>
        <v/>
      </c>
      <c r="AN143" t="str">
        <f t="shared" si="59"/>
        <v/>
      </c>
      <c r="AO143" t="str">
        <f t="shared" si="59"/>
        <v/>
      </c>
      <c r="AP143" t="str">
        <f t="shared" si="59"/>
        <v/>
      </c>
      <c r="AQ143" t="str">
        <f t="shared" si="59"/>
        <v/>
      </c>
      <c r="AR143" t="str">
        <f t="shared" si="59"/>
        <v/>
      </c>
      <c r="AS143" t="str">
        <f t="shared" si="59"/>
        <v/>
      </c>
      <c r="AT143" t="str">
        <f t="shared" si="59"/>
        <v/>
      </c>
      <c r="AU143" t="str">
        <f t="shared" si="59"/>
        <v/>
      </c>
      <c r="AV143" t="str">
        <f t="shared" si="59"/>
        <v/>
      </c>
      <c r="BA143" t="str">
        <f t="shared" si="60"/>
        <v/>
      </c>
    </row>
    <row r="144" spans="9:53">
      <c r="I144" t="str">
        <f>IF(C144="","",COUNTIFS(Tabla1[[#All],[¿Pasó a miembro?]],"Si",Tabla1[[#All],[Tipo Incrito]],"&lt;&gt;Pre-Inscrito",Tabla1[[#All],[llave2]],Gráficos_!C144))</f>
        <v/>
      </c>
      <c r="J144" t="str">
        <f>IF(C144="","",COUNTIFS(Tabla1[[#All],[sem 01]],"=P",Tabla1[[#All],[llave2]],Gráficos_!C144))</f>
        <v/>
      </c>
      <c r="K144" t="str">
        <f>IF(C144="","",COUNTIFS(Tabla1[[#All],[sem 02]],"=P",Tabla1[[#All],[llave2]],Gráficos_!C144))</f>
        <v/>
      </c>
      <c r="L144" t="str">
        <f>IF(C144="","",COUNTIFS(Tabla1[[#All],[sem 03]],"=P",Tabla1[[#All],[llave2]],Gráficos_!C144))</f>
        <v/>
      </c>
      <c r="M144" t="str">
        <f>IF(C144="","",COUNTIFS(Tabla1[[#All],[sem 04]],"=P",Tabla1[[#All],[llave2]],Gráficos_!C144))</f>
        <v/>
      </c>
      <c r="N144" t="str">
        <f>IF(C144="","",COUNTIFS(Tabla1[[#All],[sem 05]],"=P",Tabla1[[#All],[llave2]],Gráficos_!C144))</f>
        <v/>
      </c>
      <c r="O144" t="str">
        <f>IF(C144="","",COUNTIFS(Tabla1[[#All],[sem 06]],"=P",Tabla1[[#All],[llave2]],Gráficos_!C144))</f>
        <v/>
      </c>
      <c r="P144" t="str">
        <f>IF(C144="","",COUNTIFS(Tabla1[[#All],[sem 07]],"=P",Tabla1[[#All],[llave2]],Gráficos_!C144))</f>
        <v/>
      </c>
      <c r="Q144" t="str">
        <f>IF(C144="","",COUNTIFS(Tabla1[[#All],[sem 08]],"=P",Tabla1[[#All],[llave2]],Gráficos_!C144))</f>
        <v/>
      </c>
      <c r="R144" t="str">
        <f>IF(C144="","",COUNTIFS(Tabla1[[#All],[sem 09]],"=P",Tabla1[[#All],[llave2]],Gráficos_!C144))</f>
        <v/>
      </c>
      <c r="S144" t="str">
        <f>IF(C144="","",COUNTIFS(Tabla1[[#All],[sem 10]],"=P",Tabla1[[#All],[llave2]],Gráficos_!C144))</f>
        <v/>
      </c>
      <c r="T144" t="str">
        <f>IF(C144="","",COUNTIFS(Tabla1[[#All],[sem 11]],"=P",Tabla1[[#All],[llave2]],Gráficos_!C144))</f>
        <v/>
      </c>
      <c r="U144" t="str">
        <f>IF(C144="","",COUNTIFS(Tabla1[[#All],[sem 12]],"=P",Tabla1[[#All],[llave2]],Gráficos_!C144))</f>
        <v/>
      </c>
      <c r="AA144" t="str">
        <f t="shared" si="51"/>
        <v/>
      </c>
      <c r="AB144" t="str">
        <f t="shared" si="52"/>
        <v/>
      </c>
      <c r="AC144" t="str">
        <f t="shared" si="53"/>
        <v/>
      </c>
      <c r="AD144" t="str">
        <f t="shared" si="54"/>
        <v/>
      </c>
      <c r="AF144" t="str">
        <f t="shared" si="55"/>
        <v/>
      </c>
      <c r="AG144" t="str">
        <f t="shared" si="56"/>
        <v/>
      </c>
      <c r="AH144" t="str">
        <f t="shared" si="57"/>
        <v/>
      </c>
      <c r="AI144" t="str">
        <f t="shared" si="58"/>
        <v/>
      </c>
      <c r="AK144" t="str">
        <f t="shared" si="59"/>
        <v/>
      </c>
      <c r="AL144" t="str">
        <f t="shared" si="59"/>
        <v/>
      </c>
      <c r="AM144" t="str">
        <f t="shared" si="59"/>
        <v/>
      </c>
      <c r="AN144" t="str">
        <f t="shared" si="59"/>
        <v/>
      </c>
      <c r="AO144" t="str">
        <f t="shared" si="59"/>
        <v/>
      </c>
      <c r="AP144" t="str">
        <f t="shared" si="59"/>
        <v/>
      </c>
      <c r="AQ144" t="str">
        <f t="shared" si="59"/>
        <v/>
      </c>
      <c r="AR144" t="str">
        <f t="shared" si="59"/>
        <v/>
      </c>
      <c r="AS144" t="str">
        <f t="shared" si="59"/>
        <v/>
      </c>
      <c r="AT144" t="str">
        <f t="shared" si="59"/>
        <v/>
      </c>
      <c r="AU144" t="str">
        <f t="shared" si="59"/>
        <v/>
      </c>
      <c r="AV144" t="str">
        <f t="shared" si="59"/>
        <v/>
      </c>
      <c r="BA144" t="str">
        <f t="shared" si="60"/>
        <v/>
      </c>
    </row>
    <row r="145" spans="9:53">
      <c r="I145" t="str">
        <f>IF(C145="","",COUNTIFS(Tabla1[[#All],[¿Pasó a miembro?]],"Si",Tabla1[[#All],[Tipo Incrito]],"&lt;&gt;Pre-Inscrito",Tabla1[[#All],[llave2]],Gráficos_!C145))</f>
        <v/>
      </c>
      <c r="J145" t="str">
        <f>IF(C145="","",COUNTIFS(Tabla1[[#All],[sem 01]],"=P",Tabla1[[#All],[llave2]],Gráficos_!C145))</f>
        <v/>
      </c>
      <c r="K145" t="str">
        <f>IF(C145="","",COUNTIFS(Tabla1[[#All],[sem 02]],"=P",Tabla1[[#All],[llave2]],Gráficos_!C145))</f>
        <v/>
      </c>
      <c r="L145" t="str">
        <f>IF(C145="","",COUNTIFS(Tabla1[[#All],[sem 03]],"=P",Tabla1[[#All],[llave2]],Gráficos_!C145))</f>
        <v/>
      </c>
      <c r="M145" t="str">
        <f>IF(C145="","",COUNTIFS(Tabla1[[#All],[sem 04]],"=P",Tabla1[[#All],[llave2]],Gráficos_!C145))</f>
        <v/>
      </c>
      <c r="N145" t="str">
        <f>IF(C145="","",COUNTIFS(Tabla1[[#All],[sem 05]],"=P",Tabla1[[#All],[llave2]],Gráficos_!C145))</f>
        <v/>
      </c>
      <c r="O145" t="str">
        <f>IF(C145="","",COUNTIFS(Tabla1[[#All],[sem 06]],"=P",Tabla1[[#All],[llave2]],Gráficos_!C145))</f>
        <v/>
      </c>
      <c r="P145" t="str">
        <f>IF(C145="","",COUNTIFS(Tabla1[[#All],[sem 07]],"=P",Tabla1[[#All],[llave2]],Gráficos_!C145))</f>
        <v/>
      </c>
      <c r="Q145" t="str">
        <f>IF(C145="","",COUNTIFS(Tabla1[[#All],[sem 08]],"=P",Tabla1[[#All],[llave2]],Gráficos_!C145))</f>
        <v/>
      </c>
      <c r="R145" t="str">
        <f>IF(C145="","",COUNTIFS(Tabla1[[#All],[sem 09]],"=P",Tabla1[[#All],[llave2]],Gráficos_!C145))</f>
        <v/>
      </c>
      <c r="S145" t="str">
        <f>IF(C145="","",COUNTIFS(Tabla1[[#All],[sem 10]],"=P",Tabla1[[#All],[llave2]],Gráficos_!C145))</f>
        <v/>
      </c>
      <c r="T145" t="str">
        <f>IF(C145="","",COUNTIFS(Tabla1[[#All],[sem 11]],"=P",Tabla1[[#All],[llave2]],Gráficos_!C145))</f>
        <v/>
      </c>
      <c r="U145" t="str">
        <f>IF(C145="","",COUNTIFS(Tabla1[[#All],[sem 12]],"=P",Tabla1[[#All],[llave2]],Gráficos_!C145))</f>
        <v/>
      </c>
      <c r="AA145" t="str">
        <f t="shared" si="51"/>
        <v/>
      </c>
      <c r="AB145" t="str">
        <f t="shared" si="52"/>
        <v/>
      </c>
      <c r="AC145" t="str">
        <f t="shared" si="53"/>
        <v/>
      </c>
      <c r="AD145" t="str">
        <f t="shared" si="54"/>
        <v/>
      </c>
      <c r="AF145" t="str">
        <f t="shared" si="55"/>
        <v/>
      </c>
      <c r="AG145" t="str">
        <f t="shared" si="56"/>
        <v/>
      </c>
      <c r="AH145" t="str">
        <f t="shared" si="57"/>
        <v/>
      </c>
      <c r="AI145" t="str">
        <f t="shared" si="58"/>
        <v/>
      </c>
      <c r="AK145" t="str">
        <f t="shared" si="59"/>
        <v/>
      </c>
      <c r="AL145" t="str">
        <f t="shared" si="59"/>
        <v/>
      </c>
      <c r="AM145" t="str">
        <f t="shared" si="59"/>
        <v/>
      </c>
      <c r="AN145" t="str">
        <f t="shared" si="59"/>
        <v/>
      </c>
      <c r="AO145" t="str">
        <f t="shared" si="59"/>
        <v/>
      </c>
      <c r="AP145" t="str">
        <f t="shared" si="59"/>
        <v/>
      </c>
      <c r="AQ145" t="str">
        <f t="shared" si="59"/>
        <v/>
      </c>
      <c r="AR145" t="str">
        <f t="shared" si="59"/>
        <v/>
      </c>
      <c r="AS145" t="str">
        <f t="shared" si="59"/>
        <v/>
      </c>
      <c r="AT145" t="str">
        <f t="shared" si="59"/>
        <v/>
      </c>
      <c r="AU145" t="str">
        <f t="shared" si="59"/>
        <v/>
      </c>
      <c r="AV145" t="str">
        <f t="shared" si="59"/>
        <v/>
      </c>
      <c r="BA145" t="str">
        <f t="shared" si="60"/>
        <v/>
      </c>
    </row>
    <row r="146" spans="9:53">
      <c r="I146" t="str">
        <f>IF(C146="","",COUNTIFS(Tabla1[[#All],[¿Pasó a miembro?]],"Si",Tabla1[[#All],[Tipo Incrito]],"&lt;&gt;Pre-Inscrito",Tabla1[[#All],[llave2]],Gráficos_!C146))</f>
        <v/>
      </c>
      <c r="J146" t="str">
        <f>IF(C146="","",COUNTIFS(Tabla1[[#All],[sem 01]],"=P",Tabla1[[#All],[llave2]],Gráficos_!C146))</f>
        <v/>
      </c>
      <c r="K146" t="str">
        <f>IF(C146="","",COUNTIFS(Tabla1[[#All],[sem 02]],"=P",Tabla1[[#All],[llave2]],Gráficos_!C146))</f>
        <v/>
      </c>
      <c r="L146" t="str">
        <f>IF(C146="","",COUNTIFS(Tabla1[[#All],[sem 03]],"=P",Tabla1[[#All],[llave2]],Gráficos_!C146))</f>
        <v/>
      </c>
      <c r="M146" t="str">
        <f>IF(C146="","",COUNTIFS(Tabla1[[#All],[sem 04]],"=P",Tabla1[[#All],[llave2]],Gráficos_!C146))</f>
        <v/>
      </c>
      <c r="N146" t="str">
        <f>IF(C146="","",COUNTIFS(Tabla1[[#All],[sem 05]],"=P",Tabla1[[#All],[llave2]],Gráficos_!C146))</f>
        <v/>
      </c>
      <c r="O146" t="str">
        <f>IF(C146="","",COUNTIFS(Tabla1[[#All],[sem 06]],"=P",Tabla1[[#All],[llave2]],Gráficos_!C146))</f>
        <v/>
      </c>
      <c r="P146" t="str">
        <f>IF(C146="","",COUNTIFS(Tabla1[[#All],[sem 07]],"=P",Tabla1[[#All],[llave2]],Gráficos_!C146))</f>
        <v/>
      </c>
      <c r="Q146" t="str">
        <f>IF(C146="","",COUNTIFS(Tabla1[[#All],[sem 08]],"=P",Tabla1[[#All],[llave2]],Gráficos_!C146))</f>
        <v/>
      </c>
      <c r="R146" t="str">
        <f>IF(C146="","",COUNTIFS(Tabla1[[#All],[sem 09]],"=P",Tabla1[[#All],[llave2]],Gráficos_!C146))</f>
        <v/>
      </c>
      <c r="S146" t="str">
        <f>IF(C146="","",COUNTIFS(Tabla1[[#All],[sem 10]],"=P",Tabla1[[#All],[llave2]],Gráficos_!C146))</f>
        <v/>
      </c>
      <c r="T146" t="str">
        <f>IF(C146="","",COUNTIFS(Tabla1[[#All],[sem 11]],"=P",Tabla1[[#All],[llave2]],Gráficos_!C146))</f>
        <v/>
      </c>
      <c r="U146" t="str">
        <f>IF(C146="","",COUNTIFS(Tabla1[[#All],[sem 12]],"=P",Tabla1[[#All],[llave2]],Gráficos_!C146))</f>
        <v/>
      </c>
      <c r="AA146" t="str">
        <f t="shared" si="51"/>
        <v/>
      </c>
      <c r="AB146" t="str">
        <f t="shared" si="52"/>
        <v/>
      </c>
      <c r="AC146" t="str">
        <f t="shared" si="53"/>
        <v/>
      </c>
      <c r="AD146" t="str">
        <f t="shared" si="54"/>
        <v/>
      </c>
      <c r="AF146" t="str">
        <f t="shared" si="55"/>
        <v/>
      </c>
      <c r="AG146" t="str">
        <f t="shared" si="56"/>
        <v/>
      </c>
      <c r="AH146" t="str">
        <f t="shared" si="57"/>
        <v/>
      </c>
      <c r="AI146" t="str">
        <f t="shared" si="58"/>
        <v/>
      </c>
      <c r="AK146" t="str">
        <f t="shared" si="59"/>
        <v/>
      </c>
      <c r="AL146" t="str">
        <f t="shared" si="59"/>
        <v/>
      </c>
      <c r="AM146" t="str">
        <f t="shared" si="59"/>
        <v/>
      </c>
      <c r="AN146" t="str">
        <f t="shared" si="59"/>
        <v/>
      </c>
      <c r="AO146" t="str">
        <f t="shared" si="59"/>
        <v/>
      </c>
      <c r="AP146" t="str">
        <f t="shared" si="59"/>
        <v/>
      </c>
      <c r="AQ146" t="str">
        <f t="shared" si="59"/>
        <v/>
      </c>
      <c r="AR146" t="str">
        <f t="shared" si="59"/>
        <v/>
      </c>
      <c r="AS146" t="str">
        <f t="shared" si="59"/>
        <v/>
      </c>
      <c r="AT146" t="str">
        <f t="shared" si="59"/>
        <v/>
      </c>
      <c r="AU146" t="str">
        <f t="shared" si="59"/>
        <v/>
      </c>
      <c r="AV146" t="str">
        <f t="shared" si="59"/>
        <v/>
      </c>
      <c r="BA146" t="str">
        <f t="shared" si="60"/>
        <v/>
      </c>
    </row>
    <row r="147" spans="9:53">
      <c r="I147" t="str">
        <f>IF(C147="","",COUNTIFS(Tabla1[[#All],[¿Pasó a miembro?]],"Si",Tabla1[[#All],[Tipo Incrito]],"&lt;&gt;Pre-Inscrito",Tabla1[[#All],[llave2]],Gráficos_!C147))</f>
        <v/>
      </c>
      <c r="J147" t="str">
        <f>IF(C147="","",COUNTIFS(Tabla1[[#All],[sem 01]],"=P",Tabla1[[#All],[llave2]],Gráficos_!C147))</f>
        <v/>
      </c>
      <c r="K147" t="str">
        <f>IF(C147="","",COUNTIFS(Tabla1[[#All],[sem 02]],"=P",Tabla1[[#All],[llave2]],Gráficos_!C147))</f>
        <v/>
      </c>
      <c r="L147" t="str">
        <f>IF(C147="","",COUNTIFS(Tabla1[[#All],[sem 03]],"=P",Tabla1[[#All],[llave2]],Gráficos_!C147))</f>
        <v/>
      </c>
      <c r="M147" t="str">
        <f>IF(C147="","",COUNTIFS(Tabla1[[#All],[sem 04]],"=P",Tabla1[[#All],[llave2]],Gráficos_!C147))</f>
        <v/>
      </c>
      <c r="N147" t="str">
        <f>IF(C147="","",COUNTIFS(Tabla1[[#All],[sem 05]],"=P",Tabla1[[#All],[llave2]],Gráficos_!C147))</f>
        <v/>
      </c>
      <c r="O147" t="str">
        <f>IF(C147="","",COUNTIFS(Tabla1[[#All],[sem 06]],"=P",Tabla1[[#All],[llave2]],Gráficos_!C147))</f>
        <v/>
      </c>
      <c r="P147" t="str">
        <f>IF(C147="","",COUNTIFS(Tabla1[[#All],[sem 07]],"=P",Tabla1[[#All],[llave2]],Gráficos_!C147))</f>
        <v/>
      </c>
      <c r="Q147" t="str">
        <f>IF(C147="","",COUNTIFS(Tabla1[[#All],[sem 08]],"=P",Tabla1[[#All],[llave2]],Gráficos_!C147))</f>
        <v/>
      </c>
      <c r="R147" t="str">
        <f>IF(C147="","",COUNTIFS(Tabla1[[#All],[sem 09]],"=P",Tabla1[[#All],[llave2]],Gráficos_!C147))</f>
        <v/>
      </c>
      <c r="S147" t="str">
        <f>IF(C147="","",COUNTIFS(Tabla1[[#All],[sem 10]],"=P",Tabla1[[#All],[llave2]],Gráficos_!C147))</f>
        <v/>
      </c>
      <c r="T147" t="str">
        <f>IF(C147="","",COUNTIFS(Tabla1[[#All],[sem 11]],"=P",Tabla1[[#All],[llave2]],Gráficos_!C147))</f>
        <v/>
      </c>
      <c r="U147" t="str">
        <f>IF(C147="","",COUNTIFS(Tabla1[[#All],[sem 12]],"=P",Tabla1[[#All],[llave2]],Gráficos_!C147))</f>
        <v/>
      </c>
      <c r="AA147" t="str">
        <f t="shared" si="51"/>
        <v/>
      </c>
      <c r="AB147" t="str">
        <f t="shared" si="52"/>
        <v/>
      </c>
      <c r="AC147" t="str">
        <f t="shared" si="53"/>
        <v/>
      </c>
      <c r="AD147" t="str">
        <f t="shared" si="54"/>
        <v/>
      </c>
      <c r="AF147" t="str">
        <f t="shared" si="55"/>
        <v/>
      </c>
      <c r="AG147" t="str">
        <f t="shared" si="56"/>
        <v/>
      </c>
      <c r="AH147" t="str">
        <f t="shared" si="57"/>
        <v/>
      </c>
      <c r="AI147" t="str">
        <f t="shared" si="58"/>
        <v/>
      </c>
      <c r="AK147" t="str">
        <f t="shared" si="59"/>
        <v/>
      </c>
      <c r="AL147" t="str">
        <f t="shared" si="59"/>
        <v/>
      </c>
      <c r="AM147" t="str">
        <f t="shared" si="59"/>
        <v/>
      </c>
      <c r="AN147" t="str">
        <f t="shared" si="59"/>
        <v/>
      </c>
      <c r="AO147" t="str">
        <f t="shared" si="59"/>
        <v/>
      </c>
      <c r="AP147" t="str">
        <f t="shared" si="59"/>
        <v/>
      </c>
      <c r="AQ147" t="str">
        <f t="shared" si="59"/>
        <v/>
      </c>
      <c r="AR147" t="str">
        <f t="shared" si="59"/>
        <v/>
      </c>
      <c r="AS147" t="str">
        <f t="shared" si="59"/>
        <v/>
      </c>
      <c r="AT147" t="str">
        <f t="shared" si="59"/>
        <v/>
      </c>
      <c r="AU147" t="str">
        <f t="shared" si="59"/>
        <v/>
      </c>
      <c r="AV147" t="str">
        <f t="shared" si="59"/>
        <v/>
      </c>
      <c r="BA147" t="str">
        <f t="shared" si="60"/>
        <v/>
      </c>
    </row>
    <row r="148" spans="9:53">
      <c r="I148" t="str">
        <f>IF(C148="","",COUNTIFS(Tabla1[[#All],[¿Pasó a miembro?]],"Si",Tabla1[[#All],[Tipo Incrito]],"&lt;&gt;Pre-Inscrito",Tabla1[[#All],[llave2]],Gráficos_!C148))</f>
        <v/>
      </c>
      <c r="J148" t="str">
        <f>IF(C148="","",COUNTIFS(Tabla1[[#All],[sem 01]],"=P",Tabla1[[#All],[llave2]],Gráficos_!C148))</f>
        <v/>
      </c>
      <c r="K148" t="str">
        <f>IF(C148="","",COUNTIFS(Tabla1[[#All],[sem 02]],"=P",Tabla1[[#All],[llave2]],Gráficos_!C148))</f>
        <v/>
      </c>
      <c r="L148" t="str">
        <f>IF(C148="","",COUNTIFS(Tabla1[[#All],[sem 03]],"=P",Tabla1[[#All],[llave2]],Gráficos_!C148))</f>
        <v/>
      </c>
      <c r="M148" t="str">
        <f>IF(C148="","",COUNTIFS(Tabla1[[#All],[sem 04]],"=P",Tabla1[[#All],[llave2]],Gráficos_!C148))</f>
        <v/>
      </c>
      <c r="N148" t="str">
        <f>IF(C148="","",COUNTIFS(Tabla1[[#All],[sem 05]],"=P",Tabla1[[#All],[llave2]],Gráficos_!C148))</f>
        <v/>
      </c>
      <c r="O148" t="str">
        <f>IF(C148="","",COUNTIFS(Tabla1[[#All],[sem 06]],"=P",Tabla1[[#All],[llave2]],Gráficos_!C148))</f>
        <v/>
      </c>
      <c r="P148" t="str">
        <f>IF(C148="","",COUNTIFS(Tabla1[[#All],[sem 07]],"=P",Tabla1[[#All],[llave2]],Gráficos_!C148))</f>
        <v/>
      </c>
      <c r="Q148" t="str">
        <f>IF(C148="","",COUNTIFS(Tabla1[[#All],[sem 08]],"=P",Tabla1[[#All],[llave2]],Gráficos_!C148))</f>
        <v/>
      </c>
      <c r="R148" t="str">
        <f>IF(C148="","",COUNTIFS(Tabla1[[#All],[sem 09]],"=P",Tabla1[[#All],[llave2]],Gráficos_!C148))</f>
        <v/>
      </c>
      <c r="S148" t="str">
        <f>IF(C148="","",COUNTIFS(Tabla1[[#All],[sem 10]],"=P",Tabla1[[#All],[llave2]],Gráficos_!C148))</f>
        <v/>
      </c>
      <c r="T148" t="str">
        <f>IF(C148="","",COUNTIFS(Tabla1[[#All],[sem 11]],"=P",Tabla1[[#All],[llave2]],Gráficos_!C148))</f>
        <v/>
      </c>
      <c r="U148" t="str">
        <f>IF(C148="","",COUNTIFS(Tabla1[[#All],[sem 12]],"=P",Tabla1[[#All],[llave2]],Gráficos_!C148))</f>
        <v/>
      </c>
      <c r="AA148" t="str">
        <f t="shared" si="51"/>
        <v/>
      </c>
      <c r="AB148" t="str">
        <f t="shared" si="52"/>
        <v/>
      </c>
      <c r="AC148" t="str">
        <f t="shared" si="53"/>
        <v/>
      </c>
      <c r="AD148" t="str">
        <f t="shared" si="54"/>
        <v/>
      </c>
      <c r="AF148" t="str">
        <f t="shared" si="55"/>
        <v/>
      </c>
      <c r="AG148" t="str">
        <f t="shared" si="56"/>
        <v/>
      </c>
      <c r="AH148" t="str">
        <f t="shared" si="57"/>
        <v/>
      </c>
      <c r="AI148" t="str">
        <f t="shared" si="58"/>
        <v/>
      </c>
      <c r="AK148" t="str">
        <f t="shared" si="59"/>
        <v/>
      </c>
      <c r="AL148" t="str">
        <f t="shared" si="59"/>
        <v/>
      </c>
      <c r="AM148" t="str">
        <f t="shared" si="59"/>
        <v/>
      </c>
      <c r="AN148" t="str">
        <f t="shared" si="59"/>
        <v/>
      </c>
      <c r="AO148" t="str">
        <f t="shared" si="59"/>
        <v/>
      </c>
      <c r="AP148" t="str">
        <f t="shared" si="59"/>
        <v/>
      </c>
      <c r="AQ148" t="str">
        <f t="shared" si="59"/>
        <v/>
      </c>
      <c r="AR148" t="str">
        <f t="shared" si="59"/>
        <v/>
      </c>
      <c r="AS148" t="str">
        <f t="shared" si="59"/>
        <v/>
      </c>
      <c r="AT148" t="str">
        <f t="shared" si="59"/>
        <v/>
      </c>
      <c r="AU148" t="str">
        <f t="shared" si="59"/>
        <v/>
      </c>
      <c r="AV148" t="str">
        <f t="shared" si="59"/>
        <v/>
      </c>
      <c r="BA148" t="str">
        <f t="shared" si="60"/>
        <v/>
      </c>
    </row>
    <row r="149" spans="9:53">
      <c r="I149" t="str">
        <f>IF(C149="","",COUNTIFS(Tabla1[[#All],[¿Pasó a miembro?]],"Si",Tabla1[[#All],[Tipo Incrito]],"&lt;&gt;Pre-Inscrito",Tabla1[[#All],[llave2]],Gráficos_!C149))</f>
        <v/>
      </c>
      <c r="J149" t="str">
        <f>IF(C149="","",COUNTIFS(Tabla1[[#All],[sem 01]],"=P",Tabla1[[#All],[llave2]],Gráficos_!C149))</f>
        <v/>
      </c>
      <c r="K149" t="str">
        <f>IF(C149="","",COUNTIFS(Tabla1[[#All],[sem 02]],"=P",Tabla1[[#All],[llave2]],Gráficos_!C149))</f>
        <v/>
      </c>
      <c r="L149" t="str">
        <f>IF(C149="","",COUNTIFS(Tabla1[[#All],[sem 03]],"=P",Tabla1[[#All],[llave2]],Gráficos_!C149))</f>
        <v/>
      </c>
      <c r="M149" t="str">
        <f>IF(C149="","",COUNTIFS(Tabla1[[#All],[sem 04]],"=P",Tabla1[[#All],[llave2]],Gráficos_!C149))</f>
        <v/>
      </c>
      <c r="N149" t="str">
        <f>IF(C149="","",COUNTIFS(Tabla1[[#All],[sem 05]],"=P",Tabla1[[#All],[llave2]],Gráficos_!C149))</f>
        <v/>
      </c>
      <c r="O149" t="str">
        <f>IF(C149="","",COUNTIFS(Tabla1[[#All],[sem 06]],"=P",Tabla1[[#All],[llave2]],Gráficos_!C149))</f>
        <v/>
      </c>
      <c r="P149" t="str">
        <f>IF(C149="","",COUNTIFS(Tabla1[[#All],[sem 07]],"=P",Tabla1[[#All],[llave2]],Gráficos_!C149))</f>
        <v/>
      </c>
      <c r="Q149" t="str">
        <f>IF(C149="","",COUNTIFS(Tabla1[[#All],[sem 08]],"=P",Tabla1[[#All],[llave2]],Gráficos_!C149))</f>
        <v/>
      </c>
      <c r="R149" t="str">
        <f>IF(C149="","",COUNTIFS(Tabla1[[#All],[sem 09]],"=P",Tabla1[[#All],[llave2]],Gráficos_!C149))</f>
        <v/>
      </c>
      <c r="S149" t="str">
        <f>IF(C149="","",COUNTIFS(Tabla1[[#All],[sem 10]],"=P",Tabla1[[#All],[llave2]],Gráficos_!C149))</f>
        <v/>
      </c>
      <c r="T149" t="str">
        <f>IF(C149="","",COUNTIFS(Tabla1[[#All],[sem 11]],"=P",Tabla1[[#All],[llave2]],Gráficos_!C149))</f>
        <v/>
      </c>
      <c r="U149" t="str">
        <f>IF(C149="","",COUNTIFS(Tabla1[[#All],[sem 12]],"=P",Tabla1[[#All],[llave2]],Gráficos_!C149))</f>
        <v/>
      </c>
      <c r="AA149" t="str">
        <f t="shared" si="51"/>
        <v/>
      </c>
      <c r="AB149" t="str">
        <f t="shared" si="52"/>
        <v/>
      </c>
      <c r="AC149" t="str">
        <f t="shared" si="53"/>
        <v/>
      </c>
      <c r="AD149" t="str">
        <f t="shared" si="54"/>
        <v/>
      </c>
      <c r="AF149" t="str">
        <f t="shared" si="55"/>
        <v/>
      </c>
      <c r="AG149" t="str">
        <f t="shared" si="56"/>
        <v/>
      </c>
      <c r="AH149" t="str">
        <f t="shared" si="57"/>
        <v/>
      </c>
      <c r="AI149" t="str">
        <f t="shared" si="58"/>
        <v/>
      </c>
      <c r="AK149" t="str">
        <f t="shared" si="59"/>
        <v/>
      </c>
      <c r="AL149" t="str">
        <f t="shared" si="59"/>
        <v/>
      </c>
      <c r="AM149" t="str">
        <f t="shared" si="59"/>
        <v/>
      </c>
      <c r="AN149" t="str">
        <f t="shared" si="59"/>
        <v/>
      </c>
      <c r="AO149" t="str">
        <f t="shared" si="59"/>
        <v/>
      </c>
      <c r="AP149" t="str">
        <f t="shared" si="59"/>
        <v/>
      </c>
      <c r="AQ149" t="str">
        <f t="shared" si="59"/>
        <v/>
      </c>
      <c r="AR149" t="str">
        <f t="shared" si="59"/>
        <v/>
      </c>
      <c r="AS149" t="str">
        <f t="shared" si="59"/>
        <v/>
      </c>
      <c r="AT149" t="str">
        <f t="shared" si="59"/>
        <v/>
      </c>
      <c r="AU149" t="str">
        <f t="shared" si="59"/>
        <v/>
      </c>
      <c r="AV149" t="str">
        <f t="shared" si="59"/>
        <v/>
      </c>
      <c r="BA149" t="str">
        <f t="shared" si="60"/>
        <v/>
      </c>
    </row>
    <row r="150" spans="9:53">
      <c r="I150" t="str">
        <f>IF(C150="","",COUNTIFS(Tabla1[[#All],[¿Pasó a miembro?]],"Si",Tabla1[[#All],[Tipo Incrito]],"&lt;&gt;Pre-Inscrito",Tabla1[[#All],[llave2]],Gráficos_!C150))</f>
        <v/>
      </c>
      <c r="J150" t="str">
        <f>IF(C150="","",COUNTIFS(Tabla1[[#All],[sem 01]],"=P",Tabla1[[#All],[llave2]],Gráficos_!C150))</f>
        <v/>
      </c>
      <c r="K150" t="str">
        <f>IF(C150="","",COUNTIFS(Tabla1[[#All],[sem 02]],"=P",Tabla1[[#All],[llave2]],Gráficos_!C150))</f>
        <v/>
      </c>
      <c r="L150" t="str">
        <f>IF(C150="","",COUNTIFS(Tabla1[[#All],[sem 03]],"=P",Tabla1[[#All],[llave2]],Gráficos_!C150))</f>
        <v/>
      </c>
      <c r="M150" t="str">
        <f>IF(C150="","",COUNTIFS(Tabla1[[#All],[sem 04]],"=P",Tabla1[[#All],[llave2]],Gráficos_!C150))</f>
        <v/>
      </c>
      <c r="N150" t="str">
        <f>IF(C150="","",COUNTIFS(Tabla1[[#All],[sem 05]],"=P",Tabla1[[#All],[llave2]],Gráficos_!C150))</f>
        <v/>
      </c>
      <c r="O150" t="str">
        <f>IF(C150="","",COUNTIFS(Tabla1[[#All],[sem 06]],"=P",Tabla1[[#All],[llave2]],Gráficos_!C150))</f>
        <v/>
      </c>
      <c r="P150" t="str">
        <f>IF(C150="","",COUNTIFS(Tabla1[[#All],[sem 07]],"=P",Tabla1[[#All],[llave2]],Gráficos_!C150))</f>
        <v/>
      </c>
      <c r="Q150" t="str">
        <f>IF(C150="","",COUNTIFS(Tabla1[[#All],[sem 08]],"=P",Tabla1[[#All],[llave2]],Gráficos_!C150))</f>
        <v/>
      </c>
      <c r="R150" t="str">
        <f>IF(C150="","",COUNTIFS(Tabla1[[#All],[sem 09]],"=P",Tabla1[[#All],[llave2]],Gráficos_!C150))</f>
        <v/>
      </c>
      <c r="S150" t="str">
        <f>IF(C150="","",COUNTIFS(Tabla1[[#All],[sem 10]],"=P",Tabla1[[#All],[llave2]],Gráficos_!C150))</f>
        <v/>
      </c>
      <c r="T150" t="str">
        <f>IF(C150="","",COUNTIFS(Tabla1[[#All],[sem 11]],"=P",Tabla1[[#All],[llave2]],Gráficos_!C150))</f>
        <v/>
      </c>
      <c r="U150" t="str">
        <f>IF(C150="","",COUNTIFS(Tabla1[[#All],[sem 12]],"=P",Tabla1[[#All],[llave2]],Gráficos_!C150))</f>
        <v/>
      </c>
      <c r="AA150" t="str">
        <f t="shared" si="51"/>
        <v/>
      </c>
      <c r="AB150" t="str">
        <f t="shared" si="52"/>
        <v/>
      </c>
      <c r="AC150" t="str">
        <f t="shared" si="53"/>
        <v/>
      </c>
      <c r="AD150" t="str">
        <f t="shared" si="54"/>
        <v/>
      </c>
      <c r="AF150" t="str">
        <f t="shared" si="55"/>
        <v/>
      </c>
      <c r="AG150" t="str">
        <f t="shared" si="56"/>
        <v/>
      </c>
      <c r="AH150" t="str">
        <f t="shared" si="57"/>
        <v/>
      </c>
      <c r="AI150" t="str">
        <f t="shared" si="58"/>
        <v/>
      </c>
      <c r="AK150" t="str">
        <f t="shared" si="59"/>
        <v/>
      </c>
      <c r="AL150" t="str">
        <f t="shared" si="59"/>
        <v/>
      </c>
      <c r="AM150" t="str">
        <f t="shared" si="59"/>
        <v/>
      </c>
      <c r="AN150" t="str">
        <f t="shared" si="59"/>
        <v/>
      </c>
      <c r="AO150" t="str">
        <f t="shared" si="59"/>
        <v/>
      </c>
      <c r="AP150" t="str">
        <f t="shared" si="59"/>
        <v/>
      </c>
      <c r="AQ150" t="str">
        <f t="shared" si="59"/>
        <v/>
      </c>
      <c r="AR150" t="str">
        <f t="shared" si="59"/>
        <v/>
      </c>
      <c r="AS150" t="str">
        <f t="shared" si="59"/>
        <v/>
      </c>
      <c r="AT150" t="str">
        <f t="shared" si="59"/>
        <v/>
      </c>
      <c r="AU150" t="str">
        <f t="shared" si="59"/>
        <v/>
      </c>
      <c r="AV150" t="str">
        <f t="shared" si="59"/>
        <v/>
      </c>
      <c r="BA150" t="str">
        <f t="shared" si="60"/>
        <v/>
      </c>
    </row>
  </sheetData>
  <pageMargins left="0.7" right="0.7" top="0.75" bottom="0.75" header="0.3" footer="0.3"/>
  <pageSetup paperSize="9" orientation="portrait" horizontalDpi="0" verticalDpi="0" r:id="rId5"/>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5"/>
  <dimension ref="B3:R19"/>
  <sheetViews>
    <sheetView zoomScaleNormal="100" workbookViewId="0">
      <selection activeCell="M13" sqref="M13:M15"/>
    </sheetView>
  </sheetViews>
  <sheetFormatPr defaultColWidth="11.42578125" defaultRowHeight="14.45"/>
  <cols>
    <col min="1" max="1" width="4.85546875" customWidth="1"/>
    <col min="4" max="4" width="18" customWidth="1"/>
    <col min="10" max="10" width="3.28515625" bestFit="1" customWidth="1"/>
    <col min="11" max="11" width="3.42578125" customWidth="1"/>
    <col min="12" max="12" width="3.28515625" bestFit="1" customWidth="1"/>
    <col min="13" max="13" width="14" bestFit="1" customWidth="1"/>
  </cols>
  <sheetData>
    <row r="3" spans="2:16">
      <c r="B3" t="s">
        <v>73</v>
      </c>
      <c r="C3" t="s">
        <v>377</v>
      </c>
      <c r="D3" t="s">
        <v>604</v>
      </c>
      <c r="E3" t="s">
        <v>31</v>
      </c>
      <c r="F3" t="s">
        <v>605</v>
      </c>
      <c r="G3" t="s">
        <v>606</v>
      </c>
      <c r="H3" t="s">
        <v>607</v>
      </c>
      <c r="J3" t="s">
        <v>360</v>
      </c>
      <c r="K3" t="s">
        <v>361</v>
      </c>
      <c r="L3" t="s">
        <v>362</v>
      </c>
      <c r="M3" t="s">
        <v>608</v>
      </c>
    </row>
    <row r="4" spans="2:16">
      <c r="D4" t="s">
        <v>609</v>
      </c>
      <c r="J4" s="19" t="s">
        <v>84</v>
      </c>
      <c r="K4" s="19" t="s">
        <v>84</v>
      </c>
      <c r="L4" s="19" t="s">
        <v>84</v>
      </c>
      <c r="M4" s="19" t="str">
        <f>+J4&amp;K4&amp;L4</f>
        <v>PPP</v>
      </c>
      <c r="N4" t="s">
        <v>379</v>
      </c>
      <c r="O4" t="str">
        <f>+SUBSTITUTE(J4&amp;K4&amp;L4,"P","T")</f>
        <v>TTT</v>
      </c>
      <c r="P4" t="str">
        <f>+SUBSTITUTE(J4&amp;K4&amp;L4,"T","P")</f>
        <v>PPP</v>
      </c>
    </row>
    <row r="5" spans="2:16">
      <c r="J5" s="19" t="s">
        <v>84</v>
      </c>
      <c r="K5" s="19" t="s">
        <v>84</v>
      </c>
      <c r="L5" s="19" t="s">
        <v>85</v>
      </c>
      <c r="M5" s="19" t="str">
        <f t="shared" ref="M5:M15" si="0">+J5&amp;K5&amp;L5</f>
        <v>PPF</v>
      </c>
      <c r="N5" t="s">
        <v>379</v>
      </c>
      <c r="O5" t="str">
        <f t="shared" ref="O5:O6" si="1">+SUBSTITUTE(J5&amp;K5&amp;L5,"P","T")</f>
        <v>TTF</v>
      </c>
    </row>
    <row r="6" spans="2:16">
      <c r="J6" s="19" t="s">
        <v>84</v>
      </c>
      <c r="K6" s="19" t="s">
        <v>85</v>
      </c>
      <c r="L6" s="19" t="s">
        <v>84</v>
      </c>
      <c r="M6" s="19" t="str">
        <f t="shared" si="0"/>
        <v>PFP</v>
      </c>
      <c r="N6" t="s">
        <v>379</v>
      </c>
      <c r="O6" t="str">
        <f t="shared" si="1"/>
        <v>TFT</v>
      </c>
    </row>
    <row r="7" spans="2:16">
      <c r="J7" t="s">
        <v>84</v>
      </c>
      <c r="K7" t="s">
        <v>85</v>
      </c>
      <c r="L7" t="s">
        <v>85</v>
      </c>
      <c r="M7" t="str">
        <f t="shared" si="0"/>
        <v>PFF</v>
      </c>
      <c r="N7" s="20" t="s">
        <v>420</v>
      </c>
    </row>
    <row r="8" spans="2:16">
      <c r="J8" s="19" t="s">
        <v>85</v>
      </c>
      <c r="K8" s="19" t="s">
        <v>84</v>
      </c>
      <c r="L8" s="19" t="s">
        <v>84</v>
      </c>
      <c r="M8" s="19" t="str">
        <f t="shared" si="0"/>
        <v>FPP</v>
      </c>
      <c r="N8" t="s">
        <v>379</v>
      </c>
    </row>
    <row r="9" spans="2:16">
      <c r="J9" t="s">
        <v>85</v>
      </c>
      <c r="K9" t="s">
        <v>84</v>
      </c>
      <c r="L9" t="s">
        <v>85</v>
      </c>
      <c r="M9" t="str">
        <f t="shared" si="0"/>
        <v>FPF</v>
      </c>
      <c r="N9" s="20" t="s">
        <v>420</v>
      </c>
    </row>
    <row r="10" spans="2:16">
      <c r="J10" s="19" t="s">
        <v>85</v>
      </c>
      <c r="K10" s="19" t="s">
        <v>85</v>
      </c>
      <c r="L10" s="19" t="s">
        <v>84</v>
      </c>
      <c r="M10" s="19" t="str">
        <f t="shared" si="0"/>
        <v>FFP</v>
      </c>
      <c r="N10" t="s">
        <v>379</v>
      </c>
    </row>
    <row r="11" spans="2:16">
      <c r="J11" t="s">
        <v>85</v>
      </c>
      <c r="K11" t="s">
        <v>85</v>
      </c>
      <c r="L11" t="s">
        <v>85</v>
      </c>
      <c r="M11" t="str">
        <f t="shared" si="0"/>
        <v>FFF</v>
      </c>
      <c r="N11" s="20" t="s">
        <v>420</v>
      </c>
    </row>
    <row r="12" spans="2:16">
      <c r="E12" t="s">
        <v>610</v>
      </c>
    </row>
    <row r="13" spans="2:16">
      <c r="J13" t="s">
        <v>84</v>
      </c>
      <c r="K13" t="s">
        <v>84</v>
      </c>
      <c r="L13" t="s">
        <v>458</v>
      </c>
      <c r="M13" t="str">
        <f t="shared" si="0"/>
        <v>PPCG</v>
      </c>
      <c r="N13" s="23" t="s">
        <v>379</v>
      </c>
    </row>
    <row r="14" spans="2:16">
      <c r="J14" s="23" t="s">
        <v>84</v>
      </c>
      <c r="K14" s="23" t="s">
        <v>458</v>
      </c>
      <c r="L14" s="23" t="s">
        <v>84</v>
      </c>
      <c r="M14" t="str">
        <f t="shared" si="0"/>
        <v>PCGP</v>
      </c>
      <c r="N14" s="23" t="s">
        <v>379</v>
      </c>
    </row>
    <row r="15" spans="2:16">
      <c r="J15" s="23" t="s">
        <v>458</v>
      </c>
      <c r="K15" s="23" t="s">
        <v>84</v>
      </c>
      <c r="L15" s="23" t="s">
        <v>84</v>
      </c>
      <c r="M15" t="str">
        <f t="shared" si="0"/>
        <v>CGPP</v>
      </c>
      <c r="N15" s="23" t="s">
        <v>379</v>
      </c>
    </row>
    <row r="18" spans="17:18" ht="15">
      <c r="Q18" s="21" t="s">
        <v>611</v>
      </c>
      <c r="R18">
        <f>COUNTIFS(Probacionistas!$AW:$AW,"Asistió",Probacionistas!$F:$F,"&gt;"&amp;DATEVALUE("01/"&amp;D3&amp;"/"&amp;$D$2))</f>
        <v>0</v>
      </c>
    </row>
    <row r="19" spans="17:18" ht="15">
      <c r="Q19" s="21">
        <f>FIND("a",Q18)</f>
        <v>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81B02-2109-4D92-89F9-E3115956CF0F}">
  <sheetPr codeName="Hoja6"/>
  <dimension ref="A1:M24"/>
  <sheetViews>
    <sheetView showGridLines="0" workbookViewId="0">
      <selection activeCell="F11" sqref="F11"/>
    </sheetView>
  </sheetViews>
  <sheetFormatPr defaultColWidth="8.85546875" defaultRowHeight="14.45"/>
  <cols>
    <col min="1" max="1" width="3.5703125" customWidth="1"/>
    <col min="2" max="2" width="35.28515625" customWidth="1"/>
    <col min="3" max="3" width="14.5703125" customWidth="1"/>
    <col min="4" max="4" width="14.28515625" customWidth="1"/>
    <col min="5" max="5" width="13.140625" bestFit="1" customWidth="1"/>
    <col min="6" max="6" width="13.7109375" bestFit="1" customWidth="1"/>
    <col min="8" max="8" width="19.5703125" customWidth="1"/>
    <col min="12" max="12" width="13.5703125" bestFit="1" customWidth="1"/>
  </cols>
  <sheetData>
    <row r="1" spans="1:13">
      <c r="A1" s="82"/>
      <c r="B1" s="84"/>
      <c r="C1" s="84"/>
      <c r="D1" s="82"/>
      <c r="E1" s="82"/>
      <c r="F1" s="82"/>
      <c r="G1" s="82"/>
      <c r="H1" s="84"/>
      <c r="I1" s="82"/>
      <c r="J1" s="82"/>
      <c r="K1" s="82"/>
      <c r="L1" s="82"/>
      <c r="M1" s="82"/>
    </row>
    <row r="2" spans="1:13" ht="18">
      <c r="A2" s="82"/>
      <c r="B2" s="83" t="s">
        <v>612</v>
      </c>
      <c r="C2" s="97"/>
      <c r="D2" s="83"/>
      <c r="E2" s="83"/>
      <c r="F2" s="82"/>
      <c r="G2" s="82"/>
      <c r="H2" s="84"/>
      <c r="I2" s="82"/>
      <c r="J2" s="82"/>
      <c r="K2" s="84"/>
      <c r="L2" s="82"/>
      <c r="M2" s="82"/>
    </row>
    <row r="3" spans="1:13">
      <c r="A3" s="82"/>
      <c r="B3" s="84"/>
      <c r="C3" s="102"/>
      <c r="D3" s="103"/>
      <c r="E3" s="103"/>
      <c r="F3" s="82"/>
      <c r="G3" s="82"/>
      <c r="H3" s="84"/>
      <c r="I3" s="82"/>
      <c r="J3" s="82"/>
      <c r="K3" s="84"/>
      <c r="L3" s="82"/>
      <c r="M3" s="82"/>
    </row>
    <row r="4" spans="1:13" ht="28.9">
      <c r="A4" s="82"/>
      <c r="B4" s="84" t="s">
        <v>23</v>
      </c>
      <c r="C4" s="104" t="s">
        <v>613</v>
      </c>
      <c r="D4" s="105" t="s">
        <v>614</v>
      </c>
      <c r="E4" s="105" t="s">
        <v>615</v>
      </c>
      <c r="F4" s="86" t="s">
        <v>616</v>
      </c>
      <c r="G4" s="82"/>
      <c r="H4" s="100" t="s">
        <v>617</v>
      </c>
      <c r="I4" s="87"/>
      <c r="J4" s="87"/>
      <c r="K4" s="84"/>
      <c r="L4" s="82"/>
      <c r="M4" s="82"/>
    </row>
    <row r="5" spans="1:13">
      <c r="A5" s="82"/>
      <c r="B5" s="95" t="s">
        <v>618</v>
      </c>
      <c r="C5" s="106" t="s">
        <v>84</v>
      </c>
      <c r="D5" s="107" t="s">
        <v>84</v>
      </c>
      <c r="E5" s="107" t="s">
        <v>84</v>
      </c>
      <c r="F5" s="88" t="s">
        <v>382</v>
      </c>
      <c r="G5" s="82"/>
      <c r="H5" s="84" t="s">
        <v>619</v>
      </c>
      <c r="I5" s="82"/>
      <c r="J5" s="82"/>
      <c r="K5" s="84"/>
      <c r="L5" s="89"/>
      <c r="M5" s="89"/>
    </row>
    <row r="6" spans="1:13">
      <c r="A6" s="82"/>
      <c r="B6" s="96" t="s">
        <v>618</v>
      </c>
      <c r="C6" s="106" t="s">
        <v>84</v>
      </c>
      <c r="D6" s="107" t="s">
        <v>84</v>
      </c>
      <c r="E6" s="107" t="s">
        <v>85</v>
      </c>
      <c r="F6" s="88" t="s">
        <v>382</v>
      </c>
      <c r="G6" s="82"/>
      <c r="H6" s="84" t="s">
        <v>620</v>
      </c>
      <c r="I6" s="82"/>
      <c r="J6" s="82"/>
      <c r="K6" s="84"/>
      <c r="L6" s="89"/>
      <c r="M6" s="89"/>
    </row>
    <row r="7" spans="1:13" ht="15" customHeight="1">
      <c r="A7" s="82"/>
      <c r="B7" s="96" t="s">
        <v>618</v>
      </c>
      <c r="C7" s="106" t="s">
        <v>84</v>
      </c>
      <c r="D7" s="107" t="s">
        <v>85</v>
      </c>
      <c r="E7" s="107" t="s">
        <v>84</v>
      </c>
      <c r="F7" s="88" t="s">
        <v>382</v>
      </c>
      <c r="G7" s="82"/>
      <c r="H7" s="108"/>
      <c r="I7" s="82"/>
      <c r="J7" s="82"/>
      <c r="K7" s="82"/>
      <c r="L7" s="82"/>
      <c r="M7" s="89"/>
    </row>
    <row r="8" spans="1:13">
      <c r="A8" s="82"/>
      <c r="B8" s="96" t="s">
        <v>618</v>
      </c>
      <c r="C8" s="106" t="s">
        <v>85</v>
      </c>
      <c r="D8" s="107" t="s">
        <v>85</v>
      </c>
      <c r="E8" s="107" t="s">
        <v>84</v>
      </c>
      <c r="F8" s="88" t="s">
        <v>382</v>
      </c>
      <c r="G8" s="82"/>
      <c r="H8" s="108" t="s">
        <v>621</v>
      </c>
      <c r="I8" s="82"/>
      <c r="J8" s="82"/>
      <c r="K8" s="82"/>
      <c r="L8" s="89"/>
      <c r="M8" s="89"/>
    </row>
    <row r="9" spans="1:13">
      <c r="A9" s="82"/>
      <c r="B9" s="96" t="s">
        <v>618</v>
      </c>
      <c r="C9" s="106" t="s">
        <v>84</v>
      </c>
      <c r="D9" s="107" t="s">
        <v>85</v>
      </c>
      <c r="E9" s="107" t="s">
        <v>85</v>
      </c>
      <c r="F9" s="90" t="s">
        <v>396</v>
      </c>
      <c r="G9" s="82"/>
      <c r="H9" s="82" t="s">
        <v>622</v>
      </c>
      <c r="I9" s="82"/>
      <c r="J9" s="82"/>
      <c r="K9" s="82"/>
      <c r="L9" s="89"/>
      <c r="M9" s="89"/>
    </row>
    <row r="10" spans="1:13">
      <c r="A10" s="82"/>
      <c r="B10" s="96" t="s">
        <v>618</v>
      </c>
      <c r="C10" s="106" t="s">
        <v>85</v>
      </c>
      <c r="D10" s="107" t="s">
        <v>85</v>
      </c>
      <c r="E10" s="107" t="s">
        <v>85</v>
      </c>
      <c r="F10" s="90" t="s">
        <v>396</v>
      </c>
      <c r="G10" s="82"/>
      <c r="H10" s="84"/>
      <c r="I10" s="82"/>
      <c r="J10" s="82"/>
      <c r="K10" s="84"/>
      <c r="L10" s="89"/>
      <c r="M10" s="89"/>
    </row>
    <row r="11" spans="1:13">
      <c r="A11" s="82"/>
      <c r="B11" s="96" t="s">
        <v>618</v>
      </c>
      <c r="C11" s="106" t="s">
        <v>85</v>
      </c>
      <c r="D11" s="107" t="s">
        <v>84</v>
      </c>
      <c r="E11" s="107" t="s">
        <v>85</v>
      </c>
      <c r="F11" s="90" t="s">
        <v>396</v>
      </c>
      <c r="G11" s="82"/>
      <c r="H11" s="84"/>
      <c r="I11" s="82"/>
      <c r="J11" s="82"/>
      <c r="K11" s="84"/>
      <c r="L11" s="82"/>
      <c r="M11" s="82"/>
    </row>
    <row r="12" spans="1:13">
      <c r="A12" s="82"/>
      <c r="B12" s="84"/>
      <c r="C12" s="84"/>
      <c r="D12" s="82"/>
      <c r="E12" s="82"/>
      <c r="F12" s="91"/>
      <c r="G12" s="82"/>
      <c r="H12" s="84"/>
      <c r="I12" s="82"/>
      <c r="J12" s="82"/>
      <c r="K12" s="84"/>
      <c r="L12" s="82"/>
      <c r="M12" s="82"/>
    </row>
    <row r="13" spans="1:13">
      <c r="A13" s="82"/>
      <c r="B13" s="84"/>
      <c r="C13" s="92" t="s">
        <v>623</v>
      </c>
      <c r="D13" s="92"/>
      <c r="E13" s="92"/>
      <c r="F13" s="93">
        <v>4</v>
      </c>
      <c r="G13" s="82"/>
      <c r="H13" s="84"/>
      <c r="I13" s="82"/>
      <c r="J13" s="82"/>
      <c r="K13" s="84"/>
      <c r="L13" s="82"/>
      <c r="M13" s="82"/>
    </row>
    <row r="14" spans="1:13">
      <c r="A14" s="82"/>
      <c r="B14" s="84"/>
      <c r="C14" s="84"/>
      <c r="D14" s="82"/>
      <c r="E14" s="82"/>
      <c r="F14" s="82"/>
      <c r="G14" s="82"/>
      <c r="H14" s="84"/>
      <c r="I14" s="82"/>
      <c r="J14" s="82"/>
      <c r="K14" s="84"/>
      <c r="L14" s="82"/>
      <c r="M14" s="82"/>
    </row>
    <row r="15" spans="1:13">
      <c r="A15" s="82"/>
      <c r="B15" s="84"/>
      <c r="C15" s="84"/>
      <c r="D15" s="82"/>
      <c r="E15" s="82"/>
      <c r="F15" s="82"/>
      <c r="G15" s="82"/>
      <c r="H15" s="84"/>
      <c r="I15" s="82"/>
      <c r="J15" s="82"/>
      <c r="K15" s="84"/>
      <c r="L15" s="82"/>
      <c r="M15" s="82"/>
    </row>
    <row r="16" spans="1:13">
      <c r="A16" s="82"/>
      <c r="B16" s="84" t="s">
        <v>23</v>
      </c>
      <c r="C16" s="98" t="s">
        <v>624</v>
      </c>
      <c r="D16" s="85" t="s">
        <v>625</v>
      </c>
      <c r="E16" s="85" t="s">
        <v>626</v>
      </c>
      <c r="F16" s="86" t="s">
        <v>73</v>
      </c>
      <c r="G16" s="86" t="s">
        <v>182</v>
      </c>
      <c r="H16" s="101" t="s">
        <v>325</v>
      </c>
      <c r="I16" s="86" t="s">
        <v>326</v>
      </c>
      <c r="J16" s="86" t="s">
        <v>327</v>
      </c>
      <c r="K16" s="84"/>
      <c r="L16" s="82"/>
      <c r="M16" s="82"/>
    </row>
    <row r="17" spans="1:13">
      <c r="A17" s="82"/>
      <c r="B17" s="95" t="s">
        <v>618</v>
      </c>
      <c r="C17" s="99" t="s">
        <v>73</v>
      </c>
      <c r="D17" s="88">
        <v>5</v>
      </c>
      <c r="E17" s="94">
        <v>4</v>
      </c>
      <c r="F17" s="88">
        <v>4</v>
      </c>
      <c r="G17" s="88">
        <v>4</v>
      </c>
      <c r="H17" s="99">
        <v>4</v>
      </c>
      <c r="I17" s="88" t="s">
        <v>424</v>
      </c>
      <c r="J17" s="88" t="s">
        <v>424</v>
      </c>
      <c r="K17" s="84"/>
      <c r="L17" s="82"/>
      <c r="M17" s="82"/>
    </row>
    <row r="18" spans="1:13">
      <c r="A18" s="82"/>
      <c r="B18" s="96" t="s">
        <v>392</v>
      </c>
      <c r="C18" s="99" t="s">
        <v>182</v>
      </c>
      <c r="D18" s="88">
        <v>10</v>
      </c>
      <c r="E18" s="90">
        <v>8</v>
      </c>
      <c r="F18" s="88" t="s">
        <v>424</v>
      </c>
      <c r="G18" s="88">
        <v>8</v>
      </c>
      <c r="H18" s="99">
        <v>8</v>
      </c>
      <c r="I18" s="88">
        <v>8</v>
      </c>
      <c r="J18" s="88" t="s">
        <v>424</v>
      </c>
      <c r="K18" s="84"/>
      <c r="L18" s="82"/>
      <c r="M18" s="82"/>
    </row>
    <row r="19" spans="1:13">
      <c r="A19" s="82"/>
      <c r="B19" s="96" t="s">
        <v>80</v>
      </c>
      <c r="C19" s="99" t="s">
        <v>182</v>
      </c>
      <c r="D19" s="88">
        <v>7</v>
      </c>
      <c r="E19" s="90">
        <v>5</v>
      </c>
      <c r="F19" s="88" t="s">
        <v>424</v>
      </c>
      <c r="G19" s="88">
        <v>5</v>
      </c>
      <c r="H19" s="99">
        <v>5</v>
      </c>
      <c r="I19" s="88">
        <v>5</v>
      </c>
      <c r="J19" s="88" t="s">
        <v>424</v>
      </c>
      <c r="K19" s="84"/>
      <c r="L19" s="82"/>
      <c r="M19" s="82"/>
    </row>
    <row r="20" spans="1:13">
      <c r="A20" s="82"/>
      <c r="B20" s="96" t="s">
        <v>627</v>
      </c>
      <c r="C20" s="99" t="s">
        <v>325</v>
      </c>
      <c r="D20" s="88">
        <v>8</v>
      </c>
      <c r="E20" s="90">
        <v>6</v>
      </c>
      <c r="F20" s="88" t="s">
        <v>424</v>
      </c>
      <c r="G20" s="88" t="s">
        <v>424</v>
      </c>
      <c r="H20" s="99">
        <v>6</v>
      </c>
      <c r="I20" s="88">
        <v>6</v>
      </c>
      <c r="J20" s="88">
        <v>6</v>
      </c>
      <c r="K20" s="84"/>
      <c r="L20" s="82"/>
      <c r="M20" s="82"/>
    </row>
    <row r="21" spans="1:13">
      <c r="A21" s="82"/>
      <c r="B21" s="84"/>
      <c r="C21" s="84"/>
      <c r="D21" s="82"/>
      <c r="E21" s="82"/>
      <c r="F21" s="82"/>
      <c r="G21" s="82"/>
      <c r="H21" s="84"/>
      <c r="I21" s="82"/>
      <c r="J21" s="82"/>
      <c r="K21" s="84"/>
      <c r="L21" s="82"/>
      <c r="M21" s="82"/>
    </row>
    <row r="22" spans="1:13">
      <c r="A22" s="82"/>
      <c r="B22" s="84"/>
      <c r="C22" s="92" t="s">
        <v>628</v>
      </c>
      <c r="D22" s="92"/>
      <c r="E22" s="92"/>
      <c r="F22" s="61">
        <v>4</v>
      </c>
      <c r="G22" s="86">
        <v>17</v>
      </c>
      <c r="H22" s="101">
        <v>23</v>
      </c>
      <c r="I22" s="86">
        <v>19</v>
      </c>
      <c r="J22" s="86">
        <v>6</v>
      </c>
      <c r="K22" s="84"/>
      <c r="L22" s="82"/>
      <c r="M22" s="82"/>
    </row>
    <row r="23" spans="1:13">
      <c r="A23" s="82"/>
      <c r="B23" s="84"/>
      <c r="C23" s="84"/>
      <c r="D23" s="82"/>
      <c r="E23" s="82"/>
      <c r="F23" s="82"/>
      <c r="G23" s="82"/>
      <c r="H23" s="84"/>
      <c r="I23" s="82"/>
      <c r="J23" s="82"/>
      <c r="K23" s="84"/>
      <c r="L23" s="82"/>
      <c r="M23" s="82"/>
    </row>
    <row r="24" spans="1:13">
      <c r="A24" s="82"/>
      <c r="B24" s="84"/>
      <c r="C24" s="84"/>
      <c r="D24" s="82"/>
      <c r="E24" s="82"/>
      <c r="F24" s="82"/>
      <c r="G24" s="82"/>
      <c r="H24" s="84"/>
      <c r="I24" s="82"/>
      <c r="J24" s="82"/>
      <c r="K24" s="84"/>
      <c r="L24" s="82"/>
      <c r="M24" s="8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836A2A-3D22-408F-BFB4-F8D1E81BDD88}"/>
</file>

<file path=docProps/app.xml><?xml version="1.0" encoding="utf-8"?>
<Properties xmlns="http://schemas.openxmlformats.org/officeDocument/2006/extended-properties" xmlns:vt="http://schemas.openxmlformats.org/officeDocument/2006/docPropsVTypes">
  <Application>Microsoft Excel Online</Application>
  <Manager/>
  <Company>HP</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Junior Zurita</dc:creator>
  <cp:keywords/>
  <dc:description/>
  <cp:lastModifiedBy/>
  <cp:revision/>
  <dcterms:created xsi:type="dcterms:W3CDTF">2023-11-08T03:19:19Z</dcterms:created>
  <dcterms:modified xsi:type="dcterms:W3CDTF">2025-02-24T13:33:52Z</dcterms:modified>
  <cp:category/>
  <cp:contentStatus/>
</cp:coreProperties>
</file>